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grupoexito-my.sharepoint.com/personal/lmorales497_grupo-exito_com/Documents/Equipo Relación con Inversionistas/Entrega de Resultados/2026/2Q26/"/>
    </mc:Choice>
  </mc:AlternateContent>
  <xr:revisionPtr revIDLastSave="27" documentId="13_ncr:1_{29772990-A6BD-402D-9721-98C61FAE8274}" xr6:coauthVersionLast="47" xr6:coauthVersionMax="47" xr10:uidLastSave="{4745EE0D-9067-4CC3-B079-31E3F8277D7A}"/>
  <bookViews>
    <workbookView xWindow="-120" yWindow="-120" windowWidth="20730" windowHeight="11040" tabRatio="960" firstSheet="1" activeTab="1" xr2:uid="{00000000-000D-0000-FFFF-FFFF00000000}"/>
  </bookViews>
  <sheets>
    <sheet name="Notes" sheetId="11" state="hidden" r:id="rId1"/>
    <sheet name="P&amp;L Consol" sheetId="1" r:id="rId2"/>
    <sheet name="BS Consol" sheetId="4" r:id="rId3"/>
    <sheet name="CF Consol" sheetId="6" r:id="rId4"/>
    <sheet name="P&amp;L Holding" sheetId="7" r:id="rId5"/>
    <sheet name="BS Holding" sheetId="3" r:id="rId6"/>
    <sheet name="Stores" sheetId="8" r:id="rId7"/>
    <sheet name="P&amp;L by country" sheetId="2" r:id="rId8"/>
    <sheet name="P&amp;L &amp; CAPEX" sheetId="13" r:id="rId9"/>
    <sheet name="P&amp;L Consol Q (IFRS 16 effect)" sheetId="9" state="hidden" r:id="rId10"/>
    <sheet name="P&amp;L Consol FY (IFRS 16 effect)" sheetId="14" state="hidden" r:id="rId11"/>
    <sheet name="P&amp;L by country Q (IFRS16 effect" sheetId="10" state="hidden" r:id="rId12"/>
    <sheet name="P&amp;L by country FY(IFRS16 effect" sheetId="15" state="hidden" r:id="rId13"/>
    <sheet name="P&amp;L Holding Q (IFRS 16 effect)" sheetId="12" state="hidden" r:id="rId14"/>
    <sheet name="P&amp;L Holding FY (IFRS 16 effect)" sheetId="16" state="hidden" r:id="rId15"/>
  </sheets>
  <definedNames>
    <definedName name="Consulta_2FCF" localSheetId="8">+'CF Consol'!#REF!&amp;" de "&amp;('CF Consol'!$B$5-1)</definedName>
    <definedName name="Consulta_2FCF" localSheetId="12">+'CF Consol'!#REF!&amp;" de "&amp;('CF Consol'!$B$5-1)</definedName>
    <definedName name="Consulta_2FCF" localSheetId="10">+'CF Consol'!#REF!&amp;" de "&amp;('CF Consol'!$B$5-1)</definedName>
    <definedName name="Consulta_2FCF" localSheetId="14">+'CF Consol'!#REF!&amp;" de "&amp;('CF Consol'!$B$5-1)</definedName>
    <definedName name="Consulta_2FCF" localSheetId="13">+'CF Consol'!#REF!&amp;" de "&amp;('CF Consol'!$B$5-1)</definedName>
    <definedName name="Consulta_2FCF">+'CF Consol'!#REF!&amp;" de "&amp;('CF Consol'!$B$5-1)</definedName>
    <definedName name="Consulta_FCF" localSheetId="8">+'CF Consol'!#REF!&amp;" de "&amp;'CF Consol'!#REF!</definedName>
    <definedName name="Consulta_FCF" localSheetId="12">+'CF Consol'!#REF!&amp;" de "&amp;'CF Consol'!#REF!</definedName>
    <definedName name="Consulta_FCF" localSheetId="10">+'CF Consol'!#REF!&amp;" de "&amp;'CF Consol'!#REF!</definedName>
    <definedName name="Consulta_FCF" localSheetId="14">+'CF Consol'!#REF!&amp;" de "&amp;'CF Consol'!#REF!</definedName>
    <definedName name="Consulta_FCF" localSheetId="13">+'CF Consol'!#REF!&amp;" de "&amp;'CF Consol'!#REF!</definedName>
    <definedName name="Consulta_FCF">+'CF Consol'!#REF!&amp;" de "&amp;'CF Consol'!#REF!</definedName>
  </definedName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W44" i="1" l="1"/>
  <c r="CS25" i="8" l="1"/>
  <c r="CR25" i="8"/>
  <c r="CS19" i="8"/>
  <c r="CR19" i="8"/>
  <c r="CS12" i="8"/>
  <c r="CR12" i="8"/>
  <c r="CS37" i="8" l="1"/>
  <c r="CR37" i="8"/>
  <c r="CQ12" i="8" l="1"/>
  <c r="CO12" i="8"/>
  <c r="CQ25" i="8"/>
  <c r="CP25" i="8"/>
  <c r="CQ19" i="8"/>
  <c r="CP19" i="8"/>
  <c r="CP12" i="8"/>
  <c r="DO37" i="3"/>
  <c r="DS31" i="3"/>
  <c r="DS29" i="3"/>
  <c r="DS28" i="3"/>
  <c r="DS22" i="3"/>
  <c r="DL27" i="3"/>
  <c r="DK27" i="3"/>
  <c r="DS17" i="3"/>
  <c r="DS14" i="3"/>
  <c r="DS8" i="3"/>
  <c r="DL11" i="3"/>
  <c r="EI7" i="6"/>
  <c r="EI12" i="6"/>
  <c r="EL15" i="6"/>
  <c r="ER12" i="6"/>
  <c r="EO12" i="6"/>
  <c r="EL12" i="6"/>
  <c r="EL4" i="6"/>
  <c r="DS6" i="3" l="1"/>
  <c r="DS20" i="3"/>
  <c r="DR5" i="3"/>
  <c r="DS7" i="3"/>
  <c r="DS21" i="3"/>
  <c r="DS9" i="3"/>
  <c r="DS23" i="3"/>
  <c r="DS16" i="3"/>
  <c r="DL41" i="3"/>
  <c r="DS10" i="3"/>
  <c r="DS24" i="3"/>
  <c r="DS34" i="3"/>
  <c r="DN37" i="3"/>
  <c r="DS12" i="3"/>
  <c r="DS25" i="3"/>
  <c r="DK33" i="3"/>
  <c r="DS15" i="3"/>
  <c r="DS13" i="3"/>
  <c r="DS26" i="3"/>
  <c r="DS5" i="3"/>
  <c r="DS18" i="3"/>
  <c r="DS32" i="3"/>
  <c r="DS30" i="3"/>
  <c r="DK39" i="3"/>
  <c r="ER14" i="6"/>
  <c r="ER4" i="6"/>
  <c r="EL14" i="6"/>
  <c r="ER15" i="6"/>
  <c r="EN11" i="6"/>
  <c r="EO13" i="6"/>
  <c r="ER13" i="6"/>
  <c r="EO15" i="6"/>
  <c r="EI13" i="6"/>
  <c r="ER5" i="6"/>
  <c r="EL13" i="6"/>
  <c r="DM39" i="3"/>
  <c r="ER8" i="6"/>
  <c r="DO33" i="3"/>
  <c r="DO45" i="3" s="1"/>
  <c r="ER10" i="6"/>
  <c r="DL19" i="3"/>
  <c r="EL8" i="6"/>
  <c r="DM41" i="3"/>
  <c r="ER7" i="6"/>
  <c r="EM11" i="6"/>
  <c r="DK40" i="3"/>
  <c r="EO14" i="6"/>
  <c r="DO41" i="3"/>
  <c r="CP37" i="8"/>
  <c r="CQ37" i="8"/>
  <c r="DO11" i="3"/>
  <c r="DO42" i="3" s="1"/>
  <c r="DO40" i="3"/>
  <c r="DO27" i="3"/>
  <c r="DO44" i="3" s="1"/>
  <c r="DO19" i="3"/>
  <c r="DO43" i="3" s="1"/>
  <c r="DN19" i="3"/>
  <c r="DN33" i="3"/>
  <c r="DN45" i="3" s="1"/>
  <c r="DN39" i="3"/>
  <c r="DN40" i="3"/>
  <c r="DN41" i="3"/>
  <c r="DM11" i="3"/>
  <c r="DM42" i="3" s="1"/>
  <c r="DM27" i="3"/>
  <c r="DM44" i="3" s="1"/>
  <c r="DK41" i="3"/>
  <c r="DK19" i="3"/>
  <c r="DL45" i="3"/>
  <c r="DK45" i="3"/>
  <c r="DM19" i="3"/>
  <c r="DL39" i="3"/>
  <c r="DK44" i="3"/>
  <c r="DL40" i="3"/>
  <c r="DM40" i="3"/>
  <c r="DK43" i="3"/>
  <c r="DL33" i="3"/>
  <c r="DO39" i="3"/>
  <c r="DL42" i="3"/>
  <c r="DM33" i="3"/>
  <c r="DM45" i="3" s="1"/>
  <c r="DK11" i="3"/>
  <c r="DK37" i="3"/>
  <c r="DL43" i="3"/>
  <c r="DN11" i="3"/>
  <c r="DN27" i="3"/>
  <c r="DL44" i="3"/>
  <c r="EI8" i="6"/>
  <c r="EI10" i="6"/>
  <c r="EI14" i="6"/>
  <c r="EI4" i="6"/>
  <c r="EI6" i="6"/>
  <c r="EI9" i="6"/>
  <c r="EI15" i="6"/>
  <c r="EI5" i="6"/>
  <c r="EL7" i="6"/>
  <c r="EL10" i="6"/>
  <c r="EO4" i="6"/>
  <c r="EO7" i="6"/>
  <c r="EO10" i="6"/>
  <c r="EO8" i="6"/>
  <c r="EL9" i="6"/>
  <c r="EO6" i="6"/>
  <c r="EL5" i="6"/>
  <c r="ER6" i="6"/>
  <c r="EP11" i="6"/>
  <c r="EO5" i="6"/>
  <c r="EJ11" i="6"/>
  <c r="EL6" i="6"/>
  <c r="EQ11" i="6"/>
  <c r="EK11" i="6"/>
  <c r="ER9" i="6"/>
  <c r="EO9" i="6"/>
  <c r="EG11" i="6"/>
  <c r="DS19" i="3" l="1"/>
  <c r="DN43" i="3"/>
  <c r="DS11" i="3"/>
  <c r="EO11" i="6"/>
  <c r="DS27" i="3"/>
  <c r="DS33" i="3"/>
  <c r="EL11" i="6"/>
  <c r="DN42" i="3"/>
  <c r="DM43" i="3"/>
  <c r="DK42" i="3"/>
  <c r="DN44" i="3"/>
  <c r="ER11" i="6"/>
  <c r="EI11" i="6"/>
  <c r="DR38" i="4" l="1"/>
  <c r="DR37" i="4"/>
  <c r="DR35" i="4"/>
  <c r="DR29" i="4"/>
  <c r="DR25" i="4"/>
  <c r="DR23" i="4"/>
  <c r="DR16" i="4"/>
  <c r="DR10" i="4"/>
  <c r="DR9" i="4"/>
  <c r="DN12" i="4"/>
  <c r="LJ29" i="13"/>
  <c r="LE29" i="13"/>
  <c r="LU26" i="13"/>
  <c r="LP26" i="13"/>
  <c r="LH26" i="13"/>
  <c r="LH29" i="13" s="1"/>
  <c r="LG26" i="13"/>
  <c r="LG29" i="13" s="1"/>
  <c r="LC26" i="13"/>
  <c r="LC29" i="13" s="1"/>
  <c r="LB26" i="13"/>
  <c r="LB29" i="13" s="1"/>
  <c r="KX26" i="13"/>
  <c r="KW26" i="13"/>
  <c r="KQ26" i="13"/>
  <c r="KV26" i="13" s="1"/>
  <c r="LY25" i="13"/>
  <c r="LT25" i="13"/>
  <c r="LO25" i="13"/>
  <c r="LH25" i="13"/>
  <c r="LH28" i="13" s="1"/>
  <c r="LG25" i="13"/>
  <c r="LG28" i="13" s="1"/>
  <c r="LF25" i="13"/>
  <c r="LF28" i="13" s="1"/>
  <c r="LC25" i="13"/>
  <c r="LC28" i="13" s="1"/>
  <c r="LB25" i="13"/>
  <c r="LB28" i="13" s="1"/>
  <c r="LA25" i="13"/>
  <c r="LA28" i="13" s="1"/>
  <c r="KY25" i="13"/>
  <c r="LD25" i="13" s="1"/>
  <c r="LI25" i="13" s="1"/>
  <c r="KX25" i="13"/>
  <c r="KW25" i="13"/>
  <c r="KV25" i="13"/>
  <c r="KU25" i="13"/>
  <c r="LV4" i="13"/>
  <c r="LW4" i="13" s="1"/>
  <c r="LW2" i="13" s="1"/>
  <c r="LQ4" i="13"/>
  <c r="LR4" i="13" s="1"/>
  <c r="LL4" i="13"/>
  <c r="LM4" i="13" s="1"/>
  <c r="LN4" i="13" s="1"/>
  <c r="LO4" i="13" s="1"/>
  <c r="LO2" i="13" s="1"/>
  <c r="LG4" i="13"/>
  <c r="LG2" i="13" s="1"/>
  <c r="LB4" i="13"/>
  <c r="LC4" i="13" s="1"/>
  <c r="KW4" i="13"/>
  <c r="KU4" i="13"/>
  <c r="KU2" i="13" s="1"/>
  <c r="KT4" i="13"/>
  <c r="KT2" i="13" s="1"/>
  <c r="KS4" i="13"/>
  <c r="KS2" i="13" s="1"/>
  <c r="KR4" i="13"/>
  <c r="KR2" i="13" s="1"/>
  <c r="LU2" i="13"/>
  <c r="LP2" i="13"/>
  <c r="LK2" i="13"/>
  <c r="LF2" i="13"/>
  <c r="LA2" i="13"/>
  <c r="KV2" i="13"/>
  <c r="KQ2" i="13"/>
  <c r="IM99" i="2"/>
  <c r="IJ99" i="2"/>
  <c r="IG99" i="2"/>
  <c r="ID99" i="2"/>
  <c r="IA99" i="2"/>
  <c r="HX99" i="2"/>
  <c r="HU99" i="2"/>
  <c r="IM97" i="2"/>
  <c r="IJ97" i="2"/>
  <c r="IG97" i="2"/>
  <c r="ID97" i="2"/>
  <c r="IA97" i="2"/>
  <c r="HX97" i="2"/>
  <c r="HU97" i="2"/>
  <c r="IB98" i="2"/>
  <c r="IL76" i="2"/>
  <c r="IK76" i="2"/>
  <c r="IJ76" i="2"/>
  <c r="II76" i="2"/>
  <c r="II75" i="2" s="1"/>
  <c r="IH76" i="2"/>
  <c r="IH75" i="2" s="1"/>
  <c r="IG76" i="2"/>
  <c r="IF76" i="2"/>
  <c r="IF75" i="2" s="1"/>
  <c r="IE76" i="2"/>
  <c r="IE75" i="2" s="1"/>
  <c r="ID76" i="2"/>
  <c r="IC76" i="2"/>
  <c r="IC75" i="2" s="1"/>
  <c r="IB76" i="2"/>
  <c r="IA76" i="2"/>
  <c r="HZ76" i="2"/>
  <c r="HZ75" i="2" s="1"/>
  <c r="HY76" i="2"/>
  <c r="HY75" i="2" s="1"/>
  <c r="HX76" i="2"/>
  <c r="HW76" i="2"/>
  <c r="HW75" i="2" s="1"/>
  <c r="HV76" i="2"/>
  <c r="HV75" i="2" s="1"/>
  <c r="HU76" i="2"/>
  <c r="HT76" i="2"/>
  <c r="HT75" i="2" s="1"/>
  <c r="HS76" i="2"/>
  <c r="HS75" i="2" s="1"/>
  <c r="IL75" i="2"/>
  <c r="IK75" i="2"/>
  <c r="IB75" i="2"/>
  <c r="IM52" i="2"/>
  <c r="IL52" i="2"/>
  <c r="IL51" i="2" s="1"/>
  <c r="IK52" i="2"/>
  <c r="IK51" i="2" s="1"/>
  <c r="IJ52" i="2"/>
  <c r="II52" i="2"/>
  <c r="II51" i="2" s="1"/>
  <c r="IH52" i="2"/>
  <c r="IH51" i="2" s="1"/>
  <c r="IG52" i="2"/>
  <c r="IF52" i="2"/>
  <c r="IF51" i="2" s="1"/>
  <c r="IE52" i="2"/>
  <c r="ID52" i="2"/>
  <c r="IC52" i="2"/>
  <c r="IC51" i="2" s="1"/>
  <c r="IB52" i="2"/>
  <c r="IB51" i="2" s="1"/>
  <c r="IA52" i="2"/>
  <c r="HZ52" i="2"/>
  <c r="HZ51" i="2" s="1"/>
  <c r="HY52" i="2"/>
  <c r="HY51" i="2" s="1"/>
  <c r="HX52" i="2"/>
  <c r="HW52" i="2"/>
  <c r="HW51" i="2" s="1"/>
  <c r="HV52" i="2"/>
  <c r="HV51" i="2" s="1"/>
  <c r="HU52" i="2"/>
  <c r="HT52" i="2"/>
  <c r="HT51" i="2" s="1"/>
  <c r="HS52" i="2"/>
  <c r="IE51" i="2"/>
  <c r="HS51" i="2"/>
  <c r="IM28" i="2"/>
  <c r="IL28" i="2"/>
  <c r="IL27" i="2" s="1"/>
  <c r="IK28" i="2"/>
  <c r="IK27" i="2" s="1"/>
  <c r="IJ28" i="2"/>
  <c r="II28" i="2"/>
  <c r="II27" i="2" s="1"/>
  <c r="IH28" i="2"/>
  <c r="IH27" i="2" s="1"/>
  <c r="IG28" i="2"/>
  <c r="IF28" i="2"/>
  <c r="IF27" i="2" s="1"/>
  <c r="IE28" i="2"/>
  <c r="IE27" i="2" s="1"/>
  <c r="ID28" i="2"/>
  <c r="IC28" i="2"/>
  <c r="IC27" i="2" s="1"/>
  <c r="IB28" i="2"/>
  <c r="IB27" i="2" s="1"/>
  <c r="IA28" i="2"/>
  <c r="HZ28" i="2"/>
  <c r="HZ27" i="2" s="1"/>
  <c r="HY28" i="2"/>
  <c r="HY27" i="2" s="1"/>
  <c r="HX28" i="2"/>
  <c r="HW28" i="2"/>
  <c r="HW27" i="2" s="1"/>
  <c r="HV28" i="2"/>
  <c r="HV27" i="2" s="1"/>
  <c r="HU28" i="2"/>
  <c r="HT28" i="2"/>
  <c r="HT27" i="2" s="1"/>
  <c r="HS28" i="2"/>
  <c r="HS27" i="2"/>
  <c r="IL3" i="2"/>
  <c r="IK3" i="2"/>
  <c r="II3" i="2"/>
  <c r="IH3" i="2"/>
  <c r="IF3" i="2"/>
  <c r="IE3" i="2"/>
  <c r="IC3" i="2"/>
  <c r="IB3" i="2"/>
  <c r="HZ3" i="2"/>
  <c r="HY3" i="2"/>
  <c r="HW3" i="2"/>
  <c r="HV3" i="2"/>
  <c r="HT3" i="2"/>
  <c r="HS3" i="2"/>
  <c r="IL26" i="7"/>
  <c r="HX25" i="7"/>
  <c r="HZ13" i="7"/>
  <c r="II9" i="7"/>
  <c r="IL8" i="7"/>
  <c r="IJ27" i="7"/>
  <c r="HX27" i="7"/>
  <c r="HZ6" i="7"/>
  <c r="IC5" i="7"/>
  <c r="IM55" i="1"/>
  <c r="IM62" i="1" s="1"/>
  <c r="IJ55" i="1"/>
  <c r="IJ62" i="1" s="1"/>
  <c r="IG55" i="1"/>
  <c r="IG62" i="1" s="1"/>
  <c r="ID55" i="1"/>
  <c r="ID62" i="1" s="1"/>
  <c r="IA55" i="1"/>
  <c r="IA62" i="1" s="1"/>
  <c r="HX55" i="1"/>
  <c r="HX62" i="1" s="1"/>
  <c r="HV55" i="1"/>
  <c r="HV62" i="1" s="1"/>
  <c r="HU55" i="1"/>
  <c r="HU62" i="1" s="1"/>
  <c r="HT55" i="1"/>
  <c r="HT62" i="1" s="1"/>
  <c r="IL48" i="1"/>
  <c r="IL55" i="1" s="1"/>
  <c r="IL62" i="1" s="1"/>
  <c r="IK48" i="1"/>
  <c r="IK55" i="1" s="1"/>
  <c r="IK62" i="1" s="1"/>
  <c r="II48" i="1"/>
  <c r="II55" i="1" s="1"/>
  <c r="II62" i="1" s="1"/>
  <c r="IH48" i="1"/>
  <c r="IH55" i="1" s="1"/>
  <c r="IH62" i="1" s="1"/>
  <c r="IF48" i="1"/>
  <c r="IF55" i="1" s="1"/>
  <c r="IF62" i="1" s="1"/>
  <c r="IE48" i="1"/>
  <c r="IE55" i="1" s="1"/>
  <c r="IE62" i="1" s="1"/>
  <c r="IC48" i="1"/>
  <c r="IC55" i="1" s="1"/>
  <c r="IC62" i="1" s="1"/>
  <c r="IB48" i="1"/>
  <c r="IB55" i="1" s="1"/>
  <c r="IB62" i="1" s="1"/>
  <c r="HZ48" i="1"/>
  <c r="HZ55" i="1" s="1"/>
  <c r="HZ62" i="1" s="1"/>
  <c r="HY48" i="1"/>
  <c r="HY55" i="1" s="1"/>
  <c r="HY62" i="1" s="1"/>
  <c r="HW48" i="1"/>
  <c r="HW55" i="1" s="1"/>
  <c r="HW62" i="1" s="1"/>
  <c r="HV48" i="1"/>
  <c r="HT48" i="1"/>
  <c r="HS48" i="1"/>
  <c r="HS55" i="1" s="1"/>
  <c r="HS62" i="1" s="1"/>
  <c r="IM43" i="1"/>
  <c r="IJ43" i="1"/>
  <c r="IG43" i="1"/>
  <c r="ID43" i="1"/>
  <c r="IA43" i="1"/>
  <c r="HX43" i="1"/>
  <c r="HU43" i="1"/>
  <c r="IM40" i="1"/>
  <c r="IJ40" i="1"/>
  <c r="IG40" i="1"/>
  <c r="ID40" i="1"/>
  <c r="IA40" i="1"/>
  <c r="HX40" i="1"/>
  <c r="HU40" i="1"/>
  <c r="IM38" i="1"/>
  <c r="IJ38" i="1"/>
  <c r="IG38" i="1"/>
  <c r="ID38" i="1"/>
  <c r="IA38" i="1"/>
  <c r="HX38" i="1"/>
  <c r="HU38" i="1"/>
  <c r="IL4" i="1"/>
  <c r="IK4" i="1"/>
  <c r="II4" i="1"/>
  <c r="IH4" i="1"/>
  <c r="IF4" i="1"/>
  <c r="IE4" i="1"/>
  <c r="IC4" i="1"/>
  <c r="IB4" i="1"/>
  <c r="HZ4" i="1"/>
  <c r="HY4" i="1"/>
  <c r="HW4" i="1"/>
  <c r="HV4" i="1"/>
  <c r="HT4" i="1"/>
  <c r="HS4" i="1"/>
  <c r="EF12" i="6"/>
  <c r="CO25" i="8"/>
  <c r="CN25" i="8"/>
  <c r="CO19" i="8"/>
  <c r="CN19" i="8"/>
  <c r="CN12" i="8"/>
  <c r="JW26" i="13"/>
  <c r="JW29" i="13" s="1"/>
  <c r="JZ29" i="13"/>
  <c r="JX26" i="13"/>
  <c r="JX29" i="13" s="1"/>
  <c r="JX25" i="13"/>
  <c r="JX28" i="13" s="1"/>
  <c r="JW25" i="13"/>
  <c r="JW28" i="13" s="1"/>
  <c r="JV25" i="13"/>
  <c r="JV28" i="13" s="1"/>
  <c r="CM25" i="8"/>
  <c r="CL25" i="8"/>
  <c r="CM19" i="8"/>
  <c r="CL19" i="8"/>
  <c r="CM12" i="8"/>
  <c r="CL12" i="8"/>
  <c r="JS26" i="13"/>
  <c r="JR26" i="13"/>
  <c r="JS25" i="13"/>
  <c r="JR25" i="13"/>
  <c r="JQ25" i="13"/>
  <c r="JL25" i="13"/>
  <c r="DR40" i="4" l="1"/>
  <c r="DN39" i="4"/>
  <c r="DR24" i="4"/>
  <c r="IB14" i="7"/>
  <c r="IA14" i="7"/>
  <c r="IC14" i="7" s="1"/>
  <c r="HY14" i="7"/>
  <c r="HY15" i="7" s="1"/>
  <c r="IH17" i="7"/>
  <c r="DR11" i="4"/>
  <c r="IC6" i="7"/>
  <c r="HW8" i="7"/>
  <c r="IL9" i="7"/>
  <c r="IC13" i="7"/>
  <c r="IH14" i="7"/>
  <c r="II16" i="7"/>
  <c r="IK62" i="2"/>
  <c r="IJ93" i="2"/>
  <c r="IC14" i="2"/>
  <c r="IE92" i="2"/>
  <c r="ID13" i="2"/>
  <c r="LW17" i="13"/>
  <c r="HY11" i="7"/>
  <c r="IK14" i="7"/>
  <c r="IK15" i="7" s="1"/>
  <c r="IJ13" i="2"/>
  <c r="IB83" i="2"/>
  <c r="ID91" i="2"/>
  <c r="DR26" i="4"/>
  <c r="IL32" i="1"/>
  <c r="HT16" i="7"/>
  <c r="IL16" i="7"/>
  <c r="IC21" i="7"/>
  <c r="IE59" i="2"/>
  <c r="IF18" i="7"/>
  <c r="IF10" i="7"/>
  <c r="HW7" i="7"/>
  <c r="HV14" i="7"/>
  <c r="HV15" i="7" s="1"/>
  <c r="IF68" i="2"/>
  <c r="IG21" i="2"/>
  <c r="IG67" i="2"/>
  <c r="IE41" i="2"/>
  <c r="IE44" i="2"/>
  <c r="HW5" i="7"/>
  <c r="HT6" i="7"/>
  <c r="IL6" i="7"/>
  <c r="II7" i="7"/>
  <c r="IF8" i="7"/>
  <c r="IC9" i="7"/>
  <c r="HX11" i="7"/>
  <c r="IL13" i="7"/>
  <c r="IE17" i="7"/>
  <c r="HY20" i="7"/>
  <c r="IK23" i="7"/>
  <c r="DO12" i="4"/>
  <c r="DR27" i="4"/>
  <c r="HY27" i="7"/>
  <c r="HZ27" i="7" s="1"/>
  <c r="DR36" i="4"/>
  <c r="IB20" i="7"/>
  <c r="HW16" i="7"/>
  <c r="IL18" i="7"/>
  <c r="II19" i="7"/>
  <c r="IF21" i="7"/>
  <c r="IC22" i="7"/>
  <c r="DR15" i="4"/>
  <c r="DR28" i="4"/>
  <c r="IB11" i="7"/>
  <c r="ID14" i="7"/>
  <c r="ID15" i="7" s="1"/>
  <c r="IH20" i="7"/>
  <c r="II26" i="7"/>
  <c r="IB95" i="2"/>
  <c r="II5" i="7"/>
  <c r="IF6" i="7"/>
  <c r="IC7" i="7"/>
  <c r="HZ8" i="7"/>
  <c r="HW9" i="7"/>
  <c r="KZ25" i="13"/>
  <c r="EF8" i="6"/>
  <c r="HT7" i="7"/>
  <c r="IC10" i="7"/>
  <c r="HZ12" i="7"/>
  <c r="HW13" i="7"/>
  <c r="HZ21" i="7"/>
  <c r="IL24" i="7"/>
  <c r="DR8" i="4"/>
  <c r="DR21" i="4"/>
  <c r="DR14" i="4"/>
  <c r="DN31" i="4"/>
  <c r="ID9" i="2"/>
  <c r="DR6" i="4"/>
  <c r="DR19" i="4"/>
  <c r="DR33" i="4"/>
  <c r="HV17" i="7"/>
  <c r="IE14" i="7"/>
  <c r="IE15" i="7" s="1"/>
  <c r="HZ16" i="7"/>
  <c r="IC26" i="7"/>
  <c r="DR17" i="4"/>
  <c r="DR30" i="4"/>
  <c r="II21" i="7"/>
  <c r="IF22" i="7"/>
  <c r="DM22" i="4"/>
  <c r="HU20" i="7"/>
  <c r="IJ32" i="2"/>
  <c r="HV25" i="7"/>
  <c r="IJ25" i="7"/>
  <c r="EE11" i="6"/>
  <c r="EF10" i="6"/>
  <c r="IL5" i="7"/>
  <c r="IF7" i="7"/>
  <c r="HZ9" i="7"/>
  <c r="HR14" i="7"/>
  <c r="HR15" i="7" s="1"/>
  <c r="IL12" i="7"/>
  <c r="II13" i="7"/>
  <c r="HV26" i="7"/>
  <c r="HV27" i="7" s="1"/>
  <c r="IL21" i="7"/>
  <c r="IF24" i="7"/>
  <c r="IH27" i="7"/>
  <c r="DR7" i="4"/>
  <c r="DR20" i="4"/>
  <c r="DR34" i="4"/>
  <c r="IH25" i="7"/>
  <c r="IF16" i="7"/>
  <c r="IE25" i="7"/>
  <c r="DR13" i="4"/>
  <c r="HW21" i="7"/>
  <c r="II24" i="7"/>
  <c r="IG69" i="2"/>
  <c r="DR5" i="4"/>
  <c r="DR18" i="4"/>
  <c r="DO31" i="4"/>
  <c r="DR32" i="4"/>
  <c r="IG27" i="7"/>
  <c r="DQ12" i="4"/>
  <c r="DQ39" i="4"/>
  <c r="DQ22" i="4"/>
  <c r="DP31" i="4"/>
  <c r="HT21" i="7"/>
  <c r="HW6" i="7"/>
  <c r="IJ14" i="7"/>
  <c r="IJ15" i="7" s="1"/>
  <c r="HT9" i="7"/>
  <c r="HV23" i="7"/>
  <c r="HV20" i="7"/>
  <c r="HU17" i="7"/>
  <c r="HX17" i="7"/>
  <c r="IF9" i="7"/>
  <c r="IJ17" i="7"/>
  <c r="IH11" i="7"/>
  <c r="IJ11" i="7"/>
  <c r="HS20" i="7"/>
  <c r="IH23" i="7"/>
  <c r="II18" i="7"/>
  <c r="IJ23" i="7"/>
  <c r="IF5" i="7"/>
  <c r="HR20" i="7"/>
  <c r="HW18" i="7"/>
  <c r="HX23" i="7"/>
  <c r="HS25" i="7"/>
  <c r="IK17" i="2"/>
  <c r="IB27" i="7"/>
  <c r="HS11" i="7"/>
  <c r="IK11" i="7"/>
  <c r="IF13" i="7"/>
  <c r="HZ18" i="7"/>
  <c r="HY23" i="7"/>
  <c r="HW24" i="7"/>
  <c r="DP12" i="4"/>
  <c r="DP39" i="4"/>
  <c r="II6" i="7"/>
  <c r="IC8" i="7"/>
  <c r="HV11" i="7"/>
  <c r="HS17" i="7"/>
  <c r="IC18" i="7"/>
  <c r="IG20" i="7"/>
  <c r="HZ24" i="7"/>
  <c r="IM12" i="2"/>
  <c r="DQ31" i="4"/>
  <c r="IF62" i="2"/>
  <c r="IM7" i="2"/>
  <c r="IB100" i="2"/>
  <c r="DN22" i="4"/>
  <c r="DO22" i="4"/>
  <c r="DP22" i="4"/>
  <c r="DO39" i="4"/>
  <c r="ID67" i="2"/>
  <c r="DM31" i="4"/>
  <c r="DM39" i="4"/>
  <c r="DM12" i="4"/>
  <c r="LV2" i="13"/>
  <c r="LG14" i="13"/>
  <c r="LB2" i="13"/>
  <c r="KQ20" i="13"/>
  <c r="IA7" i="2"/>
  <c r="IA12" i="2"/>
  <c r="IA16" i="2"/>
  <c r="HZ11" i="2"/>
  <c r="IA18" i="2"/>
  <c r="HZ35" i="2"/>
  <c r="IA34" i="2"/>
  <c r="HY11" i="2"/>
  <c r="HY23" i="2"/>
  <c r="HU22" i="2"/>
  <c r="HS100" i="2"/>
  <c r="HU16" i="2"/>
  <c r="HS14" i="7"/>
  <c r="HS15" i="7" s="1"/>
  <c r="HT18" i="7"/>
  <c r="HT22" i="7"/>
  <c r="HT10" i="7"/>
  <c r="HT8" i="7"/>
  <c r="HS23" i="7"/>
  <c r="HR11" i="7"/>
  <c r="HT13" i="7"/>
  <c r="HT5" i="7"/>
  <c r="HR23" i="7"/>
  <c r="LR2" i="13"/>
  <c r="LS4" i="13"/>
  <c r="LQ2" i="13"/>
  <c r="LA11" i="13"/>
  <c r="KQ23" i="13"/>
  <c r="LW23" i="13"/>
  <c r="LW11" i="13"/>
  <c r="LW20" i="13"/>
  <c r="KS11" i="13"/>
  <c r="LJ25" i="13"/>
  <c r="LJ28" i="13" s="1"/>
  <c r="LA26" i="13"/>
  <c r="LA29" i="13" s="1"/>
  <c r="LE25" i="13"/>
  <c r="LE28" i="13" s="1"/>
  <c r="KQ17" i="13"/>
  <c r="KQ11" i="13"/>
  <c r="LL2" i="13"/>
  <c r="KU17" i="13"/>
  <c r="LX4" i="13"/>
  <c r="LM2" i="13"/>
  <c r="KW2" i="13"/>
  <c r="KX4" i="13"/>
  <c r="LF26" i="13"/>
  <c r="LF29" i="13" s="1"/>
  <c r="LN2" i="13"/>
  <c r="LD4" i="13"/>
  <c r="LC2" i="13"/>
  <c r="LP23" i="13"/>
  <c r="LK17" i="13"/>
  <c r="LH4" i="13"/>
  <c r="HU46" i="2"/>
  <c r="HU33" i="2"/>
  <c r="HU32" i="2"/>
  <c r="IG40" i="2"/>
  <c r="IM32" i="2"/>
  <c r="IC47" i="2"/>
  <c r="II14" i="2"/>
  <c r="IL11" i="2"/>
  <c r="HU53" i="2"/>
  <c r="IH23" i="2"/>
  <c r="HY20" i="2"/>
  <c r="IG29" i="2"/>
  <c r="IG33" i="2"/>
  <c r="HX32" i="2"/>
  <c r="HY17" i="2"/>
  <c r="ID31" i="2"/>
  <c r="IL20" i="2"/>
  <c r="IL14" i="2"/>
  <c r="IL15" i="2" s="1"/>
  <c r="IM6" i="2"/>
  <c r="IJ54" i="2"/>
  <c r="HU56" i="2"/>
  <c r="IC44" i="2"/>
  <c r="ID30" i="2"/>
  <c r="IC41" i="2"/>
  <c r="IC38" i="2"/>
  <c r="IC39" i="2" s="1"/>
  <c r="HX18" i="2"/>
  <c r="IL23" i="2"/>
  <c r="IJ55" i="2"/>
  <c r="IJ66" i="2"/>
  <c r="IJ64" i="2"/>
  <c r="IH65" i="2"/>
  <c r="ID34" i="2"/>
  <c r="IC35" i="2"/>
  <c r="HX22" i="2"/>
  <c r="HW17" i="2"/>
  <c r="IJ29" i="2"/>
  <c r="IM55" i="2"/>
  <c r="ID58" i="2"/>
  <c r="HU18" i="2"/>
  <c r="HU8" i="2"/>
  <c r="HU57" i="2"/>
  <c r="HT68" i="2"/>
  <c r="IJ77" i="2"/>
  <c r="IA9" i="2"/>
  <c r="IA21" i="2"/>
  <c r="HT86" i="2"/>
  <c r="IG61" i="2"/>
  <c r="IB59" i="2"/>
  <c r="ID56" i="2"/>
  <c r="IC68" i="2"/>
  <c r="IG79" i="2"/>
  <c r="IK95" i="2"/>
  <c r="IM78" i="2"/>
  <c r="ID93" i="2"/>
  <c r="ID94" i="2"/>
  <c r="ID90" i="2"/>
  <c r="ID78" i="2"/>
  <c r="ID80" i="2"/>
  <c r="IM81" i="2"/>
  <c r="IM77" i="2"/>
  <c r="IM94" i="2"/>
  <c r="IA93" i="2"/>
  <c r="HZ95" i="2"/>
  <c r="IB89" i="2"/>
  <c r="IA20" i="7"/>
  <c r="IE23" i="7"/>
  <c r="IE11" i="7"/>
  <c r="HU14" i="7"/>
  <c r="HW12" i="7"/>
  <c r="ID26" i="7"/>
  <c r="IF19" i="7"/>
  <c r="HZ26" i="7"/>
  <c r="IG17" i="7"/>
  <c r="II17" i="7" s="1"/>
  <c r="HU26" i="7"/>
  <c r="HR25" i="7"/>
  <c r="IA17" i="7"/>
  <c r="IA25" i="7"/>
  <c r="HZ22" i="7"/>
  <c r="IG14" i="7"/>
  <c r="II12" i="7"/>
  <c r="HX14" i="7"/>
  <c r="IA15" i="7"/>
  <c r="HT12" i="7"/>
  <c r="IB15" i="7"/>
  <c r="IB23" i="7"/>
  <c r="HU25" i="7"/>
  <c r="IE26" i="7"/>
  <c r="IE27" i="7" s="1"/>
  <c r="ID25" i="7"/>
  <c r="IK25" i="7"/>
  <c r="IK17" i="7"/>
  <c r="IE20" i="7"/>
  <c r="II22" i="7"/>
  <c r="IL7" i="7"/>
  <c r="HY25" i="7"/>
  <c r="HZ25" i="7" s="1"/>
  <c r="HY17" i="7"/>
  <c r="IK20" i="7"/>
  <c r="HW22" i="7"/>
  <c r="IG25" i="7"/>
  <c r="HW10" i="7"/>
  <c r="IF12" i="7"/>
  <c r="HZ19" i="7"/>
  <c r="IL10" i="7"/>
  <c r="IA23" i="7"/>
  <c r="HZ10" i="7"/>
  <c r="IB17" i="7"/>
  <c r="IC19" i="7"/>
  <c r="IA27" i="7"/>
  <c r="IC16" i="7"/>
  <c r="IB25" i="7"/>
  <c r="ID17" i="7"/>
  <c r="ID23" i="7"/>
  <c r="IC24" i="7"/>
  <c r="IA11" i="7"/>
  <c r="HT19" i="7"/>
  <c r="HR26" i="7"/>
  <c r="ID20" i="7"/>
  <c r="HR17" i="7"/>
  <c r="HS26" i="7"/>
  <c r="HS27" i="7" s="1"/>
  <c r="ID11" i="7"/>
  <c r="IC12" i="7"/>
  <c r="HZ5" i="7"/>
  <c r="HZ7" i="7"/>
  <c r="II8" i="7"/>
  <c r="II10" i="7"/>
  <c r="IL19" i="7"/>
  <c r="IL22" i="7"/>
  <c r="HT24" i="7"/>
  <c r="IK27" i="7"/>
  <c r="IL27" i="7" s="1"/>
  <c r="HX20" i="7"/>
  <c r="IJ20" i="7"/>
  <c r="HU11" i="7"/>
  <c r="IG11" i="7"/>
  <c r="HU23" i="7"/>
  <c r="IG23" i="7"/>
  <c r="HW19" i="7"/>
  <c r="IM9" i="1"/>
  <c r="IM10" i="1"/>
  <c r="IM63" i="1"/>
  <c r="IM6" i="1"/>
  <c r="IL12" i="1"/>
  <c r="IM66" i="1"/>
  <c r="IB41" i="1"/>
  <c r="IA11" i="1"/>
  <c r="IA66" i="1"/>
  <c r="IA23" i="1"/>
  <c r="IA56" i="1"/>
  <c r="IA51" i="1"/>
  <c r="IA22" i="1"/>
  <c r="IA10" i="1"/>
  <c r="IA6" i="1"/>
  <c r="HZ41" i="1"/>
  <c r="HV39" i="1"/>
  <c r="HX29" i="1"/>
  <c r="HT41" i="1"/>
  <c r="HT44" i="1"/>
  <c r="HU64" i="1"/>
  <c r="HU9" i="1"/>
  <c r="HS41" i="1"/>
  <c r="ID13" i="1"/>
  <c r="ID64" i="1"/>
  <c r="IG59" i="1"/>
  <c r="IG9" i="1"/>
  <c r="IJ57" i="1"/>
  <c r="IJ22" i="1"/>
  <c r="IJ9" i="1"/>
  <c r="IL41" i="1"/>
  <c r="IL39" i="1"/>
  <c r="IA27" i="1"/>
  <c r="HY12" i="1"/>
  <c r="HX19" i="1"/>
  <c r="HY15" i="1"/>
  <c r="IA14" i="1"/>
  <c r="ID10" i="1"/>
  <c r="IA19" i="1"/>
  <c r="II12" i="1"/>
  <c r="IJ52" i="1"/>
  <c r="IM59" i="1"/>
  <c r="IM58" i="1"/>
  <c r="IL18" i="1"/>
  <c r="IM22" i="1"/>
  <c r="EF9" i="6"/>
  <c r="EF7" i="6"/>
  <c r="EF13" i="6"/>
  <c r="EF4" i="6"/>
  <c r="EF14" i="6"/>
  <c r="EF5" i="6"/>
  <c r="EF15" i="6"/>
  <c r="EF6" i="6"/>
  <c r="ED11" i="6"/>
  <c r="CN37" i="8"/>
  <c r="CO37" i="8"/>
  <c r="CM37" i="8"/>
  <c r="CL37" i="8"/>
  <c r="EC12" i="6"/>
  <c r="CK25" i="8"/>
  <c r="CJ25" i="8"/>
  <c r="CK19" i="8"/>
  <c r="CJ19" i="8"/>
  <c r="CK12" i="8"/>
  <c r="CJ12" i="8"/>
  <c r="JM25" i="13"/>
  <c r="JN26" i="13"/>
  <c r="JM26" i="13"/>
  <c r="JO25" i="13"/>
  <c r="JT25" i="13" s="1"/>
  <c r="JY25" i="13" s="1"/>
  <c r="JN25" i="13"/>
  <c r="DZ12" i="6"/>
  <c r="JG26" i="13"/>
  <c r="JL26" i="13" s="1"/>
  <c r="CI25" i="8"/>
  <c r="CH25" i="8"/>
  <c r="CI19" i="8"/>
  <c r="CH19" i="8"/>
  <c r="CI12" i="8"/>
  <c r="CH12" i="8"/>
  <c r="IH15" i="7" l="1"/>
  <c r="IF38" i="2"/>
  <c r="ID82" i="2"/>
  <c r="IF17" i="7"/>
  <c r="IG56" i="2"/>
  <c r="ID6" i="2"/>
  <c r="IC20" i="7"/>
  <c r="HU25" i="1"/>
  <c r="IL15" i="1"/>
  <c r="IL16" i="1" s="1"/>
  <c r="IE86" i="2"/>
  <c r="IM57" i="2"/>
  <c r="IH83" i="2"/>
  <c r="IM69" i="2"/>
  <c r="IM53" i="2"/>
  <c r="LU20" i="13"/>
  <c r="IG84" i="2"/>
  <c r="ID12" i="2"/>
  <c r="IF25" i="7"/>
  <c r="IC11" i="2"/>
  <c r="HU40" i="2"/>
  <c r="IG81" i="2"/>
  <c r="IG85" i="2"/>
  <c r="IM9" i="2"/>
  <c r="IJ14" i="1"/>
  <c r="IJ8" i="2"/>
  <c r="IM82" i="2"/>
  <c r="IG80" i="2"/>
  <c r="IM61" i="2"/>
  <c r="II15" i="1"/>
  <c r="II16" i="1" s="1"/>
  <c r="IL68" i="2"/>
  <c r="IJ59" i="1"/>
  <c r="IJ82" i="2"/>
  <c r="IL71" i="2"/>
  <c r="IC23" i="2"/>
  <c r="IF23" i="7"/>
  <c r="IG93" i="2"/>
  <c r="IJ58" i="1"/>
  <c r="IG30" i="2"/>
  <c r="ID53" i="2"/>
  <c r="IG37" i="2"/>
  <c r="HZ17" i="7"/>
  <c r="IM85" i="2"/>
  <c r="IF59" i="2"/>
  <c r="IB23" i="2"/>
  <c r="IM26" i="1"/>
  <c r="IG6" i="1"/>
  <c r="HU10" i="1"/>
  <c r="IM53" i="1"/>
  <c r="HU53" i="1"/>
  <c r="IA7" i="1"/>
  <c r="HX14" i="1"/>
  <c r="HU91" i="2"/>
  <c r="IF63" i="2"/>
  <c r="IJ18" i="2"/>
  <c r="ID5" i="2"/>
  <c r="HZ20" i="7"/>
  <c r="IL14" i="7"/>
  <c r="IL62" i="2"/>
  <c r="IL63" i="2" s="1"/>
  <c r="IF65" i="2"/>
  <c r="HU37" i="2"/>
  <c r="HX8" i="2"/>
  <c r="KS20" i="13"/>
  <c r="IM27" i="1"/>
  <c r="IG55" i="2"/>
  <c r="IJ90" i="2"/>
  <c r="IB14" i="2"/>
  <c r="IB15" i="2" s="1"/>
  <c r="ID8" i="2"/>
  <c r="IM54" i="2"/>
  <c r="HS98" i="2"/>
  <c r="IA30" i="2"/>
  <c r="HU24" i="1"/>
  <c r="IH86" i="2"/>
  <c r="IJ84" i="2"/>
  <c r="IF71" i="2"/>
  <c r="IA10" i="2"/>
  <c r="KS17" i="13"/>
  <c r="IG77" i="2"/>
  <c r="HX9" i="2"/>
  <c r="IJ69" i="2"/>
  <c r="HS41" i="2"/>
  <c r="KQ14" i="13"/>
  <c r="KQ15" i="13" s="1"/>
  <c r="KS23" i="13"/>
  <c r="HZ11" i="7"/>
  <c r="IG57" i="2"/>
  <c r="IE89" i="2"/>
  <c r="IB20" i="2"/>
  <c r="IL59" i="2"/>
  <c r="DR22" i="4"/>
  <c r="IB92" i="2"/>
  <c r="LF14" i="13"/>
  <c r="LF15" i="13" s="1"/>
  <c r="IE68" i="2"/>
  <c r="IG68" i="2" s="1"/>
  <c r="IM18" i="2"/>
  <c r="IC15" i="2"/>
  <c r="HS89" i="2"/>
  <c r="IG9" i="2"/>
  <c r="IL23" i="7"/>
  <c r="IC11" i="7"/>
  <c r="IG88" i="2"/>
  <c r="IM66" i="2"/>
  <c r="HS92" i="2"/>
  <c r="ID7" i="2"/>
  <c r="IC17" i="2"/>
  <c r="HW95" i="2"/>
  <c r="IG7" i="2"/>
  <c r="HZ20" i="2"/>
  <c r="IA20" i="2" s="1"/>
  <c r="IG13" i="2"/>
  <c r="IC20" i="2"/>
  <c r="LU17" i="13"/>
  <c r="LU14" i="13"/>
  <c r="LU15" i="13" s="1"/>
  <c r="ID21" i="2"/>
  <c r="IL65" i="2"/>
  <c r="ID19" i="2"/>
  <c r="IB24" i="2"/>
  <c r="HT18" i="1"/>
  <c r="HT12" i="1"/>
  <c r="IM14" i="1"/>
  <c r="HT17" i="7"/>
  <c r="ID66" i="2"/>
  <c r="IE38" i="2"/>
  <c r="IE100" i="2"/>
  <c r="HT39" i="1"/>
  <c r="IJ42" i="2"/>
  <c r="LU23" i="13"/>
  <c r="ID25" i="1"/>
  <c r="IF11" i="7"/>
  <c r="HU93" i="2"/>
  <c r="LU11" i="13"/>
  <c r="HX25" i="1"/>
  <c r="HT32" i="1"/>
  <c r="IM24" i="1"/>
  <c r="ID7" i="1"/>
  <c r="IF20" i="7"/>
  <c r="HU80" i="2"/>
  <c r="IM8" i="2"/>
  <c r="IE98" i="2"/>
  <c r="IC24" i="2"/>
  <c r="HV83" i="2"/>
  <c r="IM29" i="2"/>
  <c r="LB11" i="13"/>
  <c r="HT11" i="7"/>
  <c r="ID64" i="2"/>
  <c r="IA5" i="2"/>
  <c r="IA50" i="1"/>
  <c r="IM28" i="1"/>
  <c r="HU6" i="1"/>
  <c r="IM31" i="1"/>
  <c r="HU17" i="1"/>
  <c r="IM7" i="1"/>
  <c r="HU77" i="2"/>
  <c r="IM45" i="2"/>
  <c r="II20" i="7"/>
  <c r="HU22" i="1"/>
  <c r="HT21" i="1"/>
  <c r="HT15" i="7"/>
  <c r="HZ71" i="2"/>
  <c r="HU81" i="2"/>
  <c r="IG53" i="2"/>
  <c r="IL15" i="7"/>
  <c r="IF14" i="7"/>
  <c r="IF15" i="7"/>
  <c r="HW25" i="7"/>
  <c r="HW17" i="7"/>
  <c r="HW20" i="7"/>
  <c r="IG31" i="2"/>
  <c r="IG54" i="2"/>
  <c r="IG42" i="2"/>
  <c r="KR17" i="13"/>
  <c r="LO14" i="13"/>
  <c r="LO15" i="13" s="1"/>
  <c r="ID26" i="1"/>
  <c r="HX9" i="1"/>
  <c r="HU9" i="2"/>
  <c r="HT23" i="2"/>
  <c r="II89" i="2"/>
  <c r="HU13" i="2"/>
  <c r="IJ6" i="2"/>
  <c r="IL35" i="2"/>
  <c r="HU6" i="2"/>
  <c r="IF47" i="2"/>
  <c r="IL41" i="2"/>
  <c r="KR20" i="13"/>
  <c r="IB21" i="1"/>
  <c r="KR23" i="13"/>
  <c r="DR39" i="4"/>
  <c r="II23" i="7"/>
  <c r="IG36" i="2"/>
  <c r="II20" i="2"/>
  <c r="DR12" i="4"/>
  <c r="IF21" i="1"/>
  <c r="HZ12" i="1"/>
  <c r="IA12" i="1" s="1"/>
  <c r="IF32" i="1"/>
  <c r="HX10" i="1"/>
  <c r="IL17" i="7"/>
  <c r="HZ17" i="2"/>
  <c r="IA17" i="2" s="1"/>
  <c r="HW18" i="1"/>
  <c r="IJ7" i="1"/>
  <c r="ID23" i="1"/>
  <c r="HS12" i="1"/>
  <c r="IL25" i="7"/>
  <c r="KV14" i="13"/>
  <c r="KV15" i="13" s="1"/>
  <c r="II32" i="1"/>
  <c r="HW11" i="7"/>
  <c r="II25" i="7"/>
  <c r="ID18" i="2"/>
  <c r="HW14" i="2"/>
  <c r="HW15" i="2" s="1"/>
  <c r="IF35" i="2"/>
  <c r="KR11" i="13"/>
  <c r="EF11" i="6"/>
  <c r="HZ41" i="2"/>
  <c r="HU78" i="2"/>
  <c r="IJ80" i="2"/>
  <c r="IG66" i="2"/>
  <c r="IA56" i="2"/>
  <c r="II38" i="2"/>
  <c r="II39" i="2" s="1"/>
  <c r="LO20" i="13"/>
  <c r="LP17" i="13"/>
  <c r="HT20" i="7"/>
  <c r="IG19" i="1"/>
  <c r="IL33" i="1"/>
  <c r="IL34" i="1" s="1"/>
  <c r="ID57" i="2"/>
  <c r="IA85" i="2"/>
  <c r="IF44" i="2"/>
  <c r="IG44" i="2" s="1"/>
  <c r="IL11" i="7"/>
  <c r="HT62" i="2"/>
  <c r="HT63" i="2" s="1"/>
  <c r="IG27" i="1"/>
  <c r="ID54" i="2"/>
  <c r="HW32" i="1"/>
  <c r="ID77" i="2"/>
  <c r="IG6" i="2"/>
  <c r="ID45" i="2"/>
  <c r="HX33" i="2"/>
  <c r="II11" i="2"/>
  <c r="HX22" i="1"/>
  <c r="DR31" i="4"/>
  <c r="IG78" i="2"/>
  <c r="HX69" i="2"/>
  <c r="IM80" i="2"/>
  <c r="HS86" i="2"/>
  <c r="HS87" i="2" s="1"/>
  <c r="IB33" i="1"/>
  <c r="IB60" i="1" s="1"/>
  <c r="IG18" i="2"/>
  <c r="HZ68" i="2"/>
  <c r="II27" i="7"/>
  <c r="HX52" i="1"/>
  <c r="IG64" i="1"/>
  <c r="IG56" i="1"/>
  <c r="HU52" i="1"/>
  <c r="IC27" i="7"/>
  <c r="HX50" i="1"/>
  <c r="ID51" i="1"/>
  <c r="ID59" i="1"/>
  <c r="IM52" i="1"/>
  <c r="IA52" i="1"/>
  <c r="HX56" i="1"/>
  <c r="HV54" i="1"/>
  <c r="HX65" i="1"/>
  <c r="HX66" i="1"/>
  <c r="HX59" i="1"/>
  <c r="IM25" i="1"/>
  <c r="IJ50" i="1"/>
  <c r="IG50" i="1"/>
  <c r="IJ63" i="1"/>
  <c r="IL67" i="1"/>
  <c r="IJ65" i="1"/>
  <c r="IG24" i="1"/>
  <c r="HU63" i="1"/>
  <c r="IA63" i="1"/>
  <c r="IM93" i="2"/>
  <c r="IJ53" i="2"/>
  <c r="HX57" i="1"/>
  <c r="HU57" i="1"/>
  <c r="ID58" i="1"/>
  <c r="IF12" i="1"/>
  <c r="IJ45" i="2"/>
  <c r="IM65" i="1"/>
  <c r="HZ32" i="1"/>
  <c r="IF18" i="1"/>
  <c r="IG90" i="2"/>
  <c r="HU79" i="2"/>
  <c r="IF41" i="2"/>
  <c r="IG41" i="2" s="1"/>
  <c r="HZ18" i="1"/>
  <c r="ID57" i="1"/>
  <c r="ID27" i="1"/>
  <c r="HW23" i="7"/>
  <c r="HX13" i="2"/>
  <c r="II59" i="2"/>
  <c r="IF39" i="2"/>
  <c r="HZ23" i="7"/>
  <c r="IC32" i="1"/>
  <c r="II11" i="7"/>
  <c r="IC62" i="2"/>
  <c r="IC63" i="2" s="1"/>
  <c r="ID69" i="2"/>
  <c r="IG58" i="2"/>
  <c r="IL47" i="2"/>
  <c r="IJ49" i="1"/>
  <c r="IG49" i="1"/>
  <c r="HX6" i="1"/>
  <c r="HU84" i="2"/>
  <c r="HW89" i="2"/>
  <c r="HU5" i="2"/>
  <c r="IL44" i="2"/>
  <c r="IM60" i="2"/>
  <c r="LV14" i="13"/>
  <c r="LV15" i="13" s="1"/>
  <c r="KR14" i="13"/>
  <c r="KR15" i="13" s="1"/>
  <c r="HW15" i="1"/>
  <c r="HW16" i="1" s="1"/>
  <c r="IC17" i="7"/>
  <c r="HT71" i="2"/>
  <c r="IM30" i="2"/>
  <c r="IJ5" i="2"/>
  <c r="LG15" i="13"/>
  <c r="ID63" i="1"/>
  <c r="HT25" i="7"/>
  <c r="IJ30" i="2"/>
  <c r="LG23" i="13"/>
  <c r="IJ78" i="2"/>
  <c r="IA66" i="2"/>
  <c r="HX30" i="2"/>
  <c r="IM33" i="2"/>
  <c r="LP20" i="13"/>
  <c r="ID19" i="1"/>
  <c r="IA55" i="2"/>
  <c r="IJ56" i="2"/>
  <c r="IM31" i="2"/>
  <c r="HT23" i="7"/>
  <c r="LP11" i="13"/>
  <c r="LP14" i="13"/>
  <c r="LP15" i="13" s="1"/>
  <c r="LK11" i="13"/>
  <c r="LK23" i="13"/>
  <c r="LK20" i="13"/>
  <c r="LF17" i="13"/>
  <c r="LF11" i="13"/>
  <c r="LG20" i="13"/>
  <c r="LG11" i="13"/>
  <c r="LA20" i="13"/>
  <c r="LA17" i="13"/>
  <c r="KS14" i="13"/>
  <c r="KS15" i="13" s="1"/>
  <c r="KU20" i="13"/>
  <c r="IA11" i="2"/>
  <c r="IA19" i="2"/>
  <c r="IA8" i="2"/>
  <c r="IA6" i="2"/>
  <c r="HZ65" i="2"/>
  <c r="IA69" i="2"/>
  <c r="HZ23" i="2"/>
  <c r="IA23" i="2" s="1"/>
  <c r="IA42" i="2"/>
  <c r="IA54" i="2"/>
  <c r="IA77" i="2"/>
  <c r="IA57" i="2"/>
  <c r="IA29" i="2"/>
  <c r="HZ14" i="2"/>
  <c r="HZ15" i="2" s="1"/>
  <c r="IA32" i="2"/>
  <c r="HZ47" i="2"/>
  <c r="HZ44" i="2"/>
  <c r="IA31" i="2"/>
  <c r="HZ38" i="2"/>
  <c r="HZ39" i="2" s="1"/>
  <c r="IA67" i="2"/>
  <c r="IA81" i="2"/>
  <c r="IA33" i="2"/>
  <c r="IA53" i="2"/>
  <c r="HZ24" i="2"/>
  <c r="IA37" i="2"/>
  <c r="IA45" i="2"/>
  <c r="HY35" i="2"/>
  <c r="IA35" i="2" s="1"/>
  <c r="HW92" i="2"/>
  <c r="HX6" i="2"/>
  <c r="HX45" i="2"/>
  <c r="HX81" i="2"/>
  <c r="HX80" i="2"/>
  <c r="HX5" i="2"/>
  <c r="HX56" i="2"/>
  <c r="HX77" i="2"/>
  <c r="HW83" i="2"/>
  <c r="HW41" i="2"/>
  <c r="HX78" i="2"/>
  <c r="HU90" i="2"/>
  <c r="HT59" i="2"/>
  <c r="HU7" i="2"/>
  <c r="HT11" i="2"/>
  <c r="HT89" i="2"/>
  <c r="HU55" i="2"/>
  <c r="HU21" i="2"/>
  <c r="HT65" i="2"/>
  <c r="HU54" i="2"/>
  <c r="HT14" i="2"/>
  <c r="HT15" i="2" s="1"/>
  <c r="HT87" i="2"/>
  <c r="HU61" i="2"/>
  <c r="HU29" i="2"/>
  <c r="HS47" i="2"/>
  <c r="HU42" i="2"/>
  <c r="HS44" i="2"/>
  <c r="HU31" i="2"/>
  <c r="HT14" i="7"/>
  <c r="LG17" i="13"/>
  <c r="KU11" i="13"/>
  <c r="KT23" i="13"/>
  <c r="KT20" i="13"/>
  <c r="LV23" i="13"/>
  <c r="LX2" i="13"/>
  <c r="LY4" i="13"/>
  <c r="LY2" i="13" s="1"/>
  <c r="LA14" i="13"/>
  <c r="LA15" i="13" s="1"/>
  <c r="LO17" i="13"/>
  <c r="LH2" i="13"/>
  <c r="LI4" i="13"/>
  <c r="KV11" i="13"/>
  <c r="LV17" i="13"/>
  <c r="LE4" i="13"/>
  <c r="LE2" i="13" s="1"/>
  <c r="LD2" i="13"/>
  <c r="KU14" i="13"/>
  <c r="KU15" i="13" s="1"/>
  <c r="LO23" i="13"/>
  <c r="KV17" i="13"/>
  <c r="LV20" i="13"/>
  <c r="KY4" i="13"/>
  <c r="KX2" i="13"/>
  <c r="LS2" i="13"/>
  <c r="LT4" i="13"/>
  <c r="LT2" i="13" s="1"/>
  <c r="KU23" i="13"/>
  <c r="LK14" i="13"/>
  <c r="LK15" i="13" s="1"/>
  <c r="KT14" i="13"/>
  <c r="KT15" i="13" s="1"/>
  <c r="KT11" i="13"/>
  <c r="LV11" i="13"/>
  <c r="KV23" i="13"/>
  <c r="LF20" i="13"/>
  <c r="KV20" i="13"/>
  <c r="LW14" i="13"/>
  <c r="LW15" i="13" s="1"/>
  <c r="LF23" i="13"/>
  <c r="LA23" i="13"/>
  <c r="LO11" i="13"/>
  <c r="KT17" i="13"/>
  <c r="HX67" i="2"/>
  <c r="HV68" i="2"/>
  <c r="IA22" i="2"/>
  <c r="HX36" i="2"/>
  <c r="HV38" i="2"/>
  <c r="IH14" i="2"/>
  <c r="IJ12" i="2"/>
  <c r="IL100" i="2"/>
  <c r="IL98" i="2"/>
  <c r="HY68" i="2"/>
  <c r="IA68" i="2" s="1"/>
  <c r="HX60" i="2"/>
  <c r="HV62" i="2"/>
  <c r="IC98" i="2"/>
  <c r="ID98" i="2" s="1"/>
  <c r="IC100" i="2"/>
  <c r="ID100" i="2" s="1"/>
  <c r="ID79" i="2"/>
  <c r="IF92" i="2"/>
  <c r="IG92" i="2" s="1"/>
  <c r="IB44" i="2"/>
  <c r="ID44" i="2" s="1"/>
  <c r="IA90" i="2"/>
  <c r="IA43" i="2"/>
  <c r="HY44" i="2"/>
  <c r="HU85" i="2"/>
  <c r="IM22" i="2"/>
  <c r="IK23" i="2"/>
  <c r="IM23" i="2" s="1"/>
  <c r="II35" i="2"/>
  <c r="IG94" i="2"/>
  <c r="IE95" i="2"/>
  <c r="IG45" i="2"/>
  <c r="HX85" i="2"/>
  <c r="HU10" i="2"/>
  <c r="IC83" i="2"/>
  <c r="ID83" i="2" s="1"/>
  <c r="HY95" i="2"/>
  <c r="IA95" i="2" s="1"/>
  <c r="IA94" i="2"/>
  <c r="HS11" i="2"/>
  <c r="IG43" i="2"/>
  <c r="HX10" i="2"/>
  <c r="HV11" i="2"/>
  <c r="IJ33" i="2"/>
  <c r="HZ86" i="2"/>
  <c r="HZ87" i="2" s="1"/>
  <c r="IL86" i="2"/>
  <c r="IL87" i="2" s="1"/>
  <c r="IJ88" i="2"/>
  <c r="IH89" i="2"/>
  <c r="HU34" i="2"/>
  <c r="HS35" i="2"/>
  <c r="IF95" i="2"/>
  <c r="HS23" i="2"/>
  <c r="IA80" i="2"/>
  <c r="HW86" i="2"/>
  <c r="HW87" i="2" s="1"/>
  <c r="HS24" i="2"/>
  <c r="HU19" i="2"/>
  <c r="HS20" i="2"/>
  <c r="II83" i="2"/>
  <c r="IJ83" i="2" s="1"/>
  <c r="HX90" i="2"/>
  <c r="IA58" i="2"/>
  <c r="HY59" i="2"/>
  <c r="HW23" i="2"/>
  <c r="IB35" i="2"/>
  <c r="ID35" i="2" s="1"/>
  <c r="HW35" i="2"/>
  <c r="II62" i="2"/>
  <c r="II63" i="2" s="1"/>
  <c r="IJ37" i="2"/>
  <c r="HX21" i="2"/>
  <c r="HX64" i="2"/>
  <c r="HV65" i="2"/>
  <c r="HT24" i="2"/>
  <c r="HT20" i="2"/>
  <c r="ID42" i="2"/>
  <c r="HV44" i="2"/>
  <c r="HX43" i="2"/>
  <c r="IJ21" i="2"/>
  <c r="HU67" i="2"/>
  <c r="HS68" i="2"/>
  <c r="HU68" i="2" s="1"/>
  <c r="IM34" i="2"/>
  <c r="IK35" i="2"/>
  <c r="HT38" i="2"/>
  <c r="HT39" i="2" s="1"/>
  <c r="IH38" i="2"/>
  <c r="IK59" i="2"/>
  <c r="IM59" i="2" s="1"/>
  <c r="IM58" i="2"/>
  <c r="IL17" i="2"/>
  <c r="IM17" i="2" s="1"/>
  <c r="IM16" i="2"/>
  <c r="IK44" i="2"/>
  <c r="IM43" i="2"/>
  <c r="IA82" i="2"/>
  <c r="HY83" i="2"/>
  <c r="IH47" i="2"/>
  <c r="IJ46" i="2"/>
  <c r="IM64" i="2"/>
  <c r="IK65" i="2"/>
  <c r="IM65" i="2" s="1"/>
  <c r="IH71" i="2"/>
  <c r="IJ70" i="2"/>
  <c r="HU88" i="2"/>
  <c r="HX37" i="2"/>
  <c r="IG38" i="2"/>
  <c r="IE39" i="2"/>
  <c r="IK86" i="2"/>
  <c r="IM84" i="2"/>
  <c r="IM88" i="2"/>
  <c r="IK89" i="2"/>
  <c r="IM10" i="2"/>
  <c r="IK11" i="2"/>
  <c r="IM11" i="2" s="1"/>
  <c r="HX29" i="2"/>
  <c r="IH17" i="2"/>
  <c r="IJ16" i="2"/>
  <c r="HS83" i="2"/>
  <c r="HU82" i="2"/>
  <c r="HZ89" i="2"/>
  <c r="IK68" i="2"/>
  <c r="IM67" i="2"/>
  <c r="IA70" i="2"/>
  <c r="HY71" i="2"/>
  <c r="IM5" i="2"/>
  <c r="HW44" i="2"/>
  <c r="IH41" i="2"/>
  <c r="IJ40" i="2"/>
  <c r="HX19" i="2"/>
  <c r="HV24" i="2"/>
  <c r="HV20" i="2"/>
  <c r="IF20" i="2"/>
  <c r="IJ61" i="2"/>
  <c r="HX58" i="2"/>
  <c r="HV59" i="2"/>
  <c r="ID22" i="2"/>
  <c r="ID29" i="2"/>
  <c r="HX31" i="2"/>
  <c r="HS65" i="2"/>
  <c r="HU64" i="2"/>
  <c r="IM37" i="2"/>
  <c r="II44" i="2"/>
  <c r="IM46" i="2"/>
  <c r="IJ36" i="2"/>
  <c r="IH87" i="2"/>
  <c r="HW20" i="2"/>
  <c r="HW24" i="2"/>
  <c r="HV17" i="2"/>
  <c r="HX17" i="2" s="1"/>
  <c r="HX16" i="2"/>
  <c r="IL92" i="2"/>
  <c r="IM91" i="2"/>
  <c r="ID60" i="2"/>
  <c r="IB62" i="2"/>
  <c r="II100" i="2"/>
  <c r="II98" i="2"/>
  <c r="IB47" i="2"/>
  <c r="ID47" i="2" s="1"/>
  <c r="ID46" i="2"/>
  <c r="HT41" i="2"/>
  <c r="IA36" i="2"/>
  <c r="HY38" i="2"/>
  <c r="IE23" i="2"/>
  <c r="IG22" i="2"/>
  <c r="IJ19" i="2"/>
  <c r="IH20" i="2"/>
  <c r="IE83" i="2"/>
  <c r="IG82" i="2"/>
  <c r="ID55" i="2"/>
  <c r="IB68" i="2"/>
  <c r="ID68" i="2" s="1"/>
  <c r="HS17" i="2"/>
  <c r="IJ7" i="2"/>
  <c r="IE47" i="2"/>
  <c r="IG46" i="2"/>
  <c r="IA13" i="2"/>
  <c r="HY14" i="2"/>
  <c r="HW59" i="2"/>
  <c r="HW38" i="2"/>
  <c r="HW39" i="2" s="1"/>
  <c r="HU58" i="2"/>
  <c r="HS59" i="2"/>
  <c r="HU59" i="2" s="1"/>
  <c r="HZ83" i="2"/>
  <c r="HY47" i="2"/>
  <c r="IA47" i="2" s="1"/>
  <c r="IA46" i="2"/>
  <c r="HX82" i="2"/>
  <c r="HV71" i="2"/>
  <c r="HX70" i="2"/>
  <c r="HX40" i="2"/>
  <c r="HV41" i="2"/>
  <c r="IL83" i="2"/>
  <c r="HW71" i="2"/>
  <c r="IJ58" i="2"/>
  <c r="IH59" i="2"/>
  <c r="IJ59" i="2" s="1"/>
  <c r="IB38" i="2"/>
  <c r="ID36" i="2"/>
  <c r="IF17" i="2"/>
  <c r="ID85" i="2"/>
  <c r="IB86" i="2"/>
  <c r="IL89" i="2"/>
  <c r="IC95" i="2"/>
  <c r="ID95" i="2" s="1"/>
  <c r="HU45" i="2"/>
  <c r="IB65" i="2"/>
  <c r="HY24" i="2"/>
  <c r="HY86" i="2"/>
  <c r="IA84" i="2"/>
  <c r="HT83" i="2"/>
  <c r="HX88" i="2"/>
  <c r="HV89" i="2"/>
  <c r="ID81" i="2"/>
  <c r="HZ62" i="2"/>
  <c r="HZ63" i="2" s="1"/>
  <c r="IH95" i="2"/>
  <c r="IJ94" i="2"/>
  <c r="IJ85" i="2"/>
  <c r="IF89" i="2"/>
  <c r="IG89" i="2" s="1"/>
  <c r="HZ59" i="2"/>
  <c r="HY89" i="2"/>
  <c r="IA88" i="2"/>
  <c r="HW100" i="2"/>
  <c r="HW98" i="2"/>
  <c r="IF86" i="2"/>
  <c r="IF87" i="2" s="1"/>
  <c r="II95" i="2"/>
  <c r="HX93" i="2"/>
  <c r="IA60" i="2"/>
  <c r="HY62" i="2"/>
  <c r="IL38" i="2"/>
  <c r="IL39" i="2" s="1"/>
  <c r="HW62" i="2"/>
  <c r="HW63" i="2" s="1"/>
  <c r="IG8" i="2"/>
  <c r="IJ43" i="2"/>
  <c r="IH44" i="2"/>
  <c r="HV23" i="2"/>
  <c r="HX7" i="2"/>
  <c r="HX61" i="2"/>
  <c r="IJ9" i="2"/>
  <c r="ID33" i="2"/>
  <c r="HX42" i="2"/>
  <c r="IE11" i="2"/>
  <c r="IG10" i="2"/>
  <c r="HU69" i="2"/>
  <c r="IK41" i="2"/>
  <c r="IM40" i="2"/>
  <c r="HT44" i="2"/>
  <c r="HU44" i="2" s="1"/>
  <c r="HU43" i="2"/>
  <c r="IK47" i="2"/>
  <c r="HZ100" i="2"/>
  <c r="HZ98" i="2"/>
  <c r="HS38" i="2"/>
  <c r="HU36" i="2"/>
  <c r="IE14" i="2"/>
  <c r="IG12" i="2"/>
  <c r="IE87" i="2"/>
  <c r="HZ92" i="2"/>
  <c r="IG32" i="2"/>
  <c r="IC92" i="2"/>
  <c r="ID92" i="2" s="1"/>
  <c r="HW68" i="2"/>
  <c r="IJ10" i="2"/>
  <c r="IH11" i="2"/>
  <c r="IK100" i="2"/>
  <c r="IK98" i="2"/>
  <c r="IM79" i="2"/>
  <c r="IK83" i="2"/>
  <c r="HS14" i="2"/>
  <c r="HU12" i="2"/>
  <c r="II68" i="2"/>
  <c r="HV35" i="2"/>
  <c r="HX34" i="2"/>
  <c r="IC86" i="2"/>
  <c r="IC87" i="2" s="1"/>
  <c r="ID84" i="2"/>
  <c r="IK92" i="2"/>
  <c r="HY41" i="2"/>
  <c r="IA40" i="2"/>
  <c r="IM21" i="2"/>
  <c r="II65" i="2"/>
  <c r="IJ65" i="2" s="1"/>
  <c r="IJ67" i="2"/>
  <c r="IH68" i="2"/>
  <c r="II23" i="2"/>
  <c r="IJ23" i="2" s="1"/>
  <c r="II17" i="2"/>
  <c r="IC59" i="2"/>
  <c r="ID59" i="2" s="1"/>
  <c r="ID32" i="2"/>
  <c r="HT17" i="2"/>
  <c r="HU30" i="2"/>
  <c r="HT92" i="2"/>
  <c r="HU92" i="2" s="1"/>
  <c r="HX84" i="2"/>
  <c r="HV86" i="2"/>
  <c r="IH35" i="2"/>
  <c r="IJ34" i="2"/>
  <c r="HX66" i="2"/>
  <c r="HS95" i="2"/>
  <c r="HU94" i="2"/>
  <c r="IM90" i="2"/>
  <c r="IH98" i="2"/>
  <c r="IH100" i="2"/>
  <c r="IJ79" i="2"/>
  <c r="IG91" i="2"/>
  <c r="IM56" i="2"/>
  <c r="IA78" i="2"/>
  <c r="IG64" i="2"/>
  <c r="IE65" i="2"/>
  <c r="IG65" i="2" s="1"/>
  <c r="IB11" i="2"/>
  <c r="ID10" i="2"/>
  <c r="HT95" i="2"/>
  <c r="HV95" i="2"/>
  <c r="HX95" i="2" s="1"/>
  <c r="HX94" i="2"/>
  <c r="IA61" i="2"/>
  <c r="IM13" i="2"/>
  <c r="HW11" i="2"/>
  <c r="IE20" i="2"/>
  <c r="II71" i="2"/>
  <c r="IF11" i="2"/>
  <c r="HX53" i="2"/>
  <c r="ID37" i="2"/>
  <c r="HX46" i="2"/>
  <c r="HV47" i="2"/>
  <c r="IG16" i="2"/>
  <c r="IE17" i="2"/>
  <c r="HU66" i="2"/>
  <c r="II47" i="2"/>
  <c r="HT35" i="2"/>
  <c r="IG19" i="2"/>
  <c r="IE62" i="2"/>
  <c r="IG60" i="2"/>
  <c r="HV92" i="2"/>
  <c r="HX91" i="2"/>
  <c r="IJ60" i="2"/>
  <c r="IH62" i="2"/>
  <c r="ID70" i="2"/>
  <c r="IB71" i="2"/>
  <c r="HX55" i="2"/>
  <c r="HS62" i="2"/>
  <c r="HU60" i="2"/>
  <c r="IK63" i="2"/>
  <c r="IF98" i="2"/>
  <c r="IF100" i="2"/>
  <c r="IG100" i="2" s="1"/>
  <c r="IG70" i="2"/>
  <c r="IE71" i="2"/>
  <c r="IG71" i="2" s="1"/>
  <c r="II92" i="2"/>
  <c r="HT47" i="2"/>
  <c r="HU47" i="2" s="1"/>
  <c r="IG34" i="2"/>
  <c r="IE35" i="2"/>
  <c r="HW65" i="2"/>
  <c r="IF14" i="2"/>
  <c r="IF15" i="2" s="1"/>
  <c r="II15" i="2"/>
  <c r="IC89" i="2"/>
  <c r="ID89" i="2" s="1"/>
  <c r="ID88" i="2"/>
  <c r="HX57" i="2"/>
  <c r="IM42" i="2"/>
  <c r="IJ22" i="2"/>
  <c r="IF83" i="2"/>
  <c r="HY92" i="2"/>
  <c r="IA91" i="2"/>
  <c r="HT100" i="2"/>
  <c r="HU100" i="2" s="1"/>
  <c r="HT98" i="2"/>
  <c r="II41" i="2"/>
  <c r="ID16" i="2"/>
  <c r="IB17" i="2"/>
  <c r="IF23" i="2"/>
  <c r="IL95" i="2"/>
  <c r="IM95" i="2" s="1"/>
  <c r="IJ81" i="2"/>
  <c r="IH92" i="2"/>
  <c r="IJ91" i="2"/>
  <c r="IC65" i="2"/>
  <c r="IM70" i="2"/>
  <c r="IK71" i="2"/>
  <c r="IM71" i="2" s="1"/>
  <c r="ID61" i="2"/>
  <c r="HY100" i="2"/>
  <c r="IA79" i="2"/>
  <c r="HY98" i="2"/>
  <c r="IC71" i="2"/>
  <c r="II86" i="2"/>
  <c r="II87" i="2" s="1"/>
  <c r="HV98" i="2"/>
  <c r="HV100" i="2"/>
  <c r="HX79" i="2"/>
  <c r="IA64" i="2"/>
  <c r="HY65" i="2"/>
  <c r="IG59" i="2"/>
  <c r="IM19" i="2"/>
  <c r="IK20" i="2"/>
  <c r="IM20" i="2" s="1"/>
  <c r="ID20" i="2"/>
  <c r="IG5" i="2"/>
  <c r="HW47" i="2"/>
  <c r="IJ31" i="2"/>
  <c r="HX12" i="2"/>
  <c r="HV14" i="2"/>
  <c r="IJ57" i="2"/>
  <c r="HX54" i="2"/>
  <c r="IK14" i="2"/>
  <c r="ID40" i="2"/>
  <c r="IB41" i="2"/>
  <c r="ID41" i="2" s="1"/>
  <c r="HU70" i="2"/>
  <c r="HS71" i="2"/>
  <c r="IM36" i="2"/>
  <c r="IK38" i="2"/>
  <c r="ID43" i="2"/>
  <c r="HT26" i="7"/>
  <c r="HR27" i="7"/>
  <c r="HT27" i="7" s="1"/>
  <c r="IC23" i="7"/>
  <c r="IC15" i="7"/>
  <c r="HX15" i="7"/>
  <c r="HZ15" i="7" s="1"/>
  <c r="HZ14" i="7"/>
  <c r="IL20" i="7"/>
  <c r="HU27" i="7"/>
  <c r="HW27" i="7" s="1"/>
  <c r="HW26" i="7"/>
  <c r="IG15" i="7"/>
  <c r="II15" i="7" s="1"/>
  <c r="II14" i="7"/>
  <c r="IF26" i="7"/>
  <c r="ID27" i="7"/>
  <c r="IF27" i="7" s="1"/>
  <c r="HU15" i="7"/>
  <c r="HW15" i="7" s="1"/>
  <c r="HW14" i="7"/>
  <c r="IC25" i="7"/>
  <c r="IM49" i="1"/>
  <c r="IM23" i="1"/>
  <c r="IL36" i="1"/>
  <c r="IM51" i="1"/>
  <c r="IM57" i="1"/>
  <c r="IJ27" i="1"/>
  <c r="IJ6" i="1"/>
  <c r="II54" i="1"/>
  <c r="IJ51" i="1"/>
  <c r="IJ26" i="1"/>
  <c r="IJ25" i="1"/>
  <c r="IJ23" i="1"/>
  <c r="II21" i="1"/>
  <c r="IJ10" i="1"/>
  <c r="IG14" i="1"/>
  <c r="IF15" i="1"/>
  <c r="IF16" i="1" s="1"/>
  <c r="IG28" i="1"/>
  <c r="IG63" i="1"/>
  <c r="IG22" i="1"/>
  <c r="IG25" i="1"/>
  <c r="IG57" i="1"/>
  <c r="IG52" i="1"/>
  <c r="IF39" i="1"/>
  <c r="IF41" i="1"/>
  <c r="ID50" i="1"/>
  <c r="IC18" i="1"/>
  <c r="ID24" i="1"/>
  <c r="ID49" i="1"/>
  <c r="ID28" i="1"/>
  <c r="IC12" i="1"/>
  <c r="IC21" i="1"/>
  <c r="ID21" i="1" s="1"/>
  <c r="ID22" i="1"/>
  <c r="IB12" i="1"/>
  <c r="IB39" i="1"/>
  <c r="ID35" i="1"/>
  <c r="ID8" i="1"/>
  <c r="IB36" i="1"/>
  <c r="IA65" i="1"/>
  <c r="IA9" i="1"/>
  <c r="HZ67" i="1"/>
  <c r="IA59" i="1"/>
  <c r="HZ21" i="1"/>
  <c r="HZ39" i="1"/>
  <c r="IA58" i="1"/>
  <c r="HX64" i="1"/>
  <c r="HX7" i="1"/>
  <c r="HX26" i="1"/>
  <c r="HW30" i="1"/>
  <c r="HX58" i="1"/>
  <c r="HW67" i="1"/>
  <c r="HX51" i="1"/>
  <c r="HX27" i="1"/>
  <c r="HV12" i="1"/>
  <c r="HX17" i="1"/>
  <c r="HV18" i="1"/>
  <c r="HX18" i="1" s="1"/>
  <c r="HV67" i="1"/>
  <c r="HV41" i="1"/>
  <c r="HX23" i="1"/>
  <c r="HV44" i="1"/>
  <c r="HX44" i="1" s="1"/>
  <c r="HV30" i="1"/>
  <c r="HU13" i="1"/>
  <c r="HU28" i="1"/>
  <c r="HU50" i="1"/>
  <c r="HU23" i="1"/>
  <c r="HU59" i="1"/>
  <c r="HU7" i="1"/>
  <c r="HT30" i="1"/>
  <c r="HU58" i="1"/>
  <c r="HU65" i="1"/>
  <c r="HU19" i="1"/>
  <c r="HU49" i="1"/>
  <c r="HU8" i="1"/>
  <c r="HS18" i="1"/>
  <c r="HS15" i="1"/>
  <c r="HS16" i="1" s="1"/>
  <c r="HS39" i="1"/>
  <c r="HU51" i="1"/>
  <c r="HU14" i="1"/>
  <c r="HU20" i="1"/>
  <c r="HS21" i="1"/>
  <c r="IG17" i="1"/>
  <c r="IE18" i="1"/>
  <c r="ID14" i="1"/>
  <c r="IB15" i="1"/>
  <c r="IA25" i="1"/>
  <c r="IG20" i="1"/>
  <c r="IE21" i="1"/>
  <c r="IK44" i="1"/>
  <c r="IK30" i="1"/>
  <c r="IM29" i="1"/>
  <c r="ID52" i="1"/>
  <c r="HY16" i="1"/>
  <c r="IA57" i="1"/>
  <c r="IA53" i="1"/>
  <c r="HY54" i="1"/>
  <c r="HY44" i="1"/>
  <c r="IA29" i="1"/>
  <c r="HY30" i="1"/>
  <c r="IJ11" i="1"/>
  <c r="IH12" i="1"/>
  <c r="IJ12" i="1" s="1"/>
  <c r="IE54" i="1"/>
  <c r="IG53" i="1"/>
  <c r="IG10" i="1"/>
  <c r="IG23" i="1"/>
  <c r="IK41" i="1"/>
  <c r="IM41" i="1" s="1"/>
  <c r="IK39" i="1"/>
  <c r="IM39" i="1" s="1"/>
  <c r="IM8" i="1"/>
  <c r="HS67" i="1"/>
  <c r="HU66" i="1"/>
  <c r="IC67" i="1"/>
  <c r="IC15" i="1"/>
  <c r="IC16" i="1" s="1"/>
  <c r="HS33" i="1"/>
  <c r="HU35" i="1"/>
  <c r="HS36" i="1"/>
  <c r="HY18" i="1"/>
  <c r="IA18" i="1" s="1"/>
  <c r="IA17" i="1"/>
  <c r="HW36" i="1"/>
  <c r="HW33" i="1"/>
  <c r="IB54" i="1"/>
  <c r="ID53" i="1"/>
  <c r="IF54" i="1"/>
  <c r="HT15" i="1"/>
  <c r="HT16" i="1" s="1"/>
  <c r="ID66" i="1"/>
  <c r="IB67" i="1"/>
  <c r="HW54" i="1"/>
  <c r="IJ13" i="1"/>
  <c r="IH15" i="1"/>
  <c r="IG31" i="1"/>
  <c r="IE32" i="1"/>
  <c r="ID6" i="1"/>
  <c r="HW21" i="1"/>
  <c r="IE36" i="1"/>
  <c r="IG35" i="1"/>
  <c r="IE33" i="1"/>
  <c r="HT67" i="1"/>
  <c r="HX53" i="1"/>
  <c r="HX8" i="1"/>
  <c r="HY21" i="1"/>
  <c r="IA20" i="1"/>
  <c r="IF36" i="1"/>
  <c r="IF33" i="1"/>
  <c r="IH21" i="1"/>
  <c r="IJ20" i="1"/>
  <c r="IL54" i="1"/>
  <c r="HT54" i="1"/>
  <c r="IH44" i="1"/>
  <c r="IH30" i="1"/>
  <c r="IJ29" i="1"/>
  <c r="IM56" i="1"/>
  <c r="II36" i="1"/>
  <c r="II33" i="1"/>
  <c r="IA28" i="1"/>
  <c r="IF30" i="1"/>
  <c r="IF44" i="1"/>
  <c r="IH67" i="1"/>
  <c r="IJ66" i="1"/>
  <c r="IJ28" i="1"/>
  <c r="IE30" i="1"/>
  <c r="IG29" i="1"/>
  <c r="IE44" i="1"/>
  <c r="IC33" i="1"/>
  <c r="IC36" i="1"/>
  <c r="IK18" i="1"/>
  <c r="IM18" i="1" s="1"/>
  <c r="IM17" i="1"/>
  <c r="HT33" i="1"/>
  <c r="HT36" i="1"/>
  <c r="HZ44" i="1"/>
  <c r="HZ30" i="1"/>
  <c r="HY32" i="1"/>
  <c r="IA32" i="1" s="1"/>
  <c r="IA31" i="1"/>
  <c r="IK21" i="1"/>
  <c r="IM19" i="1"/>
  <c r="IH32" i="1"/>
  <c r="IJ31" i="1"/>
  <c r="HZ54" i="1"/>
  <c r="HW41" i="1"/>
  <c r="HW39" i="1"/>
  <c r="HX39" i="1" s="1"/>
  <c r="IH36" i="1"/>
  <c r="IJ35" i="1"/>
  <c r="IH33" i="1"/>
  <c r="IC54" i="1"/>
  <c r="HV32" i="1"/>
  <c r="HX31" i="1"/>
  <c r="HU26" i="1"/>
  <c r="ID56" i="1"/>
  <c r="HW12" i="1"/>
  <c r="IG58" i="1"/>
  <c r="II44" i="1"/>
  <c r="II30" i="1"/>
  <c r="HZ33" i="1"/>
  <c r="HZ36" i="1"/>
  <c r="IK67" i="1"/>
  <c r="IE12" i="1"/>
  <c r="IG11" i="1"/>
  <c r="HX63" i="1"/>
  <c r="IK32" i="1"/>
  <c r="IM32" i="1" s="1"/>
  <c r="HY67" i="1"/>
  <c r="IE39" i="1"/>
  <c r="IG8" i="1"/>
  <c r="IE41" i="1"/>
  <c r="IM64" i="1"/>
  <c r="II67" i="1"/>
  <c r="HX24" i="1"/>
  <c r="HU27" i="1"/>
  <c r="II41" i="1"/>
  <c r="II39" i="1"/>
  <c r="II18" i="1"/>
  <c r="IB30" i="1"/>
  <c r="IB44" i="1"/>
  <c r="ID29" i="1"/>
  <c r="HZ15" i="1"/>
  <c r="HZ16" i="1" s="1"/>
  <c r="IA13" i="1"/>
  <c r="IA49" i="1"/>
  <c r="IA64" i="1"/>
  <c r="IJ56" i="1"/>
  <c r="IJ64" i="1"/>
  <c r="IH54" i="1"/>
  <c r="IG7" i="1"/>
  <c r="IG26" i="1"/>
  <c r="ID20" i="1"/>
  <c r="IC41" i="1"/>
  <c r="ID41" i="1" s="1"/>
  <c r="IC39" i="1"/>
  <c r="IK54" i="1"/>
  <c r="IM50" i="1"/>
  <c r="IA26" i="1"/>
  <c r="IG65" i="1"/>
  <c r="HX49" i="1"/>
  <c r="IB18" i="1"/>
  <c r="ID17" i="1"/>
  <c r="IE15" i="1"/>
  <c r="IG13" i="1"/>
  <c r="IK33" i="1"/>
  <c r="IK36" i="1"/>
  <c r="IM35" i="1"/>
  <c r="IL44" i="1"/>
  <c r="IL30" i="1"/>
  <c r="HV36" i="1"/>
  <c r="HV33" i="1"/>
  <c r="HX35" i="1"/>
  <c r="IB32" i="1"/>
  <c r="ID31" i="1"/>
  <c r="HY39" i="1"/>
  <c r="IA8" i="1"/>
  <c r="HY41" i="1"/>
  <c r="IA41" i="1" s="1"/>
  <c r="HU41" i="1"/>
  <c r="HS30" i="1"/>
  <c r="HS44" i="1"/>
  <c r="HU44" i="1" s="1"/>
  <c r="HU29" i="1"/>
  <c r="HU56" i="1"/>
  <c r="HY33" i="1"/>
  <c r="HY36" i="1"/>
  <c r="IA35" i="1"/>
  <c r="IJ19" i="1"/>
  <c r="ID9" i="1"/>
  <c r="IA24" i="1"/>
  <c r="HS54" i="1"/>
  <c r="IJ24" i="1"/>
  <c r="HX11" i="1"/>
  <c r="HX20" i="1"/>
  <c r="HV21" i="1"/>
  <c r="IL21" i="1"/>
  <c r="IM20" i="1"/>
  <c r="HU11" i="1"/>
  <c r="HV15" i="1"/>
  <c r="HX13" i="1"/>
  <c r="IK12" i="1"/>
  <c r="IM12" i="1" s="1"/>
  <c r="IM11" i="1"/>
  <c r="HX28" i="1"/>
  <c r="IK15" i="1"/>
  <c r="IM13" i="1"/>
  <c r="HS32" i="1"/>
  <c r="HU31" i="1"/>
  <c r="ID65" i="1"/>
  <c r="ID11" i="1"/>
  <c r="IL60" i="1"/>
  <c r="IL61" i="1" s="1"/>
  <c r="IF67" i="1"/>
  <c r="IJ17" i="1"/>
  <c r="IH18" i="1"/>
  <c r="IH39" i="1"/>
  <c r="IJ8" i="1"/>
  <c r="IH41" i="1"/>
  <c r="IJ53" i="1"/>
  <c r="IG51" i="1"/>
  <c r="IG66" i="1"/>
  <c r="IE67" i="1"/>
  <c r="IC30" i="1"/>
  <c r="IC44" i="1"/>
  <c r="EB11" i="6"/>
  <c r="DZ15" i="6"/>
  <c r="EC9" i="6"/>
  <c r="EC8" i="6"/>
  <c r="CK37" i="8"/>
  <c r="DZ13" i="6"/>
  <c r="HB23" i="7"/>
  <c r="EC7" i="6"/>
  <c r="EC13" i="6"/>
  <c r="EC4" i="6"/>
  <c r="EC14" i="6"/>
  <c r="EC15" i="6"/>
  <c r="EC10" i="6"/>
  <c r="EC6" i="6"/>
  <c r="EC5" i="6"/>
  <c r="EA11" i="6"/>
  <c r="HB11" i="7"/>
  <c r="HB25" i="7"/>
  <c r="HB14" i="7"/>
  <c r="HB15" i="7" s="1"/>
  <c r="HB17" i="7"/>
  <c r="HB20" i="7"/>
  <c r="DZ6" i="6"/>
  <c r="DZ10" i="6"/>
  <c r="DZ8" i="6"/>
  <c r="DZ7" i="6"/>
  <c r="DZ4" i="6"/>
  <c r="DZ5" i="6"/>
  <c r="DZ9" i="6"/>
  <c r="GY17" i="7"/>
  <c r="CJ37" i="8"/>
  <c r="DZ14" i="6"/>
  <c r="DY11" i="6"/>
  <c r="DX11" i="6"/>
  <c r="GY11" i="7"/>
  <c r="GY14" i="7"/>
  <c r="GY15" i="7" s="1"/>
  <c r="GY20" i="7"/>
  <c r="GY23" i="7"/>
  <c r="GY25" i="7"/>
  <c r="CI37" i="8"/>
  <c r="CH37" i="8"/>
  <c r="ID32" i="1" l="1"/>
  <c r="HU30" i="1"/>
  <c r="HU12" i="1"/>
  <c r="ID11" i="2"/>
  <c r="IB34" i="1"/>
  <c r="IM44" i="2"/>
  <c r="ID23" i="2"/>
  <c r="HX92" i="2"/>
  <c r="LB14" i="13"/>
  <c r="LB15" i="13" s="1"/>
  <c r="IG98" i="2"/>
  <c r="IM62" i="2"/>
  <c r="HX83" i="2"/>
  <c r="IG18" i="1"/>
  <c r="HU89" i="2"/>
  <c r="ID33" i="1"/>
  <c r="IM63" i="2"/>
  <c r="IM41" i="2"/>
  <c r="IJ32" i="1"/>
  <c r="HX32" i="1"/>
  <c r="HU41" i="2"/>
  <c r="LB23" i="13"/>
  <c r="IJ18" i="1"/>
  <c r="IM68" i="2"/>
  <c r="ID15" i="2"/>
  <c r="IJ21" i="1"/>
  <c r="IM35" i="2"/>
  <c r="IG21" i="1"/>
  <c r="HU98" i="2"/>
  <c r="HX89" i="2"/>
  <c r="HU86" i="2"/>
  <c r="IG12" i="1"/>
  <c r="HU32" i="1"/>
  <c r="IJ20" i="2"/>
  <c r="IG39" i="2"/>
  <c r="KW17" i="13"/>
  <c r="IA71" i="2"/>
  <c r="IG32" i="1"/>
  <c r="HU21" i="1"/>
  <c r="ID17" i="2"/>
  <c r="LB20" i="13"/>
  <c r="LB17" i="13"/>
  <c r="IJ89" i="2"/>
  <c r="IA41" i="2"/>
  <c r="ID14" i="2"/>
  <c r="HU71" i="2"/>
  <c r="HU18" i="1"/>
  <c r="IG35" i="2"/>
  <c r="IM47" i="2"/>
  <c r="ID39" i="1"/>
  <c r="IM83" i="2"/>
  <c r="IG41" i="1"/>
  <c r="IJ41" i="1"/>
  <c r="HX12" i="1"/>
  <c r="IA21" i="1"/>
  <c r="HX41" i="1"/>
  <c r="HU39" i="1"/>
  <c r="IJ11" i="2"/>
  <c r="HU23" i="2"/>
  <c r="HX30" i="1"/>
  <c r="HX36" i="1"/>
  <c r="ID12" i="1"/>
  <c r="ID30" i="1"/>
  <c r="KW23" i="13"/>
  <c r="HX41" i="2"/>
  <c r="IG47" i="2"/>
  <c r="LM20" i="13"/>
  <c r="HX44" i="2"/>
  <c r="IJ35" i="2"/>
  <c r="IA36" i="1"/>
  <c r="LM17" i="13"/>
  <c r="LM14" i="13"/>
  <c r="LM15" i="13" s="1"/>
  <c r="LM23" i="13"/>
  <c r="IG87" i="2"/>
  <c r="IG83" i="2"/>
  <c r="ID65" i="2"/>
  <c r="HU11" i="2"/>
  <c r="LM11" i="13"/>
  <c r="KW11" i="13"/>
  <c r="LQ14" i="13"/>
  <c r="LQ15" i="13" s="1"/>
  <c r="IA39" i="1"/>
  <c r="IG39" i="1"/>
  <c r="IG20" i="2"/>
  <c r="IM92" i="2"/>
  <c r="IJ39" i="1"/>
  <c r="IM36" i="1"/>
  <c r="IG17" i="2"/>
  <c r="LC17" i="13"/>
  <c r="IJ92" i="2"/>
  <c r="IJ86" i="2"/>
  <c r="IM89" i="2"/>
  <c r="LR11" i="13"/>
  <c r="ID36" i="1"/>
  <c r="IJ44" i="2"/>
  <c r="IJ68" i="2"/>
  <c r="IJ47" i="2"/>
  <c r="IJ87" i="2"/>
  <c r="IM21" i="1"/>
  <c r="ID18" i="1"/>
  <c r="IG86" i="2"/>
  <c r="IG95" i="2"/>
  <c r="LR20" i="13"/>
  <c r="LC23" i="13"/>
  <c r="LC14" i="13"/>
  <c r="LC15" i="13" s="1"/>
  <c r="LC20" i="13"/>
  <c r="KW20" i="13"/>
  <c r="IA65" i="2"/>
  <c r="IA59" i="2"/>
  <c r="IA44" i="2"/>
  <c r="IA98" i="2"/>
  <c r="IA100" i="2"/>
  <c r="IA89" i="2"/>
  <c r="HX59" i="2"/>
  <c r="HX65" i="2"/>
  <c r="HX98" i="2"/>
  <c r="HX35" i="2"/>
  <c r="HX23" i="2"/>
  <c r="HU87" i="2"/>
  <c r="HU65" i="2"/>
  <c r="LQ20" i="13"/>
  <c r="LL14" i="13"/>
  <c r="LL15" i="13" s="1"/>
  <c r="LR17" i="13"/>
  <c r="LL11" i="13"/>
  <c r="LQ17" i="13"/>
  <c r="LL17" i="13"/>
  <c r="LN23" i="13"/>
  <c r="LL23" i="13"/>
  <c r="LN17" i="13"/>
  <c r="LR23" i="13"/>
  <c r="LN20" i="13"/>
  <c r="LI2" i="13"/>
  <c r="LJ4" i="13"/>
  <c r="LJ2" i="13" s="1"/>
  <c r="LC11" i="13"/>
  <c r="LN14" i="13"/>
  <c r="LN15" i="13" s="1"/>
  <c r="LR14" i="13"/>
  <c r="LR15" i="13" s="1"/>
  <c r="KZ4" i="13"/>
  <c r="KZ2" i="13" s="1"/>
  <c r="KY2" i="13"/>
  <c r="LQ11" i="13"/>
  <c r="LN11" i="13"/>
  <c r="KW14" i="13"/>
  <c r="KW15" i="13" s="1"/>
  <c r="LL20" i="13"/>
  <c r="LQ23" i="13"/>
  <c r="IA62" i="2"/>
  <c r="HY63" i="2"/>
  <c r="IA63" i="2" s="1"/>
  <c r="HX11" i="2"/>
  <c r="IJ100" i="2"/>
  <c r="HU83" i="2"/>
  <c r="IG62" i="2"/>
  <c r="IE63" i="2"/>
  <c r="IG63" i="2" s="1"/>
  <c r="HV87" i="2"/>
  <c r="HX87" i="2" s="1"/>
  <c r="HX86" i="2"/>
  <c r="IE15" i="2"/>
  <c r="IG15" i="2" s="1"/>
  <c r="IG14" i="2"/>
  <c r="IG11" i="2"/>
  <c r="ID71" i="2"/>
  <c r="IJ98" i="2"/>
  <c r="IJ95" i="2"/>
  <c r="HX68" i="2"/>
  <c r="IM38" i="2"/>
  <c r="IK39" i="2"/>
  <c r="IM39" i="2" s="1"/>
  <c r="ID38" i="2"/>
  <c r="IB39" i="2"/>
  <c r="ID39" i="2" s="1"/>
  <c r="HS15" i="2"/>
  <c r="HU15" i="2" s="1"/>
  <c r="HU14" i="2"/>
  <c r="IH39" i="2"/>
  <c r="IJ39" i="2" s="1"/>
  <c r="IJ38" i="2"/>
  <c r="IM86" i="2"/>
  <c r="IK87" i="2"/>
  <c r="IM87" i="2" s="1"/>
  <c r="IA92" i="2"/>
  <c r="HV15" i="2"/>
  <c r="HX15" i="2" s="1"/>
  <c r="HX14" i="2"/>
  <c r="HX100" i="2"/>
  <c r="ID86" i="2"/>
  <c r="IB87" i="2"/>
  <c r="ID87" i="2" s="1"/>
  <c r="HX71" i="2"/>
  <c r="IG23" i="2"/>
  <c r="IJ17" i="2"/>
  <c r="IA86" i="2"/>
  <c r="HY87" i="2"/>
  <c r="IA87" i="2" s="1"/>
  <c r="HU20" i="2"/>
  <c r="IK15" i="2"/>
  <c r="IM15" i="2" s="1"/>
  <c r="IM14" i="2"/>
  <c r="HU62" i="2"/>
  <c r="HS63" i="2"/>
  <c r="HU63" i="2" s="1"/>
  <c r="HX47" i="2"/>
  <c r="IH15" i="2"/>
  <c r="IJ15" i="2" s="1"/>
  <c r="IJ14" i="2"/>
  <c r="IM98" i="2"/>
  <c r="ID62" i="2"/>
  <c r="IB63" i="2"/>
  <c r="ID63" i="2" s="1"/>
  <c r="IA83" i="2"/>
  <c r="HV39" i="2"/>
  <c r="HX39" i="2" s="1"/>
  <c r="HX38" i="2"/>
  <c r="IM100" i="2"/>
  <c r="HU38" i="2"/>
  <c r="HS39" i="2"/>
  <c r="HU39" i="2" s="1"/>
  <c r="HY15" i="2"/>
  <c r="IA15" i="2" s="1"/>
  <c r="IA14" i="2"/>
  <c r="HX20" i="2"/>
  <c r="IH63" i="2"/>
  <c r="IJ63" i="2" s="1"/>
  <c r="IJ62" i="2"/>
  <c r="HY39" i="2"/>
  <c r="IA39" i="2" s="1"/>
  <c r="IA38" i="2"/>
  <c r="IJ41" i="2"/>
  <c r="HX62" i="2"/>
  <c r="HV63" i="2"/>
  <c r="HX63" i="2" s="1"/>
  <c r="HU95" i="2"/>
  <c r="HU17" i="2"/>
  <c r="IJ71" i="2"/>
  <c r="HU35" i="2"/>
  <c r="ID44" i="1"/>
  <c r="IA30" i="1"/>
  <c r="IM30" i="1"/>
  <c r="IM44" i="1"/>
  <c r="HT34" i="1"/>
  <c r="HT60" i="1"/>
  <c r="HT61" i="1" s="1"/>
  <c r="IJ30" i="1"/>
  <c r="HV34" i="1"/>
  <c r="HV60" i="1"/>
  <c r="HX33" i="1"/>
  <c r="IG30" i="1"/>
  <c r="IE60" i="1"/>
  <c r="IE34" i="1"/>
  <c r="IG33" i="1"/>
  <c r="HU36" i="1"/>
  <c r="HX21" i="1"/>
  <c r="IB61" i="1"/>
  <c r="HY60" i="1"/>
  <c r="IA33" i="1"/>
  <c r="HY34" i="1"/>
  <c r="IJ33" i="1"/>
  <c r="IH34" i="1"/>
  <c r="IH60" i="1"/>
  <c r="IJ44" i="1"/>
  <c r="IA15" i="1"/>
  <c r="HZ60" i="1"/>
  <c r="HZ61" i="1" s="1"/>
  <c r="HZ34" i="1"/>
  <c r="IJ36" i="1"/>
  <c r="IG36" i="1"/>
  <c r="HS60" i="1"/>
  <c r="HS34" i="1"/>
  <c r="HU33" i="1"/>
  <c r="IK34" i="1"/>
  <c r="IM34" i="1" s="1"/>
  <c r="IM33" i="1"/>
  <c r="IK60" i="1"/>
  <c r="II34" i="1"/>
  <c r="II60" i="1"/>
  <c r="II61" i="1" s="1"/>
  <c r="IA44" i="1"/>
  <c r="HU15" i="1"/>
  <c r="HW60" i="1"/>
  <c r="HW61" i="1" s="1"/>
  <c r="HW34" i="1"/>
  <c r="IB16" i="1"/>
  <c r="ID16" i="1" s="1"/>
  <c r="ID15" i="1"/>
  <c r="HV16" i="1"/>
  <c r="HX16" i="1" s="1"/>
  <c r="HX15" i="1"/>
  <c r="IG15" i="1"/>
  <c r="IE16" i="1"/>
  <c r="IG16" i="1" s="1"/>
  <c r="HU16" i="1"/>
  <c r="IC34" i="1"/>
  <c r="ID34" i="1" s="1"/>
  <c r="IC60" i="1"/>
  <c r="IC61" i="1" s="1"/>
  <c r="IF34" i="1"/>
  <c r="IF60" i="1"/>
  <c r="IF61" i="1" s="1"/>
  <c r="IG44" i="1"/>
  <c r="IH16" i="1"/>
  <c r="IJ16" i="1" s="1"/>
  <c r="IJ15" i="1"/>
  <c r="IK16" i="1"/>
  <c r="IM16" i="1" s="1"/>
  <c r="IM15" i="1"/>
  <c r="IA16" i="1"/>
  <c r="DZ11" i="6"/>
  <c r="EC11" i="6"/>
  <c r="KK26" i="13"/>
  <c r="DB37" i="3"/>
  <c r="DW12" i="6"/>
  <c r="LS20" i="13" l="1"/>
  <c r="LS14" i="13"/>
  <c r="LS15" i="13" s="1"/>
  <c r="HX34" i="1"/>
  <c r="LH14" i="13"/>
  <c r="HU34" i="1"/>
  <c r="DP14" i="3"/>
  <c r="DR14" i="3"/>
  <c r="DQ14" i="3"/>
  <c r="DP28" i="3"/>
  <c r="DR28" i="3"/>
  <c r="DQ28" i="3"/>
  <c r="DQ6" i="3"/>
  <c r="DP6" i="3"/>
  <c r="DR6" i="3"/>
  <c r="DQ20" i="3"/>
  <c r="DP20" i="3"/>
  <c r="DR20" i="3"/>
  <c r="DF37" i="3"/>
  <c r="DP37" i="3" s="1"/>
  <c r="DR34" i="3"/>
  <c r="DQ34" i="3"/>
  <c r="DP34" i="3"/>
  <c r="LS23" i="13"/>
  <c r="DP5" i="3"/>
  <c r="DQ5" i="3"/>
  <c r="DP10" i="3"/>
  <c r="DR10" i="3"/>
  <c r="DQ10" i="3"/>
  <c r="DP12" i="3"/>
  <c r="DQ12" i="3"/>
  <c r="DR12" i="3"/>
  <c r="DR25" i="3"/>
  <c r="DQ25" i="3"/>
  <c r="DP25" i="3"/>
  <c r="LX20" i="13"/>
  <c r="DR17" i="3"/>
  <c r="DP17" i="3"/>
  <c r="DQ17" i="3"/>
  <c r="DR31" i="3"/>
  <c r="DQ31" i="3"/>
  <c r="DP31" i="3"/>
  <c r="LE17" i="13"/>
  <c r="DP9" i="3"/>
  <c r="DR9" i="3"/>
  <c r="DQ9" i="3"/>
  <c r="DR23" i="3"/>
  <c r="DQ23" i="3"/>
  <c r="DP23" i="3"/>
  <c r="DQ15" i="3"/>
  <c r="DR15" i="3"/>
  <c r="DP15" i="3"/>
  <c r="DP29" i="3"/>
  <c r="DR29" i="3"/>
  <c r="DQ29" i="3"/>
  <c r="DQ7" i="3"/>
  <c r="DR7" i="3"/>
  <c r="DP7" i="3"/>
  <c r="DQ21" i="3"/>
  <c r="DR21" i="3"/>
  <c r="DP21" i="3"/>
  <c r="DP13" i="3"/>
  <c r="DR13" i="3"/>
  <c r="DQ13" i="3"/>
  <c r="DQ26" i="3"/>
  <c r="DP26" i="3"/>
  <c r="DR26" i="3"/>
  <c r="IA34" i="1"/>
  <c r="DQ18" i="3"/>
  <c r="DR18" i="3"/>
  <c r="DP18" i="3"/>
  <c r="DQ32" i="3"/>
  <c r="DR32" i="3"/>
  <c r="DP32" i="3"/>
  <c r="DP24" i="3"/>
  <c r="DQ24" i="3"/>
  <c r="DR24" i="3"/>
  <c r="DP16" i="3"/>
  <c r="DQ16" i="3"/>
  <c r="DR16" i="3"/>
  <c r="DP30" i="3"/>
  <c r="DR30" i="3"/>
  <c r="DQ30" i="3"/>
  <c r="DR8" i="3"/>
  <c r="DP8" i="3"/>
  <c r="DQ8" i="3"/>
  <c r="DQ22" i="3"/>
  <c r="DR22" i="3"/>
  <c r="DP22" i="3"/>
  <c r="LY17" i="13"/>
  <c r="LT20" i="13"/>
  <c r="LX23" i="13"/>
  <c r="LX11" i="13"/>
  <c r="LE20" i="13"/>
  <c r="KX14" i="13"/>
  <c r="KX15" i="13" s="1"/>
  <c r="LX17" i="13"/>
  <c r="LY23" i="13"/>
  <c r="LY11" i="13"/>
  <c r="LT11" i="13"/>
  <c r="LT23" i="13"/>
  <c r="LS11" i="13"/>
  <c r="LS17" i="13"/>
  <c r="LH15" i="13"/>
  <c r="LH23" i="13"/>
  <c r="LH11" i="13"/>
  <c r="LH17" i="13"/>
  <c r="LE23" i="13"/>
  <c r="LE11" i="13"/>
  <c r="LD14" i="13"/>
  <c r="LD15" i="13" s="1"/>
  <c r="KX11" i="13"/>
  <c r="LX14" i="13"/>
  <c r="LX15" i="13" s="1"/>
  <c r="LD20" i="13"/>
  <c r="LT14" i="13"/>
  <c r="LT15" i="13" s="1"/>
  <c r="KX20" i="13"/>
  <c r="LD17" i="13"/>
  <c r="LY14" i="13"/>
  <c r="LY15" i="13" s="1"/>
  <c r="LE14" i="13"/>
  <c r="LE15" i="13" s="1"/>
  <c r="LH20" i="13"/>
  <c r="LD11" i="13"/>
  <c r="LY20" i="13"/>
  <c r="KX23" i="13"/>
  <c r="LD23" i="13"/>
  <c r="KX17" i="13"/>
  <c r="LT17" i="13"/>
  <c r="IG34" i="1"/>
  <c r="IJ60" i="1"/>
  <c r="IH61" i="1"/>
  <c r="IE61" i="1"/>
  <c r="IG60" i="1"/>
  <c r="IK61" i="1"/>
  <c r="IM60" i="1"/>
  <c r="IJ34" i="1"/>
  <c r="HV61" i="1"/>
  <c r="HX60" i="1"/>
  <c r="HS61" i="1"/>
  <c r="HU60" i="1"/>
  <c r="IA60" i="1"/>
  <c r="HY61" i="1"/>
  <c r="ID60" i="1"/>
  <c r="DG37" i="3"/>
  <c r="DI30" i="3"/>
  <c r="DD39" i="3"/>
  <c r="DF41" i="3"/>
  <c r="DI22" i="3"/>
  <c r="DG24" i="3"/>
  <c r="DI31" i="3"/>
  <c r="DG34" i="3"/>
  <c r="DG21" i="3"/>
  <c r="DG30" i="3"/>
  <c r="DH34" i="3"/>
  <c r="DH12" i="3"/>
  <c r="DH21" i="3"/>
  <c r="DH30" i="3"/>
  <c r="DI34" i="3"/>
  <c r="DI21" i="3"/>
  <c r="DJ21" i="3"/>
  <c r="DB11" i="3"/>
  <c r="DB42" i="3" s="1"/>
  <c r="DI13" i="3"/>
  <c r="DJ16" i="3"/>
  <c r="DB19" i="3"/>
  <c r="DB43" i="3" s="1"/>
  <c r="DH26" i="3"/>
  <c r="DI12" i="3"/>
  <c r="DH17" i="3"/>
  <c r="DC39" i="3"/>
  <c r="DH9" i="3"/>
  <c r="DH18" i="3"/>
  <c r="DG23" i="3"/>
  <c r="DJ13" i="3"/>
  <c r="DJ12" i="3"/>
  <c r="DI9" i="3"/>
  <c r="DI18" i="3"/>
  <c r="DJ22" i="3"/>
  <c r="DI28" i="3"/>
  <c r="DG17" i="3"/>
  <c r="DG26" i="3"/>
  <c r="DG32" i="3"/>
  <c r="DF11" i="3"/>
  <c r="DI8" i="3"/>
  <c r="DG10" i="3"/>
  <c r="DH14" i="3"/>
  <c r="DI17" i="3"/>
  <c r="DG20" i="3"/>
  <c r="DH23" i="3"/>
  <c r="DI26" i="3"/>
  <c r="DG29" i="3"/>
  <c r="DJ30" i="3"/>
  <c r="DH32" i="3"/>
  <c r="DI32" i="3"/>
  <c r="DI10" i="3"/>
  <c r="DJ32" i="3"/>
  <c r="DJ7" i="3"/>
  <c r="DH28" i="3"/>
  <c r="DG8" i="3"/>
  <c r="DG5" i="3"/>
  <c r="DH8" i="3"/>
  <c r="DJ34" i="3"/>
  <c r="DW7" i="6"/>
  <c r="DJ24" i="3"/>
  <c r="DJ8" i="3"/>
  <c r="DI14" i="3"/>
  <c r="DJ17" i="3"/>
  <c r="DH20" i="3"/>
  <c r="DI23" i="3"/>
  <c r="DJ26" i="3"/>
  <c r="DG22" i="3"/>
  <c r="DG31" i="3"/>
  <c r="DJ6" i="3"/>
  <c r="DJ15" i="3"/>
  <c r="DG7" i="3"/>
  <c r="DH10" i="3"/>
  <c r="DG16" i="3"/>
  <c r="DG25" i="3"/>
  <c r="DH29" i="3"/>
  <c r="DH7" i="3"/>
  <c r="DG13" i="3"/>
  <c r="DJ14" i="3"/>
  <c r="DH16" i="3"/>
  <c r="DI20" i="3"/>
  <c r="DJ23" i="3"/>
  <c r="DH25" i="3"/>
  <c r="DI29" i="3"/>
  <c r="DI7" i="3"/>
  <c r="DG9" i="3"/>
  <c r="DJ10" i="3"/>
  <c r="DH13" i="3"/>
  <c r="DG14" i="3"/>
  <c r="DI16" i="3"/>
  <c r="DG18" i="3"/>
  <c r="DJ20" i="3"/>
  <c r="DH22" i="3"/>
  <c r="DI25" i="3"/>
  <c r="DG28" i="3"/>
  <c r="DJ29" i="3"/>
  <c r="DH31" i="3"/>
  <c r="DG15" i="3"/>
  <c r="DJ25" i="3"/>
  <c r="DH6" i="3"/>
  <c r="DH15" i="3"/>
  <c r="DH24" i="3"/>
  <c r="DJ31" i="3"/>
  <c r="DJ9" i="3"/>
  <c r="DI15" i="3"/>
  <c r="DJ18" i="3"/>
  <c r="DI24" i="3"/>
  <c r="DJ28" i="3"/>
  <c r="DW8" i="6"/>
  <c r="DH5" i="3"/>
  <c r="DF40" i="3"/>
  <c r="DG6" i="3"/>
  <c r="DD11" i="3"/>
  <c r="DC19" i="3"/>
  <c r="DC43" i="3" s="1"/>
  <c r="DI5" i="3"/>
  <c r="DB39" i="3"/>
  <c r="DD27" i="3"/>
  <c r="DD44" i="3" s="1"/>
  <c r="DI6" i="3"/>
  <c r="DG12" i="3"/>
  <c r="DJ5" i="3"/>
  <c r="DE19" i="3"/>
  <c r="DE27" i="3"/>
  <c r="DE11" i="3"/>
  <c r="DD19" i="3"/>
  <c r="DD43" i="3" s="1"/>
  <c r="DC11" i="3"/>
  <c r="DC42" i="3" s="1"/>
  <c r="DB41" i="3"/>
  <c r="DE39" i="3"/>
  <c r="DC41" i="3"/>
  <c r="DF19" i="3"/>
  <c r="DF27" i="3"/>
  <c r="DF39" i="3"/>
  <c r="DD41" i="3"/>
  <c r="DB40" i="3"/>
  <c r="DE41" i="3"/>
  <c r="DB33" i="3"/>
  <c r="DC40" i="3"/>
  <c r="DC33" i="3"/>
  <c r="DD40" i="3"/>
  <c r="DB27" i="3"/>
  <c r="DB44" i="3" s="1"/>
  <c r="DD33" i="3"/>
  <c r="DE40" i="3"/>
  <c r="DC27" i="3"/>
  <c r="DE33" i="3"/>
  <c r="DF33" i="3"/>
  <c r="DW10" i="6"/>
  <c r="DW13" i="6"/>
  <c r="DW14" i="6"/>
  <c r="DW4" i="6"/>
  <c r="DW5" i="6"/>
  <c r="DW9" i="6"/>
  <c r="DV11" i="6"/>
  <c r="DW15" i="6"/>
  <c r="DW6" i="6"/>
  <c r="DU11" i="6"/>
  <c r="LI20" i="13" l="1"/>
  <c r="LJ14" i="13"/>
  <c r="LJ15" i="13" s="1"/>
  <c r="KZ20" i="13"/>
  <c r="LI23" i="13"/>
  <c r="KY14" i="13"/>
  <c r="DF45" i="3"/>
  <c r="DP33" i="3"/>
  <c r="DQ33" i="3"/>
  <c r="DR33" i="3"/>
  <c r="DF43" i="3"/>
  <c r="DR19" i="3"/>
  <c r="DP19" i="3"/>
  <c r="DQ19" i="3"/>
  <c r="LI17" i="13"/>
  <c r="DF42" i="3"/>
  <c r="DQ11" i="3"/>
  <c r="DR11" i="3"/>
  <c r="DP11" i="3"/>
  <c r="KY20" i="13"/>
  <c r="DF44" i="3"/>
  <c r="DQ27" i="3"/>
  <c r="DP27" i="3"/>
  <c r="DR27" i="3"/>
  <c r="KZ23" i="13"/>
  <c r="LI11" i="13"/>
  <c r="LJ23" i="13"/>
  <c r="KZ17" i="13"/>
  <c r="KY11" i="13"/>
  <c r="KY23" i="13"/>
  <c r="LI14" i="13"/>
  <c r="LI15" i="13" s="1"/>
  <c r="KZ14" i="13"/>
  <c r="KZ15" i="13" s="1"/>
  <c r="LJ20" i="13"/>
  <c r="KY15" i="13"/>
  <c r="LJ17" i="13"/>
  <c r="LJ11" i="13"/>
  <c r="KY17" i="13"/>
  <c r="KZ11" i="13"/>
  <c r="DI11" i="3"/>
  <c r="DJ11" i="3"/>
  <c r="DH11" i="3"/>
  <c r="DD42" i="3"/>
  <c r="DG11" i="3"/>
  <c r="DH19" i="3"/>
  <c r="DG27" i="3"/>
  <c r="DJ27" i="3"/>
  <c r="DJ19" i="3"/>
  <c r="DE44" i="3"/>
  <c r="DJ33" i="3"/>
  <c r="DH33" i="3"/>
  <c r="DH27" i="3"/>
  <c r="DG33" i="3"/>
  <c r="DI27" i="3"/>
  <c r="DI33" i="3"/>
  <c r="DI19" i="3"/>
  <c r="DG19" i="3"/>
  <c r="DE42" i="3"/>
  <c r="DE43" i="3"/>
  <c r="DC44" i="3"/>
  <c r="DC45" i="3"/>
  <c r="DB45" i="3"/>
  <c r="DE45" i="3"/>
  <c r="DD45" i="3"/>
  <c r="DW11" i="6"/>
  <c r="JU29" i="13" l="1"/>
  <c r="KF26" i="13"/>
  <c r="JS29" i="13"/>
  <c r="JR29" i="13"/>
  <c r="KO25" i="13"/>
  <c r="KJ25" i="13"/>
  <c r="KE25" i="13"/>
  <c r="JS28" i="13"/>
  <c r="JR28" i="13"/>
  <c r="KL4" i="13"/>
  <c r="KM4" i="13" s="1"/>
  <c r="KM2" i="13" s="1"/>
  <c r="KG4" i="13"/>
  <c r="KH4" i="13" s="1"/>
  <c r="KB4" i="13"/>
  <c r="KC4" i="13" s="1"/>
  <c r="KC2" i="13" s="1"/>
  <c r="JW4" i="13"/>
  <c r="JX4" i="13" s="1"/>
  <c r="JR4" i="13"/>
  <c r="JR2" i="13" s="1"/>
  <c r="JM4" i="13"/>
  <c r="JN4" i="13" s="1"/>
  <c r="JK4" i="13"/>
  <c r="JK2" i="13" s="1"/>
  <c r="JJ4" i="13"/>
  <c r="JJ2" i="13" s="1"/>
  <c r="JI4" i="13"/>
  <c r="JI2" i="13" s="1"/>
  <c r="JH4" i="13"/>
  <c r="JH2" i="13" s="1"/>
  <c r="KK2" i="13"/>
  <c r="KF2" i="13"/>
  <c r="KA2" i="13"/>
  <c r="JV2" i="13"/>
  <c r="JQ2" i="13"/>
  <c r="JL2" i="13"/>
  <c r="JG2" i="13"/>
  <c r="HQ99" i="2"/>
  <c r="HN99" i="2"/>
  <c r="HK99" i="2"/>
  <c r="HH99" i="2"/>
  <c r="HE99" i="2"/>
  <c r="HB99" i="2"/>
  <c r="GY99" i="2"/>
  <c r="HQ97" i="2"/>
  <c r="HN97" i="2"/>
  <c r="HK97" i="2"/>
  <c r="HH97" i="2"/>
  <c r="HE97" i="2"/>
  <c r="HB97" i="2"/>
  <c r="GY97" i="2"/>
  <c r="HP76" i="2"/>
  <c r="HP75" i="2" s="1"/>
  <c r="HO76" i="2"/>
  <c r="HO75" i="2" s="1"/>
  <c r="HN76" i="2"/>
  <c r="HM76" i="2"/>
  <c r="HM75" i="2" s="1"/>
  <c r="HL76" i="2"/>
  <c r="HL75" i="2" s="1"/>
  <c r="HK76" i="2"/>
  <c r="HJ76" i="2"/>
  <c r="HJ75" i="2" s="1"/>
  <c r="HI76" i="2"/>
  <c r="HI75" i="2" s="1"/>
  <c r="HH76" i="2"/>
  <c r="HG76" i="2"/>
  <c r="HG75" i="2" s="1"/>
  <c r="HF76" i="2"/>
  <c r="HF75" i="2" s="1"/>
  <c r="HE76" i="2"/>
  <c r="HD76" i="2"/>
  <c r="HD75" i="2" s="1"/>
  <c r="HC76" i="2"/>
  <c r="HC75" i="2" s="1"/>
  <c r="HB76" i="2"/>
  <c r="HA76" i="2"/>
  <c r="HA75" i="2" s="1"/>
  <c r="GZ76" i="2"/>
  <c r="GZ75" i="2" s="1"/>
  <c r="GY76" i="2"/>
  <c r="GX76" i="2"/>
  <c r="GX75" i="2" s="1"/>
  <c r="GW76" i="2"/>
  <c r="GW75" i="2" s="1"/>
  <c r="HQ52" i="2"/>
  <c r="HP52" i="2"/>
  <c r="HP51" i="2" s="1"/>
  <c r="HO52" i="2"/>
  <c r="HO51" i="2" s="1"/>
  <c r="HN52" i="2"/>
  <c r="HM52" i="2"/>
  <c r="HM51" i="2" s="1"/>
  <c r="HL52" i="2"/>
  <c r="HL51" i="2" s="1"/>
  <c r="HK52" i="2"/>
  <c r="HJ52" i="2"/>
  <c r="HJ51" i="2" s="1"/>
  <c r="HI52" i="2"/>
  <c r="HI51" i="2" s="1"/>
  <c r="HH52" i="2"/>
  <c r="HG52" i="2"/>
  <c r="HG51" i="2" s="1"/>
  <c r="HF52" i="2"/>
  <c r="HF51" i="2" s="1"/>
  <c r="HE52" i="2"/>
  <c r="HD52" i="2"/>
  <c r="HD51" i="2" s="1"/>
  <c r="HC52" i="2"/>
  <c r="HC51" i="2" s="1"/>
  <c r="HB52" i="2"/>
  <c r="HA52" i="2"/>
  <c r="HA51" i="2" s="1"/>
  <c r="GZ52" i="2"/>
  <c r="GZ51" i="2" s="1"/>
  <c r="GY52" i="2"/>
  <c r="GX52" i="2"/>
  <c r="GX51" i="2" s="1"/>
  <c r="GW52" i="2"/>
  <c r="GW51" i="2" s="1"/>
  <c r="HQ28" i="2"/>
  <c r="HP28" i="2"/>
  <c r="HP27" i="2" s="1"/>
  <c r="HO28" i="2"/>
  <c r="HO27" i="2" s="1"/>
  <c r="HN28" i="2"/>
  <c r="HM28" i="2"/>
  <c r="HM27" i="2" s="1"/>
  <c r="HL28" i="2"/>
  <c r="HL27" i="2" s="1"/>
  <c r="HK28" i="2"/>
  <c r="HJ28" i="2"/>
  <c r="HJ27" i="2" s="1"/>
  <c r="HI28" i="2"/>
  <c r="HI27" i="2" s="1"/>
  <c r="HH28" i="2"/>
  <c r="HG28" i="2"/>
  <c r="HG27" i="2" s="1"/>
  <c r="HF28" i="2"/>
  <c r="HF27" i="2" s="1"/>
  <c r="HE28" i="2"/>
  <c r="HD28" i="2"/>
  <c r="HD27" i="2" s="1"/>
  <c r="HC28" i="2"/>
  <c r="HC27" i="2" s="1"/>
  <c r="HB28" i="2"/>
  <c r="HA28" i="2"/>
  <c r="HA27" i="2" s="1"/>
  <c r="GZ28" i="2"/>
  <c r="GZ27" i="2" s="1"/>
  <c r="GY28" i="2"/>
  <c r="GX28" i="2"/>
  <c r="GX27" i="2" s="1"/>
  <c r="GW28" i="2"/>
  <c r="GW27" i="2" s="1"/>
  <c r="HP3" i="2"/>
  <c r="HO3" i="2"/>
  <c r="HM3" i="2"/>
  <c r="HL3" i="2"/>
  <c r="HJ3" i="2"/>
  <c r="HI3" i="2"/>
  <c r="HG3" i="2"/>
  <c r="HF3" i="2"/>
  <c r="HD3" i="2"/>
  <c r="HC3" i="2"/>
  <c r="HA3" i="2"/>
  <c r="GZ3" i="2"/>
  <c r="GX3" i="2"/>
  <c r="GW3" i="2"/>
  <c r="HQ55" i="1"/>
  <c r="HQ62" i="1" s="1"/>
  <c r="HN55" i="1"/>
  <c r="HN62" i="1" s="1"/>
  <c r="HK55" i="1"/>
  <c r="HK62" i="1" s="1"/>
  <c r="HH55" i="1"/>
  <c r="HH62" i="1" s="1"/>
  <c r="HE55" i="1"/>
  <c r="HE62" i="1" s="1"/>
  <c r="HB55" i="1"/>
  <c r="HB62" i="1" s="1"/>
  <c r="GY55" i="1"/>
  <c r="GY62" i="1" s="1"/>
  <c r="HP48" i="1"/>
  <c r="HP55" i="1" s="1"/>
  <c r="HP62" i="1" s="1"/>
  <c r="HO48" i="1"/>
  <c r="HO55" i="1" s="1"/>
  <c r="HO62" i="1" s="1"/>
  <c r="HM48" i="1"/>
  <c r="HM55" i="1" s="1"/>
  <c r="HM62" i="1" s="1"/>
  <c r="HL48" i="1"/>
  <c r="HL55" i="1" s="1"/>
  <c r="HL62" i="1" s="1"/>
  <c r="HJ48" i="1"/>
  <c r="HJ55" i="1" s="1"/>
  <c r="HJ62" i="1" s="1"/>
  <c r="HI48" i="1"/>
  <c r="HI55" i="1" s="1"/>
  <c r="HI62" i="1" s="1"/>
  <c r="HG48" i="1"/>
  <c r="HG55" i="1" s="1"/>
  <c r="HG62" i="1" s="1"/>
  <c r="HF48" i="1"/>
  <c r="HF55" i="1" s="1"/>
  <c r="HF62" i="1" s="1"/>
  <c r="HD48" i="1"/>
  <c r="HD55" i="1" s="1"/>
  <c r="HD62" i="1" s="1"/>
  <c r="HC48" i="1"/>
  <c r="HC55" i="1" s="1"/>
  <c r="HC62" i="1" s="1"/>
  <c r="HA48" i="1"/>
  <c r="HA55" i="1" s="1"/>
  <c r="HA62" i="1" s="1"/>
  <c r="GZ48" i="1"/>
  <c r="GZ55" i="1" s="1"/>
  <c r="GZ62" i="1" s="1"/>
  <c r="GX48" i="1"/>
  <c r="GX55" i="1" s="1"/>
  <c r="GX62" i="1" s="1"/>
  <c r="GW48" i="1"/>
  <c r="GW55" i="1" s="1"/>
  <c r="GW62" i="1" s="1"/>
  <c r="HQ43" i="1"/>
  <c r="HN43" i="1"/>
  <c r="HK43" i="1"/>
  <c r="HH43" i="1"/>
  <c r="HE43" i="1"/>
  <c r="HB43" i="1"/>
  <c r="GY43" i="1"/>
  <c r="HQ40" i="1"/>
  <c r="HN40" i="1"/>
  <c r="HK40" i="1"/>
  <c r="HH40" i="1"/>
  <c r="HE40" i="1"/>
  <c r="HB40" i="1"/>
  <c r="GY40" i="1"/>
  <c r="HQ38" i="1"/>
  <c r="HN38" i="1"/>
  <c r="HK38" i="1"/>
  <c r="HH38" i="1"/>
  <c r="HE38" i="1"/>
  <c r="HB38" i="1"/>
  <c r="GY38" i="1"/>
  <c r="HP4" i="1"/>
  <c r="HO4" i="1"/>
  <c r="HM4" i="1"/>
  <c r="HL4" i="1"/>
  <c r="HJ4" i="1"/>
  <c r="HI4" i="1"/>
  <c r="HG4" i="1"/>
  <c r="HF4" i="1"/>
  <c r="HD4" i="1"/>
  <c r="HC4" i="1"/>
  <c r="HA4" i="1"/>
  <c r="GZ4" i="1"/>
  <c r="GX4" i="1"/>
  <c r="GW4" i="1"/>
  <c r="IN26" i="13"/>
  <c r="IM26" i="13"/>
  <c r="IN25" i="13"/>
  <c r="IM25" i="13"/>
  <c r="IL25" i="13"/>
  <c r="IL26" i="13" s="1"/>
  <c r="JZ25" i="13" l="1"/>
  <c r="JZ28" i="13" s="1"/>
  <c r="JU25" i="13"/>
  <c r="JR14" i="13"/>
  <c r="JR15" i="13" s="1"/>
  <c r="JQ26" i="13"/>
  <c r="JV26" i="13"/>
  <c r="JV29" i="13" s="1"/>
  <c r="DD44" i="4"/>
  <c r="KB2" i="13"/>
  <c r="DC22" i="4"/>
  <c r="DC12" i="4"/>
  <c r="DC31" i="4"/>
  <c r="DB48" i="4"/>
  <c r="DB39" i="4"/>
  <c r="DB31" i="4"/>
  <c r="DB12" i="4"/>
  <c r="DB22" i="4"/>
  <c r="DC39" i="4"/>
  <c r="DC48" i="4"/>
  <c r="DD48" i="4"/>
  <c r="DD22" i="4"/>
  <c r="DD12" i="4"/>
  <c r="DD31" i="4"/>
  <c r="DD39" i="4"/>
  <c r="KL2" i="13"/>
  <c r="JS4" i="13"/>
  <c r="JM2" i="13"/>
  <c r="KI4" i="13"/>
  <c r="KH2" i="13"/>
  <c r="JO4" i="13"/>
  <c r="JN2" i="13"/>
  <c r="JY4" i="13"/>
  <c r="JX2" i="13"/>
  <c r="KG2" i="13"/>
  <c r="KD4" i="13"/>
  <c r="KN4" i="13"/>
  <c r="JU28" i="13"/>
  <c r="JQ29" i="13"/>
  <c r="JW2" i="13"/>
  <c r="JK25" i="13"/>
  <c r="JP25" i="13" s="1"/>
  <c r="JQ28" i="13"/>
  <c r="CG25" i="8"/>
  <c r="CF25" i="8"/>
  <c r="CG19" i="8"/>
  <c r="CF19" i="8"/>
  <c r="CG12" i="8"/>
  <c r="CF12" i="8"/>
  <c r="DT12" i="6"/>
  <c r="CE25" i="8"/>
  <c r="CD25" i="8"/>
  <c r="CE19" i="8"/>
  <c r="CD19" i="8"/>
  <c r="CE12" i="8"/>
  <c r="CD12" i="8"/>
  <c r="HC41" i="2" l="1"/>
  <c r="HC21" i="1"/>
  <c r="HC71" i="2"/>
  <c r="HC44" i="2"/>
  <c r="GZ68" i="2"/>
  <c r="JQ20" i="13"/>
  <c r="JR20" i="13"/>
  <c r="GZ65" i="2"/>
  <c r="GZ11" i="2"/>
  <c r="HC15" i="1"/>
  <c r="HC16" i="1" s="1"/>
  <c r="GZ20" i="2"/>
  <c r="GZ38" i="2"/>
  <c r="GZ39" i="2" s="1"/>
  <c r="HC35" i="2"/>
  <c r="HC14" i="2"/>
  <c r="HC15" i="2" s="1"/>
  <c r="GZ71" i="2"/>
  <c r="GZ23" i="2"/>
  <c r="GZ15" i="1"/>
  <c r="GZ16" i="1" s="1"/>
  <c r="JQ23" i="13"/>
  <c r="GZ59" i="2"/>
  <c r="JQ11" i="13"/>
  <c r="HC62" i="2"/>
  <c r="HC63" i="2" s="1"/>
  <c r="HC17" i="2"/>
  <c r="GZ44" i="2"/>
  <c r="GZ14" i="2"/>
  <c r="GZ15" i="2" s="1"/>
  <c r="HC65" i="2"/>
  <c r="HC20" i="2"/>
  <c r="HC47" i="2"/>
  <c r="GZ17" i="2"/>
  <c r="GZ18" i="1"/>
  <c r="JQ14" i="13"/>
  <c r="JQ15" i="13" s="1"/>
  <c r="JR17" i="13"/>
  <c r="JR23" i="13"/>
  <c r="JR11" i="13"/>
  <c r="JQ17" i="13"/>
  <c r="HC59" i="2"/>
  <c r="HC68" i="2"/>
  <c r="HC23" i="2"/>
  <c r="GZ47" i="2"/>
  <c r="GZ62" i="2"/>
  <c r="GZ63" i="2" s="1"/>
  <c r="HC38" i="2"/>
  <c r="HC39" i="2" s="1"/>
  <c r="GZ41" i="2"/>
  <c r="HC11" i="2"/>
  <c r="GZ35" i="2"/>
  <c r="GZ21" i="1"/>
  <c r="HC18" i="1"/>
  <c r="GZ12" i="1"/>
  <c r="GZ36" i="1"/>
  <c r="GZ33" i="1"/>
  <c r="GZ34" i="1" s="1"/>
  <c r="HC30" i="1"/>
  <c r="HC32" i="1"/>
  <c r="HC12" i="1"/>
  <c r="GZ30" i="1"/>
  <c r="HC33" i="1"/>
  <c r="HC34" i="1" s="1"/>
  <c r="HC36" i="1"/>
  <c r="GZ32" i="1"/>
  <c r="JL14" i="13"/>
  <c r="JL15" i="13" s="1"/>
  <c r="JL23" i="13"/>
  <c r="JL11" i="13"/>
  <c r="JL20" i="13"/>
  <c r="JL17" i="13"/>
  <c r="DT10" i="6"/>
  <c r="JT4" i="13"/>
  <c r="JS2" i="13"/>
  <c r="JZ4" i="13"/>
  <c r="JZ2" i="13" s="1"/>
  <c r="JY2" i="13"/>
  <c r="KN2" i="13"/>
  <c r="KO4" i="13"/>
  <c r="KO2" i="13" s="1"/>
  <c r="JO2" i="13"/>
  <c r="JP4" i="13"/>
  <c r="JP2" i="13" s="1"/>
  <c r="KD2" i="13"/>
  <c r="KE4" i="13"/>
  <c r="KE2" i="13" s="1"/>
  <c r="KI2" i="13"/>
  <c r="KJ4" i="13"/>
  <c r="KJ2" i="13" s="1"/>
  <c r="DT8" i="6"/>
  <c r="CG37" i="8"/>
  <c r="CF37" i="8"/>
  <c r="DT13" i="6"/>
  <c r="DT14" i="6"/>
  <c r="DT4" i="6"/>
  <c r="DT5" i="6"/>
  <c r="DT7" i="6"/>
  <c r="DT6" i="6"/>
  <c r="CE37" i="8"/>
  <c r="CD37" i="8"/>
  <c r="II26" i="13"/>
  <c r="IH26" i="13"/>
  <c r="II25" i="13"/>
  <c r="IH25" i="13"/>
  <c r="IG25" i="13"/>
  <c r="IG26" i="13" s="1"/>
  <c r="IV26" i="13"/>
  <c r="JM17" i="13" l="1"/>
  <c r="JN20" i="13"/>
  <c r="JM14" i="13"/>
  <c r="JM15" i="13" s="1"/>
  <c r="JM11" i="13"/>
  <c r="JN23" i="13"/>
  <c r="JN17" i="13"/>
  <c r="JN11" i="13"/>
  <c r="JN14" i="13"/>
  <c r="JN15" i="13" s="1"/>
  <c r="JM23" i="13"/>
  <c r="JM20" i="13"/>
  <c r="JU4" i="13"/>
  <c r="JU2" i="13" s="1"/>
  <c r="JT2" i="13"/>
  <c r="DQ12" i="6"/>
  <c r="GU55" i="1"/>
  <c r="GU62" i="1" s="1"/>
  <c r="GR55" i="1"/>
  <c r="GR62" i="1" s="1"/>
  <c r="GO55" i="1"/>
  <c r="GO62" i="1" s="1"/>
  <c r="GL55" i="1"/>
  <c r="GL62" i="1" s="1"/>
  <c r="GI55" i="1"/>
  <c r="GI62" i="1" s="1"/>
  <c r="GF55" i="1"/>
  <c r="GF62" i="1" s="1"/>
  <c r="GC55" i="1"/>
  <c r="GC62" i="1" s="1"/>
  <c r="GQ48" i="1"/>
  <c r="GQ55" i="1" s="1"/>
  <c r="GQ62" i="1" s="1"/>
  <c r="GP48" i="1"/>
  <c r="GP55" i="1" s="1"/>
  <c r="GP62" i="1" s="1"/>
  <c r="GN48" i="1"/>
  <c r="GN55" i="1" s="1"/>
  <c r="GN62" i="1" s="1"/>
  <c r="GM48" i="1"/>
  <c r="GM55" i="1" s="1"/>
  <c r="GM62" i="1" s="1"/>
  <c r="GK48" i="1"/>
  <c r="GK55" i="1" s="1"/>
  <c r="GK62" i="1" s="1"/>
  <c r="GJ48" i="1"/>
  <c r="GJ55" i="1" s="1"/>
  <c r="GJ62" i="1" s="1"/>
  <c r="GH48" i="1"/>
  <c r="GH55" i="1" s="1"/>
  <c r="GH62" i="1" s="1"/>
  <c r="GG48" i="1"/>
  <c r="GG55" i="1" s="1"/>
  <c r="GG62" i="1" s="1"/>
  <c r="GE48" i="1"/>
  <c r="GE55" i="1" s="1"/>
  <c r="GE62" i="1" s="1"/>
  <c r="GD48" i="1"/>
  <c r="GD55" i="1" s="1"/>
  <c r="GD62" i="1" s="1"/>
  <c r="GB48" i="1"/>
  <c r="GB55" i="1" s="1"/>
  <c r="GB62" i="1" s="1"/>
  <c r="GA48" i="1"/>
  <c r="GA55" i="1" s="1"/>
  <c r="GA62" i="1" s="1"/>
  <c r="GS48" i="1"/>
  <c r="GS55" i="1" s="1"/>
  <c r="GS62" i="1" s="1"/>
  <c r="GT48" i="1"/>
  <c r="GT55" i="1" s="1"/>
  <c r="GT62" i="1" s="1"/>
  <c r="JS11" i="13" l="1"/>
  <c r="JS23" i="13"/>
  <c r="JS17" i="13"/>
  <c r="JS14" i="13"/>
  <c r="JS15" i="13" s="1"/>
  <c r="JS20" i="13"/>
  <c r="JP20" i="13"/>
  <c r="JP11" i="13"/>
  <c r="JP14" i="13"/>
  <c r="JP15" i="13" s="1"/>
  <c r="JP23" i="13"/>
  <c r="JO17" i="13"/>
  <c r="JP17" i="13"/>
  <c r="JO20" i="13"/>
  <c r="JO11" i="13"/>
  <c r="JO14" i="13"/>
  <c r="JO15" i="13" s="1"/>
  <c r="JO23" i="13"/>
  <c r="DQ8" i="6"/>
  <c r="DQ7" i="6"/>
  <c r="DQ4" i="6"/>
  <c r="DQ13" i="6"/>
  <c r="DQ5" i="6"/>
  <c r="DQ10" i="6"/>
  <c r="DQ14" i="6"/>
  <c r="IE25" i="13"/>
  <c r="IJ25" i="13" s="1"/>
  <c r="IO25" i="13" s="1"/>
  <c r="CB19" i="8"/>
  <c r="CC19" i="8"/>
  <c r="JU11" i="13" l="1"/>
  <c r="JU23" i="13"/>
  <c r="JT11" i="13"/>
  <c r="JT23" i="13"/>
  <c r="JT20" i="13"/>
  <c r="JT17" i="13"/>
  <c r="JT14" i="13"/>
  <c r="JT15" i="13" s="1"/>
  <c r="JU20" i="13"/>
  <c r="JU17" i="13"/>
  <c r="JU14" i="13"/>
  <c r="JU15" i="13" s="1"/>
  <c r="CC25" i="8"/>
  <c r="CB25" i="8"/>
  <c r="CC12" i="8"/>
  <c r="CB12" i="8"/>
  <c r="DN12" i="6"/>
  <c r="CA25" i="8"/>
  <c r="BZ25" i="8"/>
  <c r="CA19" i="8"/>
  <c r="BZ19" i="8"/>
  <c r="CA12" i="8"/>
  <c r="BZ12" i="8"/>
  <c r="DN8" i="6" l="1"/>
  <c r="CC37" i="8"/>
  <c r="CB37" i="8"/>
  <c r="DN13" i="6"/>
  <c r="DN4" i="6"/>
  <c r="DN14" i="6"/>
  <c r="DN5" i="6"/>
  <c r="DN10" i="6"/>
  <c r="DN7" i="6"/>
  <c r="DN6" i="6"/>
  <c r="CA37" i="8"/>
  <c r="BZ37" i="8"/>
  <c r="ID26" i="13"/>
  <c r="IC26" i="13"/>
  <c r="IB26" i="13"/>
  <c r="ID25" i="13"/>
  <c r="IC25" i="13"/>
  <c r="IB25" i="13"/>
  <c r="DK12" i="6" l="1"/>
  <c r="IK29" i="13"/>
  <c r="II29" i="13"/>
  <c r="IH29" i="13"/>
  <c r="IG29" i="13"/>
  <c r="II28" i="13"/>
  <c r="IH28" i="13"/>
  <c r="IG28" i="13"/>
  <c r="IZ25" i="13"/>
  <c r="IU25" i="13"/>
  <c r="IA25" i="13"/>
  <c r="JB4" i="13"/>
  <c r="JC4" i="13" s="1"/>
  <c r="JD4" i="13" s="1"/>
  <c r="JE4" i="13" s="1"/>
  <c r="JE2" i="13" s="1"/>
  <c r="IW4" i="13"/>
  <c r="IX4" i="13" s="1"/>
  <c r="IY4" i="13" s="1"/>
  <c r="IY2" i="13" s="1"/>
  <c r="IR4" i="13"/>
  <c r="IR2" i="13" s="1"/>
  <c r="IM4" i="13"/>
  <c r="IN4" i="13" s="1"/>
  <c r="IH4" i="13"/>
  <c r="II4" i="13" s="1"/>
  <c r="IC4" i="13"/>
  <c r="IC2" i="13" s="1"/>
  <c r="IA4" i="13"/>
  <c r="IA2" i="13" s="1"/>
  <c r="HZ4" i="13"/>
  <c r="HZ2" i="13" s="1"/>
  <c r="HY4" i="13"/>
  <c r="HY2" i="13" s="1"/>
  <c r="HX4" i="13"/>
  <c r="HX2" i="13" s="1"/>
  <c r="JA2" i="13"/>
  <c r="IV2" i="13"/>
  <c r="IQ2" i="13"/>
  <c r="IL2" i="13"/>
  <c r="IG2" i="13"/>
  <c r="IB2" i="13"/>
  <c r="HW2" i="13"/>
  <c r="GU99" i="2"/>
  <c r="GR99" i="2"/>
  <c r="GO99" i="2"/>
  <c r="GL99" i="2"/>
  <c r="GI99" i="2"/>
  <c r="GF99" i="2"/>
  <c r="GC99" i="2"/>
  <c r="GU97" i="2"/>
  <c r="GR97" i="2"/>
  <c r="GO97" i="2"/>
  <c r="GL97" i="2"/>
  <c r="GI97" i="2"/>
  <c r="GF97" i="2"/>
  <c r="GC97" i="2"/>
  <c r="GT76" i="2"/>
  <c r="GT75" i="2" s="1"/>
  <c r="GS76" i="2"/>
  <c r="GS75" i="2" s="1"/>
  <c r="GR76" i="2"/>
  <c r="GQ76" i="2"/>
  <c r="GQ75" i="2" s="1"/>
  <c r="GP76" i="2"/>
  <c r="GP75" i="2" s="1"/>
  <c r="GO76" i="2"/>
  <c r="GN76" i="2"/>
  <c r="GN75" i="2" s="1"/>
  <c r="GM76" i="2"/>
  <c r="GM75" i="2" s="1"/>
  <c r="GL76" i="2"/>
  <c r="GK76" i="2"/>
  <c r="GK75" i="2" s="1"/>
  <c r="GJ76" i="2"/>
  <c r="GJ75" i="2" s="1"/>
  <c r="GI76" i="2"/>
  <c r="GH76" i="2"/>
  <c r="GH75" i="2" s="1"/>
  <c r="GG76" i="2"/>
  <c r="GG75" i="2" s="1"/>
  <c r="GF76" i="2"/>
  <c r="GE76" i="2"/>
  <c r="GE75" i="2" s="1"/>
  <c r="GD76" i="2"/>
  <c r="GD75" i="2" s="1"/>
  <c r="GC76" i="2"/>
  <c r="GB76" i="2"/>
  <c r="GB75" i="2" s="1"/>
  <c r="GA76" i="2"/>
  <c r="GA75" i="2" s="1"/>
  <c r="GU52" i="2"/>
  <c r="GT52" i="2"/>
  <c r="GT51" i="2" s="1"/>
  <c r="GS52" i="2"/>
  <c r="GS51" i="2" s="1"/>
  <c r="GR52" i="2"/>
  <c r="GQ52" i="2"/>
  <c r="GQ51" i="2" s="1"/>
  <c r="GP52" i="2"/>
  <c r="GP51" i="2" s="1"/>
  <c r="GO52" i="2"/>
  <c r="GN52" i="2"/>
  <c r="GN51" i="2" s="1"/>
  <c r="GM52" i="2"/>
  <c r="GM51" i="2" s="1"/>
  <c r="GL52" i="2"/>
  <c r="GK52" i="2"/>
  <c r="GK51" i="2" s="1"/>
  <c r="GJ52" i="2"/>
  <c r="GJ51" i="2" s="1"/>
  <c r="GI52" i="2"/>
  <c r="GH52" i="2"/>
  <c r="GH51" i="2" s="1"/>
  <c r="GG52" i="2"/>
  <c r="GG51" i="2" s="1"/>
  <c r="GF52" i="2"/>
  <c r="GE52" i="2"/>
  <c r="GE51" i="2" s="1"/>
  <c r="GD52" i="2"/>
  <c r="GD51" i="2" s="1"/>
  <c r="GC52" i="2"/>
  <c r="GB52" i="2"/>
  <c r="GB51" i="2" s="1"/>
  <c r="GA52" i="2"/>
  <c r="GA51" i="2" s="1"/>
  <c r="GU28" i="2"/>
  <c r="GT28" i="2"/>
  <c r="GT27" i="2" s="1"/>
  <c r="GS28" i="2"/>
  <c r="GS27" i="2" s="1"/>
  <c r="GR28" i="2"/>
  <c r="GQ28" i="2"/>
  <c r="GQ27" i="2" s="1"/>
  <c r="GP28" i="2"/>
  <c r="GP27" i="2" s="1"/>
  <c r="GO28" i="2"/>
  <c r="GN28" i="2"/>
  <c r="GN27" i="2" s="1"/>
  <c r="GM28" i="2"/>
  <c r="GM27" i="2" s="1"/>
  <c r="GL28" i="2"/>
  <c r="GK28" i="2"/>
  <c r="GK27" i="2" s="1"/>
  <c r="GJ28" i="2"/>
  <c r="GJ27" i="2" s="1"/>
  <c r="GI28" i="2"/>
  <c r="GH28" i="2"/>
  <c r="GH27" i="2" s="1"/>
  <c r="GG28" i="2"/>
  <c r="GG27" i="2" s="1"/>
  <c r="GF28" i="2"/>
  <c r="GE28" i="2"/>
  <c r="GE27" i="2" s="1"/>
  <c r="GD28" i="2"/>
  <c r="GD27" i="2" s="1"/>
  <c r="GC28" i="2"/>
  <c r="GB28" i="2"/>
  <c r="GB27" i="2" s="1"/>
  <c r="GA28" i="2"/>
  <c r="GA27" i="2" s="1"/>
  <c r="GT3" i="2"/>
  <c r="GS3" i="2"/>
  <c r="GQ3" i="2"/>
  <c r="GP3" i="2"/>
  <c r="GN3" i="2"/>
  <c r="GM3" i="2"/>
  <c r="GK3" i="2"/>
  <c r="GJ3" i="2"/>
  <c r="GH3" i="2"/>
  <c r="GG3" i="2"/>
  <c r="GE3" i="2"/>
  <c r="GD3" i="2"/>
  <c r="GB3" i="2"/>
  <c r="GA3" i="2"/>
  <c r="GU43" i="1"/>
  <c r="GR43" i="1"/>
  <c r="GO43" i="1"/>
  <c r="GL43" i="1"/>
  <c r="GI43" i="1"/>
  <c r="GF43" i="1"/>
  <c r="GC43" i="1"/>
  <c r="GU40" i="1"/>
  <c r="GR40" i="1"/>
  <c r="GO40" i="1"/>
  <c r="GL40" i="1"/>
  <c r="GI40" i="1"/>
  <c r="GF40" i="1"/>
  <c r="GC40" i="1"/>
  <c r="GU38" i="1"/>
  <c r="GR38" i="1"/>
  <c r="GO38" i="1"/>
  <c r="GL38" i="1"/>
  <c r="GI38" i="1"/>
  <c r="GF38" i="1"/>
  <c r="GC38" i="1"/>
  <c r="GT4" i="1"/>
  <c r="GS4" i="1"/>
  <c r="GQ4" i="1"/>
  <c r="GP4" i="1"/>
  <c r="GN4" i="1"/>
  <c r="GM4" i="1"/>
  <c r="GK4" i="1"/>
  <c r="GJ4" i="1"/>
  <c r="GH4" i="1"/>
  <c r="GG4" i="1"/>
  <c r="GE4" i="1"/>
  <c r="GD4" i="1"/>
  <c r="GB4" i="1"/>
  <c r="GA4" i="1"/>
  <c r="BR63" i="1"/>
  <c r="BO63" i="1"/>
  <c r="BL63" i="1"/>
  <c r="BI63" i="1"/>
  <c r="BF63" i="1"/>
  <c r="BC63" i="1"/>
  <c r="AZ63" i="1"/>
  <c r="AV63" i="1"/>
  <c r="AU63" i="1"/>
  <c r="AS63" i="1"/>
  <c r="AR63" i="1"/>
  <c r="AP63" i="1"/>
  <c r="AO63" i="1"/>
  <c r="AM63" i="1"/>
  <c r="AL63" i="1"/>
  <c r="AJ63" i="1"/>
  <c r="AI63" i="1"/>
  <c r="AG63" i="1"/>
  <c r="AF63" i="1"/>
  <c r="AD63" i="1"/>
  <c r="AC63" i="1"/>
  <c r="Y63" i="1"/>
  <c r="W63" i="1"/>
  <c r="V63" i="1"/>
  <c r="T63" i="1"/>
  <c r="S63" i="1"/>
  <c r="Q63" i="1"/>
  <c r="P63" i="1"/>
  <c r="N63" i="1"/>
  <c r="M63" i="1"/>
  <c r="K63" i="1"/>
  <c r="J63" i="1"/>
  <c r="G63" i="1"/>
  <c r="BR49" i="1"/>
  <c r="BO49" i="1"/>
  <c r="BL49" i="1"/>
  <c r="BI49" i="1"/>
  <c r="BF49" i="1"/>
  <c r="BC49" i="1"/>
  <c r="AZ49" i="1"/>
  <c r="AV49" i="1"/>
  <c r="AU49" i="1"/>
  <c r="AS49" i="1"/>
  <c r="AR49" i="1"/>
  <c r="AP49" i="1"/>
  <c r="AO49" i="1"/>
  <c r="AM49" i="1"/>
  <c r="AL49" i="1"/>
  <c r="AJ49" i="1"/>
  <c r="AI49" i="1"/>
  <c r="AG49" i="1"/>
  <c r="AF49" i="1"/>
  <c r="AD49" i="1"/>
  <c r="AC49" i="1"/>
  <c r="Y49" i="1"/>
  <c r="W49" i="1"/>
  <c r="V49" i="1"/>
  <c r="T49" i="1"/>
  <c r="S49" i="1"/>
  <c r="Q49" i="1"/>
  <c r="P49" i="1"/>
  <c r="N49" i="1"/>
  <c r="M49" i="1"/>
  <c r="K49" i="1"/>
  <c r="J49" i="1"/>
  <c r="G49" i="1"/>
  <c r="IF25" i="13" l="1"/>
  <c r="IK25" i="13"/>
  <c r="IK28" i="13" s="1"/>
  <c r="JE25" i="13"/>
  <c r="IP25" i="13" s="1"/>
  <c r="DK4" i="6"/>
  <c r="DK8" i="6"/>
  <c r="DK7" i="6"/>
  <c r="DK14" i="6"/>
  <c r="DK5" i="6"/>
  <c r="DK6" i="6"/>
  <c r="DK10" i="6"/>
  <c r="DK13" i="6"/>
  <c r="JB2" i="13"/>
  <c r="JC2" i="13"/>
  <c r="JD2" i="13"/>
  <c r="IX2" i="13"/>
  <c r="IZ4" i="13"/>
  <c r="IZ2" i="13" s="1"/>
  <c r="IH2" i="13"/>
  <c r="IJ4" i="13"/>
  <c r="II2" i="13"/>
  <c r="IO4" i="13"/>
  <c r="IN2" i="13"/>
  <c r="IM2" i="13"/>
  <c r="ID4" i="13"/>
  <c r="IW2" i="13"/>
  <c r="IS4" i="13"/>
  <c r="AW49" i="1"/>
  <c r="O49" i="1"/>
  <c r="L63" i="1"/>
  <c r="AQ49" i="1"/>
  <c r="AK63" i="1"/>
  <c r="O63" i="1"/>
  <c r="AN63" i="1"/>
  <c r="L49" i="1"/>
  <c r="AT49" i="1"/>
  <c r="AK49" i="1"/>
  <c r="AN49" i="1"/>
  <c r="R49" i="1"/>
  <c r="AE49" i="1"/>
  <c r="R63" i="1"/>
  <c r="AE63" i="1"/>
  <c r="U49" i="1"/>
  <c r="U63" i="1"/>
  <c r="AH63" i="1"/>
  <c r="X49" i="1"/>
  <c r="AH49" i="1"/>
  <c r="AQ63" i="1"/>
  <c r="X63" i="1"/>
  <c r="AT63" i="1"/>
  <c r="AW63" i="1"/>
  <c r="IT4" i="13" l="1"/>
  <c r="IS2" i="13"/>
  <c r="IE4" i="13"/>
  <c r="ID2" i="13"/>
  <c r="IP4" i="13"/>
  <c r="IP2" i="13" s="1"/>
  <c r="IO2" i="13"/>
  <c r="IK4" i="13"/>
  <c r="IK2" i="13" s="1"/>
  <c r="IJ2" i="13"/>
  <c r="IU4" i="13" l="1"/>
  <c r="IU2" i="13" s="1"/>
  <c r="IT2" i="13"/>
  <c r="IF4" i="13"/>
  <c r="IF2" i="13" s="1"/>
  <c r="IE2" i="13"/>
  <c r="BY25" i="8" l="1"/>
  <c r="BX25" i="8"/>
  <c r="BY19" i="8"/>
  <c r="BX19" i="8"/>
  <c r="BY12" i="8"/>
  <c r="BX12" i="8"/>
  <c r="BY37" i="8" l="1"/>
  <c r="BX37" i="8"/>
  <c r="DH12" i="6" l="1"/>
  <c r="GW29" i="13"/>
  <c r="GX29" i="13"/>
  <c r="GY29" i="13"/>
  <c r="HA29" i="13"/>
  <c r="GY28" i="13"/>
  <c r="GX28" i="13"/>
  <c r="GW28" i="13"/>
  <c r="DH4" i="6" l="1"/>
  <c r="DH8" i="6"/>
  <c r="DH10" i="6"/>
  <c r="DH7" i="6"/>
  <c r="DH13" i="6"/>
  <c r="DH14" i="6"/>
  <c r="DH5" i="6"/>
  <c r="DH6" i="6"/>
  <c r="HK25" i="13"/>
  <c r="HH4" i="13"/>
  <c r="HI4" i="13" s="1"/>
  <c r="HG2" i="13"/>
  <c r="HP25" i="13"/>
  <c r="HJ4" i="13" l="1"/>
  <c r="HI2" i="13"/>
  <c r="HH2" i="13"/>
  <c r="HL2" i="13"/>
  <c r="HM4" i="13"/>
  <c r="HN4" i="13" s="1"/>
  <c r="HN2" i="13" s="1"/>
  <c r="BW25" i="8"/>
  <c r="BV25" i="8"/>
  <c r="BW19" i="8"/>
  <c r="BV19" i="8"/>
  <c r="BW12" i="8"/>
  <c r="BV12" i="8"/>
  <c r="HM2" i="13" l="1"/>
  <c r="HK4" i="13"/>
  <c r="HK2" i="13" s="1"/>
  <c r="HJ2" i="13"/>
  <c r="HO4" i="13"/>
  <c r="HO2" i="13" s="1"/>
  <c r="BW37" i="8"/>
  <c r="BV37" i="8"/>
  <c r="HP4" i="13" l="1"/>
  <c r="HP2" i="13" s="1"/>
  <c r="DE12" i="6"/>
  <c r="DE8" i="6" l="1"/>
  <c r="DE10" i="6"/>
  <c r="DE7" i="6"/>
  <c r="DE4" i="6"/>
  <c r="DE13" i="6"/>
  <c r="DE5" i="6"/>
  <c r="DE14" i="6"/>
  <c r="BU25" i="8"/>
  <c r="BT25" i="8"/>
  <c r="BU19" i="8"/>
  <c r="BT19" i="8"/>
  <c r="BU12" i="8"/>
  <c r="BT12" i="8"/>
  <c r="BT37" i="8" l="1"/>
  <c r="BU37" i="8"/>
  <c r="DB12" i="6"/>
  <c r="DB10" i="6" l="1"/>
  <c r="DB7" i="6"/>
  <c r="DB13" i="6"/>
  <c r="DB4" i="6"/>
  <c r="DB8" i="6"/>
  <c r="DB14" i="6"/>
  <c r="DB5" i="6"/>
  <c r="DB6" i="6"/>
  <c r="BS25" i="8" l="1"/>
  <c r="BR25" i="8"/>
  <c r="BS19" i="8"/>
  <c r="BR19" i="8"/>
  <c r="BS12" i="8"/>
  <c r="BR12" i="8"/>
  <c r="CY12" i="6"/>
  <c r="HU25" i="13"/>
  <c r="HF25" i="13"/>
  <c r="HA25" i="13"/>
  <c r="HA28" i="13" s="1"/>
  <c r="GV25" i="13"/>
  <c r="HR4" i="13"/>
  <c r="HS4" i="13" s="1"/>
  <c r="HC4" i="13"/>
  <c r="HC2" i="13" s="1"/>
  <c r="GX4" i="13"/>
  <c r="GY4" i="13" s="1"/>
  <c r="GS4" i="13"/>
  <c r="GT4" i="13" s="1"/>
  <c r="GQ4" i="13"/>
  <c r="GQ2" i="13" s="1"/>
  <c r="GP4" i="13"/>
  <c r="GP2" i="13" s="1"/>
  <c r="GO4" i="13"/>
  <c r="GO2" i="13" s="1"/>
  <c r="GN4" i="13"/>
  <c r="GN2" i="13" s="1"/>
  <c r="HQ2" i="13"/>
  <c r="HB2" i="13"/>
  <c r="GW2" i="13"/>
  <c r="GR2" i="13"/>
  <c r="GM2" i="13"/>
  <c r="FY99" i="2"/>
  <c r="FV99" i="2"/>
  <c r="FS99" i="2"/>
  <c r="FP99" i="2"/>
  <c r="FM99" i="2"/>
  <c r="FJ99" i="2"/>
  <c r="FG99" i="2"/>
  <c r="FY97" i="2"/>
  <c r="FV97" i="2"/>
  <c r="FS97" i="2"/>
  <c r="FP97" i="2"/>
  <c r="FM97" i="2"/>
  <c r="FJ97" i="2"/>
  <c r="FG97" i="2"/>
  <c r="FX76" i="2"/>
  <c r="FX75" i="2" s="1"/>
  <c r="FW76" i="2"/>
  <c r="FW75" i="2" s="1"/>
  <c r="FV76" i="2"/>
  <c r="FU76" i="2"/>
  <c r="FU75" i="2" s="1"/>
  <c r="FT76" i="2"/>
  <c r="FT75" i="2" s="1"/>
  <c r="FS76" i="2"/>
  <c r="FR76" i="2"/>
  <c r="FR75" i="2" s="1"/>
  <c r="FQ76" i="2"/>
  <c r="FQ75" i="2" s="1"/>
  <c r="FP76" i="2"/>
  <c r="FO76" i="2"/>
  <c r="FO75" i="2" s="1"/>
  <c r="FN76" i="2"/>
  <c r="FN75" i="2" s="1"/>
  <c r="FM76" i="2"/>
  <c r="FL76" i="2"/>
  <c r="FL75" i="2" s="1"/>
  <c r="FK76" i="2"/>
  <c r="FK75" i="2" s="1"/>
  <c r="FJ76" i="2"/>
  <c r="FI76" i="2"/>
  <c r="FI75" i="2" s="1"/>
  <c r="FH76" i="2"/>
  <c r="FH75" i="2" s="1"/>
  <c r="FG76" i="2"/>
  <c r="FF76" i="2"/>
  <c r="FF75" i="2" s="1"/>
  <c r="FE76" i="2"/>
  <c r="FE75" i="2" s="1"/>
  <c r="FY52" i="2"/>
  <c r="FX52" i="2"/>
  <c r="FX51" i="2" s="1"/>
  <c r="FW52" i="2"/>
  <c r="FW51" i="2" s="1"/>
  <c r="FV52" i="2"/>
  <c r="FU52" i="2"/>
  <c r="FU51" i="2" s="1"/>
  <c r="FT52" i="2"/>
  <c r="FT51" i="2" s="1"/>
  <c r="FS52" i="2"/>
  <c r="FR52" i="2"/>
  <c r="FR51" i="2" s="1"/>
  <c r="FQ52" i="2"/>
  <c r="FQ51" i="2" s="1"/>
  <c r="FP52" i="2"/>
  <c r="FO52" i="2"/>
  <c r="FO51" i="2" s="1"/>
  <c r="FN52" i="2"/>
  <c r="FN51" i="2" s="1"/>
  <c r="FM52" i="2"/>
  <c r="FL52" i="2"/>
  <c r="FL51" i="2" s="1"/>
  <c r="FK52" i="2"/>
  <c r="FK51" i="2" s="1"/>
  <c r="FJ52" i="2"/>
  <c r="FI52" i="2"/>
  <c r="FI51" i="2" s="1"/>
  <c r="FH52" i="2"/>
  <c r="FH51" i="2" s="1"/>
  <c r="FG52" i="2"/>
  <c r="FF52" i="2"/>
  <c r="FF51" i="2" s="1"/>
  <c r="FE52" i="2"/>
  <c r="FE51" i="2" s="1"/>
  <c r="FY28" i="2"/>
  <c r="FX28" i="2"/>
  <c r="FX27" i="2" s="1"/>
  <c r="FW28" i="2"/>
  <c r="FW27" i="2" s="1"/>
  <c r="FV28" i="2"/>
  <c r="FU28" i="2"/>
  <c r="FU27" i="2" s="1"/>
  <c r="FT28" i="2"/>
  <c r="FT27" i="2" s="1"/>
  <c r="FS28" i="2"/>
  <c r="FR28" i="2"/>
  <c r="FR27" i="2" s="1"/>
  <c r="FQ28" i="2"/>
  <c r="FQ27" i="2" s="1"/>
  <c r="FP28" i="2"/>
  <c r="FO28" i="2"/>
  <c r="FO27" i="2" s="1"/>
  <c r="FN28" i="2"/>
  <c r="FN27" i="2" s="1"/>
  <c r="FM28" i="2"/>
  <c r="FL28" i="2"/>
  <c r="FL27" i="2" s="1"/>
  <c r="FK28" i="2"/>
  <c r="FK27" i="2" s="1"/>
  <c r="FJ28" i="2"/>
  <c r="FI28" i="2"/>
  <c r="FI27" i="2" s="1"/>
  <c r="FH28" i="2"/>
  <c r="FH27" i="2" s="1"/>
  <c r="FG28" i="2"/>
  <c r="FF28" i="2"/>
  <c r="FF27" i="2" s="1"/>
  <c r="FE28" i="2"/>
  <c r="FE27" i="2" s="1"/>
  <c r="FX3" i="2"/>
  <c r="FW3" i="2"/>
  <c r="FU3" i="2"/>
  <c r="FT3" i="2"/>
  <c r="FR3" i="2"/>
  <c r="FQ3" i="2"/>
  <c r="FO3" i="2"/>
  <c r="FN3" i="2"/>
  <c r="FL3" i="2"/>
  <c r="FK3" i="2"/>
  <c r="FI3" i="2"/>
  <c r="FH3" i="2"/>
  <c r="FF3" i="2"/>
  <c r="FE3" i="2"/>
  <c r="FY43" i="1"/>
  <c r="FV43" i="1"/>
  <c r="FS43" i="1"/>
  <c r="FP43" i="1"/>
  <c r="FM43" i="1"/>
  <c r="FJ43" i="1"/>
  <c r="FG43" i="1"/>
  <c r="FY40" i="1"/>
  <c r="FV40" i="1"/>
  <c r="FS40" i="1"/>
  <c r="FP40" i="1"/>
  <c r="FM40" i="1"/>
  <c r="FJ40" i="1"/>
  <c r="FG40" i="1"/>
  <c r="FY38" i="1"/>
  <c r="FV38" i="1"/>
  <c r="FS38" i="1"/>
  <c r="FP38" i="1"/>
  <c r="FM38" i="1"/>
  <c r="FJ38" i="1"/>
  <c r="FG38" i="1"/>
  <c r="FX4" i="1"/>
  <c r="FW4" i="1"/>
  <c r="FU4" i="1"/>
  <c r="FT4" i="1"/>
  <c r="FR4" i="1"/>
  <c r="FQ4" i="1"/>
  <c r="FO4" i="1"/>
  <c r="FN4" i="1"/>
  <c r="FL4" i="1"/>
  <c r="FK4" i="1"/>
  <c r="FI4" i="1"/>
  <c r="FH4" i="1"/>
  <c r="FF4" i="1"/>
  <c r="FE4" i="1"/>
  <c r="CK25" i="13"/>
  <c r="BQ25" i="8"/>
  <c r="BP25" i="8"/>
  <c r="BQ19" i="8"/>
  <c r="BP19" i="8"/>
  <c r="BQ12" i="8"/>
  <c r="BP12" i="8"/>
  <c r="S41" i="3"/>
  <c r="Q41" i="3"/>
  <c r="S40" i="3"/>
  <c r="Q40" i="3"/>
  <c r="S39" i="3"/>
  <c r="Q39" i="3"/>
  <c r="K40" i="3"/>
  <c r="K39" i="3"/>
  <c r="S11" i="3"/>
  <c r="S42" i="3" s="1"/>
  <c r="S19" i="3"/>
  <c r="S27" i="3"/>
  <c r="S33" i="3"/>
  <c r="GX2" i="13" l="1"/>
  <c r="CY10" i="6"/>
  <c r="CY7" i="6"/>
  <c r="CY8" i="6"/>
  <c r="BP37" i="8"/>
  <c r="BS37" i="8"/>
  <c r="HR2" i="13"/>
  <c r="GQ25" i="13"/>
  <c r="BR37" i="8"/>
  <c r="CY4" i="6"/>
  <c r="CY13" i="6"/>
  <c r="CY5" i="6"/>
  <c r="CY14" i="6"/>
  <c r="CY6" i="6"/>
  <c r="HS2" i="13"/>
  <c r="HT4" i="13"/>
  <c r="HU4" i="13" s="1"/>
  <c r="GU4" i="13"/>
  <c r="GT2" i="13"/>
  <c r="GZ4" i="13"/>
  <c r="GY2" i="13"/>
  <c r="GS2" i="13"/>
  <c r="HD4" i="13"/>
  <c r="G39" i="4"/>
  <c r="I39" i="4"/>
  <c r="K39" i="4"/>
  <c r="W39" i="3"/>
  <c r="AK12" i="4"/>
  <c r="P39" i="3"/>
  <c r="AG12" i="4"/>
  <c r="AA12" i="4"/>
  <c r="P12" i="4"/>
  <c r="F12" i="4"/>
  <c r="BQ48" i="4"/>
  <c r="BE48" i="4"/>
  <c r="AU48" i="4"/>
  <c r="BO48" i="4"/>
  <c r="BD48" i="4"/>
  <c r="AQ48" i="4"/>
  <c r="BK48" i="4"/>
  <c r="AY48" i="4"/>
  <c r="AM48" i="4"/>
  <c r="AG48" i="4"/>
  <c r="BN48" i="4"/>
  <c r="BA48" i="4"/>
  <c r="AO48" i="4"/>
  <c r="Z48" i="4"/>
  <c r="BI48" i="4"/>
  <c r="AW48" i="4"/>
  <c r="BS48" i="4"/>
  <c r="BG48" i="4"/>
  <c r="I48" i="4"/>
  <c r="BS22" i="4"/>
  <c r="BQ22" i="4"/>
  <c r="BN22" i="4"/>
  <c r="BK22" i="4"/>
  <c r="BI22" i="4"/>
  <c r="BG22" i="4"/>
  <c r="BE22" i="4"/>
  <c r="BD22" i="4"/>
  <c r="BA22" i="4"/>
  <c r="AY22" i="4"/>
  <c r="AW22" i="4"/>
  <c r="AT22" i="4"/>
  <c r="AU22" i="4"/>
  <c r="AQ22" i="4"/>
  <c r="AO22" i="4"/>
  <c r="AM22" i="4"/>
  <c r="M48" i="4"/>
  <c r="U39" i="3"/>
  <c r="BS39" i="4"/>
  <c r="BO22" i="4"/>
  <c r="BO39" i="4"/>
  <c r="BK39" i="4"/>
  <c r="BI39" i="4"/>
  <c r="BG39" i="4"/>
  <c r="BE39" i="4"/>
  <c r="BD39" i="4"/>
  <c r="BA39" i="4"/>
  <c r="AY39" i="4"/>
  <c r="AW39" i="4"/>
  <c r="AT39" i="4"/>
  <c r="AU39" i="4"/>
  <c r="AQ39" i="4"/>
  <c r="AO39" i="4"/>
  <c r="AM39" i="4"/>
  <c r="AK48" i="4"/>
  <c r="AK22" i="4"/>
  <c r="AJ22" i="4"/>
  <c r="AG22" i="4"/>
  <c r="AE22" i="4"/>
  <c r="AC22" i="4"/>
  <c r="AA22" i="4"/>
  <c r="Z22" i="4"/>
  <c r="W22" i="4"/>
  <c r="U22" i="4"/>
  <c r="S22" i="4"/>
  <c r="Q22" i="4"/>
  <c r="P22" i="4"/>
  <c r="F22" i="4"/>
  <c r="M12" i="4"/>
  <c r="BQ39" i="4"/>
  <c r="BN39" i="4"/>
  <c r="BS12" i="4"/>
  <c r="BQ12" i="4"/>
  <c r="BO12" i="4"/>
  <c r="BN12" i="4"/>
  <c r="BK12" i="4"/>
  <c r="BG12" i="4"/>
  <c r="BD12" i="4"/>
  <c r="BA12" i="4"/>
  <c r="AY12" i="4"/>
  <c r="AW12" i="4"/>
  <c r="AT12" i="4"/>
  <c r="AU12" i="4"/>
  <c r="AQ12" i="4"/>
  <c r="AM12" i="4"/>
  <c r="AK39" i="4"/>
  <c r="AJ48" i="4"/>
  <c r="AJ39" i="4"/>
  <c r="AG39" i="4"/>
  <c r="AE48" i="4"/>
  <c r="AE39" i="4"/>
  <c r="AC48" i="4"/>
  <c r="AC39" i="4"/>
  <c r="AA48" i="4"/>
  <c r="AA39" i="4"/>
  <c r="Z39" i="4"/>
  <c r="W48" i="4"/>
  <c r="W39" i="4"/>
  <c r="U48" i="4"/>
  <c r="U39" i="4"/>
  <c r="S48" i="4"/>
  <c r="S39" i="4"/>
  <c r="Q39" i="4"/>
  <c r="P48" i="4"/>
  <c r="P39" i="4"/>
  <c r="F48" i="4"/>
  <c r="I12" i="4"/>
  <c r="AE12" i="4"/>
  <c r="S12" i="4"/>
  <c r="Q12" i="4"/>
  <c r="AJ12" i="4"/>
  <c r="AC12" i="4"/>
  <c r="W12" i="4"/>
  <c r="Z39" i="3"/>
  <c r="K48" i="4"/>
  <c r="Z12" i="4"/>
  <c r="BI12" i="4"/>
  <c r="BE12" i="4"/>
  <c r="AO12" i="4"/>
  <c r="U12" i="4"/>
  <c r="Q48" i="4"/>
  <c r="G22" i="4"/>
  <c r="I22" i="4"/>
  <c r="K22" i="4"/>
  <c r="AO11" i="3"/>
  <c r="AO42" i="3" s="1"/>
  <c r="M22" i="4"/>
  <c r="G12" i="4"/>
  <c r="G31" i="4"/>
  <c r="I31" i="4"/>
  <c r="K12" i="4"/>
  <c r="K31" i="4"/>
  <c r="AU41" i="3"/>
  <c r="BQ37" i="8"/>
  <c r="AA33" i="3"/>
  <c r="AA45" i="3" s="1"/>
  <c r="M11" i="3"/>
  <c r="M42" i="3" s="1"/>
  <c r="AK39" i="3"/>
  <c r="Z41" i="3"/>
  <c r="BK41" i="3"/>
  <c r="AK41" i="3"/>
  <c r="AC41" i="3"/>
  <c r="M40" i="3"/>
  <c r="BO39" i="3"/>
  <c r="BD41" i="3"/>
  <c r="AQ41" i="3"/>
  <c r="AA41" i="3"/>
  <c r="AC11" i="3"/>
  <c r="AC42" i="3" s="1"/>
  <c r="BQ41" i="3"/>
  <c r="AU39" i="3"/>
  <c r="BD39" i="3"/>
  <c r="BG27" i="3"/>
  <c r="BG44" i="3" s="1"/>
  <c r="BI19" i="3"/>
  <c r="BI43" i="3" s="1"/>
  <c r="BI33" i="3"/>
  <c r="BI45" i="3" s="1"/>
  <c r="AQ39" i="3"/>
  <c r="AO19" i="3"/>
  <c r="AO43" i="3" s="1"/>
  <c r="AO27" i="3"/>
  <c r="AO44" i="3" s="1"/>
  <c r="AM33" i="3"/>
  <c r="AM45" i="3" s="1"/>
  <c r="BS39" i="3"/>
  <c r="AY41" i="3"/>
  <c r="W41" i="3"/>
  <c r="M41" i="3"/>
  <c r="BI41" i="3"/>
  <c r="BO41" i="3"/>
  <c r="AT39" i="3"/>
  <c r="BG40" i="3"/>
  <c r="AO39" i="3"/>
  <c r="AE41" i="3"/>
  <c r="AQ40" i="3"/>
  <c r="AA39" i="3"/>
  <c r="BQ39" i="3"/>
  <c r="BG11" i="3"/>
  <c r="BG42" i="3" s="1"/>
  <c r="P11" i="3"/>
  <c r="P42" i="3" s="1"/>
  <c r="AT40" i="3"/>
  <c r="BN41" i="3"/>
  <c r="AY39" i="3"/>
  <c r="AY19" i="3"/>
  <c r="AY43" i="3" s="1"/>
  <c r="BA19" i="3"/>
  <c r="BA43" i="3" s="1"/>
  <c r="BA27" i="3"/>
  <c r="BA44" i="3" s="1"/>
  <c r="BD33" i="3"/>
  <c r="BD45" i="3" s="1"/>
  <c r="BI40" i="3"/>
  <c r="BK27" i="3"/>
  <c r="BK44" i="3" s="1"/>
  <c r="AQ33" i="3"/>
  <c r="AQ45" i="3" s="1"/>
  <c r="AM39" i="3"/>
  <c r="AT27" i="3"/>
  <c r="AT44" i="3" s="1"/>
  <c r="AY11" i="3"/>
  <c r="AY42" i="3" s="1"/>
  <c r="AE40" i="3"/>
  <c r="BI11" i="3"/>
  <c r="BI42" i="3" s="1"/>
  <c r="AM41" i="3"/>
  <c r="BS41" i="3"/>
  <c r="AU40" i="3"/>
  <c r="AT33" i="3"/>
  <c r="AT45" i="3" s="1"/>
  <c r="BA40" i="3"/>
  <c r="BK39" i="3"/>
  <c r="AK40" i="3"/>
  <c r="P33" i="3"/>
  <c r="P45" i="3" s="1"/>
  <c r="AE39" i="3"/>
  <c r="BG39" i="3"/>
  <c r="BN40" i="3"/>
  <c r="AT41" i="3"/>
  <c r="BG41" i="3"/>
  <c r="BI27" i="3"/>
  <c r="BI44" i="3" s="1"/>
  <c r="BK11" i="3"/>
  <c r="BK42" i="3" s="1"/>
  <c r="AO41" i="3"/>
  <c r="AC40" i="3"/>
  <c r="AA11" i="3"/>
  <c r="AA42" i="3" s="1"/>
  <c r="AA19" i="3"/>
  <c r="AA43" i="3" s="1"/>
  <c r="AA27" i="3"/>
  <c r="AA44" i="3" s="1"/>
  <c r="Z11" i="3"/>
  <c r="Z42" i="3" s="1"/>
  <c r="W27" i="3"/>
  <c r="W44" i="3" s="1"/>
  <c r="U41" i="3"/>
  <c r="P41" i="3"/>
  <c r="BI39" i="3"/>
  <c r="AU33" i="3"/>
  <c r="AU45" i="3" s="1"/>
  <c r="AY27" i="3"/>
  <c r="AY44" i="3" s="1"/>
  <c r="BK33" i="3"/>
  <c r="BK45" i="3" s="1"/>
  <c r="AK11" i="3"/>
  <c r="AK42" i="3" s="1"/>
  <c r="AE11" i="3"/>
  <c r="AE42" i="3" s="1"/>
  <c r="Z19" i="3"/>
  <c r="Z43" i="3" s="1"/>
  <c r="U33" i="3"/>
  <c r="U45" i="3" s="1"/>
  <c r="P40" i="3"/>
  <c r="AC39" i="3"/>
  <c r="AM40" i="3"/>
  <c r="BA39" i="3"/>
  <c r="BK40" i="3"/>
  <c r="BO40" i="3"/>
  <c r="S43" i="3"/>
  <c r="AO40" i="3"/>
  <c r="BQ40" i="3"/>
  <c r="W19" i="3"/>
  <c r="W43" i="3" s="1"/>
  <c r="M27" i="3"/>
  <c r="M44" i="3" s="1"/>
  <c r="BA41" i="3"/>
  <c r="BN39" i="3"/>
  <c r="BS40" i="3"/>
  <c r="AU27" i="3"/>
  <c r="AU44" i="3" s="1"/>
  <c r="AT11" i="3"/>
  <c r="AT42" i="3" s="1"/>
  <c r="AK33" i="3"/>
  <c r="AK45" i="3" s="1"/>
  <c r="AE33" i="3"/>
  <c r="AE45" i="3" s="1"/>
  <c r="W11" i="3"/>
  <c r="W42" i="3" s="1"/>
  <c r="U27" i="3"/>
  <c r="U44" i="3" s="1"/>
  <c r="M19" i="3"/>
  <c r="M43" i="3" s="1"/>
  <c r="P19" i="3"/>
  <c r="P43" i="3" s="1"/>
  <c r="P27" i="3"/>
  <c r="P44" i="3" s="1"/>
  <c r="U40" i="3"/>
  <c r="S45" i="3"/>
  <c r="Z40" i="3"/>
  <c r="AU19" i="3"/>
  <c r="AU43" i="3" s="1"/>
  <c r="AT19" i="3"/>
  <c r="AT43" i="3" s="1"/>
  <c r="BA11" i="3"/>
  <c r="BA42" i="3" s="1"/>
  <c r="BD27" i="3"/>
  <c r="BD44" i="3" s="1"/>
  <c r="AQ19" i="3"/>
  <c r="AQ43" i="3" s="1"/>
  <c r="AQ27" i="3"/>
  <c r="AQ44" i="3" s="1"/>
  <c r="AM27" i="3"/>
  <c r="AM44" i="3" s="1"/>
  <c r="Z33" i="3"/>
  <c r="Z45" i="3" s="1"/>
  <c r="U19" i="3"/>
  <c r="U43" i="3" s="1"/>
  <c r="M39" i="3"/>
  <c r="W40" i="3"/>
  <c r="AA40" i="3"/>
  <c r="AY40" i="3"/>
  <c r="BD40" i="3"/>
  <c r="AU11" i="3"/>
  <c r="AU42" i="3" s="1"/>
  <c r="AY33" i="3"/>
  <c r="AY45" i="3" s="1"/>
  <c r="BD19" i="3"/>
  <c r="BD43" i="3" s="1"/>
  <c r="BG19" i="3"/>
  <c r="BG43" i="3" s="1"/>
  <c r="AM19" i="3"/>
  <c r="AM43" i="3" s="1"/>
  <c r="AC33" i="3"/>
  <c r="AC45" i="3" s="1"/>
  <c r="U11" i="3"/>
  <c r="U42" i="3" s="1"/>
  <c r="BD11" i="3"/>
  <c r="BD42" i="3" s="1"/>
  <c r="BG33" i="3"/>
  <c r="BG45" i="3" s="1"/>
  <c r="AM11" i="3"/>
  <c r="AM42" i="3" s="1"/>
  <c r="AK27" i="3"/>
  <c r="AK44" i="3" s="1"/>
  <c r="AE27" i="3"/>
  <c r="AE44" i="3" s="1"/>
  <c r="W33" i="3"/>
  <c r="W45" i="3" s="1"/>
  <c r="S44" i="3"/>
  <c r="BA33" i="3"/>
  <c r="BA45" i="3" s="1"/>
  <c r="BK19" i="3"/>
  <c r="BK43" i="3" s="1"/>
  <c r="AQ11" i="3"/>
  <c r="AQ42" i="3" s="1"/>
  <c r="AO33" i="3"/>
  <c r="AO45" i="3" s="1"/>
  <c r="AK19" i="3"/>
  <c r="AK43" i="3" s="1"/>
  <c r="AE19" i="3"/>
  <c r="AE43" i="3" s="1"/>
  <c r="AC19" i="3"/>
  <c r="AC43" i="3" s="1"/>
  <c r="AC27" i="3"/>
  <c r="AC44" i="3" s="1"/>
  <c r="Z27" i="3"/>
  <c r="Z44" i="3" s="1"/>
  <c r="M33" i="3"/>
  <c r="M45" i="3" s="1"/>
  <c r="BQ11" i="3"/>
  <c r="BQ42" i="3" s="1"/>
  <c r="BO27" i="3"/>
  <c r="BO44" i="3" s="1"/>
  <c r="BQ33" i="3"/>
  <c r="BQ45" i="3" s="1"/>
  <c r="BN19" i="3"/>
  <c r="BN43" i="3" s="1"/>
  <c r="BN27" i="3"/>
  <c r="BN44" i="3" s="1"/>
  <c r="BO11" i="3"/>
  <c r="BO42" i="3" s="1"/>
  <c r="BN11" i="3"/>
  <c r="BN42" i="3" s="1"/>
  <c r="BQ19" i="3"/>
  <c r="BQ43" i="3" s="1"/>
  <c r="BQ27" i="3"/>
  <c r="BQ44" i="3" s="1"/>
  <c r="AW11" i="3"/>
  <c r="AW42" i="3" s="1"/>
  <c r="BO19" i="3"/>
  <c r="BO43" i="3" s="1"/>
  <c r="BO33" i="3"/>
  <c r="BO45" i="3" s="1"/>
  <c r="BS33" i="3"/>
  <c r="BS45" i="3" s="1"/>
  <c r="BS27" i="3"/>
  <c r="BS44" i="3" s="1"/>
  <c r="BS19" i="3"/>
  <c r="BS43" i="3" s="1"/>
  <c r="BN33" i="3"/>
  <c r="BN45" i="3" s="1"/>
  <c r="BS11" i="3"/>
  <c r="BS42" i="3" s="1"/>
  <c r="G48" i="4"/>
  <c r="BS31" i="4"/>
  <c r="BK31" i="4"/>
  <c r="BD31" i="4"/>
  <c r="BN31" i="4"/>
  <c r="BE31" i="4"/>
  <c r="AY31" i="4"/>
  <c r="AQ31" i="4"/>
  <c r="AM31" i="4"/>
  <c r="AK31" i="4"/>
  <c r="AJ31" i="4"/>
  <c r="AG31" i="4"/>
  <c r="AE31" i="4"/>
  <c r="AC31" i="4"/>
  <c r="AA31" i="4"/>
  <c r="Z31" i="4"/>
  <c r="W31" i="4"/>
  <c r="U31" i="4"/>
  <c r="S31" i="4"/>
  <c r="Q31" i="4"/>
  <c r="P31" i="4"/>
  <c r="AO31" i="4"/>
  <c r="BQ31" i="4"/>
  <c r="BI31" i="4"/>
  <c r="BA31" i="4"/>
  <c r="AU31" i="4"/>
  <c r="BO31" i="4"/>
  <c r="BG31" i="4"/>
  <c r="AW31" i="4"/>
  <c r="AT31" i="4"/>
  <c r="F39" i="4"/>
  <c r="M39" i="4"/>
  <c r="F31" i="4"/>
  <c r="M31" i="4"/>
  <c r="GV4" i="13" l="1"/>
  <c r="GV2" i="13" s="1"/>
  <c r="GU2" i="13"/>
  <c r="HT2" i="13"/>
  <c r="HU2" i="13"/>
  <c r="HD2" i="13"/>
  <c r="HE4" i="13"/>
  <c r="GZ2" i="13"/>
  <c r="HA4" i="13"/>
  <c r="HA2" i="13" s="1"/>
  <c r="HE2" i="13" l="1"/>
  <c r="HF4" i="13"/>
  <c r="HF2" i="13" s="1"/>
  <c r="L7" i="2" l="1"/>
  <c r="CV12" i="6"/>
  <c r="CV8" i="6" l="1"/>
  <c r="CV10" i="6"/>
  <c r="CV7" i="6"/>
  <c r="CV4" i="6"/>
  <c r="CV5" i="6"/>
  <c r="CV13" i="6"/>
  <c r="CV14" i="6"/>
  <c r="CV6" i="6"/>
  <c r="CS12" i="6" l="1"/>
  <c r="BN25" i="8"/>
  <c r="BO25" i="8"/>
  <c r="BO19" i="8"/>
  <c r="BN19" i="8"/>
  <c r="BO12" i="8"/>
  <c r="BN12" i="8"/>
  <c r="CC48" i="4" l="1"/>
  <c r="BY48" i="4"/>
  <c r="CA48" i="4"/>
  <c r="BY31" i="4"/>
  <c r="CA31" i="4"/>
  <c r="CC12" i="4"/>
  <c r="CC31" i="4"/>
  <c r="BY12" i="4"/>
  <c r="CA12" i="4"/>
  <c r="BY39" i="4"/>
  <c r="CA39" i="4"/>
  <c r="CC39" i="4"/>
  <c r="BY22" i="4"/>
  <c r="CA22" i="4"/>
  <c r="CC22" i="4"/>
  <c r="CS10" i="6"/>
  <c r="CS8" i="6"/>
  <c r="CS6" i="6"/>
  <c r="CS7" i="6"/>
  <c r="CS4" i="6"/>
  <c r="CS13" i="6"/>
  <c r="CS5" i="6"/>
  <c r="CS14" i="6"/>
  <c r="BO37" i="8"/>
  <c r="BN37" i="8"/>
  <c r="BM25" i="8"/>
  <c r="BL25" i="8"/>
  <c r="BM19" i="8"/>
  <c r="BL19" i="8"/>
  <c r="BM12" i="8"/>
  <c r="BL12" i="8"/>
  <c r="BM37" i="8" l="1"/>
  <c r="BL37" i="8"/>
  <c r="CP12" i="6"/>
  <c r="BK12" i="8"/>
  <c r="BJ12" i="8"/>
  <c r="BK25" i="8"/>
  <c r="BJ25" i="8"/>
  <c r="BK19" i="8"/>
  <c r="BJ19" i="8"/>
  <c r="BK37" i="8" l="1"/>
  <c r="BJ37" i="8"/>
  <c r="BY41" i="3"/>
  <c r="CA39" i="3"/>
  <c r="CA40" i="3"/>
  <c r="CC40" i="3"/>
  <c r="CC39" i="3"/>
  <c r="CA41" i="3"/>
  <c r="BY39" i="3"/>
  <c r="BY40" i="3"/>
  <c r="CC41" i="3"/>
  <c r="CC11" i="3"/>
  <c r="CC42" i="3" s="1"/>
  <c r="CP7" i="6"/>
  <c r="CC33" i="3"/>
  <c r="CC45" i="3" s="1"/>
  <c r="CC27" i="3"/>
  <c r="CC44" i="3" s="1"/>
  <c r="CA11" i="3"/>
  <c r="CA42" i="3" s="1"/>
  <c r="CC19" i="3"/>
  <c r="CC43" i="3" s="1"/>
  <c r="BY19" i="3"/>
  <c r="BY43" i="3" s="1"/>
  <c r="BY27" i="3"/>
  <c r="BY44" i="3" s="1"/>
  <c r="CA33" i="3"/>
  <c r="CA45" i="3" s="1"/>
  <c r="CA19" i="3"/>
  <c r="CA43" i="3" s="1"/>
  <c r="CA27" i="3"/>
  <c r="CA44" i="3" s="1"/>
  <c r="CP8" i="6"/>
  <c r="BY11" i="3"/>
  <c r="BY42" i="3" s="1"/>
  <c r="BY33" i="3"/>
  <c r="BY45" i="3" s="1"/>
  <c r="CP13" i="6"/>
  <c r="CP4" i="6"/>
  <c r="CP14" i="6"/>
  <c r="CP5" i="6"/>
  <c r="CP10" i="6"/>
  <c r="CP6" i="6"/>
  <c r="CM12" i="6" l="1"/>
  <c r="CM10" i="6" l="1"/>
  <c r="CM8" i="6"/>
  <c r="CM7" i="6"/>
  <c r="CM6" i="6"/>
  <c r="CM13" i="6"/>
  <c r="CM4" i="6"/>
  <c r="CM14" i="6"/>
  <c r="CM5" i="6"/>
  <c r="BI37" i="8" l="1"/>
  <c r="BH37" i="8"/>
  <c r="BG37" i="8"/>
  <c r="BF37" i="8"/>
  <c r="BE37" i="8"/>
  <c r="BD37" i="8"/>
  <c r="BC37" i="8"/>
  <c r="BB37" i="8"/>
  <c r="BA37" i="8"/>
  <c r="AZ37" i="8"/>
  <c r="GK25" i="13" l="1"/>
  <c r="GF25" i="13"/>
  <c r="GA25" i="13"/>
  <c r="FQ25" i="13"/>
  <c r="GH4" i="13"/>
  <c r="GI4" i="13" s="1"/>
  <c r="GI2" i="13" s="1"/>
  <c r="GC4" i="13"/>
  <c r="GC2" i="13" s="1"/>
  <c r="FX4" i="13"/>
  <c r="FY4" i="13" s="1"/>
  <c r="FY2" i="13" s="1"/>
  <c r="FS4" i="13"/>
  <c r="FQ4" i="13"/>
  <c r="FQ2" i="13" s="1"/>
  <c r="FP4" i="13"/>
  <c r="FP2" i="13" s="1"/>
  <c r="FO4" i="13"/>
  <c r="FO2" i="13" s="1"/>
  <c r="FN4" i="13"/>
  <c r="FN2" i="13" s="1"/>
  <c r="GG2" i="13"/>
  <c r="GB2" i="13"/>
  <c r="FW2" i="13"/>
  <c r="FR2" i="13"/>
  <c r="FM2" i="13"/>
  <c r="FC99" i="2"/>
  <c r="EZ99" i="2"/>
  <c r="EW99" i="2"/>
  <c r="ET99" i="2"/>
  <c r="EQ99" i="2"/>
  <c r="EN99" i="2"/>
  <c r="EK99" i="2"/>
  <c r="FC97" i="2"/>
  <c r="EZ97" i="2"/>
  <c r="EW97" i="2"/>
  <c r="ET97" i="2"/>
  <c r="EQ97" i="2"/>
  <c r="EN97" i="2"/>
  <c r="EK97" i="2"/>
  <c r="FB76" i="2"/>
  <c r="FB75" i="2" s="1"/>
  <c r="FA76" i="2"/>
  <c r="FA75" i="2" s="1"/>
  <c r="EZ76" i="2"/>
  <c r="EY76" i="2"/>
  <c r="EY75" i="2" s="1"/>
  <c r="EX76" i="2"/>
  <c r="EX75" i="2" s="1"/>
  <c r="EW76" i="2"/>
  <c r="EV76" i="2"/>
  <c r="EV75" i="2" s="1"/>
  <c r="EU76" i="2"/>
  <c r="EU75" i="2" s="1"/>
  <c r="ET76" i="2"/>
  <c r="ES76" i="2"/>
  <c r="ES75" i="2" s="1"/>
  <c r="ER76" i="2"/>
  <c r="ER75" i="2" s="1"/>
  <c r="EQ76" i="2"/>
  <c r="EP76" i="2"/>
  <c r="EP75" i="2" s="1"/>
  <c r="EO76" i="2"/>
  <c r="EO75" i="2" s="1"/>
  <c r="EN76" i="2"/>
  <c r="EM76" i="2"/>
  <c r="EM75" i="2" s="1"/>
  <c r="EL76" i="2"/>
  <c r="EL75" i="2" s="1"/>
  <c r="EK76" i="2"/>
  <c r="EJ76" i="2"/>
  <c r="EJ75" i="2" s="1"/>
  <c r="EI76" i="2"/>
  <c r="EI75" i="2" s="1"/>
  <c r="FC52" i="2"/>
  <c r="FB52" i="2"/>
  <c r="FB51" i="2" s="1"/>
  <c r="FA52" i="2"/>
  <c r="FA51" i="2" s="1"/>
  <c r="EZ52" i="2"/>
  <c r="EY52" i="2"/>
  <c r="EY51" i="2" s="1"/>
  <c r="EX52" i="2"/>
  <c r="EX51" i="2" s="1"/>
  <c r="EW52" i="2"/>
  <c r="EV52" i="2"/>
  <c r="EV51" i="2" s="1"/>
  <c r="EU52" i="2"/>
  <c r="EU51" i="2" s="1"/>
  <c r="ET52" i="2"/>
  <c r="ES52" i="2"/>
  <c r="ES51" i="2" s="1"/>
  <c r="ER52" i="2"/>
  <c r="ER51" i="2" s="1"/>
  <c r="EQ52" i="2"/>
  <c r="EP52" i="2"/>
  <c r="EP51" i="2" s="1"/>
  <c r="EO52" i="2"/>
  <c r="EO51" i="2" s="1"/>
  <c r="EN52" i="2"/>
  <c r="EM52" i="2"/>
  <c r="EM51" i="2" s="1"/>
  <c r="EL52" i="2"/>
  <c r="EL51" i="2" s="1"/>
  <c r="EK52" i="2"/>
  <c r="EJ52" i="2"/>
  <c r="EJ51" i="2" s="1"/>
  <c r="EI52" i="2"/>
  <c r="EI51" i="2" s="1"/>
  <c r="FC28" i="2"/>
  <c r="FB28" i="2"/>
  <c r="FB27" i="2" s="1"/>
  <c r="FA28" i="2"/>
  <c r="FA27" i="2" s="1"/>
  <c r="EZ28" i="2"/>
  <c r="EY28" i="2"/>
  <c r="EY27" i="2" s="1"/>
  <c r="EX28" i="2"/>
  <c r="EX27" i="2" s="1"/>
  <c r="EW28" i="2"/>
  <c r="EV28" i="2"/>
  <c r="EV27" i="2" s="1"/>
  <c r="EU28" i="2"/>
  <c r="EU27" i="2" s="1"/>
  <c r="ET28" i="2"/>
  <c r="ES28" i="2"/>
  <c r="ES27" i="2" s="1"/>
  <c r="ER28" i="2"/>
  <c r="ER27" i="2" s="1"/>
  <c r="EQ28" i="2"/>
  <c r="EP28" i="2"/>
  <c r="EP27" i="2" s="1"/>
  <c r="EO28" i="2"/>
  <c r="EO27" i="2" s="1"/>
  <c r="EN28" i="2"/>
  <c r="EM28" i="2"/>
  <c r="EM27" i="2" s="1"/>
  <c r="EL28" i="2"/>
  <c r="EL27" i="2" s="1"/>
  <c r="EK28" i="2"/>
  <c r="EJ28" i="2"/>
  <c r="EJ27" i="2" s="1"/>
  <c r="EI28" i="2"/>
  <c r="EI27" i="2" s="1"/>
  <c r="FB3" i="2"/>
  <c r="FA3" i="2"/>
  <c r="EY3" i="2"/>
  <c r="EX3" i="2"/>
  <c r="EV3" i="2"/>
  <c r="EU3" i="2"/>
  <c r="ES3" i="2"/>
  <c r="ER3" i="2"/>
  <c r="EP3" i="2"/>
  <c r="EO3" i="2"/>
  <c r="EM3" i="2"/>
  <c r="EL3" i="2"/>
  <c r="EJ3" i="2"/>
  <c r="EI3" i="2"/>
  <c r="FC43" i="1"/>
  <c r="EZ43" i="1"/>
  <c r="EW43" i="1"/>
  <c r="ET43" i="1"/>
  <c r="EQ43" i="1"/>
  <c r="EN43" i="1"/>
  <c r="EK43" i="1"/>
  <c r="FC40" i="1"/>
  <c r="EZ40" i="1"/>
  <c r="EW40" i="1"/>
  <c r="ET40" i="1"/>
  <c r="EQ40" i="1"/>
  <c r="EN40" i="1"/>
  <c r="EK40" i="1"/>
  <c r="FC38" i="1"/>
  <c r="EZ38" i="1"/>
  <c r="EW38" i="1"/>
  <c r="ET38" i="1"/>
  <c r="EQ38" i="1"/>
  <c r="EN38" i="1"/>
  <c r="EK38" i="1"/>
  <c r="FB4" i="1"/>
  <c r="FA4" i="1"/>
  <c r="EY4" i="1"/>
  <c r="EX4" i="1"/>
  <c r="EV4" i="1"/>
  <c r="EU4" i="1"/>
  <c r="ES4" i="1"/>
  <c r="ER4" i="1"/>
  <c r="EP4" i="1"/>
  <c r="EO4" i="1"/>
  <c r="EM4" i="1"/>
  <c r="EL4" i="1"/>
  <c r="EJ4" i="1"/>
  <c r="EI4" i="1"/>
  <c r="FZ4" i="13" l="1"/>
  <c r="GA4" i="13" s="1"/>
  <c r="GA2" i="13" s="1"/>
  <c r="FX2" i="13"/>
  <c r="GJ4" i="13"/>
  <c r="GK4" i="13" s="1"/>
  <c r="GK2" i="13" s="1"/>
  <c r="FT4" i="13"/>
  <c r="FU4" i="13" s="1"/>
  <c r="FS2" i="13"/>
  <c r="FV25" i="13"/>
  <c r="GH2" i="13"/>
  <c r="GD4" i="13"/>
  <c r="CJ12" i="6"/>
  <c r="GJ2" i="13" l="1"/>
  <c r="FZ2" i="13"/>
  <c r="FT2" i="13"/>
  <c r="CJ8" i="6"/>
  <c r="CI11" i="6"/>
  <c r="CJ10" i="6"/>
  <c r="FV4" i="13"/>
  <c r="FV2" i="13" s="1"/>
  <c r="FU2" i="13"/>
  <c r="GD2" i="13"/>
  <c r="GE4" i="13"/>
  <c r="CJ4" i="6"/>
  <c r="CJ14" i="6"/>
  <c r="CJ5" i="6"/>
  <c r="CJ6" i="6"/>
  <c r="CJ13" i="6"/>
  <c r="CJ7" i="6"/>
  <c r="CG12" i="6"/>
  <c r="DO40" i="1"/>
  <c r="DO38" i="1"/>
  <c r="DX40" i="1"/>
  <c r="DX38" i="1"/>
  <c r="DU40" i="1"/>
  <c r="DU38" i="1"/>
  <c r="EG40" i="1"/>
  <c r="EG38" i="1"/>
  <c r="ED40" i="1"/>
  <c r="ED38" i="1"/>
  <c r="GE2" i="13" l="1"/>
  <c r="GF4" i="13"/>
  <c r="GF2" i="13" s="1"/>
  <c r="CG10" i="6"/>
  <c r="CG8" i="6"/>
  <c r="CG5" i="6"/>
  <c r="CG7" i="6"/>
  <c r="CG4" i="6"/>
  <c r="CG13" i="6"/>
  <c r="CG14" i="6"/>
  <c r="CG6" i="6"/>
  <c r="CD12" i="6"/>
  <c r="CD7" i="6" l="1"/>
  <c r="CD6" i="6"/>
  <c r="CD8" i="6"/>
  <c r="CD10" i="6"/>
  <c r="CD4" i="6"/>
  <c r="CD13" i="6"/>
  <c r="CD5" i="6"/>
  <c r="CD14" i="6"/>
  <c r="CA12" i="6" l="1"/>
  <c r="FK25" i="13"/>
  <c r="FF25" i="13"/>
  <c r="FA25" i="13"/>
  <c r="EV25" i="13"/>
  <c r="FH4" i="13"/>
  <c r="FH2" i="13" s="1"/>
  <c r="FC4" i="13"/>
  <c r="FC2" i="13" s="1"/>
  <c r="EX4" i="13"/>
  <c r="EY4" i="13" s="1"/>
  <c r="EZ4" i="13" s="1"/>
  <c r="EZ2" i="13" s="1"/>
  <c r="ES4" i="13"/>
  <c r="ET4" i="13" s="1"/>
  <c r="EQ4" i="13"/>
  <c r="EQ2" i="13" s="1"/>
  <c r="EP4" i="13"/>
  <c r="EP2" i="13" s="1"/>
  <c r="EO4" i="13"/>
  <c r="EO2" i="13" s="1"/>
  <c r="EN4" i="13"/>
  <c r="EN2" i="13" s="1"/>
  <c r="FG2" i="13"/>
  <c r="FB2" i="13"/>
  <c r="EW2" i="13"/>
  <c r="ER2" i="13"/>
  <c r="EM2" i="13"/>
  <c r="DM28" i="2"/>
  <c r="DN28" i="2"/>
  <c r="DO28" i="2"/>
  <c r="DP28" i="2"/>
  <c r="DP27" i="2" s="1"/>
  <c r="DQ28" i="2"/>
  <c r="DR28" i="2"/>
  <c r="DS28" i="2"/>
  <c r="DT28" i="2"/>
  <c r="DT27" i="2" s="1"/>
  <c r="DU28" i="2"/>
  <c r="DV28" i="2"/>
  <c r="DW28" i="2"/>
  <c r="DW27" i="2" s="1"/>
  <c r="DX28" i="2"/>
  <c r="DY28" i="2"/>
  <c r="DZ28" i="2"/>
  <c r="EA28" i="2"/>
  <c r="EB28" i="2"/>
  <c r="EC28" i="2"/>
  <c r="EG28" i="2"/>
  <c r="ED28" i="2"/>
  <c r="EF28" i="2"/>
  <c r="EF27" i="2" s="1"/>
  <c r="EE28" i="2"/>
  <c r="EE27" i="2" s="1"/>
  <c r="EG52" i="2"/>
  <c r="EF52" i="2"/>
  <c r="EE52" i="2"/>
  <c r="ED52" i="2"/>
  <c r="EC52" i="2"/>
  <c r="EC51" i="2" s="1"/>
  <c r="EB52" i="2"/>
  <c r="EB51" i="2" s="1"/>
  <c r="EA52" i="2"/>
  <c r="DZ52" i="2"/>
  <c r="DY52" i="2"/>
  <c r="DX52" i="2"/>
  <c r="DW52" i="2"/>
  <c r="DW51" i="2" s="1"/>
  <c r="DV52" i="2"/>
  <c r="DU52" i="2"/>
  <c r="DT52" i="2"/>
  <c r="DS52" i="2"/>
  <c r="DR52" i="2"/>
  <c r="DO52" i="2"/>
  <c r="DQ52" i="2"/>
  <c r="DP52" i="2"/>
  <c r="DP51" i="2" s="1"/>
  <c r="DN52" i="2"/>
  <c r="DN51" i="2" s="1"/>
  <c r="DM52" i="2"/>
  <c r="EG99" i="2"/>
  <c r="ED99" i="2"/>
  <c r="EA99" i="2"/>
  <c r="DX99" i="2"/>
  <c r="DU99" i="2"/>
  <c r="DR99" i="2"/>
  <c r="DO99" i="2"/>
  <c r="EG97" i="2"/>
  <c r="ED97" i="2"/>
  <c r="EA97" i="2"/>
  <c r="DX97" i="2"/>
  <c r="DU97" i="2"/>
  <c r="DR97" i="2"/>
  <c r="DO97" i="2"/>
  <c r="EF76" i="2"/>
  <c r="EF75" i="2" s="1"/>
  <c r="EE76" i="2"/>
  <c r="EE75" i="2" s="1"/>
  <c r="ED76" i="2"/>
  <c r="EC76" i="2"/>
  <c r="EC75" i="2" s="1"/>
  <c r="EB76" i="2"/>
  <c r="EB75" i="2" s="1"/>
  <c r="EA76" i="2"/>
  <c r="DZ76" i="2"/>
  <c r="DZ75" i="2" s="1"/>
  <c r="DY76" i="2"/>
  <c r="DY75" i="2" s="1"/>
  <c r="DX76" i="2"/>
  <c r="DW76" i="2"/>
  <c r="DW75" i="2" s="1"/>
  <c r="DV76" i="2"/>
  <c r="DV75" i="2" s="1"/>
  <c r="DU76" i="2"/>
  <c r="DT76" i="2"/>
  <c r="DT75" i="2" s="1"/>
  <c r="DS76" i="2"/>
  <c r="DS75" i="2" s="1"/>
  <c r="DR76" i="2"/>
  <c r="DQ76" i="2"/>
  <c r="DQ75" i="2" s="1"/>
  <c r="DP76" i="2"/>
  <c r="DP75" i="2" s="1"/>
  <c r="DO76" i="2"/>
  <c r="DN76" i="2"/>
  <c r="DN75" i="2" s="1"/>
  <c r="DM76" i="2"/>
  <c r="EF3" i="2"/>
  <c r="EE3" i="2"/>
  <c r="EC3" i="2"/>
  <c r="EB3" i="2"/>
  <c r="DZ3" i="2"/>
  <c r="DY3" i="2"/>
  <c r="DW3" i="2"/>
  <c r="DV3" i="2"/>
  <c r="DT3" i="2"/>
  <c r="DS3" i="2"/>
  <c r="DQ3" i="2"/>
  <c r="DP3" i="2"/>
  <c r="DN3" i="2"/>
  <c r="DM3" i="2"/>
  <c r="EA40" i="1"/>
  <c r="EA38" i="1"/>
  <c r="DR40" i="1"/>
  <c r="DR38" i="1"/>
  <c r="DI40" i="1"/>
  <c r="DI38" i="1"/>
  <c r="DF40" i="1"/>
  <c r="DF38" i="1"/>
  <c r="DC40" i="1"/>
  <c r="DC38" i="1"/>
  <c r="CZ40" i="1"/>
  <c r="CZ38" i="1"/>
  <c r="CW40" i="1"/>
  <c r="CW38" i="1"/>
  <c r="CT40" i="1"/>
  <c r="CT38" i="1"/>
  <c r="CQ40" i="1"/>
  <c r="CQ38" i="1"/>
  <c r="EG43" i="1"/>
  <c r="ED43" i="1"/>
  <c r="EA43" i="1"/>
  <c r="DX43" i="1"/>
  <c r="DU43" i="1"/>
  <c r="DR43" i="1"/>
  <c r="DO43" i="1"/>
  <c r="EF4" i="1"/>
  <c r="EE4" i="1"/>
  <c r="EC4" i="1"/>
  <c r="EB4" i="1"/>
  <c r="DZ4" i="1"/>
  <c r="DY4" i="1"/>
  <c r="DW4" i="1"/>
  <c r="DV4" i="1"/>
  <c r="DT4" i="1"/>
  <c r="DS4" i="1"/>
  <c r="DQ4" i="1"/>
  <c r="DP4" i="1"/>
  <c r="DN4" i="1"/>
  <c r="DM4" i="1"/>
  <c r="BX12" i="6"/>
  <c r="EX2" i="13" l="1"/>
  <c r="EQ25" i="13"/>
  <c r="EM26" i="13"/>
  <c r="BP18" i="3"/>
  <c r="BT30" i="3"/>
  <c r="BP14" i="3"/>
  <c r="BR24" i="3"/>
  <c r="BP13" i="3"/>
  <c r="BR16" i="3"/>
  <c r="BP22" i="3"/>
  <c r="BR25" i="3"/>
  <c r="BP31" i="3"/>
  <c r="BR13" i="3"/>
  <c r="BR22" i="3"/>
  <c r="BR31" i="3"/>
  <c r="BR9" i="3"/>
  <c r="BT13" i="3"/>
  <c r="BR18" i="3"/>
  <c r="BT22" i="3"/>
  <c r="BP24" i="3"/>
  <c r="BT31" i="3"/>
  <c r="BT24" i="3"/>
  <c r="BP8" i="3"/>
  <c r="BP17" i="3"/>
  <c r="BR8" i="3"/>
  <c r="BR17" i="3"/>
  <c r="BR26" i="3"/>
  <c r="BR15" i="3"/>
  <c r="BT15" i="3"/>
  <c r="BP32" i="3"/>
  <c r="BP10" i="3"/>
  <c r="BT14" i="3"/>
  <c r="BP15" i="3"/>
  <c r="CA8" i="6"/>
  <c r="CA10" i="6"/>
  <c r="BR7" i="3"/>
  <c r="BT8" i="3"/>
  <c r="BR14" i="3"/>
  <c r="BT17" i="3"/>
  <c r="BR23" i="3"/>
  <c r="BT25" i="3"/>
  <c r="BT26" i="3"/>
  <c r="BP29" i="3"/>
  <c r="BR32" i="3"/>
  <c r="BP7" i="3"/>
  <c r="BR10" i="3"/>
  <c r="BP16" i="3"/>
  <c r="BT23" i="3"/>
  <c r="BP25" i="3"/>
  <c r="BR29" i="3"/>
  <c r="BT32" i="3"/>
  <c r="BT10" i="3"/>
  <c r="BT29" i="3"/>
  <c r="BT7" i="3"/>
  <c r="BP9" i="3"/>
  <c r="BT16" i="3"/>
  <c r="BT9" i="3"/>
  <c r="BT18" i="3"/>
  <c r="BP26" i="3"/>
  <c r="BP30" i="3"/>
  <c r="BR30" i="3"/>
  <c r="BP23" i="3"/>
  <c r="CA7" i="6"/>
  <c r="CA13" i="6"/>
  <c r="CA4" i="6"/>
  <c r="CA14" i="6"/>
  <c r="CA6" i="6"/>
  <c r="CA5" i="6"/>
  <c r="BX9" i="6"/>
  <c r="FI4" i="13"/>
  <c r="FD4" i="13"/>
  <c r="FE4" i="13" s="1"/>
  <c r="ES2" i="13"/>
  <c r="FA4" i="13"/>
  <c r="FA2" i="13" s="1"/>
  <c r="EY2" i="13"/>
  <c r="EU4" i="13"/>
  <c r="ET2" i="13"/>
  <c r="EF51" i="2"/>
  <c r="EE51" i="2"/>
  <c r="EC27" i="2"/>
  <c r="EB27" i="2"/>
  <c r="DT51" i="2"/>
  <c r="DQ51" i="2"/>
  <c r="DN27" i="2"/>
  <c r="DM51" i="2"/>
  <c r="DM27" i="2"/>
  <c r="DM75" i="2"/>
  <c r="DZ27" i="2"/>
  <c r="DZ51" i="2"/>
  <c r="DS27" i="2"/>
  <c r="DS51" i="2"/>
  <c r="DY51" i="2"/>
  <c r="DY27" i="2"/>
  <c r="DQ27" i="2"/>
  <c r="DV27" i="2"/>
  <c r="DV51" i="2"/>
  <c r="BW11" i="6"/>
  <c r="BX10" i="6"/>
  <c r="BX7" i="6"/>
  <c r="BX8" i="6"/>
  <c r="BX4" i="6"/>
  <c r="BX5" i="6"/>
  <c r="BX13" i="6"/>
  <c r="BX14" i="6"/>
  <c r="BX6" i="6"/>
  <c r="BV11" i="6"/>
  <c r="DH40" i="1"/>
  <c r="DH38" i="1"/>
  <c r="CY40" i="1"/>
  <c r="CY38" i="1"/>
  <c r="FD2" i="13" l="1"/>
  <c r="BX11" i="6"/>
  <c r="FJ4" i="13"/>
  <c r="FI2" i="13"/>
  <c r="EV4" i="13"/>
  <c r="EV2" i="13" s="1"/>
  <c r="EU2" i="13"/>
  <c r="FF4" i="13"/>
  <c r="FF2" i="13" s="1"/>
  <c r="FE2" i="13"/>
  <c r="FJ2" i="13" l="1"/>
  <c r="FK4" i="13"/>
  <c r="FK2" i="13" s="1"/>
  <c r="BU12" i="6"/>
  <c r="BU8" i="6" l="1"/>
  <c r="BU7" i="6"/>
  <c r="BU6" i="6"/>
  <c r="BU5" i="6"/>
  <c r="BT11" i="6"/>
  <c r="BU14" i="6"/>
  <c r="BU4" i="6"/>
  <c r="BU10" i="6"/>
  <c r="BU13" i="6"/>
  <c r="BU15" i="6"/>
  <c r="BS11" i="6"/>
  <c r="BU9" i="6"/>
  <c r="DE99" i="2"/>
  <c r="DE97" i="2"/>
  <c r="CV99" i="2"/>
  <c r="CV97" i="2"/>
  <c r="BU11" i="6" l="1"/>
  <c r="BR12" i="6"/>
  <c r="BR8" i="6" l="1"/>
  <c r="BR5" i="6"/>
  <c r="BR7" i="6"/>
  <c r="BR9" i="6"/>
  <c r="BQ11" i="6"/>
  <c r="BR15" i="6"/>
  <c r="BR10" i="6"/>
  <c r="BR14" i="6"/>
  <c r="BR13" i="6"/>
  <c r="BP11" i="6"/>
  <c r="BR4" i="6"/>
  <c r="BR6" i="6"/>
  <c r="CM99" i="2"/>
  <c r="CM97" i="2"/>
  <c r="CJ99" i="2"/>
  <c r="CJ97" i="2"/>
  <c r="CG99" i="2"/>
  <c r="CG97" i="2"/>
  <c r="CA99" i="2"/>
  <c r="CA97" i="2"/>
  <c r="BX99" i="2"/>
  <c r="BX97" i="2"/>
  <c r="BU99" i="2"/>
  <c r="BU97" i="2"/>
  <c r="DJ76" i="2"/>
  <c r="DJ28" i="2" s="1"/>
  <c r="DJ52" i="2" s="1"/>
  <c r="DI76" i="2"/>
  <c r="DI28" i="2" s="1"/>
  <c r="DI52" i="2" s="1"/>
  <c r="BR11" i="6" l="1"/>
  <c r="CM40" i="1" l="1"/>
  <c r="CM38" i="1"/>
  <c r="CJ40" i="1"/>
  <c r="CJ38" i="1"/>
  <c r="CJ37" i="1"/>
  <c r="CG40" i="1"/>
  <c r="CG38" i="1"/>
  <c r="CG37" i="1"/>
  <c r="CD40" i="1"/>
  <c r="CD38" i="1"/>
  <c r="CD37" i="1"/>
  <c r="CA40" i="1"/>
  <c r="CA38" i="1"/>
  <c r="CA37" i="1"/>
  <c r="BX40" i="1"/>
  <c r="BX38" i="1"/>
  <c r="BX37" i="1"/>
  <c r="BU40" i="1"/>
  <c r="BU38" i="1"/>
  <c r="DM2" i="13" l="1"/>
  <c r="EH4" i="13"/>
  <c r="EI4" i="13" s="1"/>
  <c r="EC4" i="13"/>
  <c r="ED4" i="13" s="1"/>
  <c r="DX4" i="13"/>
  <c r="DY4" i="13" s="1"/>
  <c r="DS4" i="13"/>
  <c r="DT4" i="13" s="1"/>
  <c r="DQ4" i="13"/>
  <c r="DQ2" i="13" s="1"/>
  <c r="DP4" i="13"/>
  <c r="DP2" i="13" s="1"/>
  <c r="DO4" i="13"/>
  <c r="DO2" i="13" s="1"/>
  <c r="DN4" i="13"/>
  <c r="DN2" i="13" s="1"/>
  <c r="EK25" i="13"/>
  <c r="EF25" i="13"/>
  <c r="EA25" i="13"/>
  <c r="DV25" i="13"/>
  <c r="EG2" i="13"/>
  <c r="EB2" i="13"/>
  <c r="DW2" i="13"/>
  <c r="DR2" i="13"/>
  <c r="BO12" i="6"/>
  <c r="EH2" i="13" l="1"/>
  <c r="EC2" i="13"/>
  <c r="DX2" i="13"/>
  <c r="BE41" i="3"/>
  <c r="BE40" i="3"/>
  <c r="BE39" i="3"/>
  <c r="DS2" i="13"/>
  <c r="BH7" i="4"/>
  <c r="BH11" i="4"/>
  <c r="BH14" i="4"/>
  <c r="BH19" i="4"/>
  <c r="BH23" i="4"/>
  <c r="BH25" i="4"/>
  <c r="BH28" i="4"/>
  <c r="BH30" i="4"/>
  <c r="BH8" i="4"/>
  <c r="BH9" i="4"/>
  <c r="BH10" i="4"/>
  <c r="BH13" i="4"/>
  <c r="BH15" i="4"/>
  <c r="BH16" i="4"/>
  <c r="BH17" i="4"/>
  <c r="BH18" i="4"/>
  <c r="BH20" i="4"/>
  <c r="BH21" i="4"/>
  <c r="BH24" i="4"/>
  <c r="BH26" i="4"/>
  <c r="BH27" i="4"/>
  <c r="BH29" i="4"/>
  <c r="BH32" i="4"/>
  <c r="BH33" i="4"/>
  <c r="BH34" i="4"/>
  <c r="BH35" i="4"/>
  <c r="BH36" i="4"/>
  <c r="BH37" i="4"/>
  <c r="BH38" i="4"/>
  <c r="BH40" i="4"/>
  <c r="EE4" i="13"/>
  <c r="ED2" i="13"/>
  <c r="EI2" i="13"/>
  <c r="EJ4" i="13"/>
  <c r="DZ4" i="13"/>
  <c r="DY2" i="13"/>
  <c r="DT2" i="13"/>
  <c r="DU4" i="13"/>
  <c r="BH6" i="4"/>
  <c r="BF6" i="4"/>
  <c r="BF10" i="4"/>
  <c r="BF15" i="4"/>
  <c r="BF19" i="4"/>
  <c r="BF24" i="4"/>
  <c r="BF28" i="4"/>
  <c r="BF33" i="4"/>
  <c r="BF37" i="4"/>
  <c r="BH5" i="4"/>
  <c r="BJ5" i="4"/>
  <c r="BJ6" i="4"/>
  <c r="BJ7" i="4"/>
  <c r="BJ8" i="4"/>
  <c r="BJ9" i="4"/>
  <c r="BJ10" i="4"/>
  <c r="BJ11" i="4"/>
  <c r="BJ13" i="4"/>
  <c r="BJ14" i="4"/>
  <c r="BJ15" i="4"/>
  <c r="BJ16" i="4"/>
  <c r="BJ17" i="4"/>
  <c r="BJ18" i="4"/>
  <c r="BJ19" i="4"/>
  <c r="BJ20" i="4"/>
  <c r="BJ21" i="4"/>
  <c r="BJ23" i="4"/>
  <c r="BJ24" i="4"/>
  <c r="BJ25" i="4"/>
  <c r="BJ26" i="4"/>
  <c r="BJ27" i="4"/>
  <c r="BJ28" i="4"/>
  <c r="BJ29" i="4"/>
  <c r="BJ30" i="4"/>
  <c r="BJ32" i="4"/>
  <c r="BJ33" i="4"/>
  <c r="BJ34" i="4"/>
  <c r="BJ35" i="4"/>
  <c r="BJ36" i="4"/>
  <c r="BJ37" i="4"/>
  <c r="BJ38" i="4"/>
  <c r="BJ40" i="4"/>
  <c r="BF7" i="4"/>
  <c r="BF11" i="4"/>
  <c r="BF16" i="4"/>
  <c r="BF20" i="4"/>
  <c r="BF25" i="4"/>
  <c r="BF29" i="4"/>
  <c r="BF34" i="4"/>
  <c r="BF38" i="4"/>
  <c r="BF8" i="4"/>
  <c r="BF13" i="4"/>
  <c r="BF17" i="4"/>
  <c r="BF21" i="4"/>
  <c r="BF26" i="4"/>
  <c r="BF30" i="4"/>
  <c r="BF35" i="4"/>
  <c r="BF40" i="4"/>
  <c r="BF5" i="4"/>
  <c r="BF9" i="4"/>
  <c r="BF14" i="4"/>
  <c r="BF18" i="4"/>
  <c r="BF23" i="4"/>
  <c r="BF27" i="4"/>
  <c r="BF32" i="4"/>
  <c r="BF36" i="4"/>
  <c r="BN11" i="6"/>
  <c r="BO14" i="6"/>
  <c r="BE33" i="3"/>
  <c r="BE45" i="3" s="1"/>
  <c r="BE19" i="3"/>
  <c r="BE43" i="3" s="1"/>
  <c r="BO5" i="6"/>
  <c r="BO7" i="6"/>
  <c r="BO6" i="6"/>
  <c r="BO8" i="6"/>
  <c r="BO10" i="6"/>
  <c r="BO13" i="6"/>
  <c r="BO15" i="6"/>
  <c r="BO4" i="6"/>
  <c r="BM11" i="6"/>
  <c r="BO9" i="6"/>
  <c r="BE11" i="3"/>
  <c r="BE42" i="3" s="1"/>
  <c r="BE27" i="3"/>
  <c r="BE44" i="3" s="1"/>
  <c r="BH39" i="4" l="1"/>
  <c r="BH31" i="4"/>
  <c r="BH22" i="4"/>
  <c r="BO11" i="6"/>
  <c r="BF22" i="4"/>
  <c r="BJ22" i="4"/>
  <c r="EK4" i="13"/>
  <c r="EK2" i="13" s="1"/>
  <c r="EJ2" i="13"/>
  <c r="BJ12" i="4"/>
  <c r="DU2" i="13"/>
  <c r="DV4" i="13"/>
  <c r="DV2" i="13" s="1"/>
  <c r="EA4" i="13"/>
  <c r="EA2" i="13" s="1"/>
  <c r="DZ2" i="13"/>
  <c r="EF4" i="13"/>
  <c r="EF2" i="13" s="1"/>
  <c r="EE2" i="13"/>
  <c r="BF39" i="4"/>
  <c r="BJ39" i="4"/>
  <c r="BJ31" i="4"/>
  <c r="BF31" i="4"/>
  <c r="BF12" i="4"/>
  <c r="BH12" i="4"/>
  <c r="DK99" i="2"/>
  <c r="DH99" i="2"/>
  <c r="CY99" i="2"/>
  <c r="CS99" i="2"/>
  <c r="DK97" i="2"/>
  <c r="DH97" i="2"/>
  <c r="CY97" i="2"/>
  <c r="CS97" i="2"/>
  <c r="DH76" i="2"/>
  <c r="DH28" i="2" s="1"/>
  <c r="DH52" i="2" s="1"/>
  <c r="DG76" i="2"/>
  <c r="DG28" i="2" s="1"/>
  <c r="DG52" i="2" s="1"/>
  <c r="DG51" i="2" s="1"/>
  <c r="DF76" i="2"/>
  <c r="DF75" i="2" s="1"/>
  <c r="DE76" i="2"/>
  <c r="DE28" i="2" s="1"/>
  <c r="DE52" i="2" s="1"/>
  <c r="DD76" i="2"/>
  <c r="DD75" i="2" s="1"/>
  <c r="DC76" i="2"/>
  <c r="DC28" i="2" s="1"/>
  <c r="DB76" i="2"/>
  <c r="DB28" i="2" s="1"/>
  <c r="DB52" i="2" s="1"/>
  <c r="DA76" i="2"/>
  <c r="DA75" i="2" s="1"/>
  <c r="CZ76" i="2"/>
  <c r="CZ75" i="2" s="1"/>
  <c r="CY76" i="2"/>
  <c r="CY28" i="2" s="1"/>
  <c r="CY52" i="2" s="1"/>
  <c r="CX76" i="2"/>
  <c r="CX75" i="2" s="1"/>
  <c r="CW76" i="2"/>
  <c r="CW75" i="2" s="1"/>
  <c r="CV76" i="2"/>
  <c r="CV28" i="2" s="1"/>
  <c r="CV52" i="2" s="1"/>
  <c r="CU76" i="2"/>
  <c r="CU75" i="2" s="1"/>
  <c r="CT76" i="2"/>
  <c r="CT75" i="2" s="1"/>
  <c r="CS76" i="2"/>
  <c r="CS28" i="2" s="1"/>
  <c r="CS52" i="2" s="1"/>
  <c r="CR76" i="2"/>
  <c r="CR75" i="2" s="1"/>
  <c r="CQ76" i="2"/>
  <c r="CQ75" i="2" s="1"/>
  <c r="DJ75" i="2"/>
  <c r="DI75" i="2"/>
  <c r="DJ51" i="2"/>
  <c r="DI51" i="2"/>
  <c r="DJ27" i="2"/>
  <c r="DI27" i="2"/>
  <c r="DJ3" i="2"/>
  <c r="DI3" i="2"/>
  <c r="DG3" i="2"/>
  <c r="DF3" i="2"/>
  <c r="DD3" i="2"/>
  <c r="DC3" i="2"/>
  <c r="DA3" i="2"/>
  <c r="CZ3" i="2"/>
  <c r="CX3" i="2"/>
  <c r="CW3" i="2"/>
  <c r="CU3" i="2"/>
  <c r="CT3" i="2"/>
  <c r="CR3" i="2"/>
  <c r="CQ3" i="2"/>
  <c r="CQ4" i="1"/>
  <c r="CM4" i="1"/>
  <c r="CJ4" i="1"/>
  <c r="CG4" i="1"/>
  <c r="CD4" i="1"/>
  <c r="CA4" i="1"/>
  <c r="BX4" i="1"/>
  <c r="BU4" i="1"/>
  <c r="DI4" i="1"/>
  <c r="DF4" i="1"/>
  <c r="DC4" i="1"/>
  <c r="CZ4" i="1"/>
  <c r="CW4" i="1"/>
  <c r="CT4" i="1"/>
  <c r="CR4" i="1"/>
  <c r="DD28" i="2" l="1"/>
  <c r="DD27" i="2" s="1"/>
  <c r="CW28" i="2"/>
  <c r="CW52" i="2" s="1"/>
  <c r="CW51" i="2" s="1"/>
  <c r="CR28" i="2"/>
  <c r="CR52" i="2" s="1"/>
  <c r="CR51" i="2" s="1"/>
  <c r="DA28" i="2"/>
  <c r="CT28" i="2"/>
  <c r="DC75" i="2"/>
  <c r="CQ28" i="2"/>
  <c r="CQ52" i="2" s="1"/>
  <c r="CQ51" i="2" s="1"/>
  <c r="DG75" i="2"/>
  <c r="DF28" i="2"/>
  <c r="DC52" i="2"/>
  <c r="DC51" i="2" s="1"/>
  <c r="DC27" i="2"/>
  <c r="CZ28" i="2"/>
  <c r="CX28" i="2"/>
  <c r="CU28" i="2"/>
  <c r="DG27" i="2"/>
  <c r="DK43" i="1"/>
  <c r="DH43" i="1"/>
  <c r="DE43" i="1"/>
  <c r="DB43" i="1"/>
  <c r="CY43" i="1"/>
  <c r="CV43" i="1"/>
  <c r="CS43" i="1"/>
  <c r="DK40" i="1"/>
  <c r="DE40" i="1"/>
  <c r="DB40" i="1"/>
  <c r="CV40" i="1"/>
  <c r="CS40" i="1"/>
  <c r="DK38" i="1"/>
  <c r="DE38" i="1"/>
  <c r="DB38" i="1"/>
  <c r="CV38" i="1"/>
  <c r="CS38" i="1"/>
  <c r="DJ4" i="1"/>
  <c r="DG4" i="1"/>
  <c r="DD4" i="1"/>
  <c r="DA4" i="1"/>
  <c r="CX4" i="1"/>
  <c r="CU4" i="1"/>
  <c r="CN4" i="1"/>
  <c r="CK4" i="1"/>
  <c r="CH4" i="1"/>
  <c r="CE4" i="1"/>
  <c r="CB4" i="1"/>
  <c r="BY4" i="1"/>
  <c r="BV4" i="1"/>
  <c r="CR27" i="2" l="1"/>
  <c r="CW27" i="2"/>
  <c r="DD52" i="2"/>
  <c r="DD51" i="2" s="1"/>
  <c r="DA52" i="2"/>
  <c r="DA51" i="2" s="1"/>
  <c r="DA27" i="2"/>
  <c r="CT52" i="2"/>
  <c r="CT51" i="2" s="1"/>
  <c r="CT27" i="2"/>
  <c r="CQ27" i="2"/>
  <c r="DF27" i="2"/>
  <c r="DF52" i="2"/>
  <c r="DF51" i="2" s="1"/>
  <c r="CZ52" i="2"/>
  <c r="CZ51" i="2" s="1"/>
  <c r="CZ27" i="2"/>
  <c r="CX52" i="2"/>
  <c r="CX51" i="2" s="1"/>
  <c r="CX27" i="2"/>
  <c r="CU52" i="2"/>
  <c r="CU51" i="2" s="1"/>
  <c r="CU27" i="2"/>
  <c r="DK25" i="13" l="1"/>
  <c r="DK2" i="13"/>
  <c r="DJ2" i="13"/>
  <c r="DI2" i="13"/>
  <c r="DH2" i="13"/>
  <c r="DG2" i="13"/>
  <c r="BL12" i="6" l="1"/>
  <c r="BK11" i="6"/>
  <c r="BL8" i="6"/>
  <c r="BL6" i="6"/>
  <c r="BL4" i="6"/>
  <c r="BL5" i="6" l="1"/>
  <c r="BL7" i="6"/>
  <c r="BL14" i="6"/>
  <c r="BL15" i="6"/>
  <c r="BL10" i="6"/>
  <c r="BL13" i="6"/>
  <c r="BJ11" i="6"/>
  <c r="BL11" i="6" s="1"/>
  <c r="BL9" i="6"/>
  <c r="T74" i="15" l="1"/>
  <c r="BH4" i="1" l="1"/>
  <c r="BQ4" i="1"/>
  <c r="T83" i="15" l="1"/>
  <c r="T86" i="15"/>
  <c r="T87" i="15" s="1"/>
  <c r="T95" i="15"/>
  <c r="T89" i="15"/>
  <c r="T92" i="15"/>
  <c r="AG75" i="10"/>
  <c r="AE75" i="10"/>
  <c r="AD75" i="10"/>
  <c r="AB75" i="10"/>
  <c r="Y75" i="10"/>
  <c r="W75" i="10"/>
  <c r="V75" i="10"/>
  <c r="T75" i="10"/>
  <c r="Q75" i="10"/>
  <c r="O75" i="10"/>
  <c r="N75" i="10"/>
  <c r="L75" i="10"/>
  <c r="I75" i="10"/>
  <c r="G75" i="10"/>
  <c r="F75" i="10"/>
  <c r="D75" i="10"/>
  <c r="AI80" i="10" l="1"/>
  <c r="AA99" i="2"/>
  <c r="AA97" i="2"/>
  <c r="X99" i="2"/>
  <c r="X97" i="2"/>
  <c r="U99" i="2"/>
  <c r="U97" i="2"/>
  <c r="R99" i="2"/>
  <c r="R97" i="2"/>
  <c r="O99" i="2"/>
  <c r="O97" i="2"/>
  <c r="L99" i="2"/>
  <c r="L97" i="2"/>
  <c r="L86" i="2"/>
  <c r="L81" i="2"/>
  <c r="I99" i="2"/>
  <c r="I97" i="2"/>
  <c r="L24" i="4"/>
  <c r="J24" i="4"/>
  <c r="H24" i="4"/>
  <c r="AH78" i="10" l="1"/>
  <c r="AH79" i="10"/>
  <c r="AH80" i="10"/>
  <c r="AH86" i="10"/>
  <c r="AH82" i="10"/>
  <c r="AH91" i="10"/>
  <c r="AH94" i="10"/>
  <c r="AG84" i="10"/>
  <c r="AH81" i="10"/>
  <c r="AE87" i="10"/>
  <c r="AE88" i="10" s="1"/>
  <c r="AG90" i="10"/>
  <c r="AH95" i="10"/>
  <c r="AB96" i="10"/>
  <c r="AG93" i="10"/>
  <c r="AE96" i="10"/>
  <c r="AI85" i="10"/>
  <c r="AD87" i="10"/>
  <c r="AI83" i="10"/>
  <c r="AD84" i="10"/>
  <c r="AH83" i="10"/>
  <c r="AB84" i="10"/>
  <c r="AB87" i="10"/>
  <c r="AH85" i="10"/>
  <c r="AG96" i="10"/>
  <c r="AI78" i="10"/>
  <c r="AI92" i="10"/>
  <c r="AD93" i="10"/>
  <c r="AI86" i="10"/>
  <c r="AH89" i="10"/>
  <c r="AB90" i="10"/>
  <c r="AG87" i="10"/>
  <c r="AG88" i="10" s="1"/>
  <c r="AE90" i="10"/>
  <c r="AI82" i="10"/>
  <c r="AI79" i="10"/>
  <c r="AI91" i="10"/>
  <c r="AB93" i="10"/>
  <c r="AH92" i="10"/>
  <c r="AE93" i="10"/>
  <c r="AE84" i="10"/>
  <c r="AI89" i="10"/>
  <c r="AD90" i="10"/>
  <c r="AI95" i="10"/>
  <c r="AD96" i="10"/>
  <c r="AI81" i="10"/>
  <c r="AI94" i="10"/>
  <c r="BI12" i="6"/>
  <c r="BF12" i="6"/>
  <c r="BC12" i="6"/>
  <c r="AZ12" i="6"/>
  <c r="AW12" i="6"/>
  <c r="G12" i="6"/>
  <c r="J12" i="6"/>
  <c r="M12" i="6"/>
  <c r="P12" i="6"/>
  <c r="S12" i="6"/>
  <c r="V12" i="6"/>
  <c r="Y12" i="6"/>
  <c r="AB12" i="6"/>
  <c r="AE12" i="6"/>
  <c r="AH12" i="6"/>
  <c r="AK12" i="6"/>
  <c r="AN12" i="6"/>
  <c r="AQ12" i="6"/>
  <c r="AT12" i="6"/>
  <c r="AX9" i="6"/>
  <c r="AU9" i="6"/>
  <c r="P10" i="6"/>
  <c r="BF15" i="6"/>
  <c r="BF14" i="6"/>
  <c r="BF13" i="6"/>
  <c r="BF10" i="6"/>
  <c r="BF8" i="6"/>
  <c r="BF7" i="6"/>
  <c r="BF6" i="6"/>
  <c r="BF5" i="6"/>
  <c r="BF4" i="6"/>
  <c r="BC14" i="6"/>
  <c r="AZ14" i="6"/>
  <c r="AW14" i="6"/>
  <c r="AT14" i="6"/>
  <c r="AQ14" i="6"/>
  <c r="AQ9" i="6"/>
  <c r="AN14" i="6"/>
  <c r="AK14" i="6"/>
  <c r="AH14" i="6"/>
  <c r="AE14" i="6"/>
  <c r="AE10" i="6"/>
  <c r="AE9" i="6"/>
  <c r="AE8" i="6"/>
  <c r="AE7" i="6"/>
  <c r="AE6" i="6"/>
  <c r="AE5" i="6"/>
  <c r="AB14" i="6"/>
  <c r="Y14" i="6"/>
  <c r="Y5" i="6"/>
  <c r="V14" i="6"/>
  <c r="S14" i="6"/>
  <c r="P14" i="6"/>
  <c r="P8" i="6"/>
  <c r="P6" i="6"/>
  <c r="P4" i="6"/>
  <c r="M15" i="6"/>
  <c r="M14" i="6"/>
  <c r="M13" i="6"/>
  <c r="M10" i="6"/>
  <c r="M8" i="6"/>
  <c r="M7" i="6"/>
  <c r="M6" i="6"/>
  <c r="M5" i="6"/>
  <c r="M4" i="6"/>
  <c r="J15" i="6"/>
  <c r="J14" i="6"/>
  <c r="J13" i="6"/>
  <c r="J8" i="6"/>
  <c r="J7" i="6"/>
  <c r="J6" i="6"/>
  <c r="J5" i="6"/>
  <c r="J4" i="6"/>
  <c r="M9" i="6"/>
  <c r="J9" i="6"/>
  <c r="J10" i="6"/>
  <c r="G15" i="6"/>
  <c r="G14" i="6"/>
  <c r="G13" i="6"/>
  <c r="G10" i="6"/>
  <c r="G8" i="6"/>
  <c r="G7" i="6"/>
  <c r="G6" i="6"/>
  <c r="G5" i="6"/>
  <c r="G4" i="6"/>
  <c r="G9" i="6"/>
  <c r="P15" i="6"/>
  <c r="P13" i="6"/>
  <c r="P5" i="6"/>
  <c r="F42" i="3"/>
  <c r="F40" i="3"/>
  <c r="AI93" i="10" l="1"/>
  <c r="AH90" i="10"/>
  <c r="AI96" i="10"/>
  <c r="AI84" i="10"/>
  <c r="J11" i="6"/>
  <c r="AI90" i="10"/>
  <c r="AB88" i="10"/>
  <c r="AH88" i="10" s="1"/>
  <c r="AH87" i="10"/>
  <c r="AH93" i="10"/>
  <c r="AH84" i="10"/>
  <c r="AI87" i="10"/>
  <c r="AD88" i="10"/>
  <c r="AI88" i="10" s="1"/>
  <c r="AH96" i="10"/>
  <c r="P7" i="6"/>
  <c r="BI14" i="6"/>
  <c r="S10" i="6"/>
  <c r="G11" i="6"/>
  <c r="M11" i="6"/>
  <c r="Q11" i="3"/>
  <c r="Q42" i="3" s="1"/>
  <c r="R12" i="3" l="1"/>
  <c r="T12" i="3"/>
  <c r="P9" i="6"/>
  <c r="P11" i="6"/>
  <c r="BN22" i="7" l="1"/>
  <c r="BN19" i="7"/>
  <c r="BN18" i="7"/>
  <c r="BH22" i="7"/>
  <c r="BH19" i="7"/>
  <c r="BH18" i="7"/>
  <c r="BE22" i="7"/>
  <c r="BE19" i="7"/>
  <c r="BE18" i="7"/>
  <c r="AU22" i="7"/>
  <c r="AU19" i="7"/>
  <c r="AU18" i="7"/>
  <c r="AR22" i="7"/>
  <c r="AR19" i="7"/>
  <c r="AR18" i="7"/>
  <c r="AO22" i="7"/>
  <c r="AO19" i="7"/>
  <c r="AO18" i="7"/>
  <c r="AL22" i="7"/>
  <c r="AL19" i="7"/>
  <c r="AL18" i="7"/>
  <c r="AI22" i="7"/>
  <c r="AI19" i="7"/>
  <c r="AI18" i="7"/>
  <c r="AF22" i="7"/>
  <c r="AF19" i="7"/>
  <c r="AF18" i="7"/>
  <c r="CS2" i="13" l="1"/>
  <c r="CL99" i="2"/>
  <c r="CL97" i="2"/>
  <c r="CC99" i="2"/>
  <c r="CC97" i="2"/>
  <c r="BZ99" i="2"/>
  <c r="BZ97" i="2"/>
  <c r="BW99" i="2"/>
  <c r="BW97" i="2"/>
  <c r="CO40" i="1"/>
  <c r="CO38" i="1"/>
  <c r="CL40" i="1"/>
  <c r="CL38" i="1"/>
  <c r="CI40" i="1"/>
  <c r="CI38" i="1"/>
  <c r="CF40" i="1"/>
  <c r="CF38" i="1"/>
  <c r="CC40" i="1"/>
  <c r="CC38" i="1"/>
  <c r="BZ40" i="1"/>
  <c r="BZ38" i="1"/>
  <c r="BW40" i="1"/>
  <c r="BW38" i="1"/>
  <c r="BR40" i="1"/>
  <c r="BS40" i="1" s="1"/>
  <c r="BR38" i="1"/>
  <c r="BS38" i="1" s="1"/>
  <c r="BO40" i="1"/>
  <c r="BP40" i="1" s="1"/>
  <c r="BO38" i="1"/>
  <c r="BP38" i="1" s="1"/>
  <c r="BL40" i="1"/>
  <c r="BM40" i="1" s="1"/>
  <c r="BL38" i="1"/>
  <c r="BM38" i="1" s="1"/>
  <c r="BI40" i="1"/>
  <c r="BJ40" i="1" s="1"/>
  <c r="BI38" i="1"/>
  <c r="BJ38" i="1" s="1"/>
  <c r="BF40" i="1"/>
  <c r="BG40" i="1" s="1"/>
  <c r="BF38" i="1"/>
  <c r="BG38" i="1" s="1"/>
  <c r="BC40" i="1"/>
  <c r="BD40" i="1" s="1"/>
  <c r="BC38" i="1"/>
  <c r="BD38" i="1" s="1"/>
  <c r="AZ40" i="1"/>
  <c r="BA40" i="1" s="1"/>
  <c r="AZ38" i="1"/>
  <c r="BA38" i="1" s="1"/>
  <c r="AD40" i="1"/>
  <c r="AE40" i="1" s="1"/>
  <c r="AD38" i="1"/>
  <c r="AE38" i="1" s="1"/>
  <c r="AG40" i="1"/>
  <c r="AH40" i="1" s="1"/>
  <c r="AG38" i="1"/>
  <c r="AH38" i="1" s="1"/>
  <c r="AJ40" i="1"/>
  <c r="AK40" i="1" s="1"/>
  <c r="AJ38" i="1"/>
  <c r="AK38" i="1" s="1"/>
  <c r="AV40" i="1"/>
  <c r="AW40" i="1" s="1"/>
  <c r="AV38" i="1"/>
  <c r="AW38" i="1" s="1"/>
  <c r="AS40" i="1"/>
  <c r="AT40" i="1" s="1"/>
  <c r="AS38" i="1"/>
  <c r="AT38" i="1" s="1"/>
  <c r="AP40" i="1"/>
  <c r="AQ40" i="1" s="1"/>
  <c r="AP38" i="1"/>
  <c r="AQ38" i="1" s="1"/>
  <c r="AM40" i="1"/>
  <c r="AN40" i="1" s="1"/>
  <c r="AM38" i="1"/>
  <c r="AN38" i="1" s="1"/>
  <c r="W8" i="1"/>
  <c r="AA40" i="1"/>
  <c r="AA38" i="1"/>
  <c r="X40" i="1"/>
  <c r="X38" i="1"/>
  <c r="U40" i="1"/>
  <c r="U38" i="1"/>
  <c r="R40" i="1"/>
  <c r="R38" i="1"/>
  <c r="O40" i="1"/>
  <c r="O38" i="1"/>
  <c r="L40" i="1"/>
  <c r="L38" i="1"/>
  <c r="I43" i="1"/>
  <c r="I40" i="1"/>
  <c r="I38" i="1"/>
  <c r="AA43" i="1" l="1"/>
  <c r="X43" i="1"/>
  <c r="R43" i="1"/>
  <c r="O43" i="1"/>
  <c r="AN43" i="1"/>
  <c r="AK43" i="1"/>
  <c r="AW43" i="1"/>
  <c r="AT43" i="1"/>
  <c r="BJ43" i="1"/>
  <c r="BG43" i="1"/>
  <c r="BS43" i="1"/>
  <c r="BP43" i="1"/>
  <c r="CO43" i="1" l="1"/>
  <c r="CL43" i="1"/>
  <c r="CI43" i="1"/>
  <c r="CF43" i="1"/>
  <c r="CC43" i="1"/>
  <c r="BZ43" i="1"/>
  <c r="BW43" i="1"/>
  <c r="BM43" i="1"/>
  <c r="BD43" i="1"/>
  <c r="BA43" i="1"/>
  <c r="AQ43" i="1"/>
  <c r="AH43" i="1"/>
  <c r="AE43" i="1"/>
  <c r="U43" i="1"/>
  <c r="L43" i="1"/>
  <c r="BP25" i="13" l="1"/>
  <c r="BG26" i="13"/>
  <c r="BK25" i="13"/>
  <c r="BF25" i="13"/>
  <c r="BB26" i="13"/>
  <c r="BA25" i="13"/>
  <c r="AW26" i="13"/>
  <c r="CG26" i="13"/>
  <c r="CB26" i="13"/>
  <c r="CF25" i="13"/>
  <c r="CA25" i="13"/>
  <c r="BW26" i="13"/>
  <c r="BV25" i="13"/>
  <c r="BR26" i="13"/>
  <c r="CN99" i="2"/>
  <c r="CN97" i="2"/>
  <c r="CE99" i="2"/>
  <c r="CE97" i="2"/>
  <c r="BH51" i="2"/>
  <c r="BH27" i="2"/>
  <c r="BH75" i="2"/>
  <c r="BR99" i="2"/>
  <c r="BS99" i="2" s="1"/>
  <c r="BR97" i="2"/>
  <c r="BS97" i="2" s="1"/>
  <c r="CO99" i="2" l="1"/>
  <c r="CO97" i="2"/>
  <c r="CE100" i="2"/>
  <c r="CE98" i="2"/>
  <c r="BO99" i="2"/>
  <c r="BP99" i="2" s="1"/>
  <c r="BO97" i="2"/>
  <c r="BP97" i="2" s="1"/>
  <c r="BL99" i="2"/>
  <c r="BM99" i="2" s="1"/>
  <c r="BL97" i="2"/>
  <c r="BM97" i="2" s="1"/>
  <c r="BI99" i="2"/>
  <c r="BJ99" i="2" s="1"/>
  <c r="BI97" i="2"/>
  <c r="BJ97" i="2" s="1"/>
  <c r="BF99" i="2"/>
  <c r="BG99" i="2" s="1"/>
  <c r="BF97" i="2"/>
  <c r="BG97" i="2" s="1"/>
  <c r="BC99" i="2"/>
  <c r="BD99" i="2" s="1"/>
  <c r="BC97" i="2"/>
  <c r="BD97" i="2" s="1"/>
  <c r="AZ99" i="2"/>
  <c r="BA99" i="2" s="1"/>
  <c r="AZ97" i="2"/>
  <c r="BA97" i="2" s="1"/>
  <c r="AV99" i="2"/>
  <c r="AW99" i="2" s="1"/>
  <c r="AV97" i="2"/>
  <c r="AW97" i="2" s="1"/>
  <c r="AS99" i="2"/>
  <c r="AT99" i="2" s="1"/>
  <c r="AS97" i="2"/>
  <c r="AT97" i="2" s="1"/>
  <c r="AP99" i="2"/>
  <c r="AQ99" i="2" s="1"/>
  <c r="AP97" i="2"/>
  <c r="AQ97" i="2" s="1"/>
  <c r="AM99" i="2"/>
  <c r="AN99" i="2" s="1"/>
  <c r="AM97" i="2"/>
  <c r="AN97" i="2" s="1"/>
  <c r="AM13" i="2"/>
  <c r="AJ99" i="2"/>
  <c r="AK99" i="2" s="1"/>
  <c r="AJ97" i="2"/>
  <c r="AK97" i="2" s="1"/>
  <c r="AG99" i="2"/>
  <c r="AH99" i="2" s="1"/>
  <c r="AG97" i="2"/>
  <c r="AH97" i="2" s="1"/>
  <c r="AG86" i="2"/>
  <c r="AG81" i="2"/>
  <c r="AG7" i="2"/>
  <c r="AG9" i="2"/>
  <c r="AG11" i="2"/>
  <c r="AG17" i="2"/>
  <c r="AG23" i="2"/>
  <c r="AD97" i="2"/>
  <c r="AE97" i="2" s="1"/>
  <c r="AD99" i="2"/>
  <c r="AE99" i="2" s="1"/>
  <c r="AG76" i="2"/>
  <c r="AG75" i="2" s="1"/>
  <c r="N98" i="2"/>
  <c r="AG28" i="2" l="1"/>
  <c r="AG52" i="2" s="1"/>
  <c r="AG51" i="2" s="1"/>
  <c r="AG27" i="2" l="1"/>
  <c r="AN37" i="8"/>
  <c r="AO25" i="8"/>
  <c r="AO37" i="8" s="1"/>
  <c r="DA25" i="13" l="1"/>
  <c r="CM26" i="13"/>
  <c r="W32" i="2" l="1"/>
  <c r="T32" i="2"/>
  <c r="W11" i="2"/>
  <c r="W8" i="2"/>
  <c r="T11" i="2"/>
  <c r="T8" i="2"/>
  <c r="N80" i="2"/>
  <c r="N8" i="2"/>
  <c r="K38" i="2"/>
  <c r="K39" i="2" l="1"/>
  <c r="W35" i="2"/>
  <c r="N32" i="2"/>
  <c r="N35" i="2"/>
  <c r="BI10" i="6" l="1"/>
  <c r="BI8" i="6"/>
  <c r="BI6" i="6"/>
  <c r="BI5" i="6" l="1"/>
  <c r="BI4" i="6"/>
  <c r="BI9" i="6"/>
  <c r="BI15" i="6"/>
  <c r="BI7" i="6"/>
  <c r="BI13" i="6"/>
  <c r="BG11" i="6"/>
  <c r="BH11" i="6"/>
  <c r="AT4" i="13"/>
  <c r="AR4" i="13" s="1"/>
  <c r="AS4" i="13" s="1"/>
  <c r="AU4" i="13" s="1"/>
  <c r="AQ2" i="13"/>
  <c r="AL2" i="13"/>
  <c r="BI11" i="6" l="1"/>
  <c r="BU4" i="13"/>
  <c r="BU2" i="13" s="1"/>
  <c r="BC4" i="1" l="1"/>
  <c r="Q15" i="1" l="1"/>
  <c r="Q8" i="1"/>
  <c r="K9" i="1"/>
  <c r="K7" i="1"/>
  <c r="Q11" i="1" l="1"/>
  <c r="Q12" i="1" s="1"/>
  <c r="Q16" i="1"/>
  <c r="Q34" i="1" s="1"/>
  <c r="Q17" i="1" l="1"/>
  <c r="Q31" i="1" s="1"/>
  <c r="Q20" i="1" l="1"/>
  <c r="Q24" i="1" l="1"/>
  <c r="Q26" i="1" s="1"/>
  <c r="Q29" i="1" s="1"/>
  <c r="Q44" i="1" s="1"/>
  <c r="Q35" i="1"/>
  <c r="V10" i="6" l="1"/>
  <c r="V8" i="6"/>
  <c r="V5" i="6"/>
  <c r="V4" i="6"/>
  <c r="S15" i="6"/>
  <c r="S13" i="6"/>
  <c r="S11" i="6"/>
  <c r="S8" i="6"/>
  <c r="S7" i="6"/>
  <c r="S6" i="6"/>
  <c r="S5" i="6"/>
  <c r="S4" i="6"/>
  <c r="AB5" i="6"/>
  <c r="V13" i="6"/>
  <c r="Y7" i="6"/>
  <c r="Y4" i="6"/>
  <c r="AH10" i="6"/>
  <c r="AH8" i="6"/>
  <c r="AH7" i="6"/>
  <c r="AH6" i="6"/>
  <c r="AH5" i="6"/>
  <c r="AK10" i="6"/>
  <c r="AK8" i="6"/>
  <c r="AK7" i="6"/>
  <c r="AK6" i="6"/>
  <c r="AK5" i="6"/>
  <c r="AN10" i="6"/>
  <c r="AN8" i="6"/>
  <c r="AN7" i="6"/>
  <c r="AN6" i="6"/>
  <c r="AN5" i="6"/>
  <c r="AE4" i="6"/>
  <c r="AH13" i="6"/>
  <c r="AH4" i="6"/>
  <c r="AK13" i="6"/>
  <c r="AW13" i="6"/>
  <c r="AW10" i="6"/>
  <c r="AW8" i="6"/>
  <c r="AW7" i="6"/>
  <c r="AW6" i="6"/>
  <c r="AW5" i="6"/>
  <c r="AW4" i="6"/>
  <c r="AZ5" i="6"/>
  <c r="AZ6" i="6"/>
  <c r="AZ7" i="6"/>
  <c r="AZ8" i="6"/>
  <c r="AZ10" i="6"/>
  <c r="AZ13" i="6"/>
  <c r="AZ4" i="6"/>
  <c r="H34" i="3"/>
  <c r="H32" i="3"/>
  <c r="H29" i="3"/>
  <c r="H24" i="3"/>
  <c r="H23" i="3"/>
  <c r="H18" i="3"/>
  <c r="H15" i="3"/>
  <c r="H14" i="3"/>
  <c r="H10" i="3"/>
  <c r="H9" i="3"/>
  <c r="J34" i="3"/>
  <c r="J32" i="3"/>
  <c r="J31" i="3"/>
  <c r="J30" i="3"/>
  <c r="J29" i="3"/>
  <c r="J26" i="3"/>
  <c r="J25" i="3"/>
  <c r="J24" i="3"/>
  <c r="J23" i="3"/>
  <c r="J22" i="3"/>
  <c r="J18" i="3"/>
  <c r="J17" i="3"/>
  <c r="J16" i="3"/>
  <c r="J15" i="3"/>
  <c r="J14" i="3"/>
  <c r="J13" i="3"/>
  <c r="J10" i="3"/>
  <c r="J9" i="3"/>
  <c r="J8" i="3"/>
  <c r="J7" i="3"/>
  <c r="L34" i="3"/>
  <c r="L32" i="3"/>
  <c r="L31" i="3"/>
  <c r="L29" i="3"/>
  <c r="L24" i="3"/>
  <c r="L23" i="3"/>
  <c r="L18" i="3"/>
  <c r="L15" i="3"/>
  <c r="L14" i="3"/>
  <c r="L10" i="3"/>
  <c r="L9" i="3"/>
  <c r="N34" i="3"/>
  <c r="N32" i="3"/>
  <c r="N31" i="3"/>
  <c r="N30" i="3"/>
  <c r="N29" i="3"/>
  <c r="N28" i="3"/>
  <c r="N26" i="3"/>
  <c r="N25" i="3"/>
  <c r="N24" i="3"/>
  <c r="N23" i="3"/>
  <c r="N22" i="3"/>
  <c r="N21" i="3"/>
  <c r="N20" i="3"/>
  <c r="N18" i="3"/>
  <c r="N17" i="3"/>
  <c r="N16" i="3"/>
  <c r="N15" i="3"/>
  <c r="N14" i="3"/>
  <c r="N13" i="3"/>
  <c r="N12" i="3"/>
  <c r="N10" i="3"/>
  <c r="N9" i="3"/>
  <c r="N8" i="3"/>
  <c r="N7" i="3"/>
  <c r="N6" i="3"/>
  <c r="N5" i="3"/>
  <c r="T29" i="3"/>
  <c r="T17" i="3"/>
  <c r="V12" i="3"/>
  <c r="V9" i="3"/>
  <c r="V8" i="3"/>
  <c r="V7" i="3"/>
  <c r="V6" i="3"/>
  <c r="V5" i="3"/>
  <c r="AH17" i="3" l="1"/>
  <c r="AF17" i="3"/>
  <c r="AF23" i="3"/>
  <c r="AH23" i="3"/>
  <c r="AD23" i="3"/>
  <c r="V10" i="3"/>
  <c r="AD17" i="3"/>
  <c r="X23" i="3"/>
  <c r="R23" i="3"/>
  <c r="V14" i="3"/>
  <c r="V23" i="3"/>
  <c r="V32" i="3"/>
  <c r="T23" i="3"/>
  <c r="AB17" i="3"/>
  <c r="V7" i="6"/>
  <c r="AB4" i="6"/>
  <c r="AB8" i="6"/>
  <c r="AB13" i="6"/>
  <c r="AD29" i="3"/>
  <c r="V34" i="3"/>
  <c r="Y6" i="6"/>
  <c r="Y10" i="6"/>
  <c r="X29" i="3"/>
  <c r="V15" i="3"/>
  <c r="V24" i="3"/>
  <c r="X17" i="3"/>
  <c r="V16" i="3"/>
  <c r="V21" i="3"/>
  <c r="V25" i="3"/>
  <c r="V30" i="3"/>
  <c r="AF29" i="3"/>
  <c r="AB23" i="3"/>
  <c r="V17" i="3"/>
  <c r="V22" i="3"/>
  <c r="V26" i="3"/>
  <c r="R29" i="3"/>
  <c r="Y8" i="6"/>
  <c r="Y13" i="6"/>
  <c r="AH29" i="3"/>
  <c r="AK4" i="6"/>
  <c r="AB6" i="6"/>
  <c r="AB10" i="6"/>
  <c r="AE13" i="6"/>
  <c r="T7" i="3"/>
  <c r="R7" i="3"/>
  <c r="R26" i="3"/>
  <c r="T26" i="3"/>
  <c r="AS9" i="6"/>
  <c r="V18" i="3"/>
  <c r="V28" i="3"/>
  <c r="R9" i="3"/>
  <c r="T9" i="3"/>
  <c r="R20" i="3"/>
  <c r="T20" i="3"/>
  <c r="AN4" i="6"/>
  <c r="R8" i="3"/>
  <c r="T8" i="3"/>
  <c r="V20" i="3"/>
  <c r="V29" i="3"/>
  <c r="R17" i="3"/>
  <c r="R10" i="3"/>
  <c r="T10" i="3"/>
  <c r="R21" i="3"/>
  <c r="T21" i="3"/>
  <c r="T30" i="3"/>
  <c r="R30" i="3"/>
  <c r="AB7" i="6"/>
  <c r="R13" i="3"/>
  <c r="T13" i="3"/>
  <c r="T22" i="3"/>
  <c r="R22" i="3"/>
  <c r="T31" i="3"/>
  <c r="R31" i="3"/>
  <c r="AN13" i="6"/>
  <c r="V13" i="3"/>
  <c r="V31" i="3"/>
  <c r="T14" i="3"/>
  <c r="R14" i="3"/>
  <c r="R32" i="3"/>
  <c r="T32" i="3"/>
  <c r="R18" i="3"/>
  <c r="T18" i="3"/>
  <c r="AB29" i="3"/>
  <c r="R5" i="3"/>
  <c r="T5" i="3"/>
  <c r="T15" i="3"/>
  <c r="R15" i="3"/>
  <c r="R24" i="3"/>
  <c r="T24" i="3"/>
  <c r="R34" i="3"/>
  <c r="T34" i="3"/>
  <c r="R28" i="3"/>
  <c r="T28" i="3"/>
  <c r="T6" i="3"/>
  <c r="R6" i="3"/>
  <c r="R16" i="3"/>
  <c r="T16" i="3"/>
  <c r="R25" i="3"/>
  <c r="T25" i="3"/>
  <c r="AT5" i="6"/>
  <c r="AT10" i="6"/>
  <c r="AQ7" i="6"/>
  <c r="AQ13" i="6"/>
  <c r="AH15" i="6"/>
  <c r="AE15" i="6"/>
  <c r="AK9" i="6"/>
  <c r="AH11" i="6"/>
  <c r="Y11" i="6"/>
  <c r="V9" i="6"/>
  <c r="AZ11" i="6"/>
  <c r="AW9" i="6"/>
  <c r="AW15" i="6"/>
  <c r="AT6" i="6"/>
  <c r="AR9" i="6"/>
  <c r="AT11" i="6"/>
  <c r="AQ4" i="6"/>
  <c r="AQ8" i="6"/>
  <c r="AQ15" i="6"/>
  <c r="AN15" i="6"/>
  <c r="AK15" i="6"/>
  <c r="V11" i="6"/>
  <c r="AB9" i="6"/>
  <c r="AB15" i="6"/>
  <c r="AT7" i="6"/>
  <c r="AT13" i="6"/>
  <c r="AQ5" i="6"/>
  <c r="AQ10" i="6"/>
  <c r="AE11" i="6"/>
  <c r="AN9" i="6"/>
  <c r="AH9" i="6"/>
  <c r="Y9" i="6"/>
  <c r="Y15" i="6"/>
  <c r="AZ15" i="6"/>
  <c r="AZ9" i="6"/>
  <c r="AW11" i="6"/>
  <c r="AT4" i="6"/>
  <c r="AT8" i="6"/>
  <c r="AT15" i="6"/>
  <c r="AQ6" i="6"/>
  <c r="AQ11" i="6"/>
  <c r="AN11" i="6"/>
  <c r="AK11" i="6"/>
  <c r="V6" i="6"/>
  <c r="V15" i="6"/>
  <c r="AB11" i="6"/>
  <c r="S9" i="6"/>
  <c r="N27" i="3"/>
  <c r="L6" i="3"/>
  <c r="K41" i="3"/>
  <c r="L20" i="3"/>
  <c r="G42" i="3"/>
  <c r="H6" i="3"/>
  <c r="H20" i="3"/>
  <c r="G41" i="3"/>
  <c r="Q33" i="3"/>
  <c r="Q45" i="3" s="1"/>
  <c r="N19" i="3"/>
  <c r="L28" i="3"/>
  <c r="I43" i="3"/>
  <c r="J12" i="3"/>
  <c r="J21" i="3"/>
  <c r="G40" i="3"/>
  <c r="G39" i="3"/>
  <c r="H5" i="3"/>
  <c r="H28" i="3"/>
  <c r="G45" i="3"/>
  <c r="F43" i="3"/>
  <c r="Q19" i="3"/>
  <c r="Q43" i="3" s="1"/>
  <c r="N33" i="3"/>
  <c r="L7" i="3"/>
  <c r="L19" i="3"/>
  <c r="K43" i="3"/>
  <c r="L12" i="3"/>
  <c r="L16" i="3"/>
  <c r="L21" i="3"/>
  <c r="L25" i="3"/>
  <c r="L30" i="3"/>
  <c r="I40" i="3"/>
  <c r="J5" i="3"/>
  <c r="I39" i="3"/>
  <c r="J28" i="3"/>
  <c r="H7" i="3"/>
  <c r="G43" i="3"/>
  <c r="H12" i="3"/>
  <c r="H19" i="3"/>
  <c r="H16" i="3"/>
  <c r="G44" i="3"/>
  <c r="H21" i="3"/>
  <c r="H25" i="3"/>
  <c r="H30" i="3"/>
  <c r="F39" i="3"/>
  <c r="F45" i="3"/>
  <c r="L5" i="3"/>
  <c r="F44" i="3"/>
  <c r="Q27" i="3"/>
  <c r="Q44" i="3" s="1"/>
  <c r="N11" i="3"/>
  <c r="L8" i="3"/>
  <c r="L13" i="3"/>
  <c r="L17" i="3"/>
  <c r="L22" i="3"/>
  <c r="L26" i="3"/>
  <c r="J6" i="3"/>
  <c r="I41" i="3"/>
  <c r="J20" i="3"/>
  <c r="H8" i="3"/>
  <c r="H13" i="3"/>
  <c r="H17" i="3"/>
  <c r="H22" i="3"/>
  <c r="H26" i="3"/>
  <c r="H31" i="3"/>
  <c r="F41" i="3"/>
  <c r="V11" i="3" l="1"/>
  <c r="V27" i="3"/>
  <c r="V19" i="3"/>
  <c r="T27" i="3"/>
  <c r="R27" i="3"/>
  <c r="R33" i="3"/>
  <c r="T33" i="3"/>
  <c r="V33" i="3"/>
  <c r="R11" i="3"/>
  <c r="T11" i="3"/>
  <c r="T19" i="3"/>
  <c r="R19" i="3"/>
  <c r="AT9" i="6"/>
  <c r="J33" i="3"/>
  <c r="J27" i="3"/>
  <c r="H11" i="3"/>
  <c r="L11" i="3"/>
  <c r="I42" i="3"/>
  <c r="J11" i="3"/>
  <c r="I45" i="3"/>
  <c r="K44" i="3"/>
  <c r="L27" i="3"/>
  <c r="K45" i="3"/>
  <c r="L33" i="3"/>
  <c r="K42" i="3"/>
  <c r="H27" i="3"/>
  <c r="H33" i="3"/>
  <c r="I44" i="3"/>
  <c r="J19" i="3"/>
  <c r="AL32" i="3"/>
  <c r="AL31" i="3"/>
  <c r="AL30" i="3"/>
  <c r="AL29" i="3"/>
  <c r="AL26" i="3"/>
  <c r="AL25" i="3"/>
  <c r="AL24" i="3"/>
  <c r="AL23" i="3"/>
  <c r="AL22" i="3"/>
  <c r="AL18" i="3"/>
  <c r="AL17" i="3"/>
  <c r="AL16" i="3"/>
  <c r="AL15" i="3"/>
  <c r="AL14" i="3"/>
  <c r="AL13" i="3"/>
  <c r="AL10" i="3"/>
  <c r="AL9" i="3"/>
  <c r="AL8" i="3"/>
  <c r="AL7" i="3"/>
  <c r="AN32" i="3"/>
  <c r="AN31" i="3"/>
  <c r="AN30" i="3"/>
  <c r="AN29" i="3"/>
  <c r="AN26" i="3"/>
  <c r="AN25" i="3"/>
  <c r="AN24" i="3"/>
  <c r="AN23" i="3"/>
  <c r="AN22" i="3"/>
  <c r="AN18" i="3"/>
  <c r="AN17" i="3"/>
  <c r="AN16" i="3"/>
  <c r="AN15" i="3"/>
  <c r="AN14" i="3"/>
  <c r="AN13" i="3"/>
  <c r="AN10" i="3"/>
  <c r="AN9" i="3"/>
  <c r="AN8" i="3"/>
  <c r="AN7" i="3"/>
  <c r="AP32" i="3"/>
  <c r="AP31" i="3"/>
  <c r="AP30" i="3"/>
  <c r="AP29" i="3"/>
  <c r="AP26" i="3"/>
  <c r="AP25" i="3"/>
  <c r="AP24" i="3"/>
  <c r="AP23" i="3"/>
  <c r="AP22" i="3"/>
  <c r="AP18" i="3"/>
  <c r="AP17" i="3"/>
  <c r="AP16" i="3"/>
  <c r="AP15" i="3"/>
  <c r="AP14" i="3"/>
  <c r="AP13" i="3"/>
  <c r="AP10" i="3"/>
  <c r="AP9" i="3"/>
  <c r="AP8" i="3"/>
  <c r="AP7" i="3"/>
  <c r="AR32" i="3"/>
  <c r="AR31" i="3"/>
  <c r="AR30" i="3"/>
  <c r="AR29" i="3"/>
  <c r="AR26" i="3"/>
  <c r="AR25" i="3"/>
  <c r="AR24" i="3"/>
  <c r="AR23" i="3"/>
  <c r="AR22" i="3"/>
  <c r="AR18" i="3"/>
  <c r="AR17" i="3"/>
  <c r="AR16" i="3"/>
  <c r="AR15" i="3"/>
  <c r="AR14" i="3"/>
  <c r="AR13" i="3"/>
  <c r="AR10" i="3"/>
  <c r="AR9" i="3"/>
  <c r="AR8" i="3"/>
  <c r="AR7" i="3"/>
  <c r="L38" i="4"/>
  <c r="L35" i="4"/>
  <c r="L28" i="4"/>
  <c r="L27" i="4"/>
  <c r="L21" i="4"/>
  <c r="L19" i="4"/>
  <c r="L11" i="4"/>
  <c r="L18" i="4"/>
  <c r="N24" i="4"/>
  <c r="N16" i="4"/>
  <c r="N15" i="4"/>
  <c r="N7" i="4"/>
  <c r="N6" i="4"/>
  <c r="R40" i="4"/>
  <c r="R38" i="4"/>
  <c r="R37" i="4"/>
  <c r="R36" i="4"/>
  <c r="R32" i="4"/>
  <c r="R27" i="4"/>
  <c r="R26" i="4"/>
  <c r="AH26" i="4"/>
  <c r="AR38" i="4"/>
  <c r="AR37" i="4"/>
  <c r="AR36" i="4"/>
  <c r="AR35" i="4"/>
  <c r="AR34" i="4"/>
  <c r="AR33" i="4"/>
  <c r="AR32" i="4"/>
  <c r="AR30" i="4"/>
  <c r="AR29" i="4"/>
  <c r="AR28" i="4"/>
  <c r="AR27" i="4"/>
  <c r="AR26" i="4"/>
  <c r="AR25" i="4"/>
  <c r="AR24" i="4"/>
  <c r="AR21" i="4"/>
  <c r="AR20" i="4"/>
  <c r="AR19" i="4"/>
  <c r="AR18" i="4"/>
  <c r="AR17" i="4"/>
  <c r="AR16" i="4"/>
  <c r="AR15" i="4"/>
  <c r="AR14" i="4"/>
  <c r="AR13" i="4"/>
  <c r="AR11" i="4"/>
  <c r="AR10" i="4"/>
  <c r="AR9" i="4"/>
  <c r="AR8" i="4"/>
  <c r="AR7" i="4"/>
  <c r="AR6" i="4"/>
  <c r="AL40" i="4"/>
  <c r="AL38" i="4"/>
  <c r="AL37" i="4"/>
  <c r="AL35" i="4"/>
  <c r="AL34" i="4"/>
  <c r="AL33" i="4"/>
  <c r="AL32" i="4"/>
  <c r="AL29" i="4"/>
  <c r="AL28" i="4"/>
  <c r="AL27" i="4"/>
  <c r="AL24" i="4"/>
  <c r="AL21" i="4"/>
  <c r="AL17" i="4"/>
  <c r="AL16" i="4"/>
  <c r="AL15" i="4"/>
  <c r="AL14" i="4"/>
  <c r="AL13" i="4"/>
  <c r="AL10" i="4"/>
  <c r="AL9" i="4"/>
  <c r="AL8" i="4"/>
  <c r="AL7" i="4"/>
  <c r="AL6" i="4"/>
  <c r="AL5" i="4"/>
  <c r="AN40" i="4"/>
  <c r="AN38" i="4"/>
  <c r="AN37" i="4"/>
  <c r="AN36" i="4"/>
  <c r="AN35" i="4"/>
  <c r="AN34" i="4"/>
  <c r="AN33" i="4"/>
  <c r="AN32" i="4"/>
  <c r="AN29" i="4"/>
  <c r="AN28" i="4"/>
  <c r="AN27" i="4"/>
  <c r="AN26" i="4"/>
  <c r="AN24" i="4"/>
  <c r="AN21" i="4"/>
  <c r="AN18" i="4"/>
  <c r="AN17" i="4"/>
  <c r="AN16" i="4"/>
  <c r="AN15" i="4"/>
  <c r="AN14" i="4"/>
  <c r="AN13" i="4"/>
  <c r="AN9" i="4"/>
  <c r="AN8" i="4"/>
  <c r="AN7" i="4"/>
  <c r="AN6" i="4"/>
  <c r="AN5" i="4"/>
  <c r="AP40" i="4"/>
  <c r="AP38" i="4"/>
  <c r="AP37" i="4"/>
  <c r="AP34" i="4"/>
  <c r="AP33" i="4"/>
  <c r="AP32" i="4"/>
  <c r="AP30" i="4"/>
  <c r="AP29" i="4"/>
  <c r="AP28" i="4"/>
  <c r="AP27" i="4"/>
  <c r="AP24" i="4"/>
  <c r="AP21" i="4"/>
  <c r="AP20" i="4"/>
  <c r="AP18" i="4"/>
  <c r="AP17" i="4"/>
  <c r="AP16" i="4"/>
  <c r="AP15" i="4"/>
  <c r="AP14" i="4"/>
  <c r="AP13" i="4"/>
  <c r="AP10" i="4"/>
  <c r="AP9" i="4"/>
  <c r="AP8" i="4"/>
  <c r="AP7" i="4"/>
  <c r="AP6" i="4"/>
  <c r="AP5" i="4"/>
  <c r="W9" i="7" l="1"/>
  <c r="R29" i="4"/>
  <c r="AL36" i="4"/>
  <c r="AP36" i="4"/>
  <c r="AP35" i="4"/>
  <c r="AN30" i="4"/>
  <c r="AL30" i="4"/>
  <c r="R30" i="4"/>
  <c r="AL26" i="4"/>
  <c r="AP26" i="4"/>
  <c r="AN20" i="4"/>
  <c r="AL20" i="4"/>
  <c r="AL18" i="4"/>
  <c r="AN10" i="4"/>
  <c r="R28" i="4"/>
  <c r="R25" i="4"/>
  <c r="R34" i="4"/>
  <c r="R33" i="4"/>
  <c r="N33" i="4"/>
  <c r="AB18" i="4"/>
  <c r="V13" i="4"/>
  <c r="V21" i="4"/>
  <c r="V30" i="4"/>
  <c r="V40" i="4"/>
  <c r="AN19" i="4"/>
  <c r="N8" i="4"/>
  <c r="N17" i="4"/>
  <c r="AP19" i="4"/>
  <c r="AL19" i="4"/>
  <c r="AL25" i="4"/>
  <c r="AP25" i="4"/>
  <c r="AN25" i="4"/>
  <c r="R35" i="4"/>
  <c r="N5" i="4"/>
  <c r="N14" i="4"/>
  <c r="N23" i="4"/>
  <c r="AN11" i="4"/>
  <c r="AL11" i="4"/>
  <c r="AP11" i="4"/>
  <c r="H35" i="4"/>
  <c r="N9" i="4"/>
  <c r="N18" i="4"/>
  <c r="N28" i="4"/>
  <c r="N37" i="4"/>
  <c r="V8" i="4"/>
  <c r="V17" i="4"/>
  <c r="V26" i="4"/>
  <c r="V35" i="4"/>
  <c r="X26" i="4"/>
  <c r="N11" i="4"/>
  <c r="N20" i="4"/>
  <c r="K9" i="7"/>
  <c r="N10" i="4"/>
  <c r="N19" i="4"/>
  <c r="AF26" i="4"/>
  <c r="J33" i="4"/>
  <c r="AH18" i="4"/>
  <c r="AF18" i="4"/>
  <c r="AD26" i="4"/>
  <c r="J18" i="4"/>
  <c r="H18" i="4"/>
  <c r="H9" i="7"/>
  <c r="Q9" i="7"/>
  <c r="J28" i="4"/>
  <c r="H28" i="4"/>
  <c r="AH34" i="4"/>
  <c r="AF34" i="4"/>
  <c r="T9" i="7"/>
  <c r="AD18" i="4"/>
  <c r="AD34" i="4"/>
  <c r="V6" i="4"/>
  <c r="V10" i="4"/>
  <c r="V15" i="4"/>
  <c r="V19" i="4"/>
  <c r="V24" i="4"/>
  <c r="V28" i="4"/>
  <c r="V33" i="4"/>
  <c r="V37" i="4"/>
  <c r="T6" i="4"/>
  <c r="T10" i="4"/>
  <c r="T15" i="4"/>
  <c r="T19" i="4"/>
  <c r="L34" i="4"/>
  <c r="J19" i="4"/>
  <c r="H19" i="4"/>
  <c r="H38" i="4"/>
  <c r="T25" i="4"/>
  <c r="T29" i="4"/>
  <c r="T34" i="4"/>
  <c r="T38" i="4"/>
  <c r="R7" i="4"/>
  <c r="R11" i="4"/>
  <c r="R16" i="4"/>
  <c r="R20" i="4"/>
  <c r="N26" i="4"/>
  <c r="N30" i="4"/>
  <c r="N35" i="4"/>
  <c r="N40" i="4"/>
  <c r="J35" i="4"/>
  <c r="X34" i="4"/>
  <c r="V7" i="4"/>
  <c r="V11" i="4"/>
  <c r="V16" i="4"/>
  <c r="V20" i="4"/>
  <c r="V25" i="4"/>
  <c r="V29" i="4"/>
  <c r="V34" i="4"/>
  <c r="V38" i="4"/>
  <c r="T7" i="4"/>
  <c r="T11" i="4"/>
  <c r="T16" i="4"/>
  <c r="T20" i="4"/>
  <c r="L26" i="4"/>
  <c r="J11" i="4"/>
  <c r="J26" i="4"/>
  <c r="H11" i="4"/>
  <c r="H26" i="4"/>
  <c r="AP23" i="4"/>
  <c r="AN23" i="4"/>
  <c r="AL23" i="4"/>
  <c r="N9" i="7"/>
  <c r="X18" i="4"/>
  <c r="V5" i="4"/>
  <c r="V9" i="4"/>
  <c r="V14" i="4"/>
  <c r="V18" i="4"/>
  <c r="V23" i="4"/>
  <c r="V27" i="4"/>
  <c r="V32" i="4"/>
  <c r="V36" i="4"/>
  <c r="T5" i="4"/>
  <c r="T9" i="4"/>
  <c r="T14" i="4"/>
  <c r="T18" i="4"/>
  <c r="T23" i="4"/>
  <c r="AB34" i="4"/>
  <c r="T27" i="4"/>
  <c r="T32" i="4"/>
  <c r="T36" i="4"/>
  <c r="R5" i="4"/>
  <c r="R9" i="4"/>
  <c r="R14" i="4"/>
  <c r="R18" i="4"/>
  <c r="R23" i="4"/>
  <c r="T28" i="4"/>
  <c r="T33" i="4"/>
  <c r="T37" i="4"/>
  <c r="R6" i="4"/>
  <c r="R15" i="4"/>
  <c r="N25" i="4"/>
  <c r="N29" i="4"/>
  <c r="N34" i="4"/>
  <c r="N38" i="4"/>
  <c r="L29" i="4"/>
  <c r="J27" i="4"/>
  <c r="H27" i="4"/>
  <c r="T30" i="4"/>
  <c r="T40" i="4"/>
  <c r="R13" i="4"/>
  <c r="R21" i="4"/>
  <c r="N27" i="4"/>
  <c r="N36" i="4"/>
  <c r="J8" i="4"/>
  <c r="J29" i="4"/>
  <c r="J38" i="4"/>
  <c r="H29" i="4"/>
  <c r="T13" i="4"/>
  <c r="T21" i="4"/>
  <c r="T26" i="4"/>
  <c r="T35" i="4"/>
  <c r="R8" i="4"/>
  <c r="R17" i="4"/>
  <c r="H21" i="4"/>
  <c r="J5" i="4"/>
  <c r="L5" i="4"/>
  <c r="H5" i="4"/>
  <c r="J14" i="4"/>
  <c r="L14" i="4"/>
  <c r="H14" i="4"/>
  <c r="L23" i="4"/>
  <c r="H23" i="4"/>
  <c r="J23" i="4"/>
  <c r="L33" i="4"/>
  <c r="H33" i="4"/>
  <c r="T8" i="4"/>
  <c r="T17" i="4"/>
  <c r="J6" i="4"/>
  <c r="L6" i="4"/>
  <c r="H6" i="4"/>
  <c r="L15" i="4"/>
  <c r="H15" i="4"/>
  <c r="J15" i="4"/>
  <c r="L25" i="4"/>
  <c r="H25" i="4"/>
  <c r="J25" i="4"/>
  <c r="AB26" i="4"/>
  <c r="R10" i="4"/>
  <c r="R19" i="4"/>
  <c r="J34" i="4"/>
  <c r="L7" i="4"/>
  <c r="H7" i="4"/>
  <c r="J7" i="4"/>
  <c r="H16" i="4"/>
  <c r="L16" i="4"/>
  <c r="J16" i="4"/>
  <c r="Z9" i="7"/>
  <c r="N13" i="4"/>
  <c r="N21" i="4"/>
  <c r="H8" i="4"/>
  <c r="L8" i="4"/>
  <c r="L17" i="4"/>
  <c r="H17" i="4"/>
  <c r="J17" i="4"/>
  <c r="H36" i="4"/>
  <c r="J36" i="4"/>
  <c r="L36" i="4"/>
  <c r="N32" i="4"/>
  <c r="J21" i="4"/>
  <c r="L9" i="4"/>
  <c r="H9" i="4"/>
  <c r="J9" i="4"/>
  <c r="J37" i="4"/>
  <c r="L37" i="4"/>
  <c r="H37" i="4"/>
  <c r="T24" i="4"/>
  <c r="R24" i="4"/>
  <c r="H34" i="4"/>
  <c r="L10" i="4"/>
  <c r="H10" i="4"/>
  <c r="J10" i="4"/>
  <c r="J20" i="4"/>
  <c r="L20" i="4"/>
  <c r="H20" i="4"/>
  <c r="J30" i="4"/>
  <c r="L30" i="4"/>
  <c r="H30" i="4"/>
  <c r="H40" i="4"/>
  <c r="L40" i="4"/>
  <c r="J40" i="4"/>
  <c r="J13" i="4"/>
  <c r="L13" i="4"/>
  <c r="H13" i="4"/>
  <c r="H32" i="4"/>
  <c r="L32" i="4"/>
  <c r="J32" i="4"/>
  <c r="AC9" i="7"/>
  <c r="AO9" i="7"/>
  <c r="AR9" i="7"/>
  <c r="AI9" i="7"/>
  <c r="AF9" i="7"/>
  <c r="AU9" i="7"/>
  <c r="AL9" i="7"/>
  <c r="AR39" i="4"/>
  <c r="AR31" i="4"/>
  <c r="AR12" i="4"/>
  <c r="AR22" i="4"/>
  <c r="N31" i="4" l="1"/>
  <c r="H31" i="4"/>
  <c r="T31" i="4"/>
  <c r="AP31" i="4"/>
  <c r="V12" i="4"/>
  <c r="AL31" i="4"/>
  <c r="AN39" i="4"/>
  <c r="R12" i="4"/>
  <c r="AP39" i="4"/>
  <c r="AL39" i="4"/>
  <c r="AN31" i="4"/>
  <c r="AL12" i="4"/>
  <c r="H22" i="4"/>
  <c r="AN12" i="4"/>
  <c r="L31" i="4"/>
  <c r="AP22" i="4"/>
  <c r="T12" i="4"/>
  <c r="T39" i="4"/>
  <c r="L12" i="4"/>
  <c r="AP12" i="4"/>
  <c r="T22" i="4"/>
  <c r="V31" i="4"/>
  <c r="R39" i="4"/>
  <c r="J12" i="4"/>
  <c r="L39" i="4"/>
  <c r="V22" i="4"/>
  <c r="R31" i="4"/>
  <c r="J39" i="4"/>
  <c r="J31" i="4"/>
  <c r="AL22" i="4"/>
  <c r="N12" i="4"/>
  <c r="H12" i="4"/>
  <c r="J22" i="4"/>
  <c r="AN22" i="4"/>
  <c r="R22" i="4"/>
  <c r="V39" i="4"/>
  <c r="N39" i="4"/>
  <c r="H39" i="4"/>
  <c r="L22" i="4"/>
  <c r="N22" i="4"/>
  <c r="AY21" i="7"/>
  <c r="AY18" i="7"/>
  <c r="AY13" i="7"/>
  <c r="AD9" i="7"/>
  <c r="AG9" i="7"/>
  <c r="AJ9" i="7"/>
  <c r="AM9" i="7"/>
  <c r="BK18" i="7"/>
  <c r="BK13" i="7"/>
  <c r="AP9" i="7"/>
  <c r="AS9" i="7"/>
  <c r="BQ18" i="7"/>
  <c r="BQ13" i="7"/>
  <c r="AV9" i="7"/>
  <c r="BN9" i="7" l="1"/>
  <c r="BB9" i="7"/>
  <c r="BQ12" i="7"/>
  <c r="BK9" i="7"/>
  <c r="AY9" i="7"/>
  <c r="BH9" i="7"/>
  <c r="BQ9" i="7"/>
  <c r="BK12" i="7"/>
  <c r="BE9" i="7"/>
  <c r="AY12" i="7"/>
  <c r="AB14" i="7"/>
  <c r="AT14" i="7"/>
  <c r="AN14" i="7"/>
  <c r="BQ14" i="7" l="1"/>
  <c r="BK14" i="7"/>
  <c r="AY14" i="7"/>
  <c r="G76" i="2" l="1"/>
  <c r="M76" i="2"/>
  <c r="M28" i="2" s="1"/>
  <c r="P76" i="2"/>
  <c r="P28" i="2" s="1"/>
  <c r="S76" i="2"/>
  <c r="S28" i="2" s="1"/>
  <c r="V76" i="2"/>
  <c r="V28" i="2" s="1"/>
  <c r="Y51" i="2"/>
  <c r="Y27" i="2"/>
  <c r="Y75" i="2"/>
  <c r="AU51" i="2"/>
  <c r="AU27" i="2"/>
  <c r="AU75" i="2"/>
  <c r="AR76" i="2"/>
  <c r="AR28" i="2" s="1"/>
  <c r="AO76" i="2"/>
  <c r="AO28" i="2" s="1"/>
  <c r="AL76" i="2"/>
  <c r="AL28" i="2" s="1"/>
  <c r="AI76" i="2"/>
  <c r="AI28" i="2" s="1"/>
  <c r="AF76" i="2"/>
  <c r="AF28" i="2" s="1"/>
  <c r="AC76" i="2"/>
  <c r="AC28" i="2" s="1"/>
  <c r="G28" i="2" l="1"/>
  <c r="AD28" i="2" s="1"/>
  <c r="AD76" i="2"/>
  <c r="G75" i="2"/>
  <c r="M27" i="2"/>
  <c r="M52" i="2"/>
  <c r="M51" i="2" s="1"/>
  <c r="M75" i="2"/>
  <c r="P27" i="2"/>
  <c r="P52" i="2"/>
  <c r="P51" i="2" s="1"/>
  <c r="P75" i="2"/>
  <c r="S27" i="2"/>
  <c r="S52" i="2"/>
  <c r="S51" i="2" s="1"/>
  <c r="S75" i="2"/>
  <c r="V52" i="2"/>
  <c r="V51" i="2" s="1"/>
  <c r="V27" i="2"/>
  <c r="V75" i="2"/>
  <c r="AR27" i="2"/>
  <c r="AR52" i="2"/>
  <c r="AR51" i="2" s="1"/>
  <c r="AR75" i="2"/>
  <c r="AO52" i="2"/>
  <c r="AO51" i="2" s="1"/>
  <c r="AO27" i="2"/>
  <c r="AO75" i="2"/>
  <c r="AL27" i="2"/>
  <c r="AL52" i="2"/>
  <c r="AL51" i="2" s="1"/>
  <c r="AL75" i="2"/>
  <c r="AI27" i="2"/>
  <c r="AI52" i="2"/>
  <c r="AI51" i="2" s="1"/>
  <c r="AI75" i="2"/>
  <c r="AF27" i="2"/>
  <c r="AF52" i="2"/>
  <c r="AF51" i="2" s="1"/>
  <c r="AF75" i="2"/>
  <c r="AC27" i="2"/>
  <c r="AC52" i="2"/>
  <c r="AC51" i="2" s="1"/>
  <c r="AC75" i="2"/>
  <c r="AD75" i="2" l="1"/>
  <c r="G27" i="2"/>
  <c r="G52" i="2"/>
  <c r="G51" i="2" s="1"/>
  <c r="AD27" i="2" l="1"/>
  <c r="AD51" i="2"/>
  <c r="AD52" i="2"/>
  <c r="H4" i="1" l="1"/>
  <c r="K4" i="1"/>
  <c r="N4" i="1"/>
  <c r="Q4" i="1"/>
  <c r="T4" i="1"/>
  <c r="W4" i="1"/>
  <c r="Z4" i="1"/>
  <c r="Y4" i="1"/>
  <c r="V4" i="1"/>
  <c r="S4" i="1"/>
  <c r="P4" i="1"/>
  <c r="M4" i="1"/>
  <c r="J4" i="1"/>
  <c r="G4" i="1"/>
  <c r="AD4" i="1"/>
  <c r="AG4" i="1"/>
  <c r="AJ4" i="1"/>
  <c r="AM4" i="1" l="1"/>
  <c r="AP4" i="1" l="1"/>
  <c r="AS4" i="1"/>
  <c r="AV4" i="1"/>
  <c r="AC4" i="1" l="1"/>
  <c r="AF4" i="1"/>
  <c r="AO3" i="1"/>
  <c r="AC1" i="1"/>
  <c r="AI4" i="1"/>
  <c r="AL4" i="1"/>
  <c r="AO4" i="1"/>
  <c r="AR4" i="1"/>
  <c r="AU4" i="1"/>
  <c r="AZ4" i="1"/>
  <c r="AY4" i="1"/>
  <c r="BB4" i="1"/>
  <c r="BF4" i="1"/>
  <c r="BE4" i="1"/>
  <c r="BI4" i="1"/>
  <c r="BL4" i="1" l="1"/>
  <c r="BK4" i="1"/>
  <c r="BO4" i="1"/>
  <c r="BN4" i="1"/>
  <c r="BR4" i="1"/>
  <c r="K25" i="8" l="1"/>
  <c r="J25" i="8"/>
  <c r="I25" i="8"/>
  <c r="H25" i="8"/>
  <c r="G25" i="8"/>
  <c r="F25" i="8"/>
  <c r="E25" i="8"/>
  <c r="D25" i="8"/>
  <c r="K19" i="8"/>
  <c r="J19" i="8"/>
  <c r="I19" i="8"/>
  <c r="H19" i="8"/>
  <c r="G19" i="8"/>
  <c r="F19" i="8"/>
  <c r="E19" i="8"/>
  <c r="D19" i="8"/>
  <c r="K35" i="8"/>
  <c r="J35" i="8"/>
  <c r="I35" i="8"/>
  <c r="H35" i="8"/>
  <c r="G35" i="8"/>
  <c r="F35" i="8"/>
  <c r="E35" i="8"/>
  <c r="D35" i="8"/>
  <c r="K12" i="8"/>
  <c r="J12" i="8"/>
  <c r="I12" i="8"/>
  <c r="H12" i="8"/>
  <c r="G12" i="8"/>
  <c r="F12" i="8"/>
  <c r="E12" i="8"/>
  <c r="D12" i="8"/>
  <c r="S25" i="8"/>
  <c r="R25" i="8"/>
  <c r="Q25" i="8"/>
  <c r="P25" i="8"/>
  <c r="O25" i="8"/>
  <c r="N25" i="8"/>
  <c r="M25" i="8"/>
  <c r="L25" i="8"/>
  <c r="S19" i="8"/>
  <c r="R19" i="8"/>
  <c r="Q19" i="8"/>
  <c r="P19" i="8"/>
  <c r="O19" i="8"/>
  <c r="N19" i="8"/>
  <c r="M19" i="8"/>
  <c r="L19" i="8"/>
  <c r="S35" i="8"/>
  <c r="R35" i="8"/>
  <c r="Q35" i="8"/>
  <c r="P35" i="8"/>
  <c r="O35" i="8"/>
  <c r="N35" i="8"/>
  <c r="M35" i="8"/>
  <c r="L35" i="8"/>
  <c r="S12" i="8"/>
  <c r="R12" i="8"/>
  <c r="Q12" i="8"/>
  <c r="P12" i="8"/>
  <c r="O12" i="8"/>
  <c r="N12" i="8"/>
  <c r="M12" i="8"/>
  <c r="L12" i="8"/>
  <c r="AA25" i="8"/>
  <c r="Z25" i="8"/>
  <c r="Y25" i="8"/>
  <c r="X25" i="8"/>
  <c r="W25" i="8"/>
  <c r="V25" i="8"/>
  <c r="U25" i="8"/>
  <c r="T25" i="8"/>
  <c r="AA19" i="8"/>
  <c r="Z19" i="8"/>
  <c r="Y19" i="8"/>
  <c r="X19" i="8"/>
  <c r="W19" i="8"/>
  <c r="V19" i="8"/>
  <c r="U19" i="8"/>
  <c r="T19" i="8"/>
  <c r="AA35" i="8"/>
  <c r="Z35" i="8"/>
  <c r="Y35" i="8"/>
  <c r="X35" i="8"/>
  <c r="W35" i="8"/>
  <c r="V35" i="8"/>
  <c r="U35" i="8"/>
  <c r="T35" i="8"/>
  <c r="AA12" i="8"/>
  <c r="Z12" i="8"/>
  <c r="Y12" i="8"/>
  <c r="X12" i="8"/>
  <c r="W12" i="8"/>
  <c r="V12" i="8"/>
  <c r="U12" i="8"/>
  <c r="T12" i="8"/>
  <c r="T37" i="8" s="1"/>
  <c r="AC25" i="8"/>
  <c r="AD25" i="8"/>
  <c r="AE25" i="8"/>
  <c r="AF25" i="8"/>
  <c r="AG25" i="8"/>
  <c r="AH25" i="8"/>
  <c r="AI25" i="8"/>
  <c r="AC19" i="8"/>
  <c r="AD19" i="8"/>
  <c r="AE19" i="8"/>
  <c r="AF19" i="8"/>
  <c r="AG19" i="8"/>
  <c r="AH19" i="8"/>
  <c r="AI19" i="8"/>
  <c r="AC35" i="8"/>
  <c r="AD35" i="8"/>
  <c r="AE35" i="8"/>
  <c r="AF35" i="8"/>
  <c r="AG35" i="8"/>
  <c r="AH35" i="8"/>
  <c r="AI35" i="8"/>
  <c r="AC12" i="8"/>
  <c r="AD12" i="8"/>
  <c r="AE12" i="8"/>
  <c r="AF12" i="8"/>
  <c r="AG12" i="8"/>
  <c r="AH12" i="8"/>
  <c r="AI12" i="8"/>
  <c r="AJ12" i="8"/>
  <c r="AK12" i="8"/>
  <c r="AB25" i="8"/>
  <c r="AB19" i="8"/>
  <c r="AB35" i="8"/>
  <c r="AB12" i="8"/>
  <c r="AS22" i="7"/>
  <c r="AM22" i="7"/>
  <c r="AJ22" i="7"/>
  <c r="AS19" i="7"/>
  <c r="AM19" i="7"/>
  <c r="AJ19" i="7"/>
  <c r="AV18" i="7"/>
  <c r="AS18" i="7"/>
  <c r="AP18" i="7"/>
  <c r="AM18" i="7"/>
  <c r="AJ18" i="7"/>
  <c r="Z4" i="13"/>
  <c r="Z2" i="13" s="1"/>
  <c r="X4" i="13"/>
  <c r="X2" i="13" s="1"/>
  <c r="W4" i="13"/>
  <c r="W2" i="13" s="1"/>
  <c r="Y4" i="13"/>
  <c r="Y2" i="13" s="1"/>
  <c r="U4" i="13"/>
  <c r="U2" i="13" s="1"/>
  <c r="S4" i="13"/>
  <c r="S2" i="13" s="1"/>
  <c r="R4" i="13"/>
  <c r="R2" i="13" s="1"/>
  <c r="T4" i="13"/>
  <c r="T2" i="13" s="1"/>
  <c r="P4" i="13"/>
  <c r="P2" i="13" s="1"/>
  <c r="N4" i="13"/>
  <c r="N2" i="13" s="1"/>
  <c r="M4" i="13"/>
  <c r="M2" i="13" s="1"/>
  <c r="O4" i="13"/>
  <c r="O2" i="13" s="1"/>
  <c r="K4" i="13"/>
  <c r="K2" i="13" s="1"/>
  <c r="I4" i="13"/>
  <c r="I2" i="13" s="1"/>
  <c r="H4" i="13"/>
  <c r="H2" i="13" s="1"/>
  <c r="J4" i="13"/>
  <c r="J2" i="13" s="1"/>
  <c r="V2" i="13"/>
  <c r="Q2" i="13"/>
  <c r="L2" i="13"/>
  <c r="G2" i="13"/>
  <c r="AU2" i="13"/>
  <c r="AS2" i="13"/>
  <c r="AR2" i="13"/>
  <c r="AT2" i="13"/>
  <c r="AP4" i="13"/>
  <c r="AP2" i="13" s="1"/>
  <c r="AN4" i="13"/>
  <c r="AN2" i="13" s="1"/>
  <c r="AM4" i="13"/>
  <c r="AM2" i="13" s="1"/>
  <c r="AO4" i="13"/>
  <c r="AO2" i="13" s="1"/>
  <c r="AK4" i="13"/>
  <c r="AK2" i="13" s="1"/>
  <c r="AI4" i="13"/>
  <c r="AI2" i="13" s="1"/>
  <c r="AH4" i="13"/>
  <c r="AH2" i="13" s="1"/>
  <c r="AJ4" i="13"/>
  <c r="AJ2" i="13" s="1"/>
  <c r="AF4" i="13"/>
  <c r="AF2" i="13" s="1"/>
  <c r="AD4" i="13"/>
  <c r="AD2" i="13" s="1"/>
  <c r="AC4" i="13"/>
  <c r="AC2" i="13" s="1"/>
  <c r="AE4" i="13"/>
  <c r="AE2" i="13" s="1"/>
  <c r="AG2" i="13"/>
  <c r="AB2" i="13"/>
  <c r="BP4" i="13"/>
  <c r="BP2" i="13" s="1"/>
  <c r="BN4" i="13"/>
  <c r="BN2" i="13" s="1"/>
  <c r="BM4" i="13"/>
  <c r="BM2" i="13" s="1"/>
  <c r="BO4" i="13"/>
  <c r="BO2" i="13" s="1"/>
  <c r="BK4" i="13"/>
  <c r="BK2" i="13" s="1"/>
  <c r="BI4" i="13"/>
  <c r="BI2" i="13" s="1"/>
  <c r="BH4" i="13"/>
  <c r="BH2" i="13" s="1"/>
  <c r="BJ4" i="13"/>
  <c r="BJ2" i="13" s="1"/>
  <c r="BF4" i="13"/>
  <c r="BF2" i="13" s="1"/>
  <c r="BD4" i="13"/>
  <c r="BD2" i="13" s="1"/>
  <c r="BC4" i="13"/>
  <c r="BC2" i="13" s="1"/>
  <c r="BE4" i="13"/>
  <c r="BE2" i="13" s="1"/>
  <c r="BA4" i="13"/>
  <c r="BA2" i="13" s="1"/>
  <c r="AY4" i="13"/>
  <c r="AY2" i="13" s="1"/>
  <c r="AX4" i="13"/>
  <c r="AX2" i="13" s="1"/>
  <c r="AZ4" i="13"/>
  <c r="AZ2" i="13" s="1"/>
  <c r="BL2" i="13"/>
  <c r="BG2" i="13"/>
  <c r="BB2" i="13"/>
  <c r="AW2" i="13"/>
  <c r="CK2" i="13"/>
  <c r="CH2" i="13"/>
  <c r="CJ2" i="13"/>
  <c r="CG2" i="13"/>
  <c r="CF4" i="13"/>
  <c r="CF2" i="13" s="1"/>
  <c r="CD4" i="13"/>
  <c r="CD2" i="13" s="1"/>
  <c r="CC4" i="13"/>
  <c r="CC2" i="13" s="1"/>
  <c r="CE4" i="13"/>
  <c r="CE2" i="13" s="1"/>
  <c r="CA4" i="13"/>
  <c r="CA2" i="13" s="1"/>
  <c r="BY4" i="13"/>
  <c r="BY2" i="13" s="1"/>
  <c r="BX4" i="13"/>
  <c r="BX2" i="13" s="1"/>
  <c r="BZ4" i="13"/>
  <c r="BZ2" i="13" s="1"/>
  <c r="BV4" i="13"/>
  <c r="BV2" i="13" s="1"/>
  <c r="BT4" i="13"/>
  <c r="BT2" i="13" s="1"/>
  <c r="BS4" i="13"/>
  <c r="BS2" i="13" s="1"/>
  <c r="CI2" i="13"/>
  <c r="CB2" i="13"/>
  <c r="BW2" i="13"/>
  <c r="BR2" i="13"/>
  <c r="F37" i="8" l="1"/>
  <c r="O37" i="8"/>
  <c r="K37" i="8"/>
  <c r="V37" i="8"/>
  <c r="E37" i="8"/>
  <c r="N37" i="8"/>
  <c r="M37" i="8"/>
  <c r="L37" i="8"/>
  <c r="U37" i="8"/>
  <c r="W37" i="8"/>
  <c r="S37" i="8"/>
  <c r="Z37" i="8"/>
  <c r="R37" i="8"/>
  <c r="J37" i="8"/>
  <c r="AA37" i="8"/>
  <c r="I37" i="8"/>
  <c r="P37" i="8"/>
  <c r="H37" i="8"/>
  <c r="Y37" i="8"/>
  <c r="Q37" i="8"/>
  <c r="G37" i="8"/>
  <c r="D37" i="8"/>
  <c r="AB37" i="8"/>
  <c r="AG37" i="8"/>
  <c r="AC37" i="8"/>
  <c r="AH37" i="8"/>
  <c r="AD37" i="8"/>
  <c r="AF37" i="8"/>
  <c r="AI37" i="8"/>
  <c r="AE37" i="8"/>
  <c r="X37" i="8"/>
  <c r="X76" i="2"/>
  <c r="X28" i="2" s="1"/>
  <c r="X52" i="2" s="1"/>
  <c r="W76" i="2"/>
  <c r="W28" i="2" s="1"/>
  <c r="U76" i="2"/>
  <c r="U28" i="2" s="1"/>
  <c r="U52" i="2" s="1"/>
  <c r="T76" i="2"/>
  <c r="T28" i="2" s="1"/>
  <c r="R76" i="2"/>
  <c r="R28" i="2" s="1"/>
  <c r="R52" i="2" s="1"/>
  <c r="Q76" i="2"/>
  <c r="Q28" i="2" s="1"/>
  <c r="Q27" i="2" s="1"/>
  <c r="O76" i="2"/>
  <c r="O28" i="2" s="1"/>
  <c r="O52" i="2" s="1"/>
  <c r="N76" i="2"/>
  <c r="N28" i="2" s="1"/>
  <c r="L76" i="2"/>
  <c r="L28" i="2" s="1"/>
  <c r="L52" i="2" s="1"/>
  <c r="K76" i="2"/>
  <c r="K28" i="2" s="1"/>
  <c r="I76" i="2"/>
  <c r="I28" i="2" s="1"/>
  <c r="I52" i="2" s="1"/>
  <c r="H76" i="2"/>
  <c r="H28" i="2" s="1"/>
  <c r="Z3" i="2"/>
  <c r="Y3" i="2"/>
  <c r="W3" i="2"/>
  <c r="V3" i="2"/>
  <c r="T3" i="2"/>
  <c r="S3" i="2"/>
  <c r="Q3" i="2"/>
  <c r="P3" i="2"/>
  <c r="N3" i="2"/>
  <c r="M3" i="2"/>
  <c r="K3" i="2"/>
  <c r="J3" i="2"/>
  <c r="H3" i="2"/>
  <c r="G3" i="2"/>
  <c r="AT76" i="2"/>
  <c r="AT28" i="2" s="1"/>
  <c r="AT52" i="2" s="1"/>
  <c r="AS76" i="2"/>
  <c r="AS28" i="2" s="1"/>
  <c r="AQ76" i="2"/>
  <c r="AQ28" i="2" s="1"/>
  <c r="AQ52" i="2" s="1"/>
  <c r="AP76" i="2"/>
  <c r="AP28" i="2" s="1"/>
  <c r="AN76" i="2"/>
  <c r="AN28" i="2" s="1"/>
  <c r="AN52" i="2" s="1"/>
  <c r="AM76" i="2"/>
  <c r="AM28" i="2" s="1"/>
  <c r="AM27" i="2" s="1"/>
  <c r="AK76" i="2"/>
  <c r="AK28" i="2" s="1"/>
  <c r="AK52" i="2" s="1"/>
  <c r="AJ76" i="2"/>
  <c r="AJ28" i="2" s="1"/>
  <c r="AH76" i="2"/>
  <c r="AH28" i="2" s="1"/>
  <c r="AH52" i="2" s="1"/>
  <c r="AE76" i="2"/>
  <c r="AE28" i="2" s="1"/>
  <c r="AE52" i="2" s="1"/>
  <c r="AV3" i="2"/>
  <c r="AU3" i="2"/>
  <c r="AS3" i="2"/>
  <c r="AR3" i="2"/>
  <c r="AP3" i="2"/>
  <c r="AO3" i="2"/>
  <c r="AM3" i="2"/>
  <c r="AL3" i="2"/>
  <c r="AJ3" i="2"/>
  <c r="AI3" i="2"/>
  <c r="AF3" i="2"/>
  <c r="AD3" i="2"/>
  <c r="AC3" i="2"/>
  <c r="BQ51" i="2"/>
  <c r="BR27" i="2"/>
  <c r="BQ27" i="2"/>
  <c r="CL76" i="2"/>
  <c r="CL28" i="2" s="1"/>
  <c r="CL52" i="2" s="1"/>
  <c r="CK76" i="2"/>
  <c r="CK28" i="2" s="1"/>
  <c r="CK52" i="2" s="1"/>
  <c r="CJ76" i="2"/>
  <c r="CJ28" i="2" s="1"/>
  <c r="CJ52" i="2" s="1"/>
  <c r="CI76" i="2"/>
  <c r="CI28" i="2" s="1"/>
  <c r="CI52" i="2" s="1"/>
  <c r="CH76" i="2"/>
  <c r="CH28" i="2" s="1"/>
  <c r="CH52" i="2" s="1"/>
  <c r="CG76" i="2"/>
  <c r="CG28" i="2" s="1"/>
  <c r="CG52" i="2" s="1"/>
  <c r="CF76" i="2"/>
  <c r="CF28" i="2" s="1"/>
  <c r="CF52" i="2" s="1"/>
  <c r="CE76" i="2"/>
  <c r="CE28" i="2" s="1"/>
  <c r="CE52" i="2" s="1"/>
  <c r="CD76" i="2"/>
  <c r="CD28" i="2" s="1"/>
  <c r="CD52" i="2" s="1"/>
  <c r="CC76" i="2"/>
  <c r="CC28" i="2" s="1"/>
  <c r="CC52" i="2" s="1"/>
  <c r="CB76" i="2"/>
  <c r="CB28" i="2" s="1"/>
  <c r="CB52" i="2" s="1"/>
  <c r="CA76" i="2"/>
  <c r="CA28" i="2" s="1"/>
  <c r="CA52" i="2" s="1"/>
  <c r="BZ76" i="2"/>
  <c r="BZ28" i="2" s="1"/>
  <c r="BZ52" i="2" s="1"/>
  <c r="BY76" i="2"/>
  <c r="BY28" i="2" s="1"/>
  <c r="BY52" i="2" s="1"/>
  <c r="BX76" i="2"/>
  <c r="BX28" i="2" s="1"/>
  <c r="BX52" i="2" s="1"/>
  <c r="BW76" i="2"/>
  <c r="BW28" i="2" s="1"/>
  <c r="BW52" i="2" s="1"/>
  <c r="BV76" i="2"/>
  <c r="BV28" i="2" s="1"/>
  <c r="BV52" i="2" s="1"/>
  <c r="BU76" i="2"/>
  <c r="BU28" i="2" s="1"/>
  <c r="BU52" i="2" s="1"/>
  <c r="BQ75" i="2"/>
  <c r="BP76" i="2"/>
  <c r="BP28" i="2" s="1"/>
  <c r="BP52" i="2" s="1"/>
  <c r="BO76" i="2"/>
  <c r="BO28" i="2" s="1"/>
  <c r="BN76" i="2"/>
  <c r="BN28" i="2" s="1"/>
  <c r="BM76" i="2"/>
  <c r="BM28" i="2" s="1"/>
  <c r="BM52" i="2" s="1"/>
  <c r="BL76" i="2"/>
  <c r="BL28" i="2" s="1"/>
  <c r="BK76" i="2"/>
  <c r="BK75" i="2" s="1"/>
  <c r="BJ76" i="2"/>
  <c r="BJ28" i="2" s="1"/>
  <c r="BJ52" i="2" s="1"/>
  <c r="BI76" i="2"/>
  <c r="BI75" i="2" s="1"/>
  <c r="BG76" i="2"/>
  <c r="BG28" i="2" s="1"/>
  <c r="BG52" i="2" s="1"/>
  <c r="BF76" i="2"/>
  <c r="BF28" i="2" s="1"/>
  <c r="BE76" i="2"/>
  <c r="BE75" i="2" s="1"/>
  <c r="BD76" i="2"/>
  <c r="BD28" i="2" s="1"/>
  <c r="BD52" i="2" s="1"/>
  <c r="BC76" i="2"/>
  <c r="BC28" i="2" s="1"/>
  <c r="BB76" i="2"/>
  <c r="BB28" i="2" s="1"/>
  <c r="BA76" i="2"/>
  <c r="BA28" i="2" s="1"/>
  <c r="BA52" i="2" s="1"/>
  <c r="AZ76" i="2"/>
  <c r="AZ28" i="2" s="1"/>
  <c r="AY76" i="2"/>
  <c r="AY28" i="2" s="1"/>
  <c r="BR51" i="2"/>
  <c r="BR75" i="2"/>
  <c r="BR3" i="2"/>
  <c r="BQ3" i="2"/>
  <c r="BO3" i="2"/>
  <c r="BN3" i="2"/>
  <c r="BL3" i="2"/>
  <c r="BK3" i="2"/>
  <c r="BI3" i="2"/>
  <c r="BF3" i="2"/>
  <c r="BE3" i="2"/>
  <c r="BC3" i="2"/>
  <c r="BB3" i="2"/>
  <c r="AZ3" i="2"/>
  <c r="AY3" i="2"/>
  <c r="T3" i="1"/>
  <c r="S3" i="1"/>
  <c r="Q3" i="1"/>
  <c r="P3" i="1"/>
  <c r="N3" i="1"/>
  <c r="M3" i="1"/>
  <c r="K3" i="1"/>
  <c r="J3" i="1"/>
  <c r="H3" i="1"/>
  <c r="Z3" i="1"/>
  <c r="Y3" i="1"/>
  <c r="W3" i="1"/>
  <c r="V3" i="1"/>
  <c r="G3" i="1"/>
  <c r="V14" i="13" l="1"/>
  <c r="V15" i="13" s="1"/>
  <c r="M23" i="13"/>
  <c r="T11" i="13"/>
  <c r="U11" i="13"/>
  <c r="M17" i="13"/>
  <c r="S11" i="13"/>
  <c r="R11" i="13"/>
  <c r="Y20" i="13"/>
  <c r="Y23" i="13"/>
  <c r="V17" i="13"/>
  <c r="Y11" i="13"/>
  <c r="S20" i="13"/>
  <c r="G14" i="13"/>
  <c r="G15" i="13" s="1"/>
  <c r="Y14" i="13"/>
  <c r="Y15" i="13" s="1"/>
  <c r="Z14" i="13"/>
  <c r="Z15" i="13" s="1"/>
  <c r="X11" i="13"/>
  <c r="Y17" i="13"/>
  <c r="V11" i="13"/>
  <c r="W17" i="13"/>
  <c r="W23" i="13"/>
  <c r="V20" i="13"/>
  <c r="L14" i="13"/>
  <c r="L15" i="13" s="1"/>
  <c r="R14" i="13"/>
  <c r="R15" i="13" s="1"/>
  <c r="T17" i="13"/>
  <c r="Z23" i="13"/>
  <c r="X14" i="13"/>
  <c r="X15" i="13" s="1"/>
  <c r="W20" i="13"/>
  <c r="V23" i="13"/>
  <c r="U23" i="13"/>
  <c r="R20" i="13"/>
  <c r="X23" i="13"/>
  <c r="U17" i="13"/>
  <c r="Z17" i="13"/>
  <c r="X20" i="13"/>
  <c r="U14" i="13"/>
  <c r="U15" i="13" s="1"/>
  <c r="R17" i="13"/>
  <c r="T23" i="13"/>
  <c r="Z20" i="13"/>
  <c r="G20" i="13"/>
  <c r="W11" i="13"/>
  <c r="Q20" i="13"/>
  <c r="Q14" i="13"/>
  <c r="Q15" i="13" s="1"/>
  <c r="S17" i="13"/>
  <c r="G11" i="13"/>
  <c r="L20" i="13"/>
  <c r="M11" i="13"/>
  <c r="Q17" i="13"/>
  <c r="S23" i="13"/>
  <c r="G17" i="13"/>
  <c r="L17" i="13"/>
  <c r="L11" i="13"/>
  <c r="L23" i="13"/>
  <c r="G23" i="13"/>
  <c r="Q23" i="13"/>
  <c r="R23" i="13"/>
  <c r="T14" i="13"/>
  <c r="T15" i="13" s="1"/>
  <c r="T20" i="13"/>
  <c r="Z11" i="13"/>
  <c r="M14" i="13"/>
  <c r="M15" i="13" s="1"/>
  <c r="W14" i="13"/>
  <c r="W15" i="13" s="1"/>
  <c r="Q11" i="13"/>
  <c r="X17" i="13"/>
  <c r="M20" i="13"/>
  <c r="U20" i="13"/>
  <c r="S14" i="13"/>
  <c r="S15" i="13" s="1"/>
  <c r="N20" i="2"/>
  <c r="W20" i="2"/>
  <c r="K20" i="2"/>
  <c r="T20" i="2"/>
  <c r="BL75" i="2"/>
  <c r="L9" i="2"/>
  <c r="BN75" i="2"/>
  <c r="AJ75" i="2"/>
  <c r="W75" i="2"/>
  <c r="AM75" i="2"/>
  <c r="BB75" i="2"/>
  <c r="BF75" i="2"/>
  <c r="BB27" i="2"/>
  <c r="BB52" i="2"/>
  <c r="BB51" i="2" s="1"/>
  <c r="BF27" i="2"/>
  <c r="BF52" i="2"/>
  <c r="BF51" i="2" s="1"/>
  <c r="BN27" i="2"/>
  <c r="BN52" i="2"/>
  <c r="BN51" i="2" s="1"/>
  <c r="AJ52" i="2"/>
  <c r="AJ51" i="2" s="1"/>
  <c r="AJ27" i="2"/>
  <c r="BC75" i="2"/>
  <c r="BE28" i="2"/>
  <c r="BE27" i="2" s="1"/>
  <c r="K75" i="2"/>
  <c r="BI28" i="2"/>
  <c r="BI52" i="2" s="1"/>
  <c r="BI51" i="2" s="1"/>
  <c r="BC52" i="2"/>
  <c r="BC51" i="2" s="1"/>
  <c r="BC27" i="2"/>
  <c r="BO27" i="2"/>
  <c r="BO52" i="2"/>
  <c r="BO51" i="2" s="1"/>
  <c r="BL52" i="2"/>
  <c r="BL51" i="2" s="1"/>
  <c r="BL27" i="2"/>
  <c r="AY27" i="2"/>
  <c r="AY52" i="2"/>
  <c r="AY51" i="2" s="1"/>
  <c r="AZ27" i="2"/>
  <c r="AZ52" i="2"/>
  <c r="AZ51" i="2" s="1"/>
  <c r="AY75" i="2"/>
  <c r="AZ75" i="2"/>
  <c r="BO75" i="2"/>
  <c r="BK28" i="2"/>
  <c r="N75" i="2"/>
  <c r="Z75" i="2"/>
  <c r="Q75" i="2"/>
  <c r="W27" i="2"/>
  <c r="W52" i="2"/>
  <c r="W51" i="2" s="1"/>
  <c r="H52" i="2"/>
  <c r="H51" i="2" s="1"/>
  <c r="H27" i="2"/>
  <c r="T52" i="2"/>
  <c r="T51" i="2" s="1"/>
  <c r="T27" i="2"/>
  <c r="K27" i="2"/>
  <c r="K52" i="2"/>
  <c r="K51" i="2" s="1"/>
  <c r="N52" i="2"/>
  <c r="N51" i="2" s="1"/>
  <c r="N27" i="2"/>
  <c r="Z51" i="2"/>
  <c r="Z27" i="2"/>
  <c r="Q52" i="2"/>
  <c r="Q51" i="2" s="1"/>
  <c r="H75" i="2"/>
  <c r="T75" i="2"/>
  <c r="AV51" i="2"/>
  <c r="AV27" i="2"/>
  <c r="AV75" i="2"/>
  <c r="AS75" i="2"/>
  <c r="AS27" i="2"/>
  <c r="AS52" i="2"/>
  <c r="AS51" i="2" s="1"/>
  <c r="AP52" i="2"/>
  <c r="AP51" i="2" s="1"/>
  <c r="AP27" i="2"/>
  <c r="AP75" i="2"/>
  <c r="AM52" i="2"/>
  <c r="AM51" i="2" s="1"/>
  <c r="K10" i="2" l="1"/>
  <c r="BE52" i="2"/>
  <c r="BE51" i="2" s="1"/>
  <c r="BI27" i="2"/>
  <c r="BK52" i="2"/>
  <c r="BK51" i="2" s="1"/>
  <c r="BK27" i="2"/>
  <c r="N92" i="2" l="1"/>
  <c r="W44" i="2"/>
  <c r="N44" i="2"/>
  <c r="T44" i="2"/>
  <c r="K44" i="2"/>
  <c r="K11" i="2"/>
  <c r="L11" i="2" s="1"/>
  <c r="CN100" i="2"/>
  <c r="CN98" i="2"/>
  <c r="N83" i="2"/>
  <c r="H38" i="2"/>
  <c r="N100" i="2"/>
  <c r="N86" i="2"/>
  <c r="T35" i="2"/>
  <c r="N88" i="2" l="1"/>
  <c r="N94" i="2" s="1"/>
  <c r="N87" i="2"/>
  <c r="N89" i="2" l="1"/>
  <c r="N95" i="2"/>
  <c r="E4" i="10" l="1"/>
  <c r="CM2" i="13" l="1"/>
  <c r="CP2" i="13"/>
  <c r="CN2" i="13"/>
  <c r="CO2" i="13"/>
  <c r="CQ2" i="13"/>
  <c r="CR2" i="13"/>
  <c r="CU2" i="13"/>
  <c r="CT2" i="13"/>
  <c r="CV2" i="13"/>
  <c r="CW2" i="13"/>
  <c r="CZ2" i="13"/>
  <c r="CX2" i="13"/>
  <c r="CY2" i="13"/>
  <c r="DA2" i="13"/>
  <c r="DB2" i="13"/>
  <c r="DE2" i="13"/>
  <c r="DC2" i="13"/>
  <c r="DD2" i="13"/>
  <c r="DF2" i="13"/>
  <c r="AM37" i="8" l="1"/>
  <c r="AL37" i="8"/>
  <c r="BE9" i="6" l="1"/>
  <c r="BE11" i="6" s="1"/>
  <c r="BD9" i="6"/>
  <c r="BF9" i="6" l="1"/>
  <c r="BD11" i="6"/>
  <c r="BF11" i="6" s="1"/>
  <c r="X4" i="16" l="1"/>
  <c r="X2" i="16" s="1"/>
  <c r="U4" i="16"/>
  <c r="U2" i="16" s="1"/>
  <c r="P4" i="16"/>
  <c r="P2" i="16" s="1"/>
  <c r="M4" i="16"/>
  <c r="M2" i="16" s="1"/>
  <c r="H4" i="16"/>
  <c r="H2" i="16" s="1"/>
  <c r="E4" i="16"/>
  <c r="E2" i="16" s="1"/>
  <c r="AA2" i="16"/>
  <c r="Z2" i="16"/>
  <c r="Y2" i="16"/>
  <c r="W2" i="16"/>
  <c r="V2" i="16"/>
  <c r="T2" i="16"/>
  <c r="S2" i="16"/>
  <c r="R2" i="16"/>
  <c r="Q2" i="16"/>
  <c r="O2" i="16"/>
  <c r="N2" i="16"/>
  <c r="L2" i="16"/>
  <c r="K2" i="16"/>
  <c r="J2" i="16"/>
  <c r="I2" i="16"/>
  <c r="G2" i="16"/>
  <c r="F2" i="16"/>
  <c r="D2" i="16"/>
  <c r="X52" i="15"/>
  <c r="X50" i="15" s="1"/>
  <c r="U52" i="15"/>
  <c r="U50" i="15" s="1"/>
  <c r="P52" i="15"/>
  <c r="P50" i="15" s="1"/>
  <c r="M52" i="15"/>
  <c r="M50" i="15" s="1"/>
  <c r="H52" i="15"/>
  <c r="H50" i="15" s="1"/>
  <c r="E52" i="15"/>
  <c r="E50" i="15" s="1"/>
  <c r="Y50" i="15"/>
  <c r="W50" i="15"/>
  <c r="V50" i="15"/>
  <c r="T50" i="15"/>
  <c r="Q50" i="15"/>
  <c r="O50" i="15"/>
  <c r="N50" i="15"/>
  <c r="L50" i="15"/>
  <c r="I50" i="15"/>
  <c r="G50" i="15"/>
  <c r="F50" i="15"/>
  <c r="D50" i="15"/>
  <c r="X28" i="15"/>
  <c r="X26" i="15" s="1"/>
  <c r="U28" i="15"/>
  <c r="U26" i="15" s="1"/>
  <c r="P28" i="15"/>
  <c r="P26" i="15" s="1"/>
  <c r="M28" i="15"/>
  <c r="M26" i="15" s="1"/>
  <c r="H28" i="15"/>
  <c r="H26" i="15" s="1"/>
  <c r="E28" i="15"/>
  <c r="E26" i="15" s="1"/>
  <c r="Y26" i="15"/>
  <c r="W26" i="15"/>
  <c r="V26" i="15"/>
  <c r="T26" i="15"/>
  <c r="Q26" i="15"/>
  <c r="O26" i="15"/>
  <c r="N26" i="15"/>
  <c r="L26" i="15"/>
  <c r="I26" i="15"/>
  <c r="G26" i="15"/>
  <c r="F26" i="15"/>
  <c r="D26" i="15"/>
  <c r="X76" i="15"/>
  <c r="X74" i="15" s="1"/>
  <c r="U76" i="15"/>
  <c r="P76" i="15"/>
  <c r="P74" i="15" s="1"/>
  <c r="M76" i="15"/>
  <c r="M74" i="15" s="1"/>
  <c r="H76" i="15"/>
  <c r="H74" i="15" s="1"/>
  <c r="E76" i="15"/>
  <c r="E74" i="15" s="1"/>
  <c r="Y74" i="15"/>
  <c r="W74" i="15"/>
  <c r="V74" i="15"/>
  <c r="U74" i="15"/>
  <c r="Q74" i="15"/>
  <c r="O74" i="15"/>
  <c r="N74" i="15"/>
  <c r="L74" i="15"/>
  <c r="I74" i="15"/>
  <c r="G74" i="15"/>
  <c r="F74" i="15"/>
  <c r="D74" i="15"/>
  <c r="X4" i="15"/>
  <c r="X2" i="15" s="1"/>
  <c r="U4" i="15"/>
  <c r="U2" i="15" s="1"/>
  <c r="P4" i="15"/>
  <c r="P2" i="15" s="1"/>
  <c r="M4" i="15"/>
  <c r="M2" i="15" s="1"/>
  <c r="H4" i="15"/>
  <c r="H2" i="15" s="1"/>
  <c r="E4" i="15"/>
  <c r="E2" i="15" s="1"/>
  <c r="Y2" i="15"/>
  <c r="W2" i="15"/>
  <c r="V2" i="15"/>
  <c r="T2" i="15"/>
  <c r="Q2" i="15"/>
  <c r="O2" i="15"/>
  <c r="N2" i="15"/>
  <c r="L2" i="15"/>
  <c r="I2" i="15"/>
  <c r="G2" i="15"/>
  <c r="F2" i="15"/>
  <c r="D2" i="15"/>
  <c r="S27" i="16" l="1"/>
  <c r="R27" i="16"/>
  <c r="Z26" i="16"/>
  <c r="Z22" i="16"/>
  <c r="AA9" i="16"/>
  <c r="AA5" i="16"/>
  <c r="Z93" i="15"/>
  <c r="Z90" i="15"/>
  <c r="Z85" i="15"/>
  <c r="Z80" i="15"/>
  <c r="Z78" i="15"/>
  <c r="Z81" i="15"/>
  <c r="Z79" i="15"/>
  <c r="Z77" i="15"/>
  <c r="Z45" i="15"/>
  <c r="X59" i="15"/>
  <c r="X5" i="14"/>
  <c r="X3" i="14" s="1"/>
  <c r="U5" i="14"/>
  <c r="U3" i="14" s="1"/>
  <c r="P5" i="14"/>
  <c r="P3" i="14" s="1"/>
  <c r="M5" i="14"/>
  <c r="M3" i="14" s="1"/>
  <c r="H5" i="14"/>
  <c r="H3" i="14" s="1"/>
  <c r="E5" i="14"/>
  <c r="E3" i="14" s="1"/>
  <c r="AB3" i="14"/>
  <c r="AA3" i="14"/>
  <c r="Z3" i="14"/>
  <c r="Y3" i="14"/>
  <c r="W3" i="14"/>
  <c r="V3" i="14"/>
  <c r="T3" i="14"/>
  <c r="S3" i="14"/>
  <c r="R3" i="14"/>
  <c r="Q3" i="14"/>
  <c r="O3" i="14"/>
  <c r="N3" i="14"/>
  <c r="L3" i="14"/>
  <c r="K3" i="14"/>
  <c r="J3" i="14"/>
  <c r="I3" i="14"/>
  <c r="G3" i="14"/>
  <c r="F3" i="14"/>
  <c r="D3" i="14"/>
  <c r="W17" i="15" l="1"/>
  <c r="Z6" i="16"/>
  <c r="Z24" i="16"/>
  <c r="AA26" i="16"/>
  <c r="Z5" i="16"/>
  <c r="X65" i="15"/>
  <c r="X95" i="15"/>
  <c r="X89" i="15"/>
  <c r="X71" i="15"/>
  <c r="X83" i="15"/>
  <c r="X47" i="15"/>
  <c r="X68" i="15"/>
  <c r="Z23" i="16"/>
  <c r="AA18" i="16"/>
  <c r="AA21" i="16"/>
  <c r="Z7" i="16"/>
  <c r="Z9" i="16"/>
  <c r="Z9" i="15"/>
  <c r="X11" i="16"/>
  <c r="Z13" i="15"/>
  <c r="Z8" i="16"/>
  <c r="AA27" i="16"/>
  <c r="Z18" i="16"/>
  <c r="AA13" i="16"/>
  <c r="AA7" i="16"/>
  <c r="Z32" i="15"/>
  <c r="X92" i="15"/>
  <c r="X35" i="15"/>
  <c r="X41" i="15"/>
  <c r="Z5" i="15"/>
  <c r="X44" i="15"/>
  <c r="Z42" i="15"/>
  <c r="Z8" i="15"/>
  <c r="Z25" i="16"/>
  <c r="W14" i="15"/>
  <c r="W15" i="15" s="1"/>
  <c r="Y41" i="15"/>
  <c r="U44" i="15"/>
  <c r="U41" i="15"/>
  <c r="U47" i="15"/>
  <c r="U11" i="15"/>
  <c r="AA66" i="15"/>
  <c r="Z6" i="15"/>
  <c r="U35" i="15"/>
  <c r="AA8" i="16"/>
  <c r="Z21" i="15"/>
  <c r="Z13" i="16"/>
  <c r="Z29" i="15"/>
  <c r="W20" i="15"/>
  <c r="Y47" i="15"/>
  <c r="U14" i="15"/>
  <c r="U15" i="15" s="1"/>
  <c r="Z33" i="15"/>
  <c r="Z37" i="15"/>
  <c r="Z27" i="16"/>
  <c r="Z31" i="15"/>
  <c r="Z18" i="15"/>
  <c r="W23" i="15"/>
  <c r="Z30" i="15"/>
  <c r="AA69" i="15"/>
  <c r="U62" i="15"/>
  <c r="U63" i="15" s="1"/>
  <c r="W47" i="15"/>
  <c r="Z7" i="15"/>
  <c r="Y35" i="15"/>
  <c r="Z21" i="16"/>
  <c r="W11" i="15"/>
  <c r="W14" i="16"/>
  <c r="W15" i="16" s="1"/>
  <c r="AA6" i="16"/>
  <c r="X14" i="15"/>
  <c r="X15" i="15" s="1"/>
  <c r="V62" i="15"/>
  <c r="W59" i="15"/>
  <c r="U38" i="15"/>
  <c r="U39" i="15" s="1"/>
  <c r="Y44" i="15"/>
  <c r="X17" i="16"/>
  <c r="W65" i="15"/>
  <c r="Y95" i="15"/>
  <c r="X62" i="15"/>
  <c r="X63" i="15" s="1"/>
  <c r="U17" i="15"/>
  <c r="Y17" i="15"/>
  <c r="W71" i="15"/>
  <c r="Y83" i="15"/>
  <c r="Y89" i="15"/>
  <c r="Y31" i="16"/>
  <c r="X31" i="16"/>
  <c r="X14" i="16"/>
  <c r="X15" i="16" s="1"/>
  <c r="Z30" i="16"/>
  <c r="T31" i="16"/>
  <c r="W20" i="16"/>
  <c r="W29" i="16"/>
  <c r="W11" i="16"/>
  <c r="U20" i="16"/>
  <c r="U29" i="16"/>
  <c r="AA28" i="16"/>
  <c r="V29" i="16"/>
  <c r="AA24" i="16"/>
  <c r="AA25" i="16"/>
  <c r="AA12" i="16"/>
  <c r="Y14" i="16"/>
  <c r="Y15" i="16" s="1"/>
  <c r="AA10" i="16"/>
  <c r="Y11" i="16"/>
  <c r="Z10" i="16"/>
  <c r="T11" i="16"/>
  <c r="T33" i="16"/>
  <c r="Z32" i="16"/>
  <c r="W33" i="16"/>
  <c r="U33" i="16"/>
  <c r="AA32" i="16"/>
  <c r="V33" i="16"/>
  <c r="T29" i="16"/>
  <c r="Z28" i="16"/>
  <c r="AA19" i="16"/>
  <c r="Y20" i="16"/>
  <c r="Y29" i="16"/>
  <c r="Z12" i="16"/>
  <c r="T14" i="16"/>
  <c r="U31" i="16"/>
  <c r="U14" i="16"/>
  <c r="U15" i="16" s="1"/>
  <c r="X20" i="16"/>
  <c r="X29" i="16"/>
  <c r="V20" i="16"/>
  <c r="AA30" i="16"/>
  <c r="V31" i="16"/>
  <c r="V14" i="16"/>
  <c r="Z19" i="16"/>
  <c r="T20" i="16"/>
  <c r="AA16" i="16"/>
  <c r="Y17" i="16"/>
  <c r="Y33" i="16"/>
  <c r="Z16" i="16"/>
  <c r="T17" i="16"/>
  <c r="W17" i="16"/>
  <c r="W31" i="16"/>
  <c r="U11" i="16"/>
  <c r="U17" i="16"/>
  <c r="X33" i="16"/>
  <c r="AA22" i="16"/>
  <c r="V11" i="16"/>
  <c r="AA23" i="16"/>
  <c r="V17" i="16"/>
  <c r="W68" i="15"/>
  <c r="Y86" i="15"/>
  <c r="Y87" i="15" s="1"/>
  <c r="T38" i="15"/>
  <c r="Z36" i="15"/>
  <c r="W89" i="15"/>
  <c r="Z89" i="15" s="1"/>
  <c r="Z88" i="15"/>
  <c r="U20" i="15"/>
  <c r="U71" i="15"/>
  <c r="Z66" i="15"/>
  <c r="Z70" i="15"/>
  <c r="T71" i="15"/>
  <c r="Z55" i="15"/>
  <c r="W41" i="15"/>
  <c r="AA79" i="15"/>
  <c r="AA91" i="15"/>
  <c r="V92" i="15"/>
  <c r="AA85" i="15"/>
  <c r="Y20" i="15"/>
  <c r="Z19" i="15"/>
  <c r="T20" i="15"/>
  <c r="Z10" i="15"/>
  <c r="T11" i="15"/>
  <c r="Z22" i="15"/>
  <c r="T23" i="15"/>
  <c r="AA60" i="15"/>
  <c r="Y62" i="15"/>
  <c r="Y63" i="15" s="1"/>
  <c r="AA54" i="15"/>
  <c r="AA31" i="15"/>
  <c r="AA43" i="15"/>
  <c r="V44" i="15"/>
  <c r="AA44" i="15" s="1"/>
  <c r="AA34" i="15"/>
  <c r="V35" i="15"/>
  <c r="U95" i="15"/>
  <c r="AA10" i="15"/>
  <c r="V11" i="15"/>
  <c r="AA8" i="15"/>
  <c r="AA12" i="15"/>
  <c r="V14" i="15"/>
  <c r="V59" i="15"/>
  <c r="AA64" i="15"/>
  <c r="V65" i="15"/>
  <c r="Y38" i="15"/>
  <c r="Y39" i="15" s="1"/>
  <c r="T35" i="15"/>
  <c r="Z34" i="15"/>
  <c r="T41" i="15"/>
  <c r="Z40" i="15"/>
  <c r="W92" i="15"/>
  <c r="Z92" i="15" s="1"/>
  <c r="Z91" i="15"/>
  <c r="W83" i="15"/>
  <c r="Z83" i="15" s="1"/>
  <c r="Z82" i="15"/>
  <c r="U23" i="15"/>
  <c r="Z53" i="15"/>
  <c r="Z56" i="15"/>
  <c r="Z60" i="15"/>
  <c r="T62" i="15"/>
  <c r="W35" i="15"/>
  <c r="AA81" i="15"/>
  <c r="AA94" i="15"/>
  <c r="V95" i="15"/>
  <c r="AA90" i="15"/>
  <c r="Y23" i="15"/>
  <c r="AA53" i="15"/>
  <c r="Y65" i="15"/>
  <c r="AA56" i="15"/>
  <c r="AA33" i="15"/>
  <c r="AA46" i="15"/>
  <c r="V47" i="15"/>
  <c r="AA37" i="15"/>
  <c r="U86" i="15"/>
  <c r="U87" i="15" s="1"/>
  <c r="X17" i="15"/>
  <c r="X23" i="15"/>
  <c r="AA13" i="15"/>
  <c r="AA5" i="15"/>
  <c r="AA16" i="15"/>
  <c r="V17" i="15"/>
  <c r="W62" i="15"/>
  <c r="W63" i="15" s="1"/>
  <c r="Y92" i="15"/>
  <c r="V63" i="15"/>
  <c r="AA70" i="15"/>
  <c r="V71" i="15"/>
  <c r="T44" i="15"/>
  <c r="Z43" i="15"/>
  <c r="W95" i="15"/>
  <c r="Z95" i="15" s="1"/>
  <c r="Z94" i="15"/>
  <c r="U65" i="15"/>
  <c r="Z57" i="15"/>
  <c r="Z61" i="15"/>
  <c r="Z67" i="15"/>
  <c r="T68" i="15"/>
  <c r="W38" i="15"/>
  <c r="W39" i="15" s="1"/>
  <c r="X86" i="15"/>
  <c r="X87" i="15" s="1"/>
  <c r="AA78" i="15"/>
  <c r="AA84" i="15"/>
  <c r="V86" i="15"/>
  <c r="AA80" i="15"/>
  <c r="AA93" i="15"/>
  <c r="Y14" i="15"/>
  <c r="Y15" i="15" s="1"/>
  <c r="Y11" i="15"/>
  <c r="Z12" i="15"/>
  <c r="T14" i="15"/>
  <c r="AA55" i="15"/>
  <c r="Y68" i="15"/>
  <c r="AA58" i="15"/>
  <c r="Y59" i="15"/>
  <c r="AA36" i="15"/>
  <c r="V38" i="15"/>
  <c r="AA30" i="15"/>
  <c r="AA42" i="15"/>
  <c r="U83" i="15"/>
  <c r="U89" i="15"/>
  <c r="X20" i="15"/>
  <c r="X11" i="15"/>
  <c r="AA18" i="15"/>
  <c r="AA7" i="15"/>
  <c r="AA19" i="15"/>
  <c r="V20" i="15"/>
  <c r="AA67" i="15"/>
  <c r="V68" i="15"/>
  <c r="T47" i="15"/>
  <c r="Z47" i="15" s="1"/>
  <c r="Z46" i="15"/>
  <c r="W86" i="15"/>
  <c r="Z84" i="15"/>
  <c r="U68" i="15"/>
  <c r="U59" i="15"/>
  <c r="Z58" i="15"/>
  <c r="T59" i="15"/>
  <c r="Z64" i="15"/>
  <c r="T65" i="15"/>
  <c r="Z69" i="15"/>
  <c r="Z54" i="15"/>
  <c r="W44" i="15"/>
  <c r="AA77" i="15"/>
  <c r="AA88" i="15"/>
  <c r="V89" i="15"/>
  <c r="AA82" i="15"/>
  <c r="V83" i="15"/>
  <c r="Z16" i="15"/>
  <c r="T17" i="15"/>
  <c r="Z17" i="15" s="1"/>
  <c r="AA57" i="15"/>
  <c r="Y71" i="15"/>
  <c r="AA61" i="15"/>
  <c r="X38" i="15"/>
  <c r="X39" i="15" s="1"/>
  <c r="AA29" i="15"/>
  <c r="AA40" i="15"/>
  <c r="V41" i="15"/>
  <c r="AA32" i="15"/>
  <c r="AA45" i="15"/>
  <c r="U92" i="15"/>
  <c r="AA6" i="15"/>
  <c r="AA21" i="15"/>
  <c r="AA9" i="15"/>
  <c r="AA22" i="15"/>
  <c r="V23" i="15"/>
  <c r="Z24" i="14"/>
  <c r="Z19" i="14"/>
  <c r="Z10" i="14"/>
  <c r="Z6" i="14"/>
  <c r="O11" i="15"/>
  <c r="O17" i="15"/>
  <c r="O23" i="15"/>
  <c r="O20" i="15"/>
  <c r="O14" i="15"/>
  <c r="O15" i="15" s="1"/>
  <c r="AG51" i="10"/>
  <c r="AE51" i="10"/>
  <c r="AD51" i="10"/>
  <c r="AB51" i="10"/>
  <c r="Y51" i="10"/>
  <c r="W51" i="10"/>
  <c r="V51" i="10"/>
  <c r="T51" i="10"/>
  <c r="Q51" i="10"/>
  <c r="O51" i="10"/>
  <c r="N51" i="10"/>
  <c r="L51" i="10"/>
  <c r="I51" i="10"/>
  <c r="G51" i="10"/>
  <c r="F51" i="10"/>
  <c r="D51" i="10"/>
  <c r="AG27" i="10"/>
  <c r="AE27" i="10"/>
  <c r="AD27" i="10"/>
  <c r="AB27" i="10"/>
  <c r="Y27" i="10"/>
  <c r="W27" i="10"/>
  <c r="V27" i="10"/>
  <c r="T27" i="10"/>
  <c r="Q27" i="10"/>
  <c r="O27" i="10"/>
  <c r="N27" i="10"/>
  <c r="L27" i="10"/>
  <c r="I27" i="10"/>
  <c r="G27" i="10"/>
  <c r="F27" i="10"/>
  <c r="D27" i="10"/>
  <c r="AG2" i="10"/>
  <c r="AE2" i="10"/>
  <c r="AD2" i="10"/>
  <c r="AB2" i="10"/>
  <c r="Y2" i="10"/>
  <c r="W2" i="10"/>
  <c r="V2" i="10"/>
  <c r="T2" i="10"/>
  <c r="Q2" i="10"/>
  <c r="O2" i="10"/>
  <c r="N2" i="10"/>
  <c r="L2" i="10"/>
  <c r="I2" i="10"/>
  <c r="G2" i="10"/>
  <c r="F2" i="10"/>
  <c r="D2" i="10"/>
  <c r="AI2" i="12"/>
  <c r="AH2" i="12"/>
  <c r="AG2" i="12"/>
  <c r="AE2" i="12"/>
  <c r="AD2" i="12"/>
  <c r="AB2" i="12"/>
  <c r="AA2" i="12"/>
  <c r="Z2" i="12"/>
  <c r="Y2" i="12"/>
  <c r="W2" i="12"/>
  <c r="V2" i="12"/>
  <c r="T2" i="12"/>
  <c r="S2" i="12"/>
  <c r="R2" i="12"/>
  <c r="Q2" i="12"/>
  <c r="O2" i="12"/>
  <c r="N2" i="12"/>
  <c r="L2" i="12"/>
  <c r="K2" i="12"/>
  <c r="J2" i="12"/>
  <c r="I2" i="12"/>
  <c r="G2" i="12"/>
  <c r="F2" i="12"/>
  <c r="D2" i="12"/>
  <c r="AG3" i="9"/>
  <c r="AE3" i="9"/>
  <c r="AD3" i="9"/>
  <c r="AB3" i="9"/>
  <c r="AA3" i="9"/>
  <c r="Z3" i="9"/>
  <c r="Y3" i="9"/>
  <c r="W3" i="9"/>
  <c r="V3" i="9"/>
  <c r="T3" i="9"/>
  <c r="S3" i="9"/>
  <c r="R3" i="9"/>
  <c r="Q3" i="9"/>
  <c r="O3" i="9"/>
  <c r="N3" i="9"/>
  <c r="L3" i="9"/>
  <c r="K3" i="9"/>
  <c r="J3" i="9"/>
  <c r="I3" i="9"/>
  <c r="G3" i="9"/>
  <c r="F3" i="9"/>
  <c r="D3" i="9"/>
  <c r="AA68" i="15" l="1"/>
  <c r="Z9" i="14"/>
  <c r="Z68" i="15"/>
  <c r="AA17" i="15"/>
  <c r="W21" i="14"/>
  <c r="Z14" i="14"/>
  <c r="AA95" i="15"/>
  <c r="Z65" i="15"/>
  <c r="Z20" i="15"/>
  <c r="Z27" i="14"/>
  <c r="Z23" i="15"/>
  <c r="Z71" i="15"/>
  <c r="AA35" i="15"/>
  <c r="Z7" i="14"/>
  <c r="Z20" i="16"/>
  <c r="Z25" i="14"/>
  <c r="U15" i="14"/>
  <c r="U16" i="14" s="1"/>
  <c r="Z23" i="14"/>
  <c r="U21" i="14"/>
  <c r="AA31" i="16"/>
  <c r="X18" i="14"/>
  <c r="U12" i="14"/>
  <c r="AA47" i="15"/>
  <c r="X32" i="14"/>
  <c r="AA41" i="15"/>
  <c r="X12" i="14"/>
  <c r="U30" i="14"/>
  <c r="Z8" i="14"/>
  <c r="W30" i="14"/>
  <c r="W34" i="14"/>
  <c r="AA23" i="15"/>
  <c r="W32" i="14"/>
  <c r="W18" i="14"/>
  <c r="AA89" i="15"/>
  <c r="Z59" i="15"/>
  <c r="AA62" i="15"/>
  <c r="AA63" i="15"/>
  <c r="Z26" i="14"/>
  <c r="AA20" i="15"/>
  <c r="Z28" i="14"/>
  <c r="Y34" i="14"/>
  <c r="Z29" i="16"/>
  <c r="U18" i="14"/>
  <c r="Z11" i="15"/>
  <c r="U32" i="14"/>
  <c r="AA83" i="15"/>
  <c r="Y30" i="14"/>
  <c r="Z11" i="16"/>
  <c r="Z41" i="15"/>
  <c r="U34" i="14"/>
  <c r="X15" i="14"/>
  <c r="X16" i="14" s="1"/>
  <c r="X34" i="14"/>
  <c r="X21" i="14"/>
  <c r="W12" i="14"/>
  <c r="Y32" i="14"/>
  <c r="AA26" i="14"/>
  <c r="Z44" i="15"/>
  <c r="Z35" i="15"/>
  <c r="AA11" i="15"/>
  <c r="AA92" i="15"/>
  <c r="AA11" i="16"/>
  <c r="Z22" i="14"/>
  <c r="V15" i="16"/>
  <c r="AA15" i="16" s="1"/>
  <c r="AA14" i="16"/>
  <c r="AA20" i="16"/>
  <c r="AA33" i="16"/>
  <c r="Z14" i="16"/>
  <c r="T15" i="16"/>
  <c r="Z15" i="16" s="1"/>
  <c r="Z33" i="16"/>
  <c r="Z31" i="16"/>
  <c r="AA17" i="16"/>
  <c r="Z17" i="16"/>
  <c r="AA29" i="16"/>
  <c r="AH25" i="12"/>
  <c r="AH21" i="12"/>
  <c r="AH13" i="12"/>
  <c r="Z27" i="12"/>
  <c r="AA14" i="15"/>
  <c r="V15" i="15"/>
  <c r="AA15" i="15" s="1"/>
  <c r="T39" i="15"/>
  <c r="Z39" i="15" s="1"/>
  <c r="Z38" i="15"/>
  <c r="W87" i="15"/>
  <c r="Z87" i="15" s="1"/>
  <c r="Z86" i="15"/>
  <c r="AA65" i="15"/>
  <c r="AA59" i="15"/>
  <c r="Z14" i="15"/>
  <c r="T15" i="15"/>
  <c r="Z15" i="15" s="1"/>
  <c r="AA71" i="15"/>
  <c r="AA38" i="15"/>
  <c r="V39" i="15"/>
  <c r="AA39" i="15" s="1"/>
  <c r="AA86" i="15"/>
  <c r="V87" i="15"/>
  <c r="AA87" i="15" s="1"/>
  <c r="Z62" i="15"/>
  <c r="T63" i="15"/>
  <c r="Z63" i="15" s="1"/>
  <c r="Z31" i="14"/>
  <c r="T32" i="14"/>
  <c r="Z32" i="14" s="1"/>
  <c r="Z11" i="14"/>
  <c r="T12" i="14"/>
  <c r="Z12" i="14" s="1"/>
  <c r="Z13" i="14"/>
  <c r="T15" i="14"/>
  <c r="Z20" i="14"/>
  <c r="T21" i="14"/>
  <c r="Z21" i="14" s="1"/>
  <c r="W15" i="14"/>
  <c r="W16" i="14" s="1"/>
  <c r="AA25" i="14"/>
  <c r="AA7" i="14"/>
  <c r="AA28" i="14"/>
  <c r="V18" i="14"/>
  <c r="AA17" i="14"/>
  <c r="Z29" i="14"/>
  <c r="T30" i="14"/>
  <c r="Z30" i="14" s="1"/>
  <c r="Z17" i="14"/>
  <c r="T18" i="14"/>
  <c r="Z33" i="14"/>
  <c r="T34" i="14"/>
  <c r="X30" i="14"/>
  <c r="Y12" i="14"/>
  <c r="Y15" i="14"/>
  <c r="Y16" i="14" s="1"/>
  <c r="Y18" i="14"/>
  <c r="AA8" i="14"/>
  <c r="AA29" i="14"/>
  <c r="V30" i="14"/>
  <c r="V12" i="14"/>
  <c r="AA11" i="14"/>
  <c r="AA22" i="14"/>
  <c r="AA23" i="14"/>
  <c r="Y21" i="14"/>
  <c r="V15" i="14"/>
  <c r="AA13" i="14"/>
  <c r="AA33" i="14"/>
  <c r="V34" i="14"/>
  <c r="AA34" i="14" s="1"/>
  <c r="AA19" i="14"/>
  <c r="AA6" i="14"/>
  <c r="AA27" i="14"/>
  <c r="AA14" i="14"/>
  <c r="V21" i="14"/>
  <c r="AA20" i="14"/>
  <c r="AA9" i="14"/>
  <c r="AA24" i="14"/>
  <c r="AA10" i="14"/>
  <c r="AA31" i="14"/>
  <c r="V32" i="14"/>
  <c r="AA32" i="14" s="1"/>
  <c r="AI34" i="10"/>
  <c r="AI32" i="10"/>
  <c r="AI58" i="10"/>
  <c r="AI56" i="10"/>
  <c r="AH8" i="10"/>
  <c r="AH32" i="10"/>
  <c r="AH30" i="10"/>
  <c r="CN51" i="2"/>
  <c r="CM51" i="2"/>
  <c r="CK51" i="2"/>
  <c r="CJ51" i="2"/>
  <c r="CH51" i="2"/>
  <c r="CG51" i="2"/>
  <c r="CE51" i="2"/>
  <c r="CD51" i="2"/>
  <c r="CB51" i="2"/>
  <c r="CA51" i="2"/>
  <c r="BY51" i="2"/>
  <c r="BX51" i="2"/>
  <c r="BV51" i="2"/>
  <c r="BU51" i="2"/>
  <c r="CN27" i="2"/>
  <c r="CM27" i="2"/>
  <c r="CK27" i="2"/>
  <c r="CJ27" i="2"/>
  <c r="CH27" i="2"/>
  <c r="CG27" i="2"/>
  <c r="CE27" i="2"/>
  <c r="CD27" i="2"/>
  <c r="CB27" i="2"/>
  <c r="CA27" i="2"/>
  <c r="BY27" i="2"/>
  <c r="BX27" i="2"/>
  <c r="BV27" i="2"/>
  <c r="BU27" i="2"/>
  <c r="CN75" i="2"/>
  <c r="CM75" i="2"/>
  <c r="CK75" i="2"/>
  <c r="CJ75" i="2"/>
  <c r="CH75" i="2"/>
  <c r="CG75" i="2"/>
  <c r="CE75" i="2"/>
  <c r="CD75" i="2"/>
  <c r="CB75" i="2"/>
  <c r="CA75" i="2"/>
  <c r="BY75" i="2"/>
  <c r="BX75" i="2"/>
  <c r="BV75" i="2"/>
  <c r="BU75" i="2"/>
  <c r="CN3" i="2"/>
  <c r="CM3" i="2"/>
  <c r="CK3" i="2"/>
  <c r="CJ3" i="2"/>
  <c r="CH3" i="2"/>
  <c r="CG3" i="2"/>
  <c r="CE3" i="2"/>
  <c r="CD3" i="2"/>
  <c r="CB3" i="2"/>
  <c r="CA3" i="2"/>
  <c r="BY3" i="2"/>
  <c r="BX3" i="2"/>
  <c r="BV3" i="2"/>
  <c r="BU3" i="2"/>
  <c r="AH6" i="10" l="1"/>
  <c r="AH8" i="12"/>
  <c r="AH18" i="12"/>
  <c r="AH56" i="10"/>
  <c r="AA30" i="14"/>
  <c r="AH6" i="12"/>
  <c r="AH24" i="12"/>
  <c r="AH67" i="10"/>
  <c r="AH46" i="10"/>
  <c r="Z34" i="14"/>
  <c r="AH23" i="12"/>
  <c r="AH22" i="12"/>
  <c r="AE20" i="10"/>
  <c r="AH70" i="10"/>
  <c r="AI57" i="10"/>
  <c r="AG30" i="9"/>
  <c r="AI13" i="10"/>
  <c r="Z83" i="10"/>
  <c r="AI25" i="12"/>
  <c r="AI55" i="10"/>
  <c r="AI21" i="10"/>
  <c r="AH26" i="12"/>
  <c r="Z80" i="10"/>
  <c r="AI18" i="10"/>
  <c r="Z18" i="14"/>
  <c r="AH62" i="10"/>
  <c r="Z81" i="10"/>
  <c r="AI31" i="10"/>
  <c r="AH33" i="10"/>
  <c r="AH38" i="10"/>
  <c r="AI62" i="10"/>
  <c r="AH27" i="12"/>
  <c r="Z78" i="10"/>
  <c r="AH57" i="10"/>
  <c r="AE60" i="10"/>
  <c r="AH18" i="10"/>
  <c r="AH5" i="10"/>
  <c r="Z89" i="10"/>
  <c r="AI33" i="10"/>
  <c r="Z94" i="10"/>
  <c r="AH55" i="10"/>
  <c r="AG12" i="9"/>
  <c r="AH5" i="12"/>
  <c r="AH54" i="10"/>
  <c r="AH43" i="10"/>
  <c r="AH13" i="10"/>
  <c r="AH58" i="10"/>
  <c r="AH21" i="10"/>
  <c r="Z92" i="10"/>
  <c r="AH31" i="10"/>
  <c r="AH9" i="10"/>
  <c r="AI30" i="10"/>
  <c r="AE39" i="10"/>
  <c r="AH7" i="10"/>
  <c r="AI54" i="10"/>
  <c r="AH34" i="10"/>
  <c r="Z79" i="10"/>
  <c r="Z91" i="10"/>
  <c r="AG31" i="12"/>
  <c r="Z85" i="10"/>
  <c r="AE14" i="10"/>
  <c r="AE15" i="10" s="1"/>
  <c r="AE11" i="10"/>
  <c r="AE23" i="10"/>
  <c r="AD60" i="10"/>
  <c r="AE36" i="10"/>
  <c r="AE17" i="10"/>
  <c r="AE33" i="12"/>
  <c r="AI8" i="12"/>
  <c r="AI21" i="12"/>
  <c r="AA81" i="10"/>
  <c r="AA94" i="10"/>
  <c r="AA12" i="14"/>
  <c r="AG34" i="9"/>
  <c r="AG21" i="9"/>
  <c r="AI27" i="9"/>
  <c r="AI9" i="9"/>
  <c r="AI6" i="9"/>
  <c r="AI26" i="9"/>
  <c r="AH9" i="9"/>
  <c r="AH22" i="9"/>
  <c r="AH25" i="9"/>
  <c r="AH16" i="12"/>
  <c r="AB17" i="12"/>
  <c r="AI12" i="12"/>
  <c r="AG14" i="12"/>
  <c r="AG15" i="12" s="1"/>
  <c r="AI24" i="12"/>
  <c r="AI28" i="12"/>
  <c r="AD29" i="12"/>
  <c r="AD11" i="12"/>
  <c r="AI30" i="12"/>
  <c r="AD31" i="12"/>
  <c r="AD14" i="12"/>
  <c r="AH30" i="12"/>
  <c r="AB31" i="12"/>
  <c r="AH7" i="12"/>
  <c r="AE14" i="12"/>
  <c r="AE15" i="12" s="1"/>
  <c r="AI10" i="12"/>
  <c r="AG11" i="12"/>
  <c r="AI23" i="12"/>
  <c r="AI5" i="12"/>
  <c r="AI16" i="12"/>
  <c r="AG17" i="12"/>
  <c r="AI32" i="12"/>
  <c r="AD33" i="12"/>
  <c r="AD17" i="12"/>
  <c r="AB29" i="12"/>
  <c r="AH28" i="12"/>
  <c r="AH12" i="12"/>
  <c r="AB14" i="12"/>
  <c r="AE17" i="12"/>
  <c r="AE31" i="12"/>
  <c r="AI13" i="12"/>
  <c r="AI7" i="12"/>
  <c r="AI19" i="12"/>
  <c r="AG20" i="12"/>
  <c r="AG29" i="12"/>
  <c r="AD20" i="12"/>
  <c r="AB11" i="12"/>
  <c r="AH10" i="12"/>
  <c r="AH9" i="12"/>
  <c r="AH32" i="12"/>
  <c r="AB33" i="12"/>
  <c r="AB20" i="12"/>
  <c r="AH19" i="12"/>
  <c r="AE20" i="12"/>
  <c r="AE29" i="12"/>
  <c r="AE11" i="12"/>
  <c r="AI6" i="12"/>
  <c r="AI18" i="12"/>
  <c r="AI9" i="12"/>
  <c r="AI22" i="12"/>
  <c r="AG33" i="12"/>
  <c r="AB32" i="9"/>
  <c r="AH31" i="9"/>
  <c r="AE30" i="9"/>
  <c r="AI29" i="9"/>
  <c r="AD30" i="9"/>
  <c r="AI11" i="9"/>
  <c r="AD12" i="9"/>
  <c r="AD32" i="9"/>
  <c r="AI8" i="9"/>
  <c r="AD21" i="9"/>
  <c r="AI20" i="9"/>
  <c r="AI28" i="9"/>
  <c r="AB12" i="9"/>
  <c r="AH11" i="9"/>
  <c r="AH24" i="9"/>
  <c r="AH6" i="9"/>
  <c r="AB18" i="9"/>
  <c r="AH17" i="9"/>
  <c r="AH27" i="9"/>
  <c r="AE21" i="9"/>
  <c r="AE32" i="9"/>
  <c r="AB15" i="9"/>
  <c r="AH13" i="9"/>
  <c r="AG15" i="9"/>
  <c r="AG16" i="9" s="1"/>
  <c r="AE15" i="9"/>
  <c r="AE16" i="9" s="1"/>
  <c r="AE34" i="9"/>
  <c r="AI23" i="9"/>
  <c r="AD34" i="9"/>
  <c r="AI33" i="9"/>
  <c r="AI14" i="9"/>
  <c r="AI10" i="9"/>
  <c r="AI22" i="9"/>
  <c r="AI31" i="9"/>
  <c r="AH14" i="9"/>
  <c r="AH26" i="9"/>
  <c r="AB21" i="9"/>
  <c r="AH8" i="9"/>
  <c r="AH20" i="9"/>
  <c r="AB30" i="9"/>
  <c r="AH29" i="9"/>
  <c r="AI17" i="9"/>
  <c r="AD18" i="9"/>
  <c r="AG32" i="9"/>
  <c r="AG18" i="9"/>
  <c r="AE18" i="9"/>
  <c r="AE12" i="9"/>
  <c r="AI25" i="9"/>
  <c r="AI7" i="9"/>
  <c r="AI19" i="9"/>
  <c r="AD15" i="9"/>
  <c r="AI13" i="9"/>
  <c r="AI24" i="9"/>
  <c r="AH7" i="9"/>
  <c r="AH19" i="9"/>
  <c r="AH28" i="9"/>
  <c r="AH10" i="9"/>
  <c r="AH23" i="9"/>
  <c r="AB34" i="9"/>
  <c r="AH33" i="9"/>
  <c r="Z15" i="14"/>
  <c r="T16" i="14"/>
  <c r="Z16" i="14" s="1"/>
  <c r="AA21" i="14"/>
  <c r="AA15" i="14"/>
  <c r="V16" i="14"/>
  <c r="AA16" i="14" s="1"/>
  <c r="AA18" i="14"/>
  <c r="AH12" i="10"/>
  <c r="AB14" i="10"/>
  <c r="Z86" i="10"/>
  <c r="AA82" i="10"/>
  <c r="AA95" i="10"/>
  <c r="AA86" i="10"/>
  <c r="AB60" i="10"/>
  <c r="AH59" i="10"/>
  <c r="AH47" i="10"/>
  <c r="AB48" i="10"/>
  <c r="AI19" i="10"/>
  <c r="AD20" i="10"/>
  <c r="AH19" i="10"/>
  <c r="AB20" i="10"/>
  <c r="AG69" i="10"/>
  <c r="AI59" i="10"/>
  <c r="AG60" i="10"/>
  <c r="AG48" i="10"/>
  <c r="AE66" i="10"/>
  <c r="AE48" i="10"/>
  <c r="AI6" i="10"/>
  <c r="AI12" i="10"/>
  <c r="AG14" i="10"/>
  <c r="AG15" i="10" s="1"/>
  <c r="AI70" i="10"/>
  <c r="AD66" i="10"/>
  <c r="AI41" i="10"/>
  <c r="AD42" i="10"/>
  <c r="AI47" i="10"/>
  <c r="AD48" i="10"/>
  <c r="AA78" i="10"/>
  <c r="AH41" i="10"/>
  <c r="AB42" i="10"/>
  <c r="AD14" i="10"/>
  <c r="Z82" i="10"/>
  <c r="Z95" i="10"/>
  <c r="AA85" i="10"/>
  <c r="AA79" i="10"/>
  <c r="AA91" i="10"/>
  <c r="AH65" i="10"/>
  <c r="AB66" i="10"/>
  <c r="AH68" i="10"/>
  <c r="AB69" i="10"/>
  <c r="AH37" i="10"/>
  <c r="AB39" i="10"/>
  <c r="AD11" i="10"/>
  <c r="AI22" i="10"/>
  <c r="AD23" i="10"/>
  <c r="AH22" i="10"/>
  <c r="AB23" i="10"/>
  <c r="AG72" i="10"/>
  <c r="AI35" i="10"/>
  <c r="AG36" i="10"/>
  <c r="AG39" i="10"/>
  <c r="AG40" i="10" s="1"/>
  <c r="AE69" i="10"/>
  <c r="AE40" i="10"/>
  <c r="AI8" i="10"/>
  <c r="AI5" i="10"/>
  <c r="AG17" i="10"/>
  <c r="AI68" i="10"/>
  <c r="AD69" i="10"/>
  <c r="AI37" i="10"/>
  <c r="AD39" i="10"/>
  <c r="AI38" i="10"/>
  <c r="AI61" i="10"/>
  <c r="AG63" i="10"/>
  <c r="AG64" i="10" s="1"/>
  <c r="AG42" i="10"/>
  <c r="AE72" i="10"/>
  <c r="AE42" i="10"/>
  <c r="AI10" i="10"/>
  <c r="AG11" i="10"/>
  <c r="AI7" i="10"/>
  <c r="AG20" i="10"/>
  <c r="AI67" i="10"/>
  <c r="AI71" i="10"/>
  <c r="AD72" i="10"/>
  <c r="AI43" i="10"/>
  <c r="AA89" i="10"/>
  <c r="AA80" i="10"/>
  <c r="AA92" i="10"/>
  <c r="AA83" i="10"/>
  <c r="AH61" i="10"/>
  <c r="AB63" i="10"/>
  <c r="AH71" i="10"/>
  <c r="AB72" i="10"/>
  <c r="AH35" i="10"/>
  <c r="AB36" i="10"/>
  <c r="AH44" i="10"/>
  <c r="AB45" i="10"/>
  <c r="AI16" i="10"/>
  <c r="AD17" i="10"/>
  <c r="AH16" i="10"/>
  <c r="AB17" i="10"/>
  <c r="AB11" i="10"/>
  <c r="AH10" i="10"/>
  <c r="AI65" i="10"/>
  <c r="AG66" i="10"/>
  <c r="AG45" i="10"/>
  <c r="AE63" i="10"/>
  <c r="AE64" i="10" s="1"/>
  <c r="AE45" i="10"/>
  <c r="AI9" i="10"/>
  <c r="AG23" i="10"/>
  <c r="AD63" i="10"/>
  <c r="AI44" i="10"/>
  <c r="AD45" i="10"/>
  <c r="AD36" i="10"/>
  <c r="AI46" i="10"/>
  <c r="W11" i="10"/>
  <c r="W17" i="10"/>
  <c r="W23" i="10"/>
  <c r="W87" i="10"/>
  <c r="W88" i="10" s="1"/>
  <c r="Y84" i="10"/>
  <c r="Y90" i="10"/>
  <c r="Y96" i="10"/>
  <c r="V87" i="10"/>
  <c r="Y93" i="10"/>
  <c r="T96" i="10"/>
  <c r="W90" i="10"/>
  <c r="W20" i="10"/>
  <c r="V90" i="10"/>
  <c r="W93" i="10"/>
  <c r="W84" i="10"/>
  <c r="V93" i="10"/>
  <c r="V84" i="10"/>
  <c r="T93" i="10"/>
  <c r="T87" i="10"/>
  <c r="Y87" i="10"/>
  <c r="Y88" i="10" s="1"/>
  <c r="T84" i="10"/>
  <c r="T90" i="10"/>
  <c r="W96" i="10"/>
  <c r="W14" i="10"/>
  <c r="W15" i="10" s="1"/>
  <c r="V96" i="10"/>
  <c r="AK25" i="8"/>
  <c r="AJ25" i="8"/>
  <c r="AK35" i="8"/>
  <c r="AJ35" i="8"/>
  <c r="AJ19" i="8"/>
  <c r="AK19" i="8"/>
  <c r="AV3" i="1"/>
  <c r="AS3" i="1"/>
  <c r="AP3" i="1"/>
  <c r="AI30" i="9" l="1"/>
  <c r="AH20" i="10"/>
  <c r="AH34" i="9"/>
  <c r="AI17" i="10"/>
  <c r="AH21" i="9"/>
  <c r="AI11" i="10"/>
  <c r="AI12" i="9"/>
  <c r="AI31" i="12"/>
  <c r="AI32" i="9"/>
  <c r="AI60" i="10"/>
  <c r="AI34" i="9"/>
  <c r="AH36" i="10"/>
  <c r="AH30" i="9"/>
  <c r="AH60" i="10"/>
  <c r="AH17" i="10"/>
  <c r="AI21" i="9"/>
  <c r="Z90" i="10"/>
  <c r="AI66" i="10"/>
  <c r="AH11" i="10"/>
  <c r="AA96" i="10"/>
  <c r="AA84" i="10"/>
  <c r="Z93" i="10"/>
  <c r="AH23" i="10"/>
  <c r="AI69" i="10"/>
  <c r="Z84" i="10"/>
  <c r="AA93" i="10"/>
  <c r="AI45" i="10"/>
  <c r="AH72" i="10"/>
  <c r="AH66" i="10"/>
  <c r="Z87" i="10"/>
  <c r="AI48" i="10"/>
  <c r="AH33" i="12"/>
  <c r="AI11" i="12"/>
  <c r="AI72" i="10"/>
  <c r="AH45" i="10"/>
  <c r="AH20" i="12"/>
  <c r="AI20" i="12"/>
  <c r="AH14" i="12"/>
  <c r="AB15" i="12"/>
  <c r="AH15" i="12" s="1"/>
  <c r="AI33" i="12"/>
  <c r="AD15" i="12"/>
  <c r="AI15" i="12" s="1"/>
  <c r="AI14" i="12"/>
  <c r="AI29" i="12"/>
  <c r="AH17" i="12"/>
  <c r="AH11" i="12"/>
  <c r="AH29" i="12"/>
  <c r="AI17" i="12"/>
  <c r="AH31" i="12"/>
  <c r="AD16" i="9"/>
  <c r="AI16" i="9" s="1"/>
  <c r="AI15" i="9"/>
  <c r="AI18" i="9"/>
  <c r="AB16" i="9"/>
  <c r="AH16" i="9" s="1"/>
  <c r="AH15" i="9"/>
  <c r="AH18" i="9"/>
  <c r="AH12" i="9"/>
  <c r="AH32" i="9"/>
  <c r="Z96" i="10"/>
  <c r="AI36" i="10"/>
  <c r="AH39" i="10"/>
  <c r="AB40" i="10"/>
  <c r="AH40" i="10" s="1"/>
  <c r="AH42" i="10"/>
  <c r="AI20" i="10"/>
  <c r="AA90" i="10"/>
  <c r="AI23" i="10"/>
  <c r="AI42" i="10"/>
  <c r="AA87" i="10"/>
  <c r="AD64" i="10"/>
  <c r="AI64" i="10" s="1"/>
  <c r="AI63" i="10"/>
  <c r="AH63" i="10"/>
  <c r="AB64" i="10"/>
  <c r="AH64" i="10" s="1"/>
  <c r="AI39" i="10"/>
  <c r="AD40" i="10"/>
  <c r="AI40" i="10" s="1"/>
  <c r="AH69" i="10"/>
  <c r="AH48" i="10"/>
  <c r="AH14" i="10"/>
  <c r="AB15" i="10"/>
  <c r="AH15" i="10" s="1"/>
  <c r="AD15" i="10"/>
  <c r="AI15" i="10" s="1"/>
  <c r="AI14" i="10"/>
  <c r="T88" i="10"/>
  <c r="Z88" i="10" s="1"/>
  <c r="V88" i="10"/>
  <c r="AA88" i="10" s="1"/>
  <c r="AK37" i="8"/>
  <c r="AJ37" i="8"/>
  <c r="AF4" i="12" l="1"/>
  <c r="AF2" i="12" s="1"/>
  <c r="X4" i="12"/>
  <c r="X2" i="12" s="1"/>
  <c r="P4" i="12"/>
  <c r="P2" i="12" s="1"/>
  <c r="AC4" i="12"/>
  <c r="AC2" i="12" s="1"/>
  <c r="U4" i="12"/>
  <c r="U2" i="12" s="1"/>
  <c r="M4" i="12"/>
  <c r="M2" i="12" s="1"/>
  <c r="H4" i="12"/>
  <c r="H2" i="12" s="1"/>
  <c r="E4" i="12"/>
  <c r="E2" i="12" s="1"/>
  <c r="AF53" i="10"/>
  <c r="AF51" i="10" s="1"/>
  <c r="AC53" i="10"/>
  <c r="AC51" i="10" s="1"/>
  <c r="X53" i="10"/>
  <c r="X51" i="10" s="1"/>
  <c r="U53" i="10"/>
  <c r="U51" i="10" s="1"/>
  <c r="P53" i="10"/>
  <c r="P51" i="10" s="1"/>
  <c r="M53" i="10"/>
  <c r="M51" i="10" s="1"/>
  <c r="H53" i="10"/>
  <c r="H51" i="10" s="1"/>
  <c r="E53" i="10"/>
  <c r="E51" i="10" s="1"/>
  <c r="AF29" i="10"/>
  <c r="AF27" i="10" s="1"/>
  <c r="AC29" i="10"/>
  <c r="AC27" i="10" s="1"/>
  <c r="X29" i="10"/>
  <c r="X27" i="10" s="1"/>
  <c r="U29" i="10"/>
  <c r="U27" i="10" s="1"/>
  <c r="P29" i="10"/>
  <c r="P27" i="10" s="1"/>
  <c r="M29" i="10"/>
  <c r="M27" i="10" s="1"/>
  <c r="H29" i="10"/>
  <c r="H27" i="10" s="1"/>
  <c r="E29" i="10"/>
  <c r="E27" i="10" s="1"/>
  <c r="AF77" i="10"/>
  <c r="AF75" i="10" s="1"/>
  <c r="AC77" i="10"/>
  <c r="AC75" i="10" s="1"/>
  <c r="X77" i="10"/>
  <c r="X75" i="10" s="1"/>
  <c r="U77" i="10"/>
  <c r="U75" i="10" s="1"/>
  <c r="P77" i="10"/>
  <c r="P75" i="10" s="1"/>
  <c r="M77" i="10"/>
  <c r="M75" i="10" s="1"/>
  <c r="H77" i="10"/>
  <c r="H75" i="10" s="1"/>
  <c r="E77" i="10"/>
  <c r="E75" i="10" s="1"/>
  <c r="M4" i="10"/>
  <c r="M2" i="10" s="1"/>
  <c r="P4" i="10"/>
  <c r="P2" i="10" s="1"/>
  <c r="X4" i="10"/>
  <c r="X2" i="10" s="1"/>
  <c r="U4" i="10"/>
  <c r="U2" i="10" s="1"/>
  <c r="AF4" i="10"/>
  <c r="AF2" i="10" s="1"/>
  <c r="AC4" i="10"/>
  <c r="AC2" i="10" s="1"/>
  <c r="H4" i="10"/>
  <c r="H2" i="10" s="1"/>
  <c r="E2" i="10"/>
  <c r="AF5" i="9"/>
  <c r="AF3" i="9" s="1"/>
  <c r="AC5" i="9"/>
  <c r="AC3" i="9" s="1"/>
  <c r="X5" i="9"/>
  <c r="X3" i="9" s="1"/>
  <c r="U5" i="9"/>
  <c r="U3" i="9" s="1"/>
  <c r="P5" i="9"/>
  <c r="P3" i="9" s="1"/>
  <c r="M5" i="9"/>
  <c r="M3" i="9" s="1"/>
  <c r="H5" i="9"/>
  <c r="H3" i="9" s="1"/>
  <c r="E5" i="9"/>
  <c r="E3" i="9" s="1"/>
  <c r="AM3" i="1"/>
  <c r="AJ3" i="1"/>
  <c r="AG3" i="1"/>
  <c r="AF3" i="1"/>
  <c r="AD3" i="1"/>
  <c r="AA27" i="12" l="1"/>
  <c r="AC36" i="10"/>
  <c r="AF36" i="10"/>
  <c r="AF69" i="10"/>
  <c r="AF90" i="10" l="1"/>
  <c r="AC72" i="10"/>
  <c r="AC60" i="10"/>
  <c r="AF63" i="10"/>
  <c r="AF64" i="10" s="1"/>
  <c r="AC45" i="10"/>
  <c r="AC90" i="10"/>
  <c r="AC48" i="10"/>
  <c r="AC93" i="10"/>
  <c r="AC42" i="10"/>
  <c r="AC96" i="10"/>
  <c r="AC66" i="10"/>
  <c r="AC84" i="10"/>
  <c r="AC69" i="10"/>
  <c r="AC30" i="9"/>
  <c r="AC11" i="12"/>
  <c r="AF11" i="12"/>
  <c r="AC12" i="9"/>
  <c r="AF66" i="10"/>
  <c r="AF21" i="9"/>
  <c r="AC32" i="9"/>
  <c r="AF93" i="10"/>
  <c r="AF72" i="10"/>
  <c r="AF96" i="10"/>
  <c r="AF42" i="10"/>
  <c r="AF45" i="10"/>
  <c r="AF60" i="10"/>
  <c r="AF48" i="10"/>
  <c r="AF84" i="10"/>
  <c r="AF12" i="9"/>
  <c r="AF14" i="10"/>
  <c r="AF15" i="10" s="1"/>
  <c r="AC14" i="10"/>
  <c r="AC15" i="10" s="1"/>
  <c r="AC39" i="10"/>
  <c r="AC40" i="10" s="1"/>
  <c r="AF32" i="9"/>
  <c r="AC17" i="10"/>
  <c r="AC31" i="12"/>
  <c r="AF20" i="10"/>
  <c r="AF23" i="10"/>
  <c r="AF29" i="12"/>
  <c r="AF31" i="12"/>
  <c r="AF20" i="12"/>
  <c r="AC14" i="12"/>
  <c r="AC15" i="12" s="1"/>
  <c r="AF33" i="12"/>
  <c r="AC17" i="12"/>
  <c r="AI26" i="12"/>
  <c r="AF14" i="12"/>
  <c r="AF15" i="12" s="1"/>
  <c r="AC20" i="12"/>
  <c r="AC29" i="12"/>
  <c r="AF17" i="12"/>
  <c r="AI27" i="12"/>
  <c r="AC33" i="12"/>
  <c r="AF18" i="9"/>
  <c r="AF30" i="9"/>
  <c r="AC15" i="9"/>
  <c r="AC16" i="9" s="1"/>
  <c r="AF34" i="9"/>
  <c r="AC18" i="9"/>
  <c r="AF15" i="9"/>
  <c r="AF16" i="9" s="1"/>
  <c r="AC34" i="9"/>
  <c r="AC21" i="9"/>
  <c r="AC11" i="10"/>
  <c r="AF11" i="10"/>
  <c r="AF17" i="10"/>
  <c r="AF39" i="10"/>
  <c r="AF40" i="10" s="1"/>
  <c r="AC63" i="10"/>
  <c r="AC64" i="10" s="1"/>
  <c r="AC87" i="10"/>
  <c r="AC88" i="10" s="1"/>
  <c r="AC20" i="10"/>
  <c r="AF87" i="10"/>
  <c r="AF88" i="10" s="1"/>
  <c r="AC23" i="10"/>
  <c r="BC7" i="6"/>
  <c r="BC10" i="6"/>
  <c r="BC6" i="6"/>
  <c r="BC13" i="6"/>
  <c r="BC8" i="6"/>
  <c r="BC4" i="6"/>
  <c r="BC5" i="6"/>
  <c r="BC15" i="6"/>
  <c r="BC11" i="6"/>
  <c r="BC9" i="6"/>
  <c r="U87" i="10"/>
  <c r="U88" i="10" s="1"/>
  <c r="X87" i="10"/>
  <c r="X88" i="10" s="1"/>
  <c r="AV5" i="3"/>
  <c r="AX15" i="3" l="1"/>
  <c r="AX23" i="3"/>
  <c r="AX16" i="3"/>
  <c r="AX26" i="3"/>
  <c r="AV13" i="3"/>
  <c r="AV18" i="3"/>
  <c r="AX17" i="3"/>
  <c r="AX25" i="3"/>
  <c r="AV10" i="3"/>
  <c r="AV26" i="3"/>
  <c r="AV22" i="3"/>
  <c r="AV31" i="3"/>
  <c r="AX13" i="3"/>
  <c r="AX30" i="3"/>
  <c r="AV32" i="3"/>
  <c r="AV15" i="3"/>
  <c r="AX7" i="3"/>
  <c r="AX14" i="3"/>
  <c r="AX31" i="3"/>
  <c r="AV14" i="3"/>
  <c r="AV24" i="3"/>
  <c r="AX9" i="3"/>
  <c r="AX18" i="3"/>
  <c r="AX29" i="3"/>
  <c r="AV25" i="3"/>
  <c r="AV16" i="3"/>
  <c r="AX8" i="3"/>
  <c r="AX24" i="3"/>
  <c r="AX32" i="3"/>
  <c r="AV17" i="3"/>
  <c r="AV23" i="3"/>
  <c r="AV8" i="3"/>
  <c r="AV30" i="3"/>
  <c r="AX10" i="3"/>
  <c r="AX22" i="3"/>
  <c r="AV29" i="3"/>
  <c r="AV9" i="3"/>
  <c r="AV7" i="3"/>
  <c r="AV34" i="3" l="1"/>
  <c r="AX34" i="3"/>
  <c r="AV28" i="3"/>
  <c r="AV6" i="3"/>
  <c r="AV12" i="3"/>
  <c r="AX6" i="3"/>
  <c r="AV19" i="3" l="1"/>
  <c r="AV11" i="3"/>
  <c r="AV33" i="3"/>
  <c r="AX11" i="3"/>
  <c r="AV21" i="3" l="1"/>
  <c r="AV20" i="3" l="1"/>
  <c r="AV27" i="3"/>
  <c r="CV25" i="13" l="1"/>
  <c r="CQ25" i="13" l="1"/>
  <c r="W39" i="1" l="1"/>
  <c r="W41" i="1"/>
  <c r="Q41" i="1" l="1"/>
  <c r="Q39" i="1"/>
  <c r="Q21" i="1" l="1"/>
  <c r="Q18" i="1" l="1"/>
  <c r="Q36" i="1"/>
  <c r="Q53" i="1" s="1"/>
  <c r="Q56" i="1" s="1"/>
  <c r="Q30" i="1" l="1"/>
  <c r="Q32" i="1"/>
  <c r="J27" i="16" l="1"/>
  <c r="G14" i="15"/>
  <c r="G15" i="15" s="1"/>
  <c r="K27" i="16"/>
  <c r="J80" i="10"/>
  <c r="J91" i="10" l="1"/>
  <c r="J89" i="10"/>
  <c r="J92" i="10"/>
  <c r="J83" i="10"/>
  <c r="J81" i="10"/>
  <c r="J85" i="10"/>
  <c r="J94" i="10"/>
  <c r="J86" i="10"/>
  <c r="J79" i="10"/>
  <c r="K79" i="10"/>
  <c r="K85" i="10"/>
  <c r="K92" i="10"/>
  <c r="K86" i="10"/>
  <c r="K81" i="10"/>
  <c r="K82" i="10"/>
  <c r="K94" i="10"/>
  <c r="J82" i="10"/>
  <c r="K95" i="10"/>
  <c r="K89" i="10"/>
  <c r="K80" i="10"/>
  <c r="K78" i="10"/>
  <c r="K83" i="10"/>
  <c r="J78" i="10"/>
  <c r="K91" i="10"/>
  <c r="G96" i="10"/>
  <c r="G90" i="10"/>
  <c r="G93" i="10"/>
  <c r="G84" i="10"/>
  <c r="G14" i="10"/>
  <c r="G15" i="10" s="1"/>
  <c r="I93" i="10"/>
  <c r="I96" i="10"/>
  <c r="G17" i="10"/>
  <c r="G87" i="10"/>
  <c r="G88" i="10" s="1"/>
  <c r="G20" i="10"/>
  <c r="I90" i="10"/>
  <c r="G11" i="10"/>
  <c r="I84" i="10"/>
  <c r="F93" i="10"/>
  <c r="D93" i="10"/>
  <c r="D84" i="10"/>
  <c r="D87" i="10"/>
  <c r="F96" i="10"/>
  <c r="F84" i="10"/>
  <c r="I87" i="10"/>
  <c r="I88" i="10" s="1"/>
  <c r="G23" i="10"/>
  <c r="D90" i="10"/>
  <c r="F90" i="10"/>
  <c r="F87" i="10"/>
  <c r="J27" i="12"/>
  <c r="K27" i="12"/>
  <c r="K93" i="10" l="1"/>
  <c r="J87" i="10"/>
  <c r="J93" i="10"/>
  <c r="J90" i="10"/>
  <c r="K90" i="10"/>
  <c r="K87" i="10"/>
  <c r="J84" i="10"/>
  <c r="K84" i="10"/>
  <c r="K96" i="10"/>
  <c r="F88" i="10"/>
  <c r="K88" i="10" s="1"/>
  <c r="D88" i="10"/>
  <c r="J88" i="10" s="1"/>
  <c r="S27" i="12" l="1"/>
  <c r="R27" i="12" l="1"/>
  <c r="O14" i="10" l="1"/>
  <c r="G39" i="10" l="1"/>
  <c r="G40" i="10" l="1"/>
  <c r="G48" i="10"/>
  <c r="G42" i="10" l="1"/>
  <c r="G36" i="10"/>
  <c r="G45" i="10" l="1"/>
  <c r="O15" i="10" l="1"/>
  <c r="G11" i="15" l="1"/>
  <c r="O11" i="10"/>
  <c r="G17" i="15" l="1"/>
  <c r="O17" i="10"/>
  <c r="G23" i="15" l="1"/>
  <c r="O23" i="10"/>
  <c r="G20" i="15" l="1"/>
  <c r="O20" i="10"/>
  <c r="R78" i="10" l="1"/>
  <c r="S86" i="10"/>
  <c r="S82" i="10"/>
  <c r="R82" i="10"/>
  <c r="R86" i="10"/>
  <c r="S81" i="10" l="1"/>
  <c r="R94" i="10"/>
  <c r="R81" i="10"/>
  <c r="S94" i="10"/>
  <c r="S78" i="10"/>
  <c r="Q87" i="10" l="1"/>
  <c r="O87" i="10"/>
  <c r="H87" i="10"/>
  <c r="H88" i="10" s="1"/>
  <c r="S91" i="10" l="1"/>
  <c r="R85" i="10"/>
  <c r="L87" i="10"/>
  <c r="R87" i="10" s="1"/>
  <c r="P87" i="10"/>
  <c r="R91" i="10"/>
  <c r="S85" i="10"/>
  <c r="M87" i="10"/>
  <c r="S79" i="10" l="1"/>
  <c r="R79" i="10"/>
  <c r="N87" i="10"/>
  <c r="S87" i="10" s="1"/>
  <c r="E87" i="10"/>
  <c r="O88" i="10" l="1"/>
  <c r="L88" i="10"/>
  <c r="E88" i="10"/>
  <c r="R88" i="10" l="1"/>
  <c r="S80" i="10"/>
  <c r="R80" i="10"/>
  <c r="N88" i="10"/>
  <c r="O84" i="10"/>
  <c r="Q88" i="10"/>
  <c r="N84" i="10"/>
  <c r="Q84" i="10"/>
  <c r="P88" i="10"/>
  <c r="Q93" i="10"/>
  <c r="Q90" i="10"/>
  <c r="S84" i="10" l="1"/>
  <c r="S88" i="10"/>
  <c r="S83" i="10"/>
  <c r="O90" i="10"/>
  <c r="R83" i="10"/>
  <c r="M88" i="10"/>
  <c r="L90" i="10"/>
  <c r="S92" i="10"/>
  <c r="S89" i="10"/>
  <c r="J95" i="10"/>
  <c r="O93" i="10"/>
  <c r="R90" i="10" l="1"/>
  <c r="R89" i="10"/>
  <c r="N96" i="10"/>
  <c r="Q96" i="10"/>
  <c r="N93" i="10"/>
  <c r="S93" i="10" s="1"/>
  <c r="N90" i="10"/>
  <c r="S90" i="10" s="1"/>
  <c r="O96" i="10"/>
  <c r="L84" i="10"/>
  <c r="R84" i="10" s="1"/>
  <c r="R92" i="10"/>
  <c r="D96" i="10"/>
  <c r="J96" i="10" s="1"/>
  <c r="S96" i="10" l="1"/>
  <c r="S95" i="10"/>
  <c r="L93" i="10"/>
  <c r="R93" i="10" s="1"/>
  <c r="R95" i="10"/>
  <c r="L96" i="10" l="1"/>
  <c r="R96" i="10" s="1"/>
  <c r="AZ26" i="4" l="1"/>
  <c r="AV16" i="4"/>
  <c r="BB16" i="4"/>
  <c r="AV34" i="4"/>
  <c r="BB34" i="4"/>
  <c r="AV26" i="4"/>
  <c r="BB26" i="4"/>
  <c r="AZ34" i="4"/>
  <c r="AZ25" i="4" l="1"/>
  <c r="BB11" i="4"/>
  <c r="AZ38" i="4"/>
  <c r="AZ7" i="4"/>
  <c r="AZ18" i="4"/>
  <c r="AV27" i="4"/>
  <c r="BB27" i="4"/>
  <c r="AV29" i="4"/>
  <c r="BB29" i="4"/>
  <c r="AV7" i="4"/>
  <c r="BB7" i="4"/>
  <c r="AV18" i="4"/>
  <c r="BB18" i="4"/>
  <c r="AV38" i="4"/>
  <c r="BB38" i="4"/>
  <c r="AV17" i="4"/>
  <c r="BB17" i="4"/>
  <c r="AV36" i="4"/>
  <c r="BB36" i="4"/>
  <c r="AV35" i="4"/>
  <c r="BB35" i="4"/>
  <c r="AV9" i="4"/>
  <c r="BB9" i="4"/>
  <c r="AV15" i="4"/>
  <c r="BB15" i="4"/>
  <c r="AV25" i="4"/>
  <c r="BB25" i="4"/>
  <c r="AV21" i="4"/>
  <c r="BB21" i="4"/>
  <c r="AV10" i="4"/>
  <c r="BB10" i="4"/>
  <c r="AV20" i="4"/>
  <c r="BB20" i="4"/>
  <c r="AV33" i="4"/>
  <c r="BB33" i="4"/>
  <c r="AV37" i="4"/>
  <c r="BB37" i="4"/>
  <c r="AZ37" i="4"/>
  <c r="AZ33" i="4"/>
  <c r="AV11" i="4"/>
  <c r="AZ11" i="4"/>
  <c r="AZ27" i="4"/>
  <c r="AZ17" i="4"/>
  <c r="AZ10" i="4"/>
  <c r="AZ35" i="4"/>
  <c r="AZ36" i="4"/>
  <c r="AZ20" i="4"/>
  <c r="AZ9" i="4"/>
  <c r="AZ21" i="4"/>
  <c r="AZ16" i="4"/>
  <c r="AZ15" i="4"/>
  <c r="AZ29" i="4"/>
  <c r="BB14" i="4" l="1"/>
  <c r="AV19" i="4"/>
  <c r="BB19" i="4"/>
  <c r="AV30" i="4"/>
  <c r="BB30" i="4"/>
  <c r="AV28" i="4"/>
  <c r="BB28" i="4"/>
  <c r="AV8" i="4"/>
  <c r="BB8" i="4"/>
  <c r="AV32" i="4"/>
  <c r="BB32" i="4"/>
  <c r="AZ8" i="4"/>
  <c r="AZ30" i="4"/>
  <c r="AZ28" i="4"/>
  <c r="AV14" i="4"/>
  <c r="AZ14" i="4"/>
  <c r="AZ19" i="4"/>
  <c r="AZ32" i="4"/>
  <c r="AZ13" i="4" l="1"/>
  <c r="AV6" i="4"/>
  <c r="BB6" i="4"/>
  <c r="AV13" i="4"/>
  <c r="BB13" i="4"/>
  <c r="AV39" i="4"/>
  <c r="BB39" i="4"/>
  <c r="AV24" i="4"/>
  <c r="BB24" i="4"/>
  <c r="AZ6" i="4"/>
  <c r="AZ24" i="4"/>
  <c r="AZ39" i="4"/>
  <c r="AV31" i="4" l="1"/>
  <c r="BB31" i="4"/>
  <c r="AV12" i="4"/>
  <c r="BB12" i="4"/>
  <c r="AV22" i="4"/>
  <c r="BB22" i="4"/>
  <c r="AZ12" i="4"/>
  <c r="AZ22" i="4"/>
  <c r="AZ31" i="4"/>
  <c r="N11" i="2" l="1"/>
  <c r="AG3" i="2" l="1"/>
  <c r="BH3" i="2" l="1"/>
  <c r="J9" i="12" l="1"/>
  <c r="J22" i="12"/>
  <c r="K6" i="12"/>
  <c r="K24" i="12" l="1"/>
  <c r="K23" i="12"/>
  <c r="K7" i="12"/>
  <c r="J18" i="12"/>
  <c r="K5" i="12"/>
  <c r="K25" i="12"/>
  <c r="G29" i="12"/>
  <c r="K18" i="12"/>
  <c r="J26" i="12"/>
  <c r="K21" i="12"/>
  <c r="K8" i="12"/>
  <c r="K13" i="12"/>
  <c r="K9" i="12"/>
  <c r="I14" i="12"/>
  <c r="I15" i="12" s="1"/>
  <c r="K22" i="12"/>
  <c r="J7" i="12"/>
  <c r="K10" i="12"/>
  <c r="F11" i="12"/>
  <c r="K19" i="12"/>
  <c r="F20" i="12"/>
  <c r="I11" i="12"/>
  <c r="G14" i="12"/>
  <c r="G15" i="12" s="1"/>
  <c r="J5" i="12"/>
  <c r="I17" i="12"/>
  <c r="J21" i="12"/>
  <c r="F29" i="12"/>
  <c r="K28" i="12"/>
  <c r="K12" i="12"/>
  <c r="F14" i="12"/>
  <c r="I20" i="12"/>
  <c r="I29" i="12"/>
  <c r="J8" i="12"/>
  <c r="J13" i="12"/>
  <c r="F17" i="12"/>
  <c r="K16" i="12"/>
  <c r="G31" i="12"/>
  <c r="G33" i="12"/>
  <c r="D14" i="12"/>
  <c r="J24" i="12"/>
  <c r="I31" i="12"/>
  <c r="I33" i="12"/>
  <c r="K29" i="12" l="1"/>
  <c r="K32" i="12"/>
  <c r="F33" i="12"/>
  <c r="K33" i="12" s="1"/>
  <c r="J12" i="12"/>
  <c r="K30" i="12"/>
  <c r="F31" i="12"/>
  <c r="K31" i="12" s="1"/>
  <c r="K11" i="12"/>
  <c r="D15" i="12"/>
  <c r="J15" i="12" s="1"/>
  <c r="J14" i="12"/>
  <c r="K17" i="12"/>
  <c r="K20" i="12"/>
  <c r="D11" i="12"/>
  <c r="G11" i="12"/>
  <c r="F15" i="12"/>
  <c r="K15" i="12" s="1"/>
  <c r="K14" i="12"/>
  <c r="J11" i="12" l="1"/>
  <c r="J10" i="12"/>
  <c r="D17" i="12"/>
  <c r="G17" i="12"/>
  <c r="J16" i="12" l="1"/>
  <c r="G20" i="12"/>
  <c r="J17" i="12"/>
  <c r="D20" i="12"/>
  <c r="J8" i="10" l="1"/>
  <c r="J20" i="12"/>
  <c r="J23" i="12"/>
  <c r="J19" i="12"/>
  <c r="J31" i="10"/>
  <c r="J7" i="10"/>
  <c r="J18" i="10"/>
  <c r="J32" i="10"/>
  <c r="I63" i="10"/>
  <c r="J33" i="10"/>
  <c r="J38" i="10"/>
  <c r="J6" i="10"/>
  <c r="J30" i="10"/>
  <c r="J34" i="10"/>
  <c r="J43" i="10"/>
  <c r="J70" i="10"/>
  <c r="J46" i="10"/>
  <c r="J56" i="10"/>
  <c r="J54" i="10" l="1"/>
  <c r="K7" i="10"/>
  <c r="K9" i="10"/>
  <c r="I11" i="10"/>
  <c r="J67" i="10"/>
  <c r="I36" i="10"/>
  <c r="I45" i="10"/>
  <c r="J55" i="10"/>
  <c r="I20" i="10"/>
  <c r="J62" i="10"/>
  <c r="I42" i="10"/>
  <c r="J58" i="10"/>
  <c r="I17" i="10"/>
  <c r="J9" i="10"/>
  <c r="J13" i="10"/>
  <c r="J21" i="10"/>
  <c r="F17" i="10"/>
  <c r="K16" i="10"/>
  <c r="F36" i="10"/>
  <c r="K35" i="10"/>
  <c r="K13" i="10"/>
  <c r="I69" i="10"/>
  <c r="I66" i="10"/>
  <c r="K57" i="10"/>
  <c r="K70" i="10"/>
  <c r="K54" i="10"/>
  <c r="F69" i="10"/>
  <c r="K68" i="10"/>
  <c r="F39" i="10"/>
  <c r="K37" i="10"/>
  <c r="D29" i="12"/>
  <c r="J29" i="12" s="1"/>
  <c r="J28" i="12"/>
  <c r="G66" i="10"/>
  <c r="G60" i="10"/>
  <c r="D36" i="10"/>
  <c r="J36" i="10" s="1"/>
  <c r="J35" i="10"/>
  <c r="K46" i="10"/>
  <c r="K33" i="10"/>
  <c r="K10" i="10"/>
  <c r="F11" i="10"/>
  <c r="K11" i="10" s="1"/>
  <c r="G63" i="10"/>
  <c r="G64" i="10" s="1"/>
  <c r="F60" i="10"/>
  <c r="K59" i="10"/>
  <c r="K58" i="10"/>
  <c r="K56" i="10"/>
  <c r="D63" i="10"/>
  <c r="K34" i="10"/>
  <c r="J25" i="12"/>
  <c r="K19" i="10"/>
  <c r="F20" i="10"/>
  <c r="K43" i="10"/>
  <c r="K31" i="10"/>
  <c r="K21" i="10"/>
  <c r="K8" i="10"/>
  <c r="I39" i="10"/>
  <c r="I40" i="10" s="1"/>
  <c r="D39" i="10"/>
  <c r="J37" i="10"/>
  <c r="K62" i="10"/>
  <c r="K61" i="10"/>
  <c r="F63" i="10"/>
  <c r="J57" i="10"/>
  <c r="F45" i="10"/>
  <c r="K45" i="10" s="1"/>
  <c r="K44" i="10"/>
  <c r="K32" i="10"/>
  <c r="K5" i="10"/>
  <c r="K38" i="10"/>
  <c r="K18" i="10"/>
  <c r="K6" i="10"/>
  <c r="I64" i="10"/>
  <c r="I60" i="10"/>
  <c r="K55" i="10"/>
  <c r="K67" i="10"/>
  <c r="F66" i="10"/>
  <c r="K65" i="10"/>
  <c r="I14" i="10"/>
  <c r="I15" i="10" s="1"/>
  <c r="F42" i="10"/>
  <c r="K41" i="10"/>
  <c r="K30" i="10"/>
  <c r="I48" i="10"/>
  <c r="I23" i="10"/>
  <c r="G69" i="10"/>
  <c r="G72" i="10"/>
  <c r="I12" i="9"/>
  <c r="K19" i="9"/>
  <c r="K7" i="9"/>
  <c r="K25" i="9"/>
  <c r="I72" i="10"/>
  <c r="K26" i="9" l="1"/>
  <c r="K66" i="10"/>
  <c r="K20" i="10"/>
  <c r="K42" i="10"/>
  <c r="K36" i="10"/>
  <c r="I15" i="9"/>
  <c r="I16" i="9" s="1"/>
  <c r="K28" i="9"/>
  <c r="K17" i="10"/>
  <c r="I18" i="9"/>
  <c r="K27" i="9"/>
  <c r="K14" i="9"/>
  <c r="I21" i="9"/>
  <c r="K69" i="10"/>
  <c r="I30" i="9"/>
  <c r="K8" i="9"/>
  <c r="J61" i="10"/>
  <c r="F18" i="9"/>
  <c r="K17" i="9"/>
  <c r="K9" i="9"/>
  <c r="F21" i="9"/>
  <c r="K20" i="9"/>
  <c r="K24" i="9"/>
  <c r="K23" i="9"/>
  <c r="K6" i="9"/>
  <c r="D64" i="10"/>
  <c r="J64" i="10" s="1"/>
  <c r="J63" i="10"/>
  <c r="K60" i="10"/>
  <c r="K13" i="9"/>
  <c r="F15" i="9"/>
  <c r="K22" i="9"/>
  <c r="F30" i="9"/>
  <c r="K29" i="9"/>
  <c r="F64" i="10"/>
  <c r="K64" i="10" s="1"/>
  <c r="K63" i="10"/>
  <c r="D40" i="10"/>
  <c r="J40" i="10" s="1"/>
  <c r="J39" i="10"/>
  <c r="J59" i="10"/>
  <c r="D60" i="10"/>
  <c r="J60" i="10" s="1"/>
  <c r="F48" i="10"/>
  <c r="K48" i="10" s="1"/>
  <c r="K47" i="10"/>
  <c r="F40" i="10"/>
  <c r="K40" i="10" s="1"/>
  <c r="K39" i="10"/>
  <c r="D66" i="10"/>
  <c r="J66" i="10" s="1"/>
  <c r="J65" i="10"/>
  <c r="K22" i="10"/>
  <c r="F23" i="10"/>
  <c r="K23" i="10" s="1"/>
  <c r="F12" i="9"/>
  <c r="K12" i="9" s="1"/>
  <c r="K11" i="9"/>
  <c r="K71" i="10"/>
  <c r="F72" i="10"/>
  <c r="K72" i="10" s="1"/>
  <c r="K10" i="9"/>
  <c r="F14" i="10"/>
  <c r="K12" i="10"/>
  <c r="D14" i="10"/>
  <c r="J12" i="10"/>
  <c r="I34" i="9"/>
  <c r="I32" i="9"/>
  <c r="K21" i="9" l="1"/>
  <c r="K18" i="9"/>
  <c r="K30" i="9"/>
  <c r="D15" i="10"/>
  <c r="J15" i="10" s="1"/>
  <c r="J14" i="10"/>
  <c r="F34" i="9"/>
  <c r="K34" i="9" s="1"/>
  <c r="K33" i="9"/>
  <c r="J10" i="10"/>
  <c r="D11" i="10"/>
  <c r="J11" i="10" s="1"/>
  <c r="F32" i="9"/>
  <c r="K32" i="9" s="1"/>
  <c r="K31" i="9"/>
  <c r="F15" i="10"/>
  <c r="K15" i="10" s="1"/>
  <c r="K14" i="10"/>
  <c r="F16" i="9"/>
  <c r="K16" i="9" s="1"/>
  <c r="K15" i="9"/>
  <c r="J5" i="10"/>
  <c r="D17" i="10" l="1"/>
  <c r="J17" i="10" s="1"/>
  <c r="J16" i="10"/>
  <c r="J19" i="10" l="1"/>
  <c r="D20" i="10"/>
  <c r="J20" i="10" s="1"/>
  <c r="R9" i="16" l="1"/>
  <c r="R22" i="16"/>
  <c r="O14" i="16" l="1"/>
  <c r="O15" i="16" s="1"/>
  <c r="O41" i="15"/>
  <c r="R26" i="16"/>
  <c r="R24" i="16"/>
  <c r="O35" i="15"/>
  <c r="R8" i="16"/>
  <c r="R21" i="16"/>
  <c r="O38" i="15"/>
  <c r="O39" i="15" s="1"/>
  <c r="O44" i="15"/>
  <c r="R12" i="16"/>
  <c r="L14" i="16"/>
  <c r="R13" i="16"/>
  <c r="R18" i="16"/>
  <c r="O47" i="15"/>
  <c r="O11" i="16"/>
  <c r="S26" i="16" l="1"/>
  <c r="R14" i="16"/>
  <c r="O17" i="16"/>
  <c r="O31" i="16" l="1"/>
  <c r="O20" i="16"/>
  <c r="O33" i="16" l="1"/>
  <c r="O29" i="16" l="1"/>
  <c r="J26" i="16" l="1"/>
  <c r="Z26" i="12" l="1"/>
  <c r="R26" i="12" l="1"/>
  <c r="J6" i="12" l="1"/>
  <c r="J30" i="12" l="1"/>
  <c r="D31" i="12"/>
  <c r="J31" i="12" s="1"/>
  <c r="D23" i="10"/>
  <c r="J23" i="10" s="1"/>
  <c r="J22" i="10"/>
  <c r="J32" i="12" l="1"/>
  <c r="D33" i="12"/>
  <c r="J33" i="12" s="1"/>
  <c r="G15" i="9" l="1"/>
  <c r="G16" i="9" l="1"/>
  <c r="G34" i="9"/>
  <c r="G32" i="9"/>
  <c r="G12" i="9"/>
  <c r="G18" i="9" l="1"/>
  <c r="G21" i="9" l="1"/>
  <c r="G30" i="9" l="1"/>
  <c r="K26" i="16" l="1"/>
  <c r="G14" i="16" l="1"/>
  <c r="AA26" i="12"/>
  <c r="W14" i="12" l="1"/>
  <c r="O14" i="12"/>
  <c r="J22" i="16" l="1"/>
  <c r="Z22" i="12" l="1"/>
  <c r="G15" i="16"/>
  <c r="W15" i="12" l="1"/>
  <c r="O15" i="12"/>
  <c r="G11" i="16"/>
  <c r="W11" i="12" l="1"/>
  <c r="O11" i="12"/>
  <c r="G17" i="16"/>
  <c r="W17" i="12" l="1"/>
  <c r="O17" i="12"/>
  <c r="G31" i="16"/>
  <c r="G20" i="16"/>
  <c r="W20" i="12" l="1"/>
  <c r="O20" i="12"/>
  <c r="O31" i="12"/>
  <c r="G33" i="16"/>
  <c r="W31" i="12" l="1"/>
  <c r="O33" i="12"/>
  <c r="W33" i="12" l="1"/>
  <c r="G29" i="16"/>
  <c r="W29" i="12" l="1"/>
  <c r="O29" i="12"/>
  <c r="G35" i="15" l="1"/>
  <c r="O36" i="10" l="1"/>
  <c r="W36" i="10" l="1"/>
  <c r="G38" i="15" l="1"/>
  <c r="G39" i="15" s="1"/>
  <c r="W39" i="10" l="1"/>
  <c r="W40" i="10" s="1"/>
  <c r="O39" i="10"/>
  <c r="O40" i="10" s="1"/>
  <c r="G41" i="15"/>
  <c r="W42" i="10" l="1"/>
  <c r="O42" i="10"/>
  <c r="G47" i="15"/>
  <c r="G44" i="15"/>
  <c r="O45" i="10" l="1"/>
  <c r="O48" i="10"/>
  <c r="W45" i="10" l="1"/>
  <c r="W48" i="10"/>
  <c r="J57" i="15" l="1"/>
  <c r="K9" i="16" l="1"/>
  <c r="J9" i="16" l="1"/>
  <c r="Z9" i="12"/>
  <c r="R9" i="12"/>
  <c r="K13" i="16"/>
  <c r="J13" i="16" l="1"/>
  <c r="Z13" i="12"/>
  <c r="R13" i="12"/>
  <c r="K8" i="16" l="1"/>
  <c r="J8" i="16" l="1"/>
  <c r="Z8" i="12"/>
  <c r="R8" i="12"/>
  <c r="K5" i="16" l="1"/>
  <c r="J5" i="16"/>
  <c r="K21" i="16"/>
  <c r="K24" i="16"/>
  <c r="K6" i="16"/>
  <c r="J6" i="16"/>
  <c r="R22" i="12"/>
  <c r="K22" i="16"/>
  <c r="J24" i="16" l="1"/>
  <c r="J21" i="16"/>
  <c r="Z21" i="12"/>
  <c r="Z24" i="12"/>
  <c r="R6" i="12"/>
  <c r="R21" i="12"/>
  <c r="R24" i="12"/>
  <c r="R5" i="12"/>
  <c r="K7" i="16"/>
  <c r="J7" i="16"/>
  <c r="I11" i="16"/>
  <c r="F11" i="16" l="1"/>
  <c r="K11" i="16" s="1"/>
  <c r="K10" i="16"/>
  <c r="K26" i="12"/>
  <c r="S9" i="12"/>
  <c r="H11" i="16"/>
  <c r="R7" i="12"/>
  <c r="S26" i="12" l="1"/>
  <c r="D11" i="16"/>
  <c r="J11" i="16" s="1"/>
  <c r="J10" i="16"/>
  <c r="E11" i="16"/>
  <c r="L11" i="12" l="1"/>
  <c r="R11" i="12" s="1"/>
  <c r="R10" i="12"/>
  <c r="S8" i="12" l="1"/>
  <c r="S13" i="12"/>
  <c r="H14" i="12" l="1"/>
  <c r="S24" i="12"/>
  <c r="E14" i="12"/>
  <c r="S22" i="12"/>
  <c r="S6" i="12" l="1"/>
  <c r="S21" i="12"/>
  <c r="S5" i="12" l="1"/>
  <c r="E15" i="12" l="1"/>
  <c r="H15" i="12"/>
  <c r="H11" i="12" l="1"/>
  <c r="Q11" i="12"/>
  <c r="S7" i="12"/>
  <c r="E11" i="12"/>
  <c r="S10" i="12"/>
  <c r="N11" i="12"/>
  <c r="S11" i="12" l="1"/>
  <c r="M11" i="12"/>
  <c r="P11" i="12"/>
  <c r="H31" i="12"/>
  <c r="H17" i="12"/>
  <c r="E17" i="12"/>
  <c r="E31" i="12"/>
  <c r="E20" i="12" l="1"/>
  <c r="H20" i="12"/>
  <c r="E33" i="12" l="1"/>
  <c r="H33" i="12"/>
  <c r="E29" i="12" l="1"/>
  <c r="H29" i="12"/>
  <c r="I14" i="16" l="1"/>
  <c r="I15" i="16" s="1"/>
  <c r="Q14" i="12" l="1"/>
  <c r="Q15" i="12" s="1"/>
  <c r="H14" i="16"/>
  <c r="H15" i="16" s="1"/>
  <c r="K18" i="16"/>
  <c r="I17" i="16"/>
  <c r="F17" i="16" l="1"/>
  <c r="K17" i="16" s="1"/>
  <c r="K16" i="16"/>
  <c r="Z18" i="12"/>
  <c r="J18" i="16"/>
  <c r="F14" i="16"/>
  <c r="K12" i="16"/>
  <c r="R18" i="12"/>
  <c r="P14" i="12"/>
  <c r="P15" i="12" s="1"/>
  <c r="E14" i="16"/>
  <c r="E15" i="16" s="1"/>
  <c r="I31" i="16"/>
  <c r="H17" i="16"/>
  <c r="Q17" i="12"/>
  <c r="S18" i="12"/>
  <c r="I20" i="16"/>
  <c r="N17" i="12" l="1"/>
  <c r="S17" i="12" s="1"/>
  <c r="S16" i="12"/>
  <c r="T14" i="12"/>
  <c r="Z12" i="12"/>
  <c r="N14" i="12"/>
  <c r="S12" i="12"/>
  <c r="F31" i="16"/>
  <c r="K31" i="16" s="1"/>
  <c r="K30" i="16"/>
  <c r="J16" i="16"/>
  <c r="D17" i="16"/>
  <c r="J17" i="16" s="1"/>
  <c r="F15" i="16"/>
  <c r="K15" i="16" s="1"/>
  <c r="K14" i="16"/>
  <c r="F20" i="16"/>
  <c r="K20" i="16" s="1"/>
  <c r="K19" i="16"/>
  <c r="L14" i="12"/>
  <c r="R12" i="12"/>
  <c r="D14" i="16"/>
  <c r="J12" i="16"/>
  <c r="P17" i="12"/>
  <c r="H20" i="16"/>
  <c r="Q20" i="12"/>
  <c r="I33" i="16"/>
  <c r="H31" i="16"/>
  <c r="Q31" i="12"/>
  <c r="M14" i="12"/>
  <c r="M15" i="12" s="1"/>
  <c r="E17" i="16"/>
  <c r="K23" i="16" l="1"/>
  <c r="K32" i="16"/>
  <c r="F33" i="16"/>
  <c r="K33" i="16" s="1"/>
  <c r="L17" i="12"/>
  <c r="R17" i="12" s="1"/>
  <c r="R16" i="12"/>
  <c r="D20" i="16"/>
  <c r="J20" i="16" s="1"/>
  <c r="J19" i="16"/>
  <c r="L15" i="12"/>
  <c r="R15" i="12" s="1"/>
  <c r="R14" i="12"/>
  <c r="Z14" i="12"/>
  <c r="S19" i="12"/>
  <c r="N20" i="12"/>
  <c r="S20" i="12" s="1"/>
  <c r="S30" i="12"/>
  <c r="N31" i="12"/>
  <c r="S31" i="12" s="1"/>
  <c r="D31" i="16"/>
  <c r="J31" i="16" s="1"/>
  <c r="J30" i="16"/>
  <c r="D15" i="16"/>
  <c r="J15" i="16" s="1"/>
  <c r="J14" i="16"/>
  <c r="N15" i="12"/>
  <c r="S15" i="12" s="1"/>
  <c r="S14" i="12"/>
  <c r="E31" i="16"/>
  <c r="M31" i="12"/>
  <c r="E20" i="16"/>
  <c r="J23" i="16"/>
  <c r="H33" i="16"/>
  <c r="Q33" i="12"/>
  <c r="P31" i="12"/>
  <c r="P20" i="12"/>
  <c r="K25" i="16" l="1"/>
  <c r="R30" i="12"/>
  <c r="L31" i="12"/>
  <c r="R31" i="12" s="1"/>
  <c r="N33" i="12"/>
  <c r="S33" i="12" s="1"/>
  <c r="S32" i="12"/>
  <c r="R19" i="12"/>
  <c r="L20" i="12"/>
  <c r="R20" i="12" s="1"/>
  <c r="S23" i="12"/>
  <c r="D33" i="16"/>
  <c r="J33" i="16" s="1"/>
  <c r="J32" i="16"/>
  <c r="M17" i="12"/>
  <c r="M20" i="12"/>
  <c r="J25" i="16"/>
  <c r="R23" i="12"/>
  <c r="P33" i="12"/>
  <c r="E33" i="16"/>
  <c r="I29" i="16"/>
  <c r="L33" i="12" l="1"/>
  <c r="R33" i="12" s="1"/>
  <c r="R32" i="12"/>
  <c r="S25" i="12"/>
  <c r="F29" i="16"/>
  <c r="K29" i="16" s="1"/>
  <c r="K28" i="16"/>
  <c r="H29" i="16"/>
  <c r="Q29" i="12"/>
  <c r="R25" i="12"/>
  <c r="M33" i="12"/>
  <c r="D29" i="16" l="1"/>
  <c r="J29" i="16" s="1"/>
  <c r="J28" i="16"/>
  <c r="N29" i="12"/>
  <c r="S29" i="12" s="1"/>
  <c r="S28" i="12"/>
  <c r="E29" i="16"/>
  <c r="P29" i="12"/>
  <c r="R28" i="12" l="1"/>
  <c r="L29" i="12"/>
  <c r="R29" i="12" s="1"/>
  <c r="M29" i="12"/>
  <c r="K57" i="15" l="1"/>
  <c r="J9" i="15" l="1"/>
  <c r="R21" i="15"/>
  <c r="J13" i="15"/>
  <c r="R13" i="15"/>
  <c r="R9" i="15"/>
  <c r="Z9" i="10"/>
  <c r="Z13" i="10"/>
  <c r="R9" i="10"/>
  <c r="R13" i="10"/>
  <c r="K9" i="15"/>
  <c r="S13" i="16"/>
  <c r="R33" i="15"/>
  <c r="S33" i="15"/>
  <c r="R29" i="15"/>
  <c r="S29" i="15"/>
  <c r="S37" i="15"/>
  <c r="R37" i="15"/>
  <c r="S24" i="16"/>
  <c r="J29" i="15"/>
  <c r="K29" i="15"/>
  <c r="K37" i="15"/>
  <c r="J37" i="15"/>
  <c r="J45" i="15"/>
  <c r="S9" i="16"/>
  <c r="J33" i="15"/>
  <c r="K33" i="15"/>
  <c r="J85" i="15"/>
  <c r="R5" i="15"/>
  <c r="K13" i="15"/>
  <c r="S13" i="15"/>
  <c r="J81" i="15"/>
  <c r="K81" i="15"/>
  <c r="R81" i="15"/>
  <c r="K85" i="15" l="1"/>
  <c r="S80" i="15"/>
  <c r="K77" i="15"/>
  <c r="R80" i="15"/>
  <c r="J77" i="15"/>
  <c r="J8" i="15"/>
  <c r="J21" i="15"/>
  <c r="R8" i="15"/>
  <c r="K45" i="15"/>
  <c r="R77" i="15"/>
  <c r="I62" i="15"/>
  <c r="K61" i="15"/>
  <c r="S85" i="15"/>
  <c r="Z62" i="10"/>
  <c r="R61" i="15"/>
  <c r="AA58" i="10"/>
  <c r="S57" i="15"/>
  <c r="G62" i="15"/>
  <c r="J61" i="15"/>
  <c r="S81" i="15"/>
  <c r="S53" i="15"/>
  <c r="R85" i="15"/>
  <c r="AA62" i="10"/>
  <c r="S61" i="15"/>
  <c r="Z58" i="10"/>
  <c r="R57" i="15"/>
  <c r="J53" i="15"/>
  <c r="S21" i="15"/>
  <c r="S5" i="15"/>
  <c r="R53" i="15"/>
  <c r="AA22" i="12"/>
  <c r="S22" i="16"/>
  <c r="AA9" i="10"/>
  <c r="S9" i="15"/>
  <c r="S77" i="15"/>
  <c r="K53" i="15"/>
  <c r="AA30" i="10"/>
  <c r="Z21" i="10"/>
  <c r="Z8" i="10"/>
  <c r="AA38" i="10"/>
  <c r="AA13" i="10"/>
  <c r="AA34" i="10"/>
  <c r="AA13" i="12"/>
  <c r="AA24" i="12"/>
  <c r="Z34" i="10"/>
  <c r="AA9" i="12"/>
  <c r="Z38" i="10"/>
  <c r="Z30" i="10"/>
  <c r="R21" i="10"/>
  <c r="R8" i="10"/>
  <c r="R32" i="15"/>
  <c r="S32" i="15"/>
  <c r="K21" i="15"/>
  <c r="R38" i="10"/>
  <c r="S38" i="10"/>
  <c r="K5" i="15"/>
  <c r="J5" i="15"/>
  <c r="R34" i="10"/>
  <c r="K8" i="15"/>
  <c r="K32" i="15"/>
  <c r="J32" i="15"/>
  <c r="S21" i="16"/>
  <c r="H62" i="15"/>
  <c r="S8" i="16"/>
  <c r="J69" i="15"/>
  <c r="K69" i="15"/>
  <c r="R46" i="10"/>
  <c r="O63" i="10"/>
  <c r="J93" i="15" l="1"/>
  <c r="S13" i="10"/>
  <c r="S30" i="10"/>
  <c r="K93" i="15"/>
  <c r="S54" i="10"/>
  <c r="S93" i="15"/>
  <c r="K80" i="15"/>
  <c r="J80" i="15"/>
  <c r="J56" i="15"/>
  <c r="K56" i="15"/>
  <c r="R27" i="14"/>
  <c r="S34" i="10"/>
  <c r="Z46" i="10"/>
  <c r="R45" i="15"/>
  <c r="AA8" i="10"/>
  <c r="S8" i="15"/>
  <c r="S69" i="15"/>
  <c r="R56" i="15"/>
  <c r="Z54" i="10"/>
  <c r="R93" i="15"/>
  <c r="R69" i="15"/>
  <c r="AA46" i="10"/>
  <c r="S45" i="15"/>
  <c r="S56" i="15"/>
  <c r="S46" i="10"/>
  <c r="AA54" i="10"/>
  <c r="Z33" i="10"/>
  <c r="AA21" i="10"/>
  <c r="Z5" i="10"/>
  <c r="AA8" i="12"/>
  <c r="AA21" i="12"/>
  <c r="AA33" i="10"/>
  <c r="AA5" i="10"/>
  <c r="R70" i="10"/>
  <c r="R5" i="10"/>
  <c r="R58" i="10"/>
  <c r="S9" i="10"/>
  <c r="S21" i="10"/>
  <c r="R57" i="10"/>
  <c r="K27" i="14"/>
  <c r="R33" i="10"/>
  <c r="S5" i="10"/>
  <c r="S58" i="10"/>
  <c r="J27" i="9"/>
  <c r="R30" i="10"/>
  <c r="J27" i="14"/>
  <c r="S62" i="10"/>
  <c r="R54" i="10"/>
  <c r="S8" i="10"/>
  <c r="S70" i="10"/>
  <c r="R62" i="10"/>
  <c r="Z70" i="10" l="1"/>
  <c r="Z57" i="10"/>
  <c r="S57" i="10"/>
  <c r="AA70" i="10"/>
  <c r="S27" i="14"/>
  <c r="AA57" i="10"/>
  <c r="S27" i="9"/>
  <c r="S33" i="10"/>
  <c r="R27" i="9"/>
  <c r="AA27" i="9" l="1"/>
  <c r="Z27" i="9"/>
  <c r="Q14" i="15" l="1"/>
  <c r="Q38" i="15"/>
  <c r="I14" i="15"/>
  <c r="I38" i="15"/>
  <c r="R18" i="15" l="1"/>
  <c r="Y39" i="10"/>
  <c r="Y14" i="10"/>
  <c r="J66" i="15"/>
  <c r="K66" i="15"/>
  <c r="J18" i="15"/>
  <c r="K18" i="15"/>
  <c r="R42" i="15"/>
  <c r="S42" i="15"/>
  <c r="H38" i="15"/>
  <c r="H14" i="15"/>
  <c r="J90" i="15"/>
  <c r="Q86" i="15"/>
  <c r="O86" i="15"/>
  <c r="J42" i="15"/>
  <c r="K42" i="15"/>
  <c r="O62" i="15"/>
  <c r="G86" i="15"/>
  <c r="I86" i="15"/>
  <c r="Q39" i="10"/>
  <c r="K90" i="15" l="1"/>
  <c r="R84" i="15"/>
  <c r="S84" i="15"/>
  <c r="K84" i="15"/>
  <c r="J84" i="15"/>
  <c r="S12" i="15"/>
  <c r="N14" i="15"/>
  <c r="Z5" i="12"/>
  <c r="R5" i="16"/>
  <c r="AA18" i="10"/>
  <c r="S18" i="15"/>
  <c r="J36" i="15"/>
  <c r="D38" i="15"/>
  <c r="F86" i="15"/>
  <c r="K86" i="15" s="1"/>
  <c r="N38" i="15"/>
  <c r="S36" i="15"/>
  <c r="R12" i="10"/>
  <c r="L14" i="10"/>
  <c r="Z12" i="10"/>
  <c r="T14" i="10"/>
  <c r="Y63" i="10"/>
  <c r="Q62" i="15"/>
  <c r="L62" i="15"/>
  <c r="R60" i="15"/>
  <c r="K12" i="15"/>
  <c r="F14" i="15"/>
  <c r="K14" i="15" s="1"/>
  <c r="F38" i="15"/>
  <c r="K38" i="15" s="1"/>
  <c r="K36" i="15"/>
  <c r="D86" i="15"/>
  <c r="J86" i="15" s="1"/>
  <c r="R36" i="15"/>
  <c r="L38" i="15"/>
  <c r="D14" i="15"/>
  <c r="J14" i="15" s="1"/>
  <c r="J12" i="15"/>
  <c r="X39" i="10"/>
  <c r="P38" i="15"/>
  <c r="X14" i="10"/>
  <c r="P14" i="15"/>
  <c r="L86" i="15"/>
  <c r="R86" i="15" s="1"/>
  <c r="F62" i="15"/>
  <c r="K62" i="15" s="1"/>
  <c r="K60" i="15"/>
  <c r="AA18" i="12"/>
  <c r="S18" i="16"/>
  <c r="N86" i="15"/>
  <c r="S86" i="15" s="1"/>
  <c r="D62" i="15"/>
  <c r="J62" i="15" s="1"/>
  <c r="J60" i="15"/>
  <c r="R12" i="15"/>
  <c r="L14" i="15"/>
  <c r="R25" i="14"/>
  <c r="R10" i="14"/>
  <c r="R23" i="14"/>
  <c r="R22" i="14"/>
  <c r="R14" i="14"/>
  <c r="AA43" i="10"/>
  <c r="W63" i="10"/>
  <c r="Z43" i="10"/>
  <c r="Z18" i="10"/>
  <c r="E14" i="10"/>
  <c r="Q63" i="10"/>
  <c r="H63" i="10"/>
  <c r="H14" i="10"/>
  <c r="K10" i="14"/>
  <c r="H86" i="15"/>
  <c r="K14" i="14"/>
  <c r="J23" i="14"/>
  <c r="P86" i="15"/>
  <c r="Q14" i="10"/>
  <c r="E86" i="15"/>
  <c r="S6" i="16"/>
  <c r="R30" i="15"/>
  <c r="S30" i="15"/>
  <c r="J30" i="15"/>
  <c r="K30" i="15"/>
  <c r="G15" i="14"/>
  <c r="J14" i="14"/>
  <c r="J28" i="14"/>
  <c r="E14" i="15"/>
  <c r="E38" i="15"/>
  <c r="R18" i="10"/>
  <c r="H39" i="10"/>
  <c r="M62" i="15"/>
  <c r="I15" i="14"/>
  <c r="E62" i="15"/>
  <c r="R43" i="10"/>
  <c r="J6" i="15"/>
  <c r="K6" i="15"/>
  <c r="R6" i="15"/>
  <c r="J10" i="14"/>
  <c r="K23" i="14"/>
  <c r="O15" i="14"/>
  <c r="Q15" i="15"/>
  <c r="Q39" i="15"/>
  <c r="I15" i="15"/>
  <c r="S90" i="15" l="1"/>
  <c r="J78" i="15"/>
  <c r="S6" i="15"/>
  <c r="S43" i="10"/>
  <c r="R19" i="14"/>
  <c r="S5" i="16"/>
  <c r="AA5" i="12"/>
  <c r="K78" i="15"/>
  <c r="R90" i="15"/>
  <c r="R28" i="14"/>
  <c r="S54" i="15"/>
  <c r="S78" i="15"/>
  <c r="U39" i="10"/>
  <c r="M38" i="15"/>
  <c r="S28" i="14"/>
  <c r="S18" i="10"/>
  <c r="K28" i="14"/>
  <c r="K54" i="15"/>
  <c r="S7" i="16"/>
  <c r="AA12" i="10"/>
  <c r="V14" i="10"/>
  <c r="AA67" i="10"/>
  <c r="V14" i="12"/>
  <c r="S60" i="15"/>
  <c r="N62" i="15"/>
  <c r="R66" i="15"/>
  <c r="R54" i="15"/>
  <c r="S19" i="14"/>
  <c r="R78" i="15"/>
  <c r="R61" i="10"/>
  <c r="L63" i="10"/>
  <c r="S12" i="10"/>
  <c r="N14" i="10"/>
  <c r="X63" i="10"/>
  <c r="P62" i="15"/>
  <c r="J54" i="15"/>
  <c r="R7" i="16"/>
  <c r="L15" i="16"/>
  <c r="R15" i="16" s="1"/>
  <c r="Z37" i="10"/>
  <c r="T39" i="10"/>
  <c r="Z61" i="10"/>
  <c r="T63" i="10"/>
  <c r="AA37" i="10"/>
  <c r="V39" i="10"/>
  <c r="R14" i="15"/>
  <c r="S14" i="15"/>
  <c r="AA61" i="10"/>
  <c r="V63" i="10"/>
  <c r="Z67" i="10"/>
  <c r="M86" i="15"/>
  <c r="N63" i="10"/>
  <c r="S61" i="10"/>
  <c r="S23" i="14"/>
  <c r="Z6" i="12"/>
  <c r="R6" i="16"/>
  <c r="D15" i="14"/>
  <c r="J15" i="14" s="1"/>
  <c r="J13" i="14"/>
  <c r="S38" i="15"/>
  <c r="U14" i="10"/>
  <c r="M14" i="15"/>
  <c r="F15" i="14"/>
  <c r="K13" i="14"/>
  <c r="U14" i="12"/>
  <c r="M14" i="16"/>
  <c r="S66" i="15"/>
  <c r="R38" i="15"/>
  <c r="R62" i="15"/>
  <c r="Z14" i="10"/>
  <c r="R14" i="10"/>
  <c r="N14" i="16"/>
  <c r="J38" i="15"/>
  <c r="Z6" i="10"/>
  <c r="Y15" i="10"/>
  <c r="K19" i="14"/>
  <c r="AA31" i="10"/>
  <c r="AA6" i="10"/>
  <c r="Z31" i="10"/>
  <c r="Z10" i="9"/>
  <c r="U63" i="10"/>
  <c r="R9" i="14"/>
  <c r="P14" i="10"/>
  <c r="M14" i="10"/>
  <c r="G87" i="15"/>
  <c r="I87" i="15"/>
  <c r="P39" i="15"/>
  <c r="I39" i="15"/>
  <c r="E39" i="10"/>
  <c r="R67" i="10"/>
  <c r="J25" i="14"/>
  <c r="P39" i="10"/>
  <c r="O15" i="9"/>
  <c r="J22" i="9"/>
  <c r="J9" i="14"/>
  <c r="P63" i="10"/>
  <c r="J9" i="9"/>
  <c r="J14" i="9"/>
  <c r="H15" i="15"/>
  <c r="G63" i="15"/>
  <c r="I63" i="15"/>
  <c r="R31" i="15"/>
  <c r="S31" i="15"/>
  <c r="P15" i="15"/>
  <c r="Q87" i="15"/>
  <c r="K6" i="14"/>
  <c r="H15" i="14"/>
  <c r="K25" i="14"/>
  <c r="S10" i="9"/>
  <c r="K9" i="14"/>
  <c r="J31" i="15"/>
  <c r="S6" i="10"/>
  <c r="R6" i="14"/>
  <c r="J6" i="14"/>
  <c r="J19" i="14"/>
  <c r="S31" i="10"/>
  <c r="J28" i="9"/>
  <c r="S23" i="9"/>
  <c r="O63" i="15"/>
  <c r="R6" i="10"/>
  <c r="J7" i="14"/>
  <c r="S67" i="10"/>
  <c r="E63" i="10"/>
  <c r="R31" i="10"/>
  <c r="J10" i="9"/>
  <c r="J25" i="9"/>
  <c r="Q11" i="15"/>
  <c r="K79" i="15" l="1"/>
  <c r="J79" i="15"/>
  <c r="R7" i="14"/>
  <c r="R55" i="10"/>
  <c r="S10" i="14"/>
  <c r="S79" i="15"/>
  <c r="E15" i="14"/>
  <c r="S55" i="10"/>
  <c r="Y11" i="12"/>
  <c r="Q11" i="16"/>
  <c r="N15" i="9"/>
  <c r="R37" i="10"/>
  <c r="L39" i="10"/>
  <c r="AA7" i="10"/>
  <c r="N11" i="15"/>
  <c r="S11" i="15" s="1"/>
  <c r="R23" i="9"/>
  <c r="J23" i="9"/>
  <c r="D63" i="15"/>
  <c r="J63" i="15" s="1"/>
  <c r="J55" i="15"/>
  <c r="S28" i="9"/>
  <c r="R55" i="15"/>
  <c r="F15" i="15"/>
  <c r="K15" i="15" s="1"/>
  <c r="K7" i="15"/>
  <c r="AA13" i="9"/>
  <c r="Q15" i="14"/>
  <c r="AA6" i="12"/>
  <c r="Z14" i="9"/>
  <c r="L39" i="15"/>
  <c r="R39" i="15" s="1"/>
  <c r="AA63" i="10"/>
  <c r="S14" i="10"/>
  <c r="R63" i="10"/>
  <c r="V15" i="12"/>
  <c r="AA7" i="12"/>
  <c r="S10" i="15"/>
  <c r="S37" i="10"/>
  <c r="N39" i="10"/>
  <c r="F63" i="15"/>
  <c r="K63" i="15" s="1"/>
  <c r="K55" i="15"/>
  <c r="S14" i="9"/>
  <c r="D15" i="15"/>
  <c r="J15" i="15" s="1"/>
  <c r="J7" i="15"/>
  <c r="AA28" i="9"/>
  <c r="S63" i="10"/>
  <c r="N15" i="14"/>
  <c r="D87" i="15"/>
  <c r="J87" i="15" s="1"/>
  <c r="Z63" i="10"/>
  <c r="S62" i="15"/>
  <c r="N63" i="15"/>
  <c r="AA14" i="10"/>
  <c r="AA55" i="10"/>
  <c r="AA10" i="9"/>
  <c r="U15" i="12"/>
  <c r="M15" i="16"/>
  <c r="R13" i="14"/>
  <c r="L15" i="14"/>
  <c r="S9" i="14"/>
  <c r="O87" i="15"/>
  <c r="S6" i="14"/>
  <c r="S7" i="14"/>
  <c r="Z23" i="9"/>
  <c r="Z7" i="12"/>
  <c r="T15" i="12"/>
  <c r="Z15" i="12" s="1"/>
  <c r="D39" i="15"/>
  <c r="J39" i="15" s="1"/>
  <c r="L63" i="15"/>
  <c r="R63" i="15" s="1"/>
  <c r="N39" i="15"/>
  <c r="S39" i="15" s="1"/>
  <c r="N87" i="15"/>
  <c r="S87" i="15" s="1"/>
  <c r="S14" i="14"/>
  <c r="N11" i="16"/>
  <c r="J13" i="9"/>
  <c r="D15" i="9"/>
  <c r="S25" i="14"/>
  <c r="N83" i="15"/>
  <c r="Y64" i="10"/>
  <c r="Q63" i="15"/>
  <c r="F39" i="15"/>
  <c r="K39" i="15" s="1"/>
  <c r="K31" i="15"/>
  <c r="P15" i="14"/>
  <c r="S22" i="14"/>
  <c r="K7" i="14"/>
  <c r="W15" i="9"/>
  <c r="N15" i="16"/>
  <c r="K15" i="14"/>
  <c r="F87" i="15"/>
  <c r="K87" i="15" s="1"/>
  <c r="AA39" i="10"/>
  <c r="Z39" i="10"/>
  <c r="Z55" i="10"/>
  <c r="L87" i="15"/>
  <c r="V11" i="12"/>
  <c r="Z32" i="10"/>
  <c r="W64" i="10"/>
  <c r="Z6" i="9"/>
  <c r="Y40" i="10"/>
  <c r="R14" i="9"/>
  <c r="I16" i="14"/>
  <c r="M63" i="10"/>
  <c r="J19" i="9"/>
  <c r="M39" i="10"/>
  <c r="I83" i="15"/>
  <c r="E87" i="15"/>
  <c r="R28" i="9"/>
  <c r="S25" i="9"/>
  <c r="J22" i="14"/>
  <c r="G83" i="15"/>
  <c r="G16" i="14"/>
  <c r="H15" i="9"/>
  <c r="Q35" i="15"/>
  <c r="R10" i="9"/>
  <c r="M15" i="15"/>
  <c r="M15" i="14"/>
  <c r="E39" i="15"/>
  <c r="K22" i="14"/>
  <c r="P87" i="15"/>
  <c r="H63" i="15"/>
  <c r="R25" i="9"/>
  <c r="P11" i="15"/>
  <c r="Q64" i="10"/>
  <c r="N15" i="10"/>
  <c r="O59" i="15"/>
  <c r="P63" i="15"/>
  <c r="S7" i="9"/>
  <c r="E63" i="15"/>
  <c r="Q15" i="9"/>
  <c r="M39" i="15"/>
  <c r="O64" i="10"/>
  <c r="H16" i="14"/>
  <c r="M87" i="15"/>
  <c r="J7" i="9"/>
  <c r="E15" i="15"/>
  <c r="I35" i="15"/>
  <c r="G59" i="15"/>
  <c r="I59" i="15"/>
  <c r="I11" i="15"/>
  <c r="S6" i="9"/>
  <c r="R9" i="9"/>
  <c r="H39" i="15"/>
  <c r="Q40" i="10"/>
  <c r="H87" i="15"/>
  <c r="Q89" i="15"/>
  <c r="Q17" i="15"/>
  <c r="O83" i="15" l="1"/>
  <c r="AA10" i="12"/>
  <c r="AA6" i="9"/>
  <c r="R87" i="15"/>
  <c r="J82" i="15"/>
  <c r="K8" i="14"/>
  <c r="Q65" i="15"/>
  <c r="Q59" i="15"/>
  <c r="S10" i="16"/>
  <c r="S11" i="16"/>
  <c r="Z56" i="10"/>
  <c r="AA14" i="9"/>
  <c r="S56" i="10"/>
  <c r="V15" i="10"/>
  <c r="AA15" i="10" s="1"/>
  <c r="S88" i="15"/>
  <c r="E15" i="9"/>
  <c r="AA11" i="12"/>
  <c r="R79" i="15"/>
  <c r="R82" i="15"/>
  <c r="S13" i="14"/>
  <c r="AA56" i="10"/>
  <c r="AA32" i="10"/>
  <c r="S55" i="15"/>
  <c r="D16" i="14"/>
  <c r="J16" i="14" s="1"/>
  <c r="J8" i="14"/>
  <c r="R30" i="16"/>
  <c r="L31" i="16"/>
  <c r="R31" i="16" s="1"/>
  <c r="S15" i="9"/>
  <c r="L35" i="15"/>
  <c r="R35" i="15" s="1"/>
  <c r="R34" i="15"/>
  <c r="S32" i="10"/>
  <c r="M17" i="16"/>
  <c r="J6" i="9"/>
  <c r="R10" i="15"/>
  <c r="L11" i="15"/>
  <c r="R11" i="15" s="1"/>
  <c r="Z25" i="9"/>
  <c r="Z7" i="9"/>
  <c r="V40" i="10"/>
  <c r="AA40" i="10" s="1"/>
  <c r="Z10" i="12"/>
  <c r="T11" i="12"/>
  <c r="Z11" i="12" s="1"/>
  <c r="V15" i="9"/>
  <c r="S63" i="15"/>
  <c r="T64" i="10"/>
  <c r="Z64" i="10" s="1"/>
  <c r="S15" i="14"/>
  <c r="AA23" i="9"/>
  <c r="Q16" i="14"/>
  <c r="S7" i="15"/>
  <c r="N15" i="15"/>
  <c r="S15" i="15" s="1"/>
  <c r="S13" i="9"/>
  <c r="N17" i="16"/>
  <c r="F17" i="15"/>
  <c r="D11" i="15"/>
  <c r="J11" i="15" s="1"/>
  <c r="J10" i="15"/>
  <c r="U64" i="10"/>
  <c r="M63" i="15"/>
  <c r="N17" i="15"/>
  <c r="S17" i="15" s="1"/>
  <c r="S16" i="15"/>
  <c r="D83" i="15"/>
  <c r="J83" i="15" s="1"/>
  <c r="S19" i="9"/>
  <c r="Z19" i="9"/>
  <c r="F16" i="14"/>
  <c r="K16" i="14" s="1"/>
  <c r="N64" i="10"/>
  <c r="S64" i="10" s="1"/>
  <c r="M11" i="16"/>
  <c r="S39" i="10"/>
  <c r="N40" i="10"/>
  <c r="S40" i="10" s="1"/>
  <c r="Y15" i="9"/>
  <c r="R7" i="10"/>
  <c r="L15" i="10"/>
  <c r="R15" i="10" s="1"/>
  <c r="K82" i="15"/>
  <c r="K58" i="15"/>
  <c r="F59" i="15"/>
  <c r="K59" i="15" s="1"/>
  <c r="S8" i="14"/>
  <c r="S82" i="15"/>
  <c r="J34" i="15"/>
  <c r="D35" i="15"/>
  <c r="J35" i="15" s="1"/>
  <c r="X11" i="12"/>
  <c r="P11" i="16"/>
  <c r="Z9" i="9"/>
  <c r="R7" i="15"/>
  <c r="L15" i="15"/>
  <c r="R15" i="15" s="1"/>
  <c r="J15" i="9"/>
  <c r="Z28" i="9"/>
  <c r="U11" i="12"/>
  <c r="V64" i="10"/>
  <c r="AA64" i="10" s="1"/>
  <c r="AA19" i="9"/>
  <c r="R39" i="10"/>
  <c r="R16" i="16"/>
  <c r="L17" i="16"/>
  <c r="R17" i="16" s="1"/>
  <c r="N89" i="15"/>
  <c r="S89" i="15" s="1"/>
  <c r="L83" i="15"/>
  <c r="R83" i="15" s="1"/>
  <c r="S64" i="15"/>
  <c r="N65" i="15"/>
  <c r="S65" i="15" s="1"/>
  <c r="R58" i="15"/>
  <c r="L59" i="15"/>
  <c r="R59" i="15" s="1"/>
  <c r="W16" i="9"/>
  <c r="O16" i="14"/>
  <c r="D59" i="15"/>
  <c r="J59" i="15" s="1"/>
  <c r="J58" i="15"/>
  <c r="S34" i="15"/>
  <c r="N35" i="15"/>
  <c r="S35" i="15" s="1"/>
  <c r="F35" i="15"/>
  <c r="K35" i="15" s="1"/>
  <c r="K34" i="15"/>
  <c r="F11" i="15"/>
  <c r="K11" i="15" s="1"/>
  <c r="K10" i="15"/>
  <c r="X84" i="10"/>
  <c r="X96" i="10"/>
  <c r="X90" i="10"/>
  <c r="X93" i="10"/>
  <c r="X15" i="10"/>
  <c r="X15" i="9"/>
  <c r="T40" i="10"/>
  <c r="Z40" i="10" s="1"/>
  <c r="L11" i="16"/>
  <c r="R11" i="16" s="1"/>
  <c r="R10" i="16"/>
  <c r="L16" i="14"/>
  <c r="R15" i="14"/>
  <c r="Z16" i="12"/>
  <c r="T17" i="12"/>
  <c r="Z17" i="12" s="1"/>
  <c r="U40" i="10"/>
  <c r="Y60" i="10"/>
  <c r="Z22" i="9"/>
  <c r="Y11" i="10"/>
  <c r="X40" i="10"/>
  <c r="R6" i="9"/>
  <c r="P15" i="9"/>
  <c r="R19" i="9"/>
  <c r="M20" i="16"/>
  <c r="Q71" i="15"/>
  <c r="Q23" i="15"/>
  <c r="P17" i="15"/>
  <c r="I41" i="15"/>
  <c r="H11" i="15"/>
  <c r="I12" i="14"/>
  <c r="M35" i="15"/>
  <c r="G89" i="15"/>
  <c r="G12" i="14"/>
  <c r="M11" i="15"/>
  <c r="E11" i="15"/>
  <c r="P16" i="14"/>
  <c r="M89" i="15"/>
  <c r="H40" i="10"/>
  <c r="M59" i="15"/>
  <c r="E64" i="10"/>
  <c r="H35" i="15"/>
  <c r="O89" i="15"/>
  <c r="R7" i="9"/>
  <c r="P59" i="15"/>
  <c r="E59" i="15"/>
  <c r="J88" i="15"/>
  <c r="E35" i="15"/>
  <c r="O16" i="9"/>
  <c r="E16" i="14"/>
  <c r="M83" i="15"/>
  <c r="I17" i="15"/>
  <c r="Q41" i="15"/>
  <c r="H59" i="15"/>
  <c r="Q60" i="10"/>
  <c r="O65" i="15"/>
  <c r="P83" i="15"/>
  <c r="E40" i="10"/>
  <c r="M31" i="16"/>
  <c r="R22" i="9"/>
  <c r="H83" i="15"/>
  <c r="Q95" i="15"/>
  <c r="S9" i="9"/>
  <c r="G65" i="15"/>
  <c r="O60" i="10"/>
  <c r="E83" i="15"/>
  <c r="H64" i="10"/>
  <c r="S22" i="9"/>
  <c r="M16" i="14"/>
  <c r="J8" i="9"/>
  <c r="R32" i="10"/>
  <c r="Q68" i="15"/>
  <c r="I20" i="15"/>
  <c r="I92" i="15"/>
  <c r="Q20" i="15"/>
  <c r="I68" i="15"/>
  <c r="I44" i="15"/>
  <c r="Q44" i="15"/>
  <c r="O12" i="14" l="1"/>
  <c r="R8" i="14"/>
  <c r="R16" i="14"/>
  <c r="K91" i="15"/>
  <c r="AA7" i="9"/>
  <c r="H11" i="10"/>
  <c r="H60" i="10"/>
  <c r="R88" i="15"/>
  <c r="S94" i="15"/>
  <c r="M15" i="9"/>
  <c r="S67" i="15"/>
  <c r="N68" i="15"/>
  <c r="S68" i="15" s="1"/>
  <c r="Q92" i="15"/>
  <c r="F44" i="15"/>
  <c r="K44" i="15" s="1"/>
  <c r="K43" i="15"/>
  <c r="F68" i="15"/>
  <c r="K68" i="15" s="1"/>
  <c r="K67" i="15"/>
  <c r="E15" i="10"/>
  <c r="E84" i="10"/>
  <c r="E90" i="10"/>
  <c r="E93" i="10"/>
  <c r="E96" i="10"/>
  <c r="D65" i="15"/>
  <c r="J65" i="15" s="1"/>
  <c r="J64" i="15"/>
  <c r="R23" i="16"/>
  <c r="L92" i="15"/>
  <c r="E11" i="10"/>
  <c r="N95" i="15"/>
  <c r="S95" i="15" s="1"/>
  <c r="S22" i="15"/>
  <c r="N23" i="15"/>
  <c r="S23" i="15" s="1"/>
  <c r="L17" i="15"/>
  <c r="R17" i="15" s="1"/>
  <c r="R16" i="15"/>
  <c r="Q11" i="10"/>
  <c r="N71" i="15"/>
  <c r="S71" i="15" s="1"/>
  <c r="S70" i="15"/>
  <c r="T36" i="10"/>
  <c r="Z36" i="10" s="1"/>
  <c r="Z35" i="10"/>
  <c r="V11" i="10"/>
  <c r="AA11" i="10" s="1"/>
  <c r="AA10" i="10"/>
  <c r="AA8" i="9"/>
  <c r="Y16" i="9"/>
  <c r="K17" i="15"/>
  <c r="AA25" i="9"/>
  <c r="AA9" i="9"/>
  <c r="N92" i="15"/>
  <c r="R32" i="16"/>
  <c r="L33" i="16"/>
  <c r="R33" i="16" s="1"/>
  <c r="F65" i="15"/>
  <c r="D12" i="14"/>
  <c r="J12" i="14" s="1"/>
  <c r="J11" i="14"/>
  <c r="U84" i="10"/>
  <c r="U90" i="10"/>
  <c r="U93" i="10"/>
  <c r="U96" i="10"/>
  <c r="U15" i="10"/>
  <c r="L89" i="15"/>
  <c r="R89" i="15" s="1"/>
  <c r="X64" i="10"/>
  <c r="V17" i="10"/>
  <c r="Z7" i="10"/>
  <c r="T15" i="10"/>
  <c r="Z15" i="10" s="1"/>
  <c r="Q83" i="15"/>
  <c r="S83" i="15" s="1"/>
  <c r="S58" i="15"/>
  <c r="N59" i="15"/>
  <c r="S59" i="15" s="1"/>
  <c r="V17" i="12"/>
  <c r="N31" i="16"/>
  <c r="V16" i="9"/>
  <c r="AA15" i="9"/>
  <c r="F20" i="15"/>
  <c r="K20" i="15" s="1"/>
  <c r="K19" i="15"/>
  <c r="X36" i="10"/>
  <c r="P35" i="15"/>
  <c r="F92" i="15"/>
  <c r="K92" i="15" s="1"/>
  <c r="H96" i="10"/>
  <c r="H90" i="10"/>
  <c r="H93" i="10"/>
  <c r="H84" i="10"/>
  <c r="H15" i="10"/>
  <c r="L11" i="10"/>
  <c r="R11" i="10" s="1"/>
  <c r="R10" i="10"/>
  <c r="F23" i="15"/>
  <c r="F41" i="15"/>
  <c r="K41" i="15" s="1"/>
  <c r="K40" i="15"/>
  <c r="I89" i="15"/>
  <c r="L41" i="15"/>
  <c r="R41" i="15" s="1"/>
  <c r="R40" i="15"/>
  <c r="L36" i="10"/>
  <c r="R36" i="10" s="1"/>
  <c r="R35" i="10"/>
  <c r="K11" i="14"/>
  <c r="F12" i="14"/>
  <c r="K12" i="14" s="1"/>
  <c r="Z8" i="9"/>
  <c r="Y36" i="10"/>
  <c r="R13" i="9"/>
  <c r="L15" i="9"/>
  <c r="L40" i="10"/>
  <c r="R40" i="10" s="1"/>
  <c r="D16" i="9"/>
  <c r="J16" i="9" s="1"/>
  <c r="V60" i="10"/>
  <c r="AA60" i="10" s="1"/>
  <c r="AA59" i="10"/>
  <c r="N16" i="14"/>
  <c r="S16" i="14" s="1"/>
  <c r="U17" i="12"/>
  <c r="N20" i="16"/>
  <c r="S43" i="15"/>
  <c r="N44" i="15"/>
  <c r="S44" i="15" s="1"/>
  <c r="R56" i="10"/>
  <c r="L64" i="10"/>
  <c r="R64" i="10" s="1"/>
  <c r="S7" i="10"/>
  <c r="Q15" i="10"/>
  <c r="S15" i="10" s="1"/>
  <c r="D17" i="15"/>
  <c r="J17" i="15" s="1"/>
  <c r="J16" i="15"/>
  <c r="S59" i="10"/>
  <c r="N60" i="10"/>
  <c r="S60" i="10" s="1"/>
  <c r="Y12" i="9"/>
  <c r="Q12" i="14"/>
  <c r="R64" i="15"/>
  <c r="L65" i="15"/>
  <c r="R65" i="15" s="1"/>
  <c r="L95" i="15"/>
  <c r="S40" i="15"/>
  <c r="N41" i="15"/>
  <c r="S41" i="15" s="1"/>
  <c r="D89" i="15"/>
  <c r="J89" i="15" s="1"/>
  <c r="Y66" i="10"/>
  <c r="I65" i="15"/>
  <c r="N36" i="10"/>
  <c r="S10" i="10"/>
  <c r="N11" i="10"/>
  <c r="L12" i="14"/>
  <c r="R12" i="14" s="1"/>
  <c r="R11" i="14"/>
  <c r="D41" i="15"/>
  <c r="J41" i="15" s="1"/>
  <c r="J40" i="15"/>
  <c r="N12" i="14"/>
  <c r="Z10" i="10"/>
  <c r="T11" i="10"/>
  <c r="Z11" i="10" s="1"/>
  <c r="AA22" i="9"/>
  <c r="W60" i="10"/>
  <c r="U15" i="9"/>
  <c r="F83" i="15"/>
  <c r="K83" i="15" s="1"/>
  <c r="Z13" i="9"/>
  <c r="T15" i="9"/>
  <c r="R19" i="16"/>
  <c r="L20" i="16"/>
  <c r="R20" i="16" s="1"/>
  <c r="K16" i="15"/>
  <c r="V20" i="12"/>
  <c r="U11" i="10"/>
  <c r="Y20" i="10"/>
  <c r="Y69" i="10"/>
  <c r="Y42" i="10"/>
  <c r="W12" i="9"/>
  <c r="X16" i="9"/>
  <c r="M65" i="15"/>
  <c r="U60" i="10"/>
  <c r="M12" i="14"/>
  <c r="Y45" i="10"/>
  <c r="U20" i="12"/>
  <c r="X11" i="10"/>
  <c r="E17" i="15"/>
  <c r="P64" i="10"/>
  <c r="R8" i="9"/>
  <c r="P89" i="15"/>
  <c r="Q36" i="10"/>
  <c r="H44" i="15"/>
  <c r="O68" i="15"/>
  <c r="O71" i="15"/>
  <c r="P41" i="15"/>
  <c r="Q47" i="15"/>
  <c r="P40" i="10"/>
  <c r="H16" i="9"/>
  <c r="Q16" i="9"/>
  <c r="G92" i="15"/>
  <c r="G95" i="15"/>
  <c r="G18" i="14"/>
  <c r="H12" i="14"/>
  <c r="E17" i="10"/>
  <c r="G68" i="15"/>
  <c r="G71" i="15"/>
  <c r="O66" i="10"/>
  <c r="E65" i="15"/>
  <c r="E41" i="15"/>
  <c r="M41" i="15"/>
  <c r="M95" i="15"/>
  <c r="H36" i="10"/>
  <c r="M17" i="15"/>
  <c r="O12" i="9"/>
  <c r="Q18" i="14"/>
  <c r="M33" i="16"/>
  <c r="H20" i="15"/>
  <c r="I21" i="14"/>
  <c r="M92" i="15"/>
  <c r="P12" i="14"/>
  <c r="I23" i="15"/>
  <c r="Q17" i="10"/>
  <c r="I18" i="14"/>
  <c r="E16" i="9"/>
  <c r="M71" i="15"/>
  <c r="P65" i="15"/>
  <c r="E60" i="10"/>
  <c r="I95" i="15"/>
  <c r="H89" i="15"/>
  <c r="O18" i="14"/>
  <c r="E89" i="15"/>
  <c r="I71" i="15"/>
  <c r="H65" i="15"/>
  <c r="E36" i="10"/>
  <c r="E12" i="14"/>
  <c r="I47" i="15"/>
  <c r="H41" i="15"/>
  <c r="Q42" i="10"/>
  <c r="P23" i="15"/>
  <c r="S36" i="10" l="1"/>
  <c r="P60" i="10"/>
  <c r="K94" i="15"/>
  <c r="S92" i="15"/>
  <c r="J94" i="15"/>
  <c r="S91" i="15"/>
  <c r="K88" i="15"/>
  <c r="S12" i="14"/>
  <c r="S11" i="14"/>
  <c r="K65" i="15"/>
  <c r="X45" i="10"/>
  <c r="P44" i="15"/>
  <c r="R43" i="15"/>
  <c r="L44" i="15"/>
  <c r="R44" i="15" s="1"/>
  <c r="L71" i="15"/>
  <c r="R71" i="15" s="1"/>
  <c r="R70" i="15"/>
  <c r="D23" i="15"/>
  <c r="J23" i="15" s="1"/>
  <c r="J22" i="15"/>
  <c r="AA44" i="10"/>
  <c r="V45" i="10"/>
  <c r="AA45" i="10" s="1"/>
  <c r="AA11" i="9"/>
  <c r="V12" i="9"/>
  <c r="AA12" i="9" s="1"/>
  <c r="X60" i="10"/>
  <c r="W66" i="10"/>
  <c r="T16" i="9"/>
  <c r="Z16" i="9" s="1"/>
  <c r="Z15" i="9"/>
  <c r="U16" i="9"/>
  <c r="R15" i="9"/>
  <c r="L16" i="9"/>
  <c r="R16" i="9" s="1"/>
  <c r="K22" i="15"/>
  <c r="Z19" i="12"/>
  <c r="T20" i="12"/>
  <c r="Z20" i="12" s="1"/>
  <c r="T60" i="10"/>
  <c r="Z60" i="10" s="1"/>
  <c r="Z59" i="10"/>
  <c r="S19" i="15"/>
  <c r="N20" i="15"/>
  <c r="S20" i="15" s="1"/>
  <c r="D42" i="10"/>
  <c r="J42" i="10" s="1"/>
  <c r="J41" i="10"/>
  <c r="N23" i="10"/>
  <c r="N66" i="10"/>
  <c r="X20" i="10"/>
  <c r="P20" i="15"/>
  <c r="J43" i="15"/>
  <c r="D44" i="15"/>
  <c r="J44" i="15" s="1"/>
  <c r="M11" i="10"/>
  <c r="M84" i="10"/>
  <c r="M90" i="10"/>
  <c r="M93" i="10"/>
  <c r="M96" i="10"/>
  <c r="M15" i="10"/>
  <c r="X17" i="10"/>
  <c r="H17" i="15"/>
  <c r="L47" i="15"/>
  <c r="R47" i="15" s="1"/>
  <c r="R46" i="15"/>
  <c r="F47" i="15"/>
  <c r="K47" i="15" s="1"/>
  <c r="K46" i="15"/>
  <c r="R16" i="10"/>
  <c r="L17" i="10"/>
  <c r="R17" i="10" s="1"/>
  <c r="P11" i="10"/>
  <c r="P90" i="10"/>
  <c r="P93" i="10"/>
  <c r="P84" i="10"/>
  <c r="P96" i="10"/>
  <c r="P15" i="10"/>
  <c r="J91" i="15"/>
  <c r="L60" i="10"/>
  <c r="R60" i="10" s="1"/>
  <c r="R59" i="10"/>
  <c r="U36" i="10"/>
  <c r="U31" i="12"/>
  <c r="V69" i="10"/>
  <c r="AA69" i="10" s="1"/>
  <c r="AA68" i="10"/>
  <c r="T66" i="10"/>
  <c r="S35" i="10"/>
  <c r="K23" i="15"/>
  <c r="AA16" i="9"/>
  <c r="N33" i="16"/>
  <c r="S11" i="10"/>
  <c r="S8" i="9"/>
  <c r="N16" i="9"/>
  <c r="S16" i="9" s="1"/>
  <c r="AA19" i="10"/>
  <c r="V20" i="10"/>
  <c r="AA20" i="10" s="1"/>
  <c r="N12" i="9"/>
  <c r="Y21" i="9"/>
  <c r="Q21" i="14"/>
  <c r="D47" i="15"/>
  <c r="J47" i="15" s="1"/>
  <c r="J46" i="15"/>
  <c r="S41" i="10"/>
  <c r="N42" i="10"/>
  <c r="S42" i="10" s="1"/>
  <c r="D68" i="15"/>
  <c r="J68" i="15" s="1"/>
  <c r="J67" i="15"/>
  <c r="D18" i="14"/>
  <c r="J18" i="14" s="1"/>
  <c r="J17" i="14"/>
  <c r="D95" i="15"/>
  <c r="J95" i="15" s="1"/>
  <c r="K17" i="14"/>
  <c r="F18" i="14"/>
  <c r="K18" i="14" s="1"/>
  <c r="M40" i="10"/>
  <c r="M64" i="10"/>
  <c r="AA65" i="10"/>
  <c r="V66" i="10"/>
  <c r="AA66" i="10" s="1"/>
  <c r="Z41" i="10"/>
  <c r="T42" i="10"/>
  <c r="Z42" i="10" s="1"/>
  <c r="T31" i="12"/>
  <c r="Z31" i="12" s="1"/>
  <c r="Z30" i="12"/>
  <c r="V31" i="12"/>
  <c r="AA35" i="10"/>
  <c r="V36" i="10"/>
  <c r="AA36" i="10" s="1"/>
  <c r="R94" i="15"/>
  <c r="L20" i="15"/>
  <c r="R20" i="15" s="1"/>
  <c r="R19" i="15"/>
  <c r="F95" i="15"/>
  <c r="K95" i="15" s="1"/>
  <c r="R91" i="15"/>
  <c r="K70" i="15"/>
  <c r="F71" i="15"/>
  <c r="K71" i="15" s="1"/>
  <c r="R25" i="16"/>
  <c r="S16" i="10"/>
  <c r="N17" i="10"/>
  <c r="S17" i="10" s="1"/>
  <c r="R67" i="15"/>
  <c r="L68" i="15"/>
  <c r="R68" i="15" s="1"/>
  <c r="D71" i="15"/>
  <c r="J71" i="15" s="1"/>
  <c r="J70" i="15"/>
  <c r="D20" i="15"/>
  <c r="J20" i="15" s="1"/>
  <c r="J19" i="15"/>
  <c r="F89" i="15"/>
  <c r="K89" i="15" s="1"/>
  <c r="K64" i="15"/>
  <c r="Z23" i="12"/>
  <c r="M44" i="15"/>
  <c r="U12" i="9"/>
  <c r="U66" i="10"/>
  <c r="X12" i="9"/>
  <c r="W18" i="9"/>
  <c r="Y18" i="9"/>
  <c r="U17" i="10"/>
  <c r="X42" i="10"/>
  <c r="M68" i="15"/>
  <c r="E68" i="15"/>
  <c r="E20" i="15"/>
  <c r="H92" i="15"/>
  <c r="P36" i="10"/>
  <c r="H68" i="15"/>
  <c r="Q32" i="14"/>
  <c r="P71" i="15"/>
  <c r="P68" i="15"/>
  <c r="E18" i="14"/>
  <c r="M60" i="10"/>
  <c r="H72" i="10"/>
  <c r="H45" i="10"/>
  <c r="O21" i="14"/>
  <c r="P21" i="14"/>
  <c r="H18" i="14"/>
  <c r="Q23" i="10"/>
  <c r="I32" i="14"/>
  <c r="H42" i="10"/>
  <c r="P47" i="15"/>
  <c r="M17" i="10"/>
  <c r="H17" i="10"/>
  <c r="H48" i="10"/>
  <c r="Q18" i="9"/>
  <c r="H47" i="15"/>
  <c r="Q48" i="10"/>
  <c r="I34" i="14"/>
  <c r="E47" i="15"/>
  <c r="O72" i="10"/>
  <c r="H12" i="9"/>
  <c r="G32" i="14"/>
  <c r="H23" i="10"/>
  <c r="E95" i="15"/>
  <c r="O32" i="14"/>
  <c r="H95" i="15"/>
  <c r="P95" i="15"/>
  <c r="O69" i="10"/>
  <c r="E12" i="9"/>
  <c r="E44" i="15"/>
  <c r="Q12" i="9"/>
  <c r="P16" i="9"/>
  <c r="Q66" i="10"/>
  <c r="H66" i="10"/>
  <c r="E23" i="10"/>
  <c r="H71" i="15"/>
  <c r="Q72" i="10"/>
  <c r="M47" i="15"/>
  <c r="M20" i="15"/>
  <c r="M23" i="15"/>
  <c r="E66" i="10"/>
  <c r="M36" i="10"/>
  <c r="E23" i="15"/>
  <c r="E42" i="10"/>
  <c r="O18" i="9"/>
  <c r="G21" i="14"/>
  <c r="M16" i="9"/>
  <c r="Q45" i="10"/>
  <c r="P12" i="9" l="1"/>
  <c r="S23" i="10"/>
  <c r="Z65" i="10"/>
  <c r="Z66" i="10"/>
  <c r="R22" i="10"/>
  <c r="L23" i="10"/>
  <c r="R23" i="10" s="1"/>
  <c r="N48" i="10"/>
  <c r="S48" i="10" s="1"/>
  <c r="S47" i="10"/>
  <c r="U18" i="9"/>
  <c r="M18" i="14"/>
  <c r="R19" i="10"/>
  <c r="L20" i="10"/>
  <c r="R20" i="10" s="1"/>
  <c r="X23" i="10"/>
  <c r="H23" i="15"/>
  <c r="K33" i="14"/>
  <c r="F34" i="14"/>
  <c r="K34" i="14" s="1"/>
  <c r="L66" i="10"/>
  <c r="R66" i="10" s="1"/>
  <c r="R65" i="10"/>
  <c r="U42" i="10"/>
  <c r="T45" i="10"/>
  <c r="Z45" i="10" s="1"/>
  <c r="Z44" i="10"/>
  <c r="O92" i="15"/>
  <c r="R92" i="15" s="1"/>
  <c r="V33" i="12"/>
  <c r="V42" i="10"/>
  <c r="AA42" i="10" s="1"/>
  <c r="AA41" i="10"/>
  <c r="S12" i="9"/>
  <c r="V23" i="10"/>
  <c r="S65" i="10"/>
  <c r="S22" i="10"/>
  <c r="Z32" i="12"/>
  <c r="T33" i="12"/>
  <c r="Z33" i="12" s="1"/>
  <c r="N18" i="14"/>
  <c r="S18" i="14" s="1"/>
  <c r="S17" i="14"/>
  <c r="X18" i="9"/>
  <c r="P18" i="14"/>
  <c r="D45" i="10"/>
  <c r="J45" i="10" s="1"/>
  <c r="J44" i="10"/>
  <c r="Y34" i="9"/>
  <c r="Q34" i="14"/>
  <c r="F21" i="14"/>
  <c r="K21" i="14" s="1"/>
  <c r="K20" i="14"/>
  <c r="D48" i="10"/>
  <c r="J48" i="10" s="1"/>
  <c r="J47" i="10"/>
  <c r="J71" i="10"/>
  <c r="D72" i="10"/>
  <c r="J72" i="10" s="1"/>
  <c r="R28" i="16"/>
  <c r="L29" i="16"/>
  <c r="R29" i="16" s="1"/>
  <c r="Y48" i="10"/>
  <c r="Y23" i="10"/>
  <c r="Y17" i="10"/>
  <c r="AA17" i="10" s="1"/>
  <c r="AA16" i="10"/>
  <c r="D92" i="15"/>
  <c r="J92" i="15" s="1"/>
  <c r="S66" i="10"/>
  <c r="V18" i="9"/>
  <c r="AA18" i="9" s="1"/>
  <c r="AA17" i="9"/>
  <c r="N45" i="10"/>
  <c r="S45" i="10" s="1"/>
  <c r="S44" i="10"/>
  <c r="F32" i="14"/>
  <c r="K32" i="14" s="1"/>
  <c r="K31" i="14"/>
  <c r="D21" i="14"/>
  <c r="J20" i="14"/>
  <c r="E92" i="15"/>
  <c r="R41" i="10"/>
  <c r="L42" i="10"/>
  <c r="R42" i="10" s="1"/>
  <c r="X66" i="10"/>
  <c r="U33" i="12"/>
  <c r="Z16" i="10"/>
  <c r="T17" i="10"/>
  <c r="Z17" i="10" s="1"/>
  <c r="N47" i="15"/>
  <c r="S47" i="15" s="1"/>
  <c r="S46" i="15"/>
  <c r="O95" i="15"/>
  <c r="R95" i="15" s="1"/>
  <c r="R22" i="15"/>
  <c r="L23" i="15"/>
  <c r="R23" i="15" s="1"/>
  <c r="Z11" i="9"/>
  <c r="T12" i="9"/>
  <c r="Z12" i="9" s="1"/>
  <c r="D12" i="9"/>
  <c r="J12" i="9" s="1"/>
  <c r="J11" i="9"/>
  <c r="L18" i="14"/>
  <c r="R18" i="14" s="1"/>
  <c r="R17" i="14"/>
  <c r="S71" i="10"/>
  <c r="N72" i="10"/>
  <c r="S72" i="10" s="1"/>
  <c r="J21" i="14"/>
  <c r="E71" i="15"/>
  <c r="J17" i="9"/>
  <c r="D18" i="9"/>
  <c r="J18" i="9" s="1"/>
  <c r="D69" i="10"/>
  <c r="J69" i="10" s="1"/>
  <c r="J68" i="10"/>
  <c r="D32" i="14"/>
  <c r="J32" i="14" s="1"/>
  <c r="J31" i="14"/>
  <c r="R31" i="14"/>
  <c r="L32" i="14"/>
  <c r="R32" i="14" s="1"/>
  <c r="P92" i="15"/>
  <c r="N32" i="14"/>
  <c r="S32" i="14" s="1"/>
  <c r="S31" i="14"/>
  <c r="Z19" i="10"/>
  <c r="T20" i="10"/>
  <c r="Z20" i="10" s="1"/>
  <c r="W69" i="10"/>
  <c r="N21" i="14"/>
  <c r="S21" i="14" s="1"/>
  <c r="S20" i="14"/>
  <c r="Y72" i="10"/>
  <c r="W72" i="10"/>
  <c r="Z25" i="12"/>
  <c r="S11" i="9"/>
  <c r="R11" i="9"/>
  <c r="L12" i="9"/>
  <c r="R12" i="9" s="1"/>
  <c r="T18" i="9"/>
  <c r="Z18" i="9" s="1"/>
  <c r="Z17" i="9"/>
  <c r="W32" i="9"/>
  <c r="U69" i="10"/>
  <c r="U20" i="10"/>
  <c r="Y32" i="9"/>
  <c r="P45" i="10"/>
  <c r="E72" i="10"/>
  <c r="P17" i="10"/>
  <c r="P42" i="10"/>
  <c r="E45" i="10"/>
  <c r="G34" i="14"/>
  <c r="P72" i="10"/>
  <c r="O32" i="9"/>
  <c r="H32" i="14"/>
  <c r="E69" i="10"/>
  <c r="M42" i="10"/>
  <c r="M23" i="10"/>
  <c r="E32" i="14"/>
  <c r="H69" i="10"/>
  <c r="Q69" i="10"/>
  <c r="O34" i="14"/>
  <c r="O21" i="9"/>
  <c r="E21" i="14"/>
  <c r="E18" i="9"/>
  <c r="E20" i="10"/>
  <c r="P48" i="10"/>
  <c r="H20" i="10"/>
  <c r="Q20" i="10"/>
  <c r="M21" i="14"/>
  <c r="M12" i="9"/>
  <c r="E48" i="10"/>
  <c r="M72" i="10"/>
  <c r="P23" i="10"/>
  <c r="H18" i="9"/>
  <c r="J24" i="14" l="1"/>
  <c r="N20" i="10"/>
  <c r="S20" i="10" s="1"/>
  <c r="S19" i="10"/>
  <c r="R71" i="10"/>
  <c r="L72" i="10"/>
  <c r="R72" i="10" s="1"/>
  <c r="N32" i="9"/>
  <c r="S68" i="10"/>
  <c r="N69" i="10"/>
  <c r="S69" i="10" s="1"/>
  <c r="U45" i="10"/>
  <c r="X48" i="10"/>
  <c r="AA20" i="9"/>
  <c r="V21" i="9"/>
  <c r="AA21" i="9" s="1"/>
  <c r="Z28" i="12"/>
  <c r="T29" i="12"/>
  <c r="Z29" i="12" s="1"/>
  <c r="Z68" i="10"/>
  <c r="T69" i="10"/>
  <c r="Z69" i="10" s="1"/>
  <c r="R20" i="14"/>
  <c r="L21" i="14"/>
  <c r="R21" i="14" s="1"/>
  <c r="N29" i="16"/>
  <c r="AA71" i="10"/>
  <c r="V72" i="10"/>
  <c r="AA72" i="10" s="1"/>
  <c r="D21" i="9"/>
  <c r="J21" i="9" s="1"/>
  <c r="J20" i="9"/>
  <c r="U32" i="9"/>
  <c r="M32" i="14"/>
  <c r="P32" i="14"/>
  <c r="D32" i="9"/>
  <c r="J32" i="9" s="1"/>
  <c r="J31" i="9"/>
  <c r="S17" i="9"/>
  <c r="N18" i="9"/>
  <c r="S18" i="9" s="1"/>
  <c r="X21" i="9"/>
  <c r="H21" i="14"/>
  <c r="K24" i="14"/>
  <c r="U48" i="10"/>
  <c r="X69" i="10"/>
  <c r="X72" i="10"/>
  <c r="T21" i="9"/>
  <c r="V29" i="12"/>
  <c r="R17" i="9"/>
  <c r="L18" i="9"/>
  <c r="R18" i="9" s="1"/>
  <c r="R44" i="10"/>
  <c r="L45" i="10"/>
  <c r="R45" i="10" s="1"/>
  <c r="M66" i="10"/>
  <c r="P66" i="10"/>
  <c r="Z71" i="10"/>
  <c r="T72" i="10"/>
  <c r="Z72" i="10" s="1"/>
  <c r="AA23" i="10"/>
  <c r="Z47" i="10"/>
  <c r="T48" i="10"/>
  <c r="Z48" i="10" s="1"/>
  <c r="L69" i="10"/>
  <c r="R69" i="10" s="1"/>
  <c r="R68" i="10"/>
  <c r="R24" i="14"/>
  <c r="N21" i="9"/>
  <c r="S24" i="14"/>
  <c r="D34" i="14"/>
  <c r="J34" i="14" s="1"/>
  <c r="J33" i="14"/>
  <c r="U29" i="12"/>
  <c r="M29" i="16"/>
  <c r="L48" i="10"/>
  <c r="R48" i="10" s="1"/>
  <c r="R47" i="10"/>
  <c r="U23" i="10"/>
  <c r="AA31" i="9"/>
  <c r="V32" i="9"/>
  <c r="AA32" i="9" s="1"/>
  <c r="W21" i="9"/>
  <c r="T23" i="10"/>
  <c r="Z23" i="10" s="1"/>
  <c r="Z22" i="10"/>
  <c r="AA47" i="10"/>
  <c r="V48" i="10"/>
  <c r="AA48" i="10" s="1"/>
  <c r="U72" i="10"/>
  <c r="AA22" i="10"/>
  <c r="U21" i="9"/>
  <c r="W34" i="9"/>
  <c r="E34" i="14"/>
  <c r="M45" i="10"/>
  <c r="P18" i="9"/>
  <c r="H34" i="14"/>
  <c r="M18" i="9"/>
  <c r="P20" i="10"/>
  <c r="J24" i="9"/>
  <c r="H32" i="9"/>
  <c r="O34" i="9"/>
  <c r="E21" i="9"/>
  <c r="M48" i="10"/>
  <c r="M20" i="10"/>
  <c r="P69" i="10"/>
  <c r="E32" i="9"/>
  <c r="Q32" i="9"/>
  <c r="H21" i="9"/>
  <c r="Q21" i="9"/>
  <c r="M69" i="10"/>
  <c r="AA24" i="9" l="1"/>
  <c r="J26" i="14"/>
  <c r="R26" i="14"/>
  <c r="S26" i="14"/>
  <c r="L32" i="9"/>
  <c r="R32" i="9" s="1"/>
  <c r="R31" i="9"/>
  <c r="J33" i="9"/>
  <c r="D34" i="9"/>
  <c r="J34" i="9" s="1"/>
  <c r="N34" i="9"/>
  <c r="P34" i="14"/>
  <c r="S20" i="9"/>
  <c r="Z21" i="9"/>
  <c r="X32" i="9"/>
  <c r="U34" i="9"/>
  <c r="M34" i="14"/>
  <c r="S21" i="9"/>
  <c r="T32" i="9"/>
  <c r="Z32" i="9" s="1"/>
  <c r="Z31" i="9"/>
  <c r="L34" i="14"/>
  <c r="R34" i="14" s="1"/>
  <c r="R33" i="14"/>
  <c r="K26" i="14"/>
  <c r="Z24" i="9"/>
  <c r="N34" i="14"/>
  <c r="S34" i="14" s="1"/>
  <c r="S33" i="14"/>
  <c r="T34" i="9"/>
  <c r="Z34" i="9" s="1"/>
  <c r="Z33" i="9"/>
  <c r="S31" i="9"/>
  <c r="R20" i="9"/>
  <c r="L21" i="9"/>
  <c r="R21" i="9" s="1"/>
  <c r="V34" i="9"/>
  <c r="AA34" i="9" s="1"/>
  <c r="AA33" i="9"/>
  <c r="Z20" i="9"/>
  <c r="S32" i="9"/>
  <c r="X34" i="9"/>
  <c r="P21" i="9"/>
  <c r="P32" i="9"/>
  <c r="M21" i="9"/>
  <c r="M32" i="9"/>
  <c r="Q30" i="14"/>
  <c r="I30" i="14"/>
  <c r="H34" i="9"/>
  <c r="Q34" i="9"/>
  <c r="G30" i="14"/>
  <c r="J26" i="9"/>
  <c r="O30" i="14"/>
  <c r="S24" i="9"/>
  <c r="E34" i="9"/>
  <c r="AA26" i="9" l="1"/>
  <c r="Z26" i="9"/>
  <c r="R29" i="14"/>
  <c r="L30" i="14"/>
  <c r="R30" i="14" s="1"/>
  <c r="L34" i="9"/>
  <c r="R34" i="9" s="1"/>
  <c r="R33" i="9"/>
  <c r="D30" i="14"/>
  <c r="J30" i="14" s="1"/>
  <c r="J29" i="14"/>
  <c r="R24" i="9"/>
  <c r="S33" i="9"/>
  <c r="N30" i="14"/>
  <c r="S30" i="14" s="1"/>
  <c r="S29" i="14"/>
  <c r="S34" i="9"/>
  <c r="K29" i="14"/>
  <c r="F30" i="14"/>
  <c r="K30" i="14" s="1"/>
  <c r="E30" i="14"/>
  <c r="R26" i="9"/>
  <c r="P30" i="14"/>
  <c r="P34" i="9"/>
  <c r="H30" i="9"/>
  <c r="S26" i="9"/>
  <c r="M34" i="9"/>
  <c r="O30" i="9"/>
  <c r="H30" i="14"/>
  <c r="Q30" i="9"/>
  <c r="U30" i="9" l="1"/>
  <c r="M30" i="14"/>
  <c r="Y30" i="9"/>
  <c r="W30" i="9"/>
  <c r="X30" i="9"/>
  <c r="P30" i="9"/>
  <c r="E30" i="9"/>
  <c r="N30" i="9" l="1"/>
  <c r="S30" i="9" s="1"/>
  <c r="S29" i="9"/>
  <c r="D30" i="9"/>
  <c r="J30" i="9" s="1"/>
  <c r="J29" i="9"/>
  <c r="Z29" i="9"/>
  <c r="T30" i="9"/>
  <c r="Z30" i="9" s="1"/>
  <c r="AA29" i="9"/>
  <c r="V30" i="9"/>
  <c r="AA30" i="9" s="1"/>
  <c r="R29" i="9"/>
  <c r="L30" i="9"/>
  <c r="R30" i="9" s="1"/>
  <c r="M30" i="9"/>
  <c r="X14" i="12" l="1"/>
  <c r="X15" i="12" s="1"/>
  <c r="P14" i="16"/>
  <c r="P15" i="16" s="1"/>
  <c r="Q17" i="16"/>
  <c r="S17" i="16" s="1"/>
  <c r="S16" i="16"/>
  <c r="Q14" i="16"/>
  <c r="S12" i="16"/>
  <c r="Y14" i="12"/>
  <c r="AA12" i="12"/>
  <c r="Q15" i="16" l="1"/>
  <c r="S15" i="16" s="1"/>
  <c r="S14" i="16"/>
  <c r="Y17" i="12"/>
  <c r="AA17" i="12" s="1"/>
  <c r="AA16" i="12"/>
  <c r="Q20" i="16"/>
  <c r="S20" i="16" s="1"/>
  <c r="S19" i="16"/>
  <c r="Y15" i="12"/>
  <c r="AA15" i="12" s="1"/>
  <c r="AA14" i="12"/>
  <c r="P17" i="16"/>
  <c r="P20" i="16"/>
  <c r="P31" i="16"/>
  <c r="AA23" i="12" l="1"/>
  <c r="S23" i="16"/>
  <c r="X17" i="12"/>
  <c r="Q31" i="16"/>
  <c r="S31" i="16" s="1"/>
  <c r="S30" i="16"/>
  <c r="Y31" i="12"/>
  <c r="AA31" i="12" s="1"/>
  <c r="AA30" i="12"/>
  <c r="X20" i="12"/>
  <c r="S25" i="16"/>
  <c r="P33" i="16"/>
  <c r="X31" i="12" l="1"/>
  <c r="Y20" i="12"/>
  <c r="AA20" i="12" s="1"/>
  <c r="AA19" i="12"/>
  <c r="Q33" i="16"/>
  <c r="S33" i="16" s="1"/>
  <c r="S32" i="16"/>
  <c r="Y33" i="12"/>
  <c r="AA33" i="12" s="1"/>
  <c r="AA32" i="12"/>
  <c r="AA25" i="12"/>
  <c r="Q29" i="16" l="1"/>
  <c r="S29" i="16" s="1"/>
  <c r="S28" i="16"/>
  <c r="X33" i="12"/>
  <c r="P29" i="16"/>
  <c r="X29" i="12" l="1"/>
  <c r="Y29" i="12" l="1"/>
  <c r="AA29" i="12" s="1"/>
  <c r="AA28" i="12"/>
  <c r="AR40" i="4" l="1"/>
  <c r="BB40" i="4" l="1"/>
  <c r="AV40" i="4"/>
  <c r="AZ40" i="4"/>
  <c r="AR23" i="4"/>
  <c r="AR5" i="4"/>
  <c r="BB5" i="4" l="1"/>
  <c r="BB23" i="4"/>
  <c r="AV23" i="4"/>
  <c r="AZ23" i="4"/>
  <c r="AV5" i="4"/>
  <c r="AZ5" i="4"/>
  <c r="DF25" i="13" l="1"/>
  <c r="DQ25" i="13" l="1"/>
  <c r="DM26" i="13" l="1"/>
  <c r="T30" i="2" l="1"/>
  <c r="K30" i="2" l="1"/>
  <c r="AU13" i="7" l="1"/>
  <c r="AV13" i="7" s="1"/>
  <c r="AR13" i="7"/>
  <c r="AO13" i="7"/>
  <c r="AP13" i="7" s="1"/>
  <c r="BN13" i="7" l="1"/>
  <c r="AS13" i="7"/>
  <c r="CI99" i="2" l="1"/>
  <c r="CI97" i="2"/>
  <c r="AQ14" i="7" l="1"/>
  <c r="BN12" i="7"/>
  <c r="BN14" i="7" l="1"/>
  <c r="BK8" i="7" l="1"/>
  <c r="BK5" i="7"/>
  <c r="BK21" i="7" l="1"/>
  <c r="BK6" i="7" l="1"/>
  <c r="AN27" i="7" l="1"/>
  <c r="BK27" i="7" l="1"/>
  <c r="BK7" i="7"/>
  <c r="AN15" i="7"/>
  <c r="BK15" i="7" s="1"/>
  <c r="BK10" i="7" l="1"/>
  <c r="AN11" i="7"/>
  <c r="BK11" i="7" s="1"/>
  <c r="BK24" i="7" l="1"/>
  <c r="AN25" i="7"/>
  <c r="BK25" i="7" s="1"/>
  <c r="BK16" i="7"/>
  <c r="AN17" i="7"/>
  <c r="BK17" i="7" s="1"/>
  <c r="BK19" i="7" l="1"/>
  <c r="AN20" i="7"/>
  <c r="BK20" i="7" s="1"/>
  <c r="AP19" i="7"/>
  <c r="BK22" i="7"/>
  <c r="AN23" i="7"/>
  <c r="BK23" i="7" s="1"/>
  <c r="AP22" i="7"/>
  <c r="BN8" i="7" l="1"/>
  <c r="BN21" i="7"/>
  <c r="BN5" i="7"/>
  <c r="BN6" i="7" l="1"/>
  <c r="AQ27" i="7"/>
  <c r="BN27" i="7" l="1"/>
  <c r="BN7" i="7"/>
  <c r="AQ23" i="7"/>
  <c r="AQ20" i="7"/>
  <c r="AQ15" i="7"/>
  <c r="AQ11" i="7" l="1"/>
  <c r="BN10" i="7"/>
  <c r="BN23" i="7"/>
  <c r="BN20" i="7"/>
  <c r="BN15" i="7"/>
  <c r="AQ17" i="7" l="1"/>
  <c r="BN16" i="7"/>
  <c r="BN11" i="7"/>
  <c r="AQ25" i="7" l="1"/>
  <c r="BN24" i="7"/>
  <c r="BN17" i="7"/>
  <c r="BN25" i="7" l="1"/>
  <c r="X13" i="3" l="1"/>
  <c r="X8" i="3"/>
  <c r="X14" i="3"/>
  <c r="X5" i="3"/>
  <c r="X22" i="3"/>
  <c r="X31" i="3"/>
  <c r="X7" i="3"/>
  <c r="X9" i="3"/>
  <c r="X10" i="3"/>
  <c r="X15" i="3"/>
  <c r="X18" i="3"/>
  <c r="X24" i="3"/>
  <c r="X32" i="3"/>
  <c r="X20" i="3"/>
  <c r="X25" i="3"/>
  <c r="X16" i="3"/>
  <c r="X26" i="3"/>
  <c r="X30" i="3"/>
  <c r="X34" i="3"/>
  <c r="AH30" i="3" l="1"/>
  <c r="AD30" i="3"/>
  <c r="AB30" i="3"/>
  <c r="AD16" i="3"/>
  <c r="AH16" i="3"/>
  <c r="AB16" i="3"/>
  <c r="AD21" i="3"/>
  <c r="AB21" i="3"/>
  <c r="X6" i="3"/>
  <c r="X11" i="3"/>
  <c r="AB12" i="3"/>
  <c r="AD12" i="3"/>
  <c r="AH31" i="3"/>
  <c r="AD31" i="3"/>
  <c r="AB31" i="3"/>
  <c r="AD8" i="3"/>
  <c r="AH8" i="3"/>
  <c r="AB8" i="3"/>
  <c r="AD20" i="3"/>
  <c r="AB20" i="3"/>
  <c r="X27" i="3"/>
  <c r="X21" i="3"/>
  <c r="AH18" i="3"/>
  <c r="AB18" i="3"/>
  <c r="AD18" i="3"/>
  <c r="AD10" i="3"/>
  <c r="AH10" i="3"/>
  <c r="AB10" i="3"/>
  <c r="AD6" i="3"/>
  <c r="AB6" i="3"/>
  <c r="X12" i="3"/>
  <c r="X19" i="3"/>
  <c r="AD5" i="3"/>
  <c r="AB5" i="3"/>
  <c r="AB26" i="3"/>
  <c r="AD26" i="3"/>
  <c r="AH26" i="3"/>
  <c r="AD25" i="3"/>
  <c r="AB25" i="3"/>
  <c r="AH25" i="3"/>
  <c r="AH7" i="3"/>
  <c r="AB7" i="3"/>
  <c r="AD7" i="3"/>
  <c r="X33" i="3"/>
  <c r="X28" i="3"/>
  <c r="AB22" i="3"/>
  <c r="AH22" i="3"/>
  <c r="AD22" i="3"/>
  <c r="AB13" i="3"/>
  <c r="AD13" i="3"/>
  <c r="AH13" i="3"/>
  <c r="AB34" i="3"/>
  <c r="AD34" i="3"/>
  <c r="AH32" i="3"/>
  <c r="AD32" i="3"/>
  <c r="AB32" i="3"/>
  <c r="AD24" i="3"/>
  <c r="AH24" i="3"/>
  <c r="AB24" i="3"/>
  <c r="AB15" i="3"/>
  <c r="AH15" i="3"/>
  <c r="AD15" i="3"/>
  <c r="AD9" i="3"/>
  <c r="AH9" i="3"/>
  <c r="AB9" i="3"/>
  <c r="AD28" i="3"/>
  <c r="AB28" i="3"/>
  <c r="AD14" i="3"/>
  <c r="AH14" i="3"/>
  <c r="AB14" i="3"/>
  <c r="AB19" i="3" l="1"/>
  <c r="AD19" i="3"/>
  <c r="AB27" i="3"/>
  <c r="AD27" i="3"/>
  <c r="AB33" i="3"/>
  <c r="AD33" i="3"/>
  <c r="AB11" i="3"/>
  <c r="AD11" i="3"/>
  <c r="AU12" i="7" l="1"/>
  <c r="AV12" i="7" s="1"/>
  <c r="X14" i="7"/>
  <c r="AU8" i="7" l="1"/>
  <c r="AU5" i="7"/>
  <c r="AU21" i="7"/>
  <c r="AU14" i="7"/>
  <c r="AV14" i="7" s="1"/>
  <c r="AU6" i="7"/>
  <c r="X27" i="7"/>
  <c r="AU27" i="7" l="1"/>
  <c r="AU7" i="7"/>
  <c r="X20" i="7"/>
  <c r="X23" i="7"/>
  <c r="X15" i="7"/>
  <c r="AU15" i="7" l="1"/>
  <c r="AU23" i="7"/>
  <c r="AU10" i="7"/>
  <c r="X11" i="7"/>
  <c r="AU20" i="7"/>
  <c r="AU16" i="7" l="1"/>
  <c r="X17" i="7"/>
  <c r="AU11" i="7"/>
  <c r="AU24" i="7" l="1"/>
  <c r="X25" i="7"/>
  <c r="AU17" i="7"/>
  <c r="AU25" i="7" l="1"/>
  <c r="AF20" i="3" l="1"/>
  <c r="AF32" i="3"/>
  <c r="AF31" i="3"/>
  <c r="AF30" i="3"/>
  <c r="AF25" i="3"/>
  <c r="AF26" i="3"/>
  <c r="AF22" i="3"/>
  <c r="AF24" i="3"/>
  <c r="AF5" i="3"/>
  <c r="AF18" i="3"/>
  <c r="AF14" i="3"/>
  <c r="AF13" i="3"/>
  <c r="AF16" i="3"/>
  <c r="AF15" i="3"/>
  <c r="AF10" i="3"/>
  <c r="AF8" i="3"/>
  <c r="AF9" i="3"/>
  <c r="AF7" i="3"/>
  <c r="AF19" i="3" l="1"/>
  <c r="AF12" i="3"/>
  <c r="AF28" i="3"/>
  <c r="AF33" i="3"/>
  <c r="AF21" i="3"/>
  <c r="AF27" i="3"/>
  <c r="AF34" i="3"/>
  <c r="AF6" i="3" l="1"/>
  <c r="AF11" i="3"/>
  <c r="W6" i="2" l="1"/>
  <c r="N68" i="2"/>
  <c r="W68" i="2"/>
  <c r="Z44" i="2"/>
  <c r="R13" i="2"/>
  <c r="H20" i="2" l="1"/>
  <c r="Q20" i="2"/>
  <c r="Z20" i="2"/>
  <c r="Q44" i="2"/>
  <c r="W89" i="2"/>
  <c r="W65" i="2"/>
  <c r="W14" i="2"/>
  <c r="N14" i="2"/>
  <c r="H14" i="2"/>
  <c r="Z14" i="2"/>
  <c r="Z16" i="2" s="1"/>
  <c r="Q14" i="2"/>
  <c r="Q15" i="2" s="1"/>
  <c r="N62" i="2"/>
  <c r="N63" i="2" s="1"/>
  <c r="K34" i="2"/>
  <c r="T6" i="2"/>
  <c r="T14" i="2"/>
  <c r="Z11" i="2"/>
  <c r="Z8" i="2"/>
  <c r="Q11" i="2"/>
  <c r="Q8" i="2"/>
  <c r="N56" i="2"/>
  <c r="N59" i="2"/>
  <c r="Z6" i="2"/>
  <c r="Q6" i="2"/>
  <c r="N54" i="2"/>
  <c r="W30" i="2"/>
  <c r="N30" i="2"/>
  <c r="Z41" i="2"/>
  <c r="Q41" i="2"/>
  <c r="W41" i="2"/>
  <c r="N38" i="2"/>
  <c r="K14" i="2"/>
  <c r="Q38" i="2"/>
  <c r="W86" i="2"/>
  <c r="W87" i="2" s="1"/>
  <c r="W62" i="2"/>
  <c r="W63" i="2" s="1"/>
  <c r="T41" i="2"/>
  <c r="T46" i="2"/>
  <c r="T47" i="2" s="1"/>
  <c r="T38" i="2"/>
  <c r="Z35" i="2"/>
  <c r="Q35" i="2"/>
  <c r="W83" i="2"/>
  <c r="W59" i="2"/>
  <c r="W98" i="2"/>
  <c r="W100" i="2"/>
  <c r="H6" i="2"/>
  <c r="H10" i="2"/>
  <c r="N78" i="2"/>
  <c r="N6" i="2"/>
  <c r="W95" i="2"/>
  <c r="W71" i="2"/>
  <c r="Z38" i="2" l="1"/>
  <c r="Z39" i="2" s="1"/>
  <c r="Q16" i="2"/>
  <c r="Q22" i="2" s="1"/>
  <c r="N64" i="2"/>
  <c r="N70" i="2" s="1"/>
  <c r="Q47" i="2"/>
  <c r="Z47" i="2"/>
  <c r="K16" i="2"/>
  <c r="K15" i="2"/>
  <c r="W38" i="2"/>
  <c r="W46" i="2"/>
  <c r="W47" i="2" s="1"/>
  <c r="Z22" i="2"/>
  <c r="Z17" i="2"/>
  <c r="H15" i="2"/>
  <c r="T39" i="2"/>
  <c r="Q39" i="2"/>
  <c r="N40" i="2"/>
  <c r="N39" i="2"/>
  <c r="Z15" i="2"/>
  <c r="W16" i="2"/>
  <c r="W15" i="2"/>
  <c r="H11" i="2"/>
  <c r="H16" i="2"/>
  <c r="K6" i="2"/>
  <c r="T16" i="2"/>
  <c r="T15" i="2"/>
  <c r="K40" i="2"/>
  <c r="K35" i="2"/>
  <c r="N15" i="2"/>
  <c r="N16" i="2"/>
  <c r="N65" i="2" l="1"/>
  <c r="Q17" i="2"/>
  <c r="N17" i="2"/>
  <c r="N22" i="2"/>
  <c r="Z23" i="2"/>
  <c r="K22" i="2"/>
  <c r="K17" i="2"/>
  <c r="L17" i="2" s="1"/>
  <c r="W39" i="2"/>
  <c r="T17" i="2"/>
  <c r="T22" i="2"/>
  <c r="T23" i="2" s="1"/>
  <c r="K46" i="2"/>
  <c r="K41" i="2"/>
  <c r="N41" i="2"/>
  <c r="N46" i="2"/>
  <c r="Q23" i="2"/>
  <c r="N71" i="2"/>
  <c r="H17" i="2"/>
  <c r="H22" i="2"/>
  <c r="W22" i="2"/>
  <c r="W23" i="2" s="1"/>
  <c r="W17" i="2"/>
  <c r="K23" i="2" l="1"/>
  <c r="N23" i="2"/>
  <c r="H23" i="2"/>
  <c r="K47" i="2"/>
  <c r="N47" i="2"/>
  <c r="L23" i="2" l="1"/>
  <c r="Z68" i="2" l="1"/>
  <c r="Q68" i="2"/>
  <c r="Q92" i="2" l="1"/>
  <c r="Z100" i="2"/>
  <c r="Z98" i="2"/>
  <c r="Q100" i="2" l="1"/>
  <c r="Q98" i="2"/>
  <c r="Z59" i="2" l="1"/>
  <c r="Z86" i="2"/>
  <c r="Z87" i="2" l="1"/>
  <c r="Z83" i="2"/>
  <c r="Z62" i="2" l="1"/>
  <c r="Z89" i="2"/>
  <c r="Z95" i="2" l="1"/>
  <c r="Z63" i="2"/>
  <c r="Z65" i="2" l="1"/>
  <c r="Z71" i="2"/>
  <c r="Q86" i="2" l="1"/>
  <c r="Q87" i="2" s="1"/>
  <c r="Q59" i="2"/>
  <c r="Q62" i="2"/>
  <c r="Q63" i="2" s="1"/>
  <c r="Q83" i="2"/>
  <c r="Q65" i="2" l="1"/>
  <c r="Q89" i="2"/>
  <c r="Q71" i="2" l="1"/>
  <c r="Q95" i="2"/>
  <c r="AO8" i="7" l="1"/>
  <c r="AP8" i="7" s="1"/>
  <c r="AO12" i="7" l="1"/>
  <c r="AP12" i="7" s="1"/>
  <c r="R14" i="7"/>
  <c r="AR8" i="7"/>
  <c r="AS8" i="7" s="1"/>
  <c r="AO21" i="7"/>
  <c r="AP21" i="7" s="1"/>
  <c r="AO5" i="7"/>
  <c r="AP5" i="7" s="1"/>
  <c r="AR12" i="7" l="1"/>
  <c r="AS12" i="7" s="1"/>
  <c r="U14" i="7"/>
  <c r="R27" i="7"/>
  <c r="AR5" i="7"/>
  <c r="AS5" i="7" s="1"/>
  <c r="AR21" i="7"/>
  <c r="AS21" i="7" s="1"/>
  <c r="AO14" i="7"/>
  <c r="AP14" i="7" s="1"/>
  <c r="AO27" i="7" l="1"/>
  <c r="AP27" i="7" s="1"/>
  <c r="AR6" i="7"/>
  <c r="AS6" i="7" s="1"/>
  <c r="AO6" i="7"/>
  <c r="AP6" i="7" s="1"/>
  <c r="AO10" i="7"/>
  <c r="AP10" i="7" s="1"/>
  <c r="R11" i="7"/>
  <c r="AO7" i="7"/>
  <c r="AP7" i="7" s="1"/>
  <c r="R20" i="7"/>
  <c r="R23" i="7"/>
  <c r="AR14" i="7"/>
  <c r="AS14" i="7" s="1"/>
  <c r="R15" i="7"/>
  <c r="U15" i="7" l="1"/>
  <c r="AR15" i="7" s="1"/>
  <c r="AS15" i="7" s="1"/>
  <c r="U27" i="7"/>
  <c r="AO15" i="7"/>
  <c r="AP15" i="7" s="1"/>
  <c r="AO23" i="7"/>
  <c r="AP23" i="7" s="1"/>
  <c r="AO11" i="7"/>
  <c r="AP11" i="7" s="1"/>
  <c r="AO16" i="7"/>
  <c r="AP16" i="7" s="1"/>
  <c r="R17" i="7"/>
  <c r="AO20" i="7"/>
  <c r="AP20" i="7" s="1"/>
  <c r="AR7" i="7"/>
  <c r="AS7" i="7" s="1"/>
  <c r="U23" i="7"/>
  <c r="U20" i="7"/>
  <c r="AR27" i="7" l="1"/>
  <c r="AS27" i="7" s="1"/>
  <c r="AO24" i="7"/>
  <c r="AP24" i="7" s="1"/>
  <c r="R25" i="7"/>
  <c r="AR20" i="7"/>
  <c r="AS20" i="7" s="1"/>
  <c r="AO17" i="7"/>
  <c r="AP17" i="7" s="1"/>
  <c r="AR16" i="7"/>
  <c r="AS16" i="7" s="1"/>
  <c r="U17" i="7"/>
  <c r="AR23" i="7"/>
  <c r="AS23" i="7" s="1"/>
  <c r="AR10" i="7"/>
  <c r="AS10" i="7" s="1"/>
  <c r="U11" i="7"/>
  <c r="AR11" i="7" l="1"/>
  <c r="AS11" i="7" s="1"/>
  <c r="AO25" i="7"/>
  <c r="AP25" i="7" s="1"/>
  <c r="AR17" i="7"/>
  <c r="AS17" i="7" s="1"/>
  <c r="AR24" i="7"/>
  <c r="AS24" i="7" s="1"/>
  <c r="U25" i="7"/>
  <c r="AR25" i="7" l="1"/>
  <c r="AS25" i="7" s="1"/>
  <c r="AY8" i="7" l="1"/>
  <c r="AY5" i="7"/>
  <c r="AB27" i="7"/>
  <c r="AY27" i="7" l="1"/>
  <c r="AY6" i="7"/>
  <c r="AY7" i="7"/>
  <c r="AB15" i="7"/>
  <c r="AY15" i="7" l="1"/>
  <c r="AB11" i="7"/>
  <c r="AY10" i="7"/>
  <c r="AY11" i="7" l="1"/>
  <c r="AY16" i="7"/>
  <c r="AB17" i="7"/>
  <c r="AY17" i="7" l="1"/>
  <c r="AY24" i="7"/>
  <c r="AB25" i="7"/>
  <c r="AB20" i="7"/>
  <c r="AY19" i="7"/>
  <c r="AY20" i="7" l="1"/>
  <c r="AY25" i="7"/>
  <c r="AY22" i="7" l="1"/>
  <c r="AB23" i="7"/>
  <c r="AY23" i="7" l="1"/>
  <c r="BQ21" i="7" l="1"/>
  <c r="AV21" i="7"/>
  <c r="BQ5" i="7"/>
  <c r="AV5" i="7"/>
  <c r="BQ8" i="7"/>
  <c r="AV8" i="7"/>
  <c r="BQ6" i="7" l="1"/>
  <c r="AV6" i="7"/>
  <c r="AT27" i="7"/>
  <c r="BQ27" i="7" l="1"/>
  <c r="AV27" i="7"/>
  <c r="BQ7" i="7"/>
  <c r="AT15" i="7"/>
  <c r="AV7" i="7"/>
  <c r="BQ10" i="7" l="1"/>
  <c r="AT11" i="7"/>
  <c r="AV10" i="7"/>
  <c r="BQ15" i="7"/>
  <c r="AV15" i="7"/>
  <c r="BQ16" i="7" l="1"/>
  <c r="AT17" i="7"/>
  <c r="AV16" i="7"/>
  <c r="BQ11" i="7"/>
  <c r="AV11" i="7"/>
  <c r="AT20" i="7" l="1"/>
  <c r="BQ19" i="7"/>
  <c r="AV19" i="7"/>
  <c r="BQ17" i="7"/>
  <c r="AV17" i="7"/>
  <c r="AT25" i="7"/>
  <c r="BQ24" i="7"/>
  <c r="AV24" i="7"/>
  <c r="BQ25" i="7" l="1"/>
  <c r="AV25" i="7"/>
  <c r="BQ20" i="7"/>
  <c r="AV20" i="7"/>
  <c r="BQ22" i="7" l="1"/>
  <c r="AT23" i="7"/>
  <c r="AV22" i="7"/>
  <c r="BQ23" i="7" l="1"/>
  <c r="AV23" i="7"/>
  <c r="DB97" i="2" l="1"/>
  <c r="CD99" i="2"/>
  <c r="CF99" i="2" s="1"/>
  <c r="DB99" i="2"/>
  <c r="CD97" i="2"/>
  <c r="CF97" i="2" s="1"/>
  <c r="X9" i="4" l="1"/>
  <c r="X16" i="4"/>
  <c r="X20" i="4"/>
  <c r="X35" i="4"/>
  <c r="X17" i="4"/>
  <c r="X21" i="4"/>
  <c r="X25" i="4"/>
  <c r="X8" i="4"/>
  <c r="X14" i="4"/>
  <c r="X36" i="4"/>
  <c r="X23" i="4"/>
  <c r="X10" i="4"/>
  <c r="X15" i="4"/>
  <c r="X30" i="4"/>
  <c r="X33" i="4"/>
  <c r="X19" i="4"/>
  <c r="X28" i="4"/>
  <c r="X5" i="4"/>
  <c r="X37" i="4"/>
  <c r="X40" i="4"/>
  <c r="X7" i="4"/>
  <c r="X11" i="4"/>
  <c r="X27" i="4"/>
  <c r="X29" i="4"/>
  <c r="X38" i="4"/>
  <c r="AH40" i="4" l="1"/>
  <c r="AB40" i="4"/>
  <c r="AH13" i="4"/>
  <c r="AB13" i="4"/>
  <c r="AH15" i="4"/>
  <c r="AB15" i="4"/>
  <c r="AB14" i="4"/>
  <c r="AH14" i="4"/>
  <c r="AB21" i="4"/>
  <c r="AH21" i="4"/>
  <c r="AH29" i="4"/>
  <c r="AB29" i="4"/>
  <c r="X13" i="4"/>
  <c r="X22" i="4"/>
  <c r="AB16" i="4"/>
  <c r="AH16" i="4"/>
  <c r="AH27" i="4"/>
  <c r="AB27" i="4"/>
  <c r="AH37" i="4"/>
  <c r="AB37" i="4"/>
  <c r="AH19" i="4"/>
  <c r="AB19" i="4"/>
  <c r="AB10" i="4"/>
  <c r="AH10" i="4"/>
  <c r="AH17" i="4"/>
  <c r="AB17" i="4"/>
  <c r="AB24" i="4"/>
  <c r="AH24" i="4"/>
  <c r="AB8" i="4"/>
  <c r="AH8" i="4"/>
  <c r="X31" i="4"/>
  <c r="X24" i="4"/>
  <c r="AH11" i="4"/>
  <c r="AB11" i="4"/>
  <c r="AH5" i="4"/>
  <c r="AB5" i="4"/>
  <c r="AB33" i="4"/>
  <c r="AH33" i="4"/>
  <c r="AB23" i="4"/>
  <c r="AH23" i="4"/>
  <c r="AB32" i="4"/>
  <c r="AH32" i="4"/>
  <c r="AB35" i="4"/>
  <c r="AH35" i="4"/>
  <c r="AB6" i="4"/>
  <c r="AH6" i="4"/>
  <c r="X32" i="4"/>
  <c r="X39" i="4"/>
  <c r="X12" i="4"/>
  <c r="X6" i="4"/>
  <c r="AH38" i="4"/>
  <c r="AB38" i="4"/>
  <c r="AH7" i="4"/>
  <c r="AB7" i="4"/>
  <c r="AB36" i="4"/>
  <c r="AH36" i="4"/>
  <c r="AB25" i="4"/>
  <c r="AH25" i="4"/>
  <c r="AB20" i="4"/>
  <c r="AH20" i="4"/>
  <c r="AH28" i="4"/>
  <c r="AB28" i="4"/>
  <c r="AB30" i="4"/>
  <c r="AH30" i="4"/>
  <c r="AH9" i="4"/>
  <c r="AB9" i="4"/>
  <c r="AB12" i="4" l="1"/>
  <c r="AH12" i="4"/>
  <c r="AB39" i="4"/>
  <c r="AH39" i="4"/>
  <c r="AH22" i="4"/>
  <c r="AB22" i="4"/>
  <c r="AH31" i="4"/>
  <c r="AB31" i="4"/>
  <c r="AF40" i="4" l="1"/>
  <c r="AF37" i="4"/>
  <c r="AF23" i="4"/>
  <c r="AF38" i="4"/>
  <c r="AF36" i="4"/>
  <c r="AF33" i="4"/>
  <c r="AF35" i="4"/>
  <c r="AF29" i="4"/>
  <c r="AF28" i="4"/>
  <c r="AF30" i="4"/>
  <c r="AF25" i="4"/>
  <c r="AF27" i="4"/>
  <c r="AF5" i="4"/>
  <c r="AF21" i="4"/>
  <c r="AF20" i="4"/>
  <c r="AF19" i="4"/>
  <c r="AF15" i="4"/>
  <c r="AF14" i="4"/>
  <c r="AF17" i="4"/>
  <c r="AF16" i="4"/>
  <c r="AF8" i="4"/>
  <c r="AF9" i="4"/>
  <c r="AF11" i="4"/>
  <c r="AF10" i="4"/>
  <c r="AF7" i="4"/>
  <c r="AF22" i="4" l="1"/>
  <c r="AF13" i="4"/>
  <c r="AF12" i="4"/>
  <c r="AF6" i="4"/>
  <c r="AF31" i="4"/>
  <c r="AF24" i="4"/>
  <c r="AF39" i="4"/>
  <c r="AF32" i="4"/>
  <c r="AD23" i="4" l="1"/>
  <c r="AD28" i="4"/>
  <c r="AD30" i="4"/>
  <c r="AD5" i="4"/>
  <c r="AD21" i="4"/>
  <c r="AD38" i="4"/>
  <c r="AD37" i="4"/>
  <c r="AD24" i="4" l="1"/>
  <c r="AD13" i="4"/>
  <c r="AD25" i="4" l="1"/>
  <c r="AD11" i="4"/>
  <c r="AD15" i="4"/>
  <c r="AD7" i="4"/>
  <c r="AD8" i="4"/>
  <c r="AD16" i="4"/>
  <c r="AD19" i="4"/>
  <c r="AD9" i="4"/>
  <c r="AD10" i="4"/>
  <c r="AD17" i="4"/>
  <c r="AD20" i="4"/>
  <c r="AD27" i="4"/>
  <c r="AD29" i="4"/>
  <c r="AD33" i="4"/>
  <c r="AD36" i="4"/>
  <c r="AD35" i="4"/>
  <c r="AD14" i="4" l="1"/>
  <c r="AD22" i="4"/>
  <c r="AD31" i="4"/>
  <c r="AD39" i="4" l="1"/>
  <c r="AD32" i="4"/>
  <c r="AD12" i="4"/>
  <c r="AD6" i="4"/>
  <c r="AD40" i="4" l="1"/>
  <c r="BL25" i="4" l="1"/>
  <c r="BL35" i="4"/>
  <c r="BL7" i="4"/>
  <c r="BL11" i="4"/>
  <c r="BL36" i="4"/>
  <c r="BL19" i="4"/>
  <c r="BL9" i="4"/>
  <c r="BL16" i="4"/>
  <c r="BL20" i="4"/>
  <c r="BL26" i="4"/>
  <c r="BL33" i="4"/>
  <c r="BL17" i="4"/>
  <c r="BL21" i="4"/>
  <c r="BL30" i="4"/>
  <c r="BL34" i="4"/>
  <c r="BL18" i="4"/>
  <c r="BL28" i="4"/>
  <c r="BL8" i="4"/>
  <c r="BL14" i="4"/>
  <c r="BL27" i="4"/>
  <c r="BL37" i="4"/>
  <c r="BL10" i="4"/>
  <c r="BL15" i="4"/>
  <c r="BL29" i="4"/>
  <c r="BL38" i="4"/>
  <c r="BT35" i="4" l="1"/>
  <c r="BT7" i="4"/>
  <c r="BT16" i="4"/>
  <c r="BT10" i="4"/>
  <c r="BT28" i="4"/>
  <c r="BT9" i="4"/>
  <c r="BT19" i="4"/>
  <c r="BT38" i="4"/>
  <c r="BT18" i="4"/>
  <c r="BT21" i="4"/>
  <c r="BT36" i="4"/>
  <c r="BT25" i="4"/>
  <c r="BT37" i="4"/>
  <c r="BT15" i="4"/>
  <c r="BP11" i="4"/>
  <c r="BR11" i="4"/>
  <c r="BR29" i="4"/>
  <c r="BP29" i="4"/>
  <c r="BR27" i="4"/>
  <c r="BP27" i="4"/>
  <c r="BR34" i="4"/>
  <c r="BP34" i="4"/>
  <c r="BP33" i="4"/>
  <c r="BR33" i="4"/>
  <c r="BR9" i="4"/>
  <c r="BP9" i="4"/>
  <c r="BR19" i="4"/>
  <c r="BP19" i="4"/>
  <c r="BR7" i="4"/>
  <c r="BP7" i="4"/>
  <c r="BP35" i="4"/>
  <c r="BR35" i="4"/>
  <c r="BR15" i="4"/>
  <c r="BP15" i="4"/>
  <c r="BR14" i="4"/>
  <c r="BP14" i="4"/>
  <c r="BR28" i="4"/>
  <c r="BP28" i="4"/>
  <c r="BT34" i="4"/>
  <c r="BR17" i="4"/>
  <c r="BP17" i="4"/>
  <c r="BP30" i="4"/>
  <c r="BR30" i="4"/>
  <c r="BR26" i="4"/>
  <c r="BP26" i="4"/>
  <c r="BT30" i="4"/>
  <c r="BT33" i="4"/>
  <c r="BP25" i="4"/>
  <c r="BR25" i="4"/>
  <c r="BP10" i="4"/>
  <c r="BR10" i="4"/>
  <c r="BP8" i="4"/>
  <c r="BR8" i="4"/>
  <c r="BP18" i="4"/>
  <c r="BR18" i="4"/>
  <c r="BT14" i="4"/>
  <c r="BR16" i="4"/>
  <c r="BP16" i="4"/>
  <c r="BR21" i="4"/>
  <c r="BP21" i="4"/>
  <c r="BR20" i="4"/>
  <c r="BP20" i="4"/>
  <c r="BT8" i="4"/>
  <c r="BP36" i="4"/>
  <c r="BR36" i="4"/>
  <c r="BT26" i="4"/>
  <c r="BT20" i="4"/>
  <c r="BR38" i="4"/>
  <c r="BP38" i="4"/>
  <c r="BT11" i="4"/>
  <c r="BR37" i="4"/>
  <c r="BP37" i="4"/>
  <c r="BT29" i="4"/>
  <c r="BT27" i="4"/>
  <c r="BT17" i="4"/>
  <c r="BP12" i="3" l="1"/>
  <c r="BR12" i="3"/>
  <c r="BT12" i="3"/>
  <c r="BP28" i="3"/>
  <c r="BR28" i="3"/>
  <c r="BT28" i="3"/>
  <c r="BR34" i="3"/>
  <c r="BP34" i="3"/>
  <c r="BT34" i="3"/>
  <c r="BP21" i="3"/>
  <c r="BR21" i="3"/>
  <c r="BT21" i="3"/>
  <c r="BP6" i="3"/>
  <c r="BR6" i="3"/>
  <c r="BT6" i="3"/>
  <c r="BR5" i="3" l="1"/>
  <c r="BP5" i="3"/>
  <c r="BT5" i="3"/>
  <c r="BP11" i="3"/>
  <c r="BR11" i="3"/>
  <c r="BT11" i="3"/>
  <c r="BR20" i="3"/>
  <c r="BP20" i="3"/>
  <c r="BT20" i="3"/>
  <c r="BR33" i="3"/>
  <c r="BP33" i="3"/>
  <c r="BT33" i="3"/>
  <c r="BP19" i="3"/>
  <c r="BR19" i="3"/>
  <c r="BT19" i="3"/>
  <c r="BR27" i="3"/>
  <c r="BP27" i="3"/>
  <c r="BT27" i="3"/>
  <c r="BL40" i="4" l="1"/>
  <c r="BP24" i="4" l="1"/>
  <c r="BR24" i="4"/>
  <c r="BT24" i="4"/>
  <c r="BL24" i="4"/>
  <c r="BL31" i="4"/>
  <c r="BL12" i="4"/>
  <c r="BL6" i="4"/>
  <c r="BP6" i="4"/>
  <c r="BR6" i="4"/>
  <c r="BT6" i="4"/>
  <c r="BL32" i="4"/>
  <c r="BL39" i="4"/>
  <c r="BL23" i="4"/>
  <c r="BR32" i="4"/>
  <c r="BP32" i="4"/>
  <c r="BT32" i="4"/>
  <c r="BP40" i="4"/>
  <c r="BR40" i="4"/>
  <c r="BT40" i="4"/>
  <c r="BL5" i="4"/>
  <c r="BL13" i="4"/>
  <c r="BL22" i="4"/>
  <c r="BP13" i="4"/>
  <c r="BT13" i="4"/>
  <c r="BR13" i="4"/>
  <c r="BT5" i="4" l="1"/>
  <c r="BP39" i="4"/>
  <c r="BR39" i="4"/>
  <c r="BT39" i="4"/>
  <c r="BP31" i="4"/>
  <c r="BR31" i="4"/>
  <c r="BT31" i="4"/>
  <c r="BR23" i="4"/>
  <c r="BP23" i="4"/>
  <c r="BT23" i="4"/>
  <c r="BP12" i="4"/>
  <c r="BR12" i="4"/>
  <c r="BT12" i="4"/>
  <c r="BR22" i="4"/>
  <c r="BT22" i="4"/>
  <c r="BP22" i="4"/>
  <c r="BP5" i="4"/>
  <c r="BR5" i="4"/>
  <c r="AZ32" i="3" l="1"/>
  <c r="AZ29" i="3"/>
  <c r="AZ31" i="3"/>
  <c r="AZ30" i="3"/>
  <c r="AZ25" i="3"/>
  <c r="AZ26" i="3"/>
  <c r="AZ23" i="3"/>
  <c r="AZ22" i="3"/>
  <c r="AZ24" i="3"/>
  <c r="AZ18" i="3"/>
  <c r="AZ14" i="3"/>
  <c r="AZ13" i="3"/>
  <c r="AZ17" i="3"/>
  <c r="AZ16" i="3"/>
  <c r="AZ15" i="3"/>
  <c r="AZ10" i="3"/>
  <c r="AZ8" i="3"/>
  <c r="AZ9" i="3"/>
  <c r="AZ7" i="3"/>
  <c r="AZ34" i="3" l="1"/>
  <c r="AZ11" i="3" l="1"/>
  <c r="AZ6" i="3"/>
  <c r="AZ19" i="3"/>
  <c r="AZ12" i="3"/>
  <c r="AZ28" i="3"/>
  <c r="AZ33" i="3"/>
  <c r="AZ5" i="3"/>
  <c r="AZ27" i="3" l="1"/>
  <c r="AZ21" i="3"/>
  <c r="AZ20" i="3"/>
  <c r="AX40" i="4" l="1"/>
  <c r="AX36" i="4" l="1"/>
  <c r="AX26" i="4" l="1"/>
  <c r="AX19" i="4"/>
  <c r="AX34" i="4"/>
  <c r="AX18" i="4" l="1"/>
  <c r="AX17" i="4" l="1"/>
  <c r="AX20" i="4"/>
  <c r="AX38" i="4"/>
  <c r="AX16" i="4"/>
  <c r="AX29" i="4"/>
  <c r="AX7" i="4"/>
  <c r="AX35" i="4"/>
  <c r="AX37" i="4"/>
  <c r="AX25" i="4"/>
  <c r="AX21" i="4" l="1"/>
  <c r="AX14" i="4"/>
  <c r="AX33" i="4"/>
  <c r="AX8" i="4"/>
  <c r="AX10" i="4"/>
  <c r="AX11" i="4"/>
  <c r="AX27" i="4"/>
  <c r="AX9" i="4"/>
  <c r="AX30" i="4" l="1"/>
  <c r="AX15" i="4"/>
  <c r="AX28" i="4"/>
  <c r="AX6" i="4" l="1"/>
  <c r="AX12" i="4"/>
  <c r="AX39" i="4" l="1"/>
  <c r="AX32" i="4"/>
  <c r="AX24" i="4"/>
  <c r="AX31" i="4"/>
  <c r="AX22" i="4"/>
  <c r="AX13" i="4"/>
  <c r="AX5" i="4"/>
  <c r="AX23" i="4"/>
  <c r="BB8" i="3" l="1"/>
  <c r="BB13" i="3"/>
  <c r="BB26" i="3"/>
  <c r="BB29" i="3"/>
  <c r="BB10" i="3"/>
  <c r="BB14" i="3"/>
  <c r="BB25" i="3"/>
  <c r="BB7" i="3"/>
  <c r="BB18" i="3"/>
  <c r="BB24" i="3"/>
  <c r="BB32" i="3"/>
  <c r="BB30" i="3"/>
  <c r="BB9" i="3"/>
  <c r="BB15" i="3"/>
  <c r="BB22" i="3"/>
  <c r="BB23" i="3"/>
  <c r="BB31" i="3"/>
  <c r="BB16" i="3"/>
  <c r="BB17" i="3"/>
  <c r="BL23" i="3" l="1"/>
  <c r="BJ23" i="3"/>
  <c r="BF23" i="3"/>
  <c r="BH23" i="3"/>
  <c r="BH30" i="3"/>
  <c r="BJ30" i="3"/>
  <c r="BL30" i="3"/>
  <c r="BF30" i="3"/>
  <c r="BH7" i="3"/>
  <c r="BJ7" i="3"/>
  <c r="BF7" i="3"/>
  <c r="BL7" i="3"/>
  <c r="BJ29" i="3"/>
  <c r="BF29" i="3"/>
  <c r="BH29" i="3"/>
  <c r="BL29" i="3"/>
  <c r="BH22" i="3"/>
  <c r="BL22" i="3"/>
  <c r="BJ22" i="3"/>
  <c r="BF22" i="3"/>
  <c r="BH32" i="3"/>
  <c r="BL32" i="3"/>
  <c r="BJ32" i="3"/>
  <c r="BF32" i="3"/>
  <c r="BH25" i="3"/>
  <c r="BF25" i="3"/>
  <c r="BL25" i="3"/>
  <c r="BJ25" i="3"/>
  <c r="BH26" i="3"/>
  <c r="BL26" i="3"/>
  <c r="BJ26" i="3"/>
  <c r="BF26" i="3"/>
  <c r="BF16" i="3"/>
  <c r="BH16" i="3"/>
  <c r="BJ16" i="3"/>
  <c r="BL16" i="3"/>
  <c r="BL15" i="3"/>
  <c r="BJ15" i="3"/>
  <c r="BH15" i="3"/>
  <c r="BF15" i="3"/>
  <c r="BF24" i="3"/>
  <c r="BH24" i="3"/>
  <c r="BL24" i="3"/>
  <c r="BJ24" i="3"/>
  <c r="BL14" i="3"/>
  <c r="BF14" i="3"/>
  <c r="BH14" i="3"/>
  <c r="BJ14" i="3"/>
  <c r="BF13" i="3"/>
  <c r="BL13" i="3"/>
  <c r="BH13" i="3"/>
  <c r="BJ13" i="3"/>
  <c r="BH17" i="3"/>
  <c r="BJ17" i="3"/>
  <c r="BF17" i="3"/>
  <c r="BL17" i="3"/>
  <c r="BL31" i="3"/>
  <c r="BH31" i="3"/>
  <c r="BJ31" i="3"/>
  <c r="BF31" i="3"/>
  <c r="BH9" i="3"/>
  <c r="BF9" i="3"/>
  <c r="BJ9" i="3"/>
  <c r="BL9" i="3"/>
  <c r="BJ18" i="3"/>
  <c r="BL18" i="3"/>
  <c r="BH18" i="3"/>
  <c r="BF18" i="3"/>
  <c r="BL10" i="3"/>
  <c r="BJ10" i="3"/>
  <c r="BH10" i="3"/>
  <c r="BF10" i="3"/>
  <c r="BJ8" i="3"/>
  <c r="BF8" i="3"/>
  <c r="BH8" i="3"/>
  <c r="BL8" i="3"/>
  <c r="BB34" i="3" l="1"/>
  <c r="BJ6" i="3" l="1"/>
  <c r="BF6" i="3"/>
  <c r="BH6" i="3"/>
  <c r="BL6" i="3"/>
  <c r="BB12" i="3"/>
  <c r="BB19" i="3"/>
  <c r="BB6" i="3"/>
  <c r="BB11" i="3"/>
  <c r="BJ12" i="3"/>
  <c r="BL12" i="3"/>
  <c r="BF12" i="3"/>
  <c r="BH12" i="3"/>
  <c r="BB27" i="3"/>
  <c r="BB21" i="3"/>
  <c r="BB5" i="3"/>
  <c r="BJ21" i="3"/>
  <c r="BH21" i="3"/>
  <c r="BF21" i="3"/>
  <c r="BL21" i="3"/>
  <c r="BL34" i="3"/>
  <c r="BF34" i="3"/>
  <c r="BJ34" i="3"/>
  <c r="BH34" i="3"/>
  <c r="BH28" i="3"/>
  <c r="BL28" i="3"/>
  <c r="BJ28" i="3"/>
  <c r="BF28" i="3"/>
  <c r="BB20" i="3"/>
  <c r="BB33" i="3"/>
  <c r="BB28" i="3"/>
  <c r="BH20" i="3" l="1"/>
  <c r="BF20" i="3"/>
  <c r="BJ20" i="3"/>
  <c r="BL20" i="3"/>
  <c r="BJ33" i="3"/>
  <c r="BL33" i="3"/>
  <c r="BF33" i="3"/>
  <c r="BH33" i="3"/>
  <c r="BL27" i="3"/>
  <c r="BH27" i="3"/>
  <c r="BJ27" i="3"/>
  <c r="BF27" i="3"/>
  <c r="BH11" i="3"/>
  <c r="BJ11" i="3"/>
  <c r="BF11" i="3"/>
  <c r="BL11" i="3"/>
  <c r="BH19" i="3"/>
  <c r="BF19" i="3"/>
  <c r="BJ19" i="3"/>
  <c r="BL19" i="3"/>
  <c r="BH5" i="3"/>
  <c r="BF5" i="3"/>
  <c r="BL5" i="3"/>
  <c r="BJ5" i="3"/>
  <c r="P11" i="13" l="1"/>
  <c r="P20" i="13"/>
  <c r="P17" i="13"/>
  <c r="P14" i="13"/>
  <c r="P15" i="13" s="1"/>
  <c r="P23" i="13"/>
  <c r="CI33" i="3" l="1"/>
  <c r="CJ39" i="4"/>
  <c r="CI19" i="3"/>
  <c r="CJ22" i="4" l="1"/>
  <c r="CJ31" i="4"/>
  <c r="CJ33" i="3"/>
  <c r="CI45" i="3"/>
  <c r="CI27" i="3"/>
  <c r="CI39" i="3"/>
  <c r="CI11" i="3"/>
  <c r="CI42" i="3" s="1"/>
  <c r="CI40" i="3"/>
  <c r="CJ19" i="3"/>
  <c r="CJ43" i="3" s="1"/>
  <c r="CI43" i="3"/>
  <c r="CJ27" i="3" l="1"/>
  <c r="CI44" i="3"/>
  <c r="CJ45" i="3"/>
  <c r="CJ11" i="3"/>
  <c r="CI41" i="3"/>
  <c r="CJ12" i="4"/>
  <c r="CJ48" i="4"/>
  <c r="CJ42" i="3" l="1"/>
  <c r="CJ44" i="3"/>
  <c r="CJ41" i="3"/>
  <c r="CJ39" i="3"/>
  <c r="CJ40" i="3"/>
  <c r="CK22" i="4" l="1"/>
  <c r="CK33" i="3" l="1"/>
  <c r="CK19" i="3"/>
  <c r="CK43" i="3" s="1"/>
  <c r="CK11" i="3"/>
  <c r="CK42" i="3" s="1"/>
  <c r="CK27" i="3"/>
  <c r="CK39" i="4"/>
  <c r="CK31" i="4"/>
  <c r="CK40" i="3" l="1"/>
  <c r="CK12" i="4"/>
  <c r="CK44" i="3"/>
  <c r="CK45" i="3"/>
  <c r="CK41" i="3" l="1"/>
  <c r="CK39" i="3"/>
  <c r="CK48" i="4"/>
  <c r="CI31" i="4" l="1"/>
  <c r="CI39" i="4"/>
  <c r="CI22" i="4"/>
  <c r="CI12" i="4" l="1"/>
  <c r="CI48" i="4"/>
  <c r="CX32" i="3" l="1"/>
  <c r="CX29" i="3"/>
  <c r="CX31" i="3"/>
  <c r="CX30" i="3"/>
  <c r="CX25" i="3"/>
  <c r="CX26" i="3"/>
  <c r="CX23" i="3"/>
  <c r="CX22" i="3"/>
  <c r="CX24" i="3"/>
  <c r="CX18" i="3"/>
  <c r="CX14" i="3"/>
  <c r="CX13" i="3"/>
  <c r="CX17" i="3"/>
  <c r="CX16" i="3"/>
  <c r="CX15" i="3"/>
  <c r="CX8" i="3"/>
  <c r="CX9" i="3"/>
  <c r="CX7" i="3"/>
  <c r="CY32" i="3"/>
  <c r="CY29" i="3"/>
  <c r="CY31" i="3"/>
  <c r="CY30" i="3"/>
  <c r="CY25" i="3"/>
  <c r="CY26" i="3"/>
  <c r="CY23" i="3"/>
  <c r="CY22" i="3"/>
  <c r="CY24" i="3"/>
  <c r="CY18" i="3"/>
  <c r="CY14" i="3"/>
  <c r="CY13" i="3"/>
  <c r="CY17" i="3"/>
  <c r="CY16" i="3"/>
  <c r="CY15" i="3"/>
  <c r="CY10" i="3"/>
  <c r="CY8" i="3"/>
  <c r="CY9" i="3"/>
  <c r="CY7" i="3"/>
  <c r="CX10" i="3" l="1"/>
  <c r="CS33" i="3"/>
  <c r="CS45" i="3" s="1"/>
  <c r="CS19" i="3"/>
  <c r="CS43" i="3" s="1"/>
  <c r="CT19" i="3"/>
  <c r="CT43" i="3" s="1"/>
  <c r="CT27" i="3"/>
  <c r="CT44" i="3" s="1"/>
  <c r="CT33" i="3"/>
  <c r="CT45" i="3" s="1"/>
  <c r="CT11" i="3"/>
  <c r="CT42" i="3" s="1"/>
  <c r="CT41" i="3" l="1"/>
  <c r="CS11" i="3"/>
  <c r="CS42" i="3" s="1"/>
  <c r="CS27" i="3"/>
  <c r="CS44" i="3" s="1"/>
  <c r="CS41" i="3"/>
  <c r="CS39" i="3" l="1"/>
  <c r="CS40" i="3"/>
  <c r="CT40" i="3"/>
  <c r="CT39" i="3"/>
  <c r="CZ32" i="3" l="1"/>
  <c r="CZ29" i="3"/>
  <c r="CZ31" i="3"/>
  <c r="CZ30" i="3"/>
  <c r="CZ25" i="3"/>
  <c r="CZ26" i="3"/>
  <c r="CZ23" i="3"/>
  <c r="CZ22" i="3"/>
  <c r="CZ24" i="3"/>
  <c r="CZ18" i="3"/>
  <c r="CZ14" i="3"/>
  <c r="CZ13" i="3"/>
  <c r="CZ17" i="3"/>
  <c r="CZ16" i="3"/>
  <c r="CZ15" i="3"/>
  <c r="CZ10" i="3"/>
  <c r="CZ8" i="3"/>
  <c r="CZ9" i="3"/>
  <c r="CZ7" i="3"/>
  <c r="CU19" i="3" l="1"/>
  <c r="CU43" i="3" s="1"/>
  <c r="CU27" i="3"/>
  <c r="CU44" i="3" s="1"/>
  <c r="CU33" i="3"/>
  <c r="CU45" i="3" s="1"/>
  <c r="CU11" i="3"/>
  <c r="CU42" i="3" s="1"/>
  <c r="CU12" i="4"/>
  <c r="CU41" i="3" l="1"/>
  <c r="CU40" i="3" l="1"/>
  <c r="CU39" i="3"/>
  <c r="CX34" i="3"/>
  <c r="CZ34" i="3"/>
  <c r="CY34" i="3"/>
  <c r="CX12" i="3"/>
  <c r="CV19" i="3"/>
  <c r="CY12" i="3"/>
  <c r="CZ12" i="3"/>
  <c r="CH27" i="3"/>
  <c r="CH44" i="3" s="1"/>
  <c r="CX21" i="3"/>
  <c r="CZ21" i="3"/>
  <c r="CY21" i="3"/>
  <c r="CV27" i="3"/>
  <c r="CV44" i="3" s="1"/>
  <c r="CH11" i="3"/>
  <c r="CH33" i="3"/>
  <c r="CH45" i="3" s="1"/>
  <c r="CZ6" i="3"/>
  <c r="CY6" i="3"/>
  <c r="CX6" i="3"/>
  <c r="CV11" i="3"/>
  <c r="CZ28" i="3"/>
  <c r="CY28" i="3"/>
  <c r="CX28" i="3"/>
  <c r="CV33" i="3"/>
  <c r="CV45" i="3" s="1"/>
  <c r="CH19" i="3"/>
  <c r="CH43" i="3" s="1"/>
  <c r="CY27" i="3" l="1"/>
  <c r="CZ27" i="3"/>
  <c r="CX27" i="3"/>
  <c r="CY19" i="3"/>
  <c r="CZ19" i="3"/>
  <c r="CX19" i="3"/>
  <c r="CV41" i="3"/>
  <c r="CX20" i="3"/>
  <c r="CZ20" i="3"/>
  <c r="CY20" i="3"/>
  <c r="CY33" i="3"/>
  <c r="CZ33" i="3"/>
  <c r="CX33" i="3"/>
  <c r="CH41" i="3"/>
  <c r="CY5" i="3"/>
  <c r="CV39" i="3"/>
  <c r="CX5" i="3"/>
  <c r="CV40" i="3"/>
  <c r="CZ5" i="3"/>
  <c r="CH40" i="3"/>
  <c r="CH39" i="3"/>
  <c r="CV43" i="3"/>
  <c r="CH42" i="3"/>
  <c r="CV42" i="3"/>
  <c r="CY11" i="3"/>
  <c r="CX11" i="3"/>
  <c r="CZ11" i="3"/>
  <c r="CU39" i="4" l="1"/>
  <c r="CU22" i="4"/>
  <c r="CU31" i="4"/>
  <c r="CU48" i="4" l="1"/>
  <c r="CU44" i="4"/>
  <c r="CT22" i="4" l="1"/>
  <c r="CT39" i="4" l="1"/>
  <c r="CT12" i="4"/>
  <c r="CT31" i="4" l="1"/>
  <c r="CT48" i="4" l="1"/>
  <c r="CS12" i="4" l="1"/>
  <c r="CS22" i="4" l="1"/>
  <c r="CS39" i="4"/>
  <c r="CS31" i="4" l="1"/>
  <c r="CS48" i="4" l="1"/>
  <c r="GZ39" i="1" l="1"/>
  <c r="GZ41" i="1"/>
  <c r="GZ44" i="1" l="1"/>
  <c r="GZ60" i="1" l="1"/>
  <c r="DR11" i="6" l="1"/>
  <c r="DS11" i="6"/>
  <c r="DI11" i="6" l="1"/>
  <c r="DF11" i="6"/>
  <c r="DT9" i="6"/>
  <c r="DT15" i="6"/>
  <c r="DT11" i="6"/>
  <c r="CZ26" i="4"/>
  <c r="CY26" i="4"/>
  <c r="CX26" i="4"/>
  <c r="CZ20" i="4"/>
  <c r="CY20" i="4"/>
  <c r="CX20" i="4"/>
  <c r="CZ16" i="4"/>
  <c r="CY16" i="4"/>
  <c r="CX16" i="4"/>
  <c r="CZ9" i="4"/>
  <c r="CY9" i="4"/>
  <c r="CX9" i="4"/>
  <c r="CZ33" i="4"/>
  <c r="CY33" i="4"/>
  <c r="CX33" i="4"/>
  <c r="CZ27" i="4"/>
  <c r="CY27" i="4"/>
  <c r="CX27" i="4"/>
  <c r="CZ21" i="4"/>
  <c r="CY21" i="4"/>
  <c r="CX21" i="4"/>
  <c r="CZ17" i="4"/>
  <c r="CY17" i="4"/>
  <c r="CX17" i="4"/>
  <c r="CZ38" i="4"/>
  <c r="CY38" i="4"/>
  <c r="CX38" i="4"/>
  <c r="CZ37" i="4"/>
  <c r="CY37" i="4"/>
  <c r="CX37" i="4"/>
  <c r="CZ19" i="4"/>
  <c r="CY19" i="4"/>
  <c r="CX19" i="4"/>
  <c r="CZ30" i="4"/>
  <c r="CY30" i="4"/>
  <c r="CX30" i="4"/>
  <c r="CZ18" i="4"/>
  <c r="CY18" i="4"/>
  <c r="CX18" i="4"/>
  <c r="CZ29" i="4"/>
  <c r="CY29" i="4"/>
  <c r="CX29" i="4"/>
  <c r="CZ7" i="4"/>
  <c r="CY7" i="4"/>
  <c r="CX7" i="4"/>
  <c r="CZ14" i="4"/>
  <c r="CY14" i="4"/>
  <c r="CX14" i="4"/>
  <c r="CZ35" i="4"/>
  <c r="CY35" i="4"/>
  <c r="CX35" i="4"/>
  <c r="CZ34" i="4"/>
  <c r="CY34" i="4"/>
  <c r="CX34" i="4"/>
  <c r="CZ36" i="4"/>
  <c r="CY36" i="4"/>
  <c r="CX36" i="4"/>
  <c r="CZ8" i="4"/>
  <c r="CY8" i="4"/>
  <c r="CX8" i="4"/>
  <c r="CZ25" i="4"/>
  <c r="CY25" i="4"/>
  <c r="CX25" i="4"/>
  <c r="CZ11" i="4"/>
  <c r="CY11" i="4"/>
  <c r="CX11" i="4"/>
  <c r="CZ10" i="4"/>
  <c r="CY10" i="4"/>
  <c r="CX10" i="4"/>
  <c r="CZ28" i="4"/>
  <c r="CY28" i="4"/>
  <c r="CX28" i="4"/>
  <c r="CZ15" i="4"/>
  <c r="CY15" i="4"/>
  <c r="CX15" i="4"/>
  <c r="DE6" i="6" l="1"/>
  <c r="DQ6" i="6"/>
  <c r="DO11" i="6"/>
  <c r="DQ15" i="6" l="1"/>
  <c r="DP11" i="6"/>
  <c r="DQ11" i="6" s="1"/>
  <c r="DQ9" i="6"/>
  <c r="DC11" i="6"/>
  <c r="DL11" i="6" l="1"/>
  <c r="DM11" i="6"/>
  <c r="DN15" i="6" l="1"/>
  <c r="CZ11" i="6"/>
  <c r="DN9" i="6"/>
  <c r="DN11" i="6"/>
  <c r="CN30" i="3" l="1"/>
  <c r="CP30" i="3"/>
  <c r="CO30" i="3"/>
  <c r="CM30" i="3"/>
  <c r="CN24" i="3"/>
  <c r="CO24" i="3"/>
  <c r="CP24" i="3"/>
  <c r="CM24" i="3"/>
  <c r="CN18" i="3"/>
  <c r="CO18" i="3"/>
  <c r="CP18" i="3"/>
  <c r="CM18" i="3"/>
  <c r="CM25" i="3"/>
  <c r="CP25" i="3"/>
  <c r="CO25" i="3"/>
  <c r="CN25" i="3"/>
  <c r="CO13" i="3"/>
  <c r="CN13" i="3"/>
  <c r="CP13" i="3"/>
  <c r="CM13" i="3"/>
  <c r="CO31" i="3"/>
  <c r="CN31" i="3"/>
  <c r="CP31" i="3"/>
  <c r="CM31" i="3"/>
  <c r="CN9" i="3"/>
  <c r="CP9" i="3"/>
  <c r="CM9" i="3"/>
  <c r="CO9" i="3"/>
  <c r="DD11" i="6"/>
  <c r="DE11" i="6" s="1"/>
  <c r="DE9" i="6"/>
  <c r="CP14" i="3"/>
  <c r="CM14" i="3"/>
  <c r="CN14" i="3"/>
  <c r="CO14" i="3"/>
  <c r="DK15" i="6"/>
  <c r="CT11" i="6"/>
  <c r="CQ11" i="6"/>
  <c r="CP16" i="3"/>
  <c r="CN16" i="3"/>
  <c r="CO16" i="3"/>
  <c r="CM16" i="3"/>
  <c r="CN10" i="3"/>
  <c r="CM10" i="3"/>
  <c r="CP10" i="3"/>
  <c r="CO10" i="3"/>
  <c r="CO23" i="3"/>
  <c r="CN23" i="3"/>
  <c r="CP23" i="3"/>
  <c r="CM23" i="3"/>
  <c r="DG11" i="6"/>
  <c r="DH11" i="6" s="1"/>
  <c r="DH9" i="6"/>
  <c r="DJ11" i="6"/>
  <c r="DK11" i="6" s="1"/>
  <c r="DK9" i="6"/>
  <c r="DE15" i="6"/>
  <c r="CW11" i="6"/>
  <c r="CP29" i="3"/>
  <c r="CN29" i="3"/>
  <c r="CO29" i="3"/>
  <c r="CM29" i="3"/>
  <c r="CN17" i="3"/>
  <c r="CM17" i="3"/>
  <c r="CP17" i="3"/>
  <c r="CO17" i="3"/>
  <c r="CP22" i="3"/>
  <c r="CO22" i="3"/>
  <c r="CN22" i="3"/>
  <c r="CM22" i="3"/>
  <c r="DH15" i="6"/>
  <c r="CO7" i="3"/>
  <c r="CN7" i="3"/>
  <c r="CP7" i="3"/>
  <c r="CM7" i="3"/>
  <c r="CM32" i="3"/>
  <c r="CP32" i="3"/>
  <c r="CO32" i="3"/>
  <c r="CN32" i="3"/>
  <c r="CP26" i="3"/>
  <c r="CN26" i="3"/>
  <c r="CO26" i="3"/>
  <c r="CM26" i="3"/>
  <c r="CO8" i="3"/>
  <c r="CP8" i="3"/>
  <c r="CM8" i="3"/>
  <c r="CN8" i="3"/>
  <c r="CO15" i="3"/>
  <c r="CM15" i="3"/>
  <c r="CN15" i="3"/>
  <c r="CP15" i="3"/>
  <c r="CN8" i="4" l="1"/>
  <c r="CO8" i="4"/>
  <c r="CP8" i="4"/>
  <c r="CM8" i="4"/>
  <c r="DB15" i="6"/>
  <c r="CN11" i="6"/>
  <c r="CO17" i="4"/>
  <c r="CP17" i="4"/>
  <c r="CN17" i="4"/>
  <c r="CM17" i="4"/>
  <c r="CP16" i="4"/>
  <c r="CN16" i="4"/>
  <c r="CO16" i="4"/>
  <c r="CM16" i="4"/>
  <c r="CN10" i="4"/>
  <c r="CO10" i="4"/>
  <c r="CP10" i="4"/>
  <c r="CM10" i="4"/>
  <c r="CO7" i="4"/>
  <c r="CP7" i="4"/>
  <c r="CN7" i="4"/>
  <c r="CM7" i="4"/>
  <c r="DA11" i="6"/>
  <c r="DB11" i="6" s="1"/>
  <c r="DB9" i="6"/>
  <c r="CP18" i="4"/>
  <c r="CN18" i="4"/>
  <c r="CO18" i="4"/>
  <c r="CM18" i="4"/>
  <c r="CN9" i="4"/>
  <c r="CO9" i="4"/>
  <c r="CP9" i="4"/>
  <c r="CM9" i="4"/>
  <c r="CP11" i="4"/>
  <c r="CN11" i="4"/>
  <c r="CO11" i="4"/>
  <c r="CM11" i="4"/>
  <c r="AD45" i="2" l="1"/>
  <c r="AD32" i="2"/>
  <c r="AB17" i="13"/>
  <c r="AD30" i="2"/>
  <c r="AD29" i="2"/>
  <c r="AD42" i="2"/>
  <c r="AB23" i="13" l="1"/>
  <c r="AB20" i="13"/>
  <c r="AB11" i="13"/>
  <c r="AC14" i="13"/>
  <c r="AC15" i="13" s="1"/>
  <c r="CO34" i="3"/>
  <c r="CM34" i="3"/>
  <c r="CN34" i="3"/>
  <c r="CP34" i="3"/>
  <c r="CY15" i="6"/>
  <c r="CK11" i="6"/>
  <c r="CX11" i="6"/>
  <c r="CY11" i="6" s="1"/>
  <c r="CY9" i="6"/>
  <c r="AC23" i="13"/>
  <c r="AC17" i="13"/>
  <c r="I7" i="2"/>
  <c r="AD7" i="2"/>
  <c r="I21" i="2"/>
  <c r="AD21" i="2"/>
  <c r="I37" i="2"/>
  <c r="AD37" i="2"/>
  <c r="I13" i="2"/>
  <c r="AD13" i="2"/>
  <c r="AD43" i="2"/>
  <c r="G44" i="2"/>
  <c r="AD44" i="2" s="1"/>
  <c r="I9" i="2"/>
  <c r="AD9" i="2"/>
  <c r="CO28" i="3"/>
  <c r="CP28" i="3"/>
  <c r="CL33" i="3"/>
  <c r="CL45" i="3" s="1"/>
  <c r="CN28" i="3"/>
  <c r="CM28" i="3"/>
  <c r="AD18" i="2"/>
  <c r="I18" i="2"/>
  <c r="I36" i="2"/>
  <c r="G38" i="2"/>
  <c r="AD36" i="2"/>
  <c r="AC11" i="13"/>
  <c r="CE33" i="3"/>
  <c r="CE45" i="3" s="1"/>
  <c r="AC20" i="13"/>
  <c r="G41" i="2"/>
  <c r="AD41" i="2" s="1"/>
  <c r="AD40" i="2"/>
  <c r="G46" i="2"/>
  <c r="CE27" i="3"/>
  <c r="AD5" i="2"/>
  <c r="I5" i="2"/>
  <c r="AD31" i="2"/>
  <c r="CM21" i="3"/>
  <c r="CP21" i="3"/>
  <c r="CO21" i="3"/>
  <c r="CL27" i="3"/>
  <c r="CL44" i="3" s="1"/>
  <c r="CN21" i="3"/>
  <c r="I19" i="2"/>
  <c r="G20" i="2"/>
  <c r="AD19" i="2"/>
  <c r="I8" i="2"/>
  <c r="AD8" i="2"/>
  <c r="G35" i="2"/>
  <c r="AD35" i="2" s="1"/>
  <c r="AD34" i="2"/>
  <c r="AD33" i="2"/>
  <c r="I33" i="2"/>
  <c r="AB14" i="13"/>
  <c r="AB15" i="13" s="1"/>
  <c r="CO6" i="3"/>
  <c r="CP6" i="3"/>
  <c r="CM6" i="3"/>
  <c r="CL11" i="3"/>
  <c r="CL42" i="3" s="1"/>
  <c r="CN6" i="3"/>
  <c r="AD10" i="2"/>
  <c r="G11" i="2"/>
  <c r="I10" i="2"/>
  <c r="G14" i="2"/>
  <c r="G16" i="2" s="1"/>
  <c r="I12" i="2"/>
  <c r="AD12" i="2"/>
  <c r="I6" i="2"/>
  <c r="AD6" i="2"/>
  <c r="CE11" i="3"/>
  <c r="CE42" i="3" s="1"/>
  <c r="AD14" i="2" l="1"/>
  <c r="I14" i="2"/>
  <c r="G15" i="2"/>
  <c r="CO27" i="3"/>
  <c r="CN27" i="3"/>
  <c r="CP27" i="3"/>
  <c r="CM27" i="3"/>
  <c r="CE41" i="3"/>
  <c r="G17" i="2"/>
  <c r="AD16" i="2"/>
  <c r="G22" i="2"/>
  <c r="I16" i="2"/>
  <c r="CE44" i="3"/>
  <c r="AD11" i="2"/>
  <c r="I11" i="2"/>
  <c r="AD46" i="2"/>
  <c r="G47" i="2"/>
  <c r="AD47" i="2" s="1"/>
  <c r="CN33" i="3"/>
  <c r="CO33" i="3"/>
  <c r="CP33" i="3"/>
  <c r="CM33" i="3"/>
  <c r="I20" i="2"/>
  <c r="AD20" i="2"/>
  <c r="AD38" i="2"/>
  <c r="I38" i="2"/>
  <c r="G39" i="2"/>
  <c r="AD39" i="2" s="1"/>
  <c r="CN11" i="3"/>
  <c r="CM11" i="3"/>
  <c r="CP11" i="3"/>
  <c r="CO11" i="3"/>
  <c r="CP20" i="3"/>
  <c r="CO20" i="3"/>
  <c r="CM20" i="3"/>
  <c r="CN20" i="3"/>
  <c r="CL41" i="3"/>
  <c r="CE19" i="3"/>
  <c r="CE43" i="3" s="1"/>
  <c r="CL19" i="3"/>
  <c r="CL43" i="3" s="1"/>
  <c r="CN12" i="3"/>
  <c r="CO12" i="3"/>
  <c r="CM12" i="3"/>
  <c r="CP12" i="3"/>
  <c r="AE14" i="13" l="1"/>
  <c r="AE15" i="13" s="1"/>
  <c r="AE23" i="13"/>
  <c r="AE20" i="13"/>
  <c r="CN19" i="3"/>
  <c r="CO19" i="3"/>
  <c r="CP19" i="3"/>
  <c r="CM19" i="3"/>
  <c r="CE39" i="3"/>
  <c r="CE40" i="3"/>
  <c r="CO5" i="3"/>
  <c r="CL39" i="3"/>
  <c r="CL40" i="3"/>
  <c r="CP5" i="3"/>
  <c r="CN5" i="3"/>
  <c r="CM5" i="3"/>
  <c r="I91" i="2"/>
  <c r="G92" i="2"/>
  <c r="AD91" i="2"/>
  <c r="I93" i="2"/>
  <c r="AD93" i="2"/>
  <c r="I81" i="2"/>
  <c r="AD81" i="2"/>
  <c r="I94" i="2"/>
  <c r="AD94" i="2"/>
  <c r="G95" i="2"/>
  <c r="AD15" i="2"/>
  <c r="I15" i="2"/>
  <c r="I78" i="2"/>
  <c r="AD78" i="2"/>
  <c r="AD77" i="2"/>
  <c r="I77" i="2"/>
  <c r="AD84" i="2"/>
  <c r="G86" i="2"/>
  <c r="I84" i="2"/>
  <c r="AD88" i="2"/>
  <c r="G89" i="2"/>
  <c r="I88" i="2"/>
  <c r="AE17" i="13"/>
  <c r="I85" i="2"/>
  <c r="AD85" i="2"/>
  <c r="AD90" i="2"/>
  <c r="I90" i="2"/>
  <c r="I80" i="2"/>
  <c r="AD80" i="2"/>
  <c r="G83" i="2"/>
  <c r="AD82" i="2"/>
  <c r="I82" i="2"/>
  <c r="AD22" i="2"/>
  <c r="G23" i="2"/>
  <c r="I22" i="2"/>
  <c r="AE11" i="13"/>
  <c r="G98" i="2"/>
  <c r="G100" i="2"/>
  <c r="I79" i="2"/>
  <c r="AD79" i="2"/>
  <c r="I17" i="2"/>
  <c r="AD17" i="2"/>
  <c r="AD17" i="13" l="1"/>
  <c r="AD23" i="13"/>
  <c r="AD20" i="13"/>
  <c r="AD14" i="13"/>
  <c r="AD15" i="13" s="1"/>
  <c r="AD11" i="13"/>
  <c r="I23" i="2"/>
  <c r="AD23" i="2"/>
  <c r="I86" i="2"/>
  <c r="AD86" i="2"/>
  <c r="G87" i="2"/>
  <c r="I95" i="2"/>
  <c r="AD95" i="2"/>
  <c r="AD92" i="2"/>
  <c r="I92" i="2"/>
  <c r="I60" i="2"/>
  <c r="AD60" i="2"/>
  <c r="G62" i="2"/>
  <c r="BI33" i="2"/>
  <c r="BO6" i="2"/>
  <c r="BR61" i="2"/>
  <c r="BO13" i="2"/>
  <c r="BL69" i="2"/>
  <c r="BR54" i="2"/>
  <c r="I55" i="2"/>
  <c r="AD55" i="2"/>
  <c r="BO57" i="2"/>
  <c r="BO85" i="2"/>
  <c r="BR85" i="2"/>
  <c r="BR5" i="2"/>
  <c r="BR69" i="2"/>
  <c r="BL13" i="2"/>
  <c r="BR37" i="2"/>
  <c r="BR33" i="2"/>
  <c r="BL80" i="2"/>
  <c r="AD69" i="2"/>
  <c r="I69" i="2"/>
  <c r="BR29" i="2"/>
  <c r="AZ54" i="2"/>
  <c r="BL21" i="2"/>
  <c r="AD100" i="2"/>
  <c r="I100" i="2"/>
  <c r="AD83" i="2"/>
  <c r="I83" i="2"/>
  <c r="I98" i="2"/>
  <c r="AD98" i="2"/>
  <c r="AD89" i="2"/>
  <c r="I89" i="2"/>
  <c r="BO56" i="2"/>
  <c r="G68" i="2"/>
  <c r="AD67" i="2"/>
  <c r="I67" i="2"/>
  <c r="BL77" i="2"/>
  <c r="BL93" i="2"/>
  <c r="I54" i="2"/>
  <c r="AD54" i="2"/>
  <c r="BR56" i="2"/>
  <c r="AZ57" i="2"/>
  <c r="BO32" i="2"/>
  <c r="I57" i="2"/>
  <c r="AD57" i="2"/>
  <c r="BR80" i="2"/>
  <c r="BL61" i="2"/>
  <c r="BL6" i="2"/>
  <c r="BL54" i="2"/>
  <c r="BO9" i="2"/>
  <c r="BI57" i="2"/>
  <c r="BR6" i="2"/>
  <c r="AZ61" i="2"/>
  <c r="BC57" i="2"/>
  <c r="BR78" i="2"/>
  <c r="BL53" i="2"/>
  <c r="BO69" i="2"/>
  <c r="BO78" i="2"/>
  <c r="BL33" i="2"/>
  <c r="BO54" i="2"/>
  <c r="BO37" i="2"/>
  <c r="BL8" i="2"/>
  <c r="BL5" i="2"/>
  <c r="BO77" i="2"/>
  <c r="BL57" i="2"/>
  <c r="BO30" i="2"/>
  <c r="BI81" i="2"/>
  <c r="BO80" i="2"/>
  <c r="BL37" i="2"/>
  <c r="BO21" i="2"/>
  <c r="BF9" i="2"/>
  <c r="BL81" i="2"/>
  <c r="BO81" i="2"/>
  <c r="BI9" i="2"/>
  <c r="BF33" i="2"/>
  <c r="BF81" i="2"/>
  <c r="BO5" i="2"/>
  <c r="BR93" i="2"/>
  <c r="BL29" i="2"/>
  <c r="BR8" i="2"/>
  <c r="BO29" i="2"/>
  <c r="BL30" i="2"/>
  <c r="BL85" i="2"/>
  <c r="BR32" i="2"/>
  <c r="BO53" i="2"/>
  <c r="BO8" i="2"/>
  <c r="BL9" i="2"/>
  <c r="BR81" i="2"/>
  <c r="BR30" i="2"/>
  <c r="AD53" i="2"/>
  <c r="I53" i="2"/>
  <c r="BO33" i="2"/>
  <c r="BO93" i="2"/>
  <c r="I56" i="2"/>
  <c r="AD56" i="2"/>
  <c r="G65" i="2"/>
  <c r="AD64" i="2"/>
  <c r="I64" i="2"/>
  <c r="AD66" i="2"/>
  <c r="I66" i="2"/>
  <c r="AD61" i="2"/>
  <c r="I61" i="2"/>
  <c r="G59" i="2"/>
  <c r="I58" i="2"/>
  <c r="AD58" i="2"/>
  <c r="G71" i="2"/>
  <c r="I70" i="2"/>
  <c r="AD70" i="2"/>
  <c r="AE54" i="2" l="1"/>
  <c r="AE61" i="2"/>
  <c r="AS42" i="2"/>
  <c r="X42" i="2"/>
  <c r="AV21" i="2"/>
  <c r="AW21" i="2" s="1"/>
  <c r="AA21" i="2"/>
  <c r="AS94" i="2"/>
  <c r="V95" i="2"/>
  <c r="X94" i="2"/>
  <c r="X32" i="2"/>
  <c r="AS32" i="2"/>
  <c r="AT32" i="2" s="1"/>
  <c r="AV30" i="2"/>
  <c r="AW30" i="2" s="1"/>
  <c r="AA30" i="2"/>
  <c r="X8" i="2"/>
  <c r="AS8" i="2"/>
  <c r="AT8" i="2" s="1"/>
  <c r="AV55" i="2"/>
  <c r="AA55" i="2"/>
  <c r="AE80" i="2"/>
  <c r="AZ80" i="2"/>
  <c r="AA34" i="2"/>
  <c r="AV34" i="2"/>
  <c r="Y35" i="2"/>
  <c r="BR45" i="2"/>
  <c r="U55" i="2"/>
  <c r="AP55" i="2"/>
  <c r="AZ9" i="2"/>
  <c r="AE9" i="2"/>
  <c r="Y100" i="2"/>
  <c r="AV79" i="2"/>
  <c r="Y98" i="2"/>
  <c r="AA79" i="2"/>
  <c r="Y71" i="2"/>
  <c r="AV70" i="2"/>
  <c r="AA70" i="2"/>
  <c r="Y95" i="2"/>
  <c r="AA94" i="2"/>
  <c r="AV94" i="2"/>
  <c r="AZ81" i="2"/>
  <c r="AE81" i="2"/>
  <c r="X13" i="2"/>
  <c r="AS13" i="2"/>
  <c r="AT13" i="2" s="1"/>
  <c r="BR21" i="2"/>
  <c r="Y86" i="2"/>
  <c r="AV84" i="2"/>
  <c r="AA84" i="2"/>
  <c r="AP37" i="2"/>
  <c r="AQ37" i="2" s="1"/>
  <c r="U37" i="2"/>
  <c r="AD71" i="2"/>
  <c r="I71" i="2"/>
  <c r="AH9" i="2"/>
  <c r="BC9" i="2"/>
  <c r="V35" i="2"/>
  <c r="AS34" i="2"/>
  <c r="X34" i="2"/>
  <c r="AP30" i="2"/>
  <c r="AQ30" i="2" s="1"/>
  <c r="U30" i="2"/>
  <c r="AP54" i="2"/>
  <c r="AQ54" i="2" s="1"/>
  <c r="U54" i="2"/>
  <c r="X7" i="2"/>
  <c r="AS7" i="2"/>
  <c r="BL78" i="2"/>
  <c r="AZ77" i="2"/>
  <c r="AE77" i="2"/>
  <c r="AP31" i="2"/>
  <c r="U31" i="2"/>
  <c r="AJ33" i="2"/>
  <c r="AK33" i="2" s="1"/>
  <c r="O33" i="2"/>
  <c r="AA6" i="2"/>
  <c r="AV6" i="2"/>
  <c r="AW6" i="2" s="1"/>
  <c r="AA13" i="2"/>
  <c r="AV13" i="2"/>
  <c r="AW13" i="2" s="1"/>
  <c r="AS54" i="2"/>
  <c r="AT54" i="2" s="1"/>
  <c r="X54" i="2"/>
  <c r="AS77" i="2"/>
  <c r="AT77" i="2" s="1"/>
  <c r="X77" i="2"/>
  <c r="AZ32" i="2"/>
  <c r="AE32" i="2"/>
  <c r="U57" i="2"/>
  <c r="AP57" i="2"/>
  <c r="AQ57" i="2" s="1"/>
  <c r="BR77" i="2"/>
  <c r="I65" i="2"/>
  <c r="AD65" i="2"/>
  <c r="AP43" i="2"/>
  <c r="U43" i="2"/>
  <c r="S44" i="2"/>
  <c r="BR57" i="2"/>
  <c r="AS67" i="2"/>
  <c r="V68" i="2"/>
  <c r="X67" i="2"/>
  <c r="AZ33" i="2"/>
  <c r="AE33" i="2"/>
  <c r="AA5" i="2"/>
  <c r="AV5" i="2"/>
  <c r="AW5" i="2" s="1"/>
  <c r="AZ45" i="2"/>
  <c r="AE45" i="2"/>
  <c r="AP7" i="2"/>
  <c r="U7" i="2"/>
  <c r="X81" i="2"/>
  <c r="AS81" i="2"/>
  <c r="AT81" i="2" s="1"/>
  <c r="AS18" i="2"/>
  <c r="X18" i="2"/>
  <c r="AZ21" i="2"/>
  <c r="AE21" i="2"/>
  <c r="S71" i="2"/>
  <c r="U70" i="2"/>
  <c r="AP70" i="2"/>
  <c r="AZ85" i="2"/>
  <c r="AE85" i="2"/>
  <c r="V71" i="2"/>
  <c r="X70" i="2"/>
  <c r="AS70" i="2"/>
  <c r="AS61" i="2"/>
  <c r="AT61" i="2" s="1"/>
  <c r="X61" i="2"/>
  <c r="AV42" i="2"/>
  <c r="AA42" i="2"/>
  <c r="AP13" i="2"/>
  <c r="AQ13" i="2" s="1"/>
  <c r="U13" i="2"/>
  <c r="AV57" i="2"/>
  <c r="AW57" i="2" s="1"/>
  <c r="AA57" i="2"/>
  <c r="AP32" i="2"/>
  <c r="AQ32" i="2" s="1"/>
  <c r="U32" i="2"/>
  <c r="AP6" i="2"/>
  <c r="AQ6" i="2" s="1"/>
  <c r="U6" i="2"/>
  <c r="Y92" i="2"/>
  <c r="AA91" i="2"/>
  <c r="AV91" i="2"/>
  <c r="AS19" i="2"/>
  <c r="X19" i="2"/>
  <c r="V20" i="2"/>
  <c r="AV19" i="2"/>
  <c r="AA19" i="2"/>
  <c r="Y20" i="2"/>
  <c r="U34" i="2"/>
  <c r="S35" i="2"/>
  <c r="AP34" i="2"/>
  <c r="I59" i="2"/>
  <c r="AD59" i="2"/>
  <c r="AM33" i="2"/>
  <c r="AN33" i="2" s="1"/>
  <c r="R33" i="2"/>
  <c r="U85" i="2"/>
  <c r="AP85" i="2"/>
  <c r="AQ85" i="2" s="1"/>
  <c r="AP69" i="2"/>
  <c r="AQ69" i="2" s="1"/>
  <c r="U69" i="2"/>
  <c r="AV69" i="2"/>
  <c r="AW69" i="2" s="1"/>
  <c r="AA69" i="2"/>
  <c r="AA36" i="2"/>
  <c r="AV36" i="2"/>
  <c r="Y38" i="2"/>
  <c r="AV78" i="2"/>
  <c r="AW78" i="2" s="1"/>
  <c r="AA78" i="2"/>
  <c r="U77" i="2"/>
  <c r="AP77" i="2"/>
  <c r="AQ77" i="2" s="1"/>
  <c r="U58" i="2"/>
  <c r="AP58" i="2"/>
  <c r="S59" i="2"/>
  <c r="AP56" i="2"/>
  <c r="AQ56" i="2" s="1"/>
  <c r="U56" i="2"/>
  <c r="BL45" i="2"/>
  <c r="U80" i="2"/>
  <c r="AP80" i="2"/>
  <c r="AQ80" i="2" s="1"/>
  <c r="S68" i="2"/>
  <c r="AP67" i="2"/>
  <c r="U67" i="2"/>
  <c r="AV58" i="2"/>
  <c r="Y59" i="2"/>
  <c r="AA58" i="2"/>
  <c r="AP33" i="2"/>
  <c r="AQ33" i="2" s="1"/>
  <c r="U33" i="2"/>
  <c r="AV18" i="2"/>
  <c r="AA18" i="2"/>
  <c r="AZ56" i="2"/>
  <c r="AE56" i="2"/>
  <c r="X53" i="2"/>
  <c r="AS53" i="2"/>
  <c r="AT53" i="2" s="1"/>
  <c r="AM9" i="2"/>
  <c r="AN9" i="2" s="1"/>
  <c r="R9" i="2"/>
  <c r="S100" i="2"/>
  <c r="AP79" i="2"/>
  <c r="U79" i="2"/>
  <c r="S98" i="2"/>
  <c r="AA29" i="2"/>
  <c r="AV29" i="2"/>
  <c r="AW29" i="2" s="1"/>
  <c r="AJ81" i="2"/>
  <c r="AK81" i="2" s="1"/>
  <c r="O81" i="2"/>
  <c r="BL56" i="2"/>
  <c r="AP8" i="2"/>
  <c r="AQ8" i="2" s="1"/>
  <c r="U8" i="2"/>
  <c r="Y83" i="2"/>
  <c r="AA82" i="2"/>
  <c r="AV82" i="2"/>
  <c r="AS9" i="2"/>
  <c r="AT9" i="2" s="1"/>
  <c r="X9" i="2"/>
  <c r="AZ53" i="2"/>
  <c r="AE53" i="2"/>
  <c r="I87" i="2"/>
  <c r="AD87" i="2"/>
  <c r="AP18" i="2"/>
  <c r="U18" i="2"/>
  <c r="AA12" i="2"/>
  <c r="AV12" i="2"/>
  <c r="Y14" i="2"/>
  <c r="U9" i="2"/>
  <c r="AP9" i="2"/>
  <c r="AQ9" i="2" s="1"/>
  <c r="BR13" i="2"/>
  <c r="AG33" i="2"/>
  <c r="AH33" i="2" s="1"/>
  <c r="L33" i="2"/>
  <c r="V100" i="2"/>
  <c r="V98" i="2"/>
  <c r="AS79" i="2"/>
  <c r="X79" i="2"/>
  <c r="BL32" i="2"/>
  <c r="X21" i="2"/>
  <c r="AS21" i="2"/>
  <c r="AT21" i="2" s="1"/>
  <c r="U66" i="2"/>
  <c r="AP66" i="2"/>
  <c r="AZ30" i="2"/>
  <c r="AE30" i="2"/>
  <c r="X31" i="2"/>
  <c r="AS31" i="2"/>
  <c r="O57" i="2"/>
  <c r="AJ57" i="2"/>
  <c r="AK57" i="2" s="1"/>
  <c r="BR9" i="2"/>
  <c r="AV31" i="2"/>
  <c r="AA31" i="2"/>
  <c r="X36" i="2"/>
  <c r="AS36" i="2"/>
  <c r="V38" i="2"/>
  <c r="V40" i="2" s="1"/>
  <c r="AV80" i="2"/>
  <c r="AW80" i="2" s="1"/>
  <c r="AA80" i="2"/>
  <c r="BO45" i="2"/>
  <c r="AA10" i="2"/>
  <c r="AV10" i="2"/>
  <c r="Y11" i="2"/>
  <c r="X80" i="2"/>
  <c r="AS80" i="2"/>
  <c r="AT80" i="2" s="1"/>
  <c r="AA56" i="2"/>
  <c r="AV56" i="2"/>
  <c r="AW56" i="2" s="1"/>
  <c r="X45" i="2"/>
  <c r="AS45" i="2"/>
  <c r="AT45" i="2" s="1"/>
  <c r="X90" i="2"/>
  <c r="AS90" i="2"/>
  <c r="AE57" i="2"/>
  <c r="AD68" i="2"/>
  <c r="I68" i="2"/>
  <c r="X6" i="2"/>
  <c r="AS6" i="2"/>
  <c r="AT6" i="2" s="1"/>
  <c r="U21" i="2"/>
  <c r="AP21" i="2"/>
  <c r="AQ21" i="2" s="1"/>
  <c r="AP82" i="2"/>
  <c r="U82" i="2"/>
  <c r="S83" i="2"/>
  <c r="AA85" i="2"/>
  <c r="AV85" i="2"/>
  <c r="AW85" i="2" s="1"/>
  <c r="AS57" i="2"/>
  <c r="AT57" i="2" s="1"/>
  <c r="X57" i="2"/>
  <c r="V44" i="2"/>
  <c r="AS43" i="2"/>
  <c r="X43" i="2"/>
  <c r="R57" i="2"/>
  <c r="AM57" i="2"/>
  <c r="AN57" i="2" s="1"/>
  <c r="AV7" i="2"/>
  <c r="AA7" i="2"/>
  <c r="AV88" i="2"/>
  <c r="Y89" i="2"/>
  <c r="AA88" i="2"/>
  <c r="U84" i="2"/>
  <c r="S86" i="2"/>
  <c r="AP84" i="2"/>
  <c r="V14" i="2"/>
  <c r="X12" i="2"/>
  <c r="AS12" i="2"/>
  <c r="AZ29" i="2"/>
  <c r="AE29" i="2"/>
  <c r="BC33" i="2"/>
  <c r="AP94" i="2"/>
  <c r="U94" i="2"/>
  <c r="S95" i="2"/>
  <c r="U10" i="2"/>
  <c r="AP10" i="2"/>
  <c r="S11" i="2"/>
  <c r="AS78" i="2"/>
  <c r="AT78" i="2" s="1"/>
  <c r="X78" i="2"/>
  <c r="U53" i="2"/>
  <c r="AP53" i="2"/>
  <c r="AQ53" i="2" s="1"/>
  <c r="AS56" i="2"/>
  <c r="AT56" i="2" s="1"/>
  <c r="X56" i="2"/>
  <c r="U78" i="2"/>
  <c r="AP78" i="2"/>
  <c r="AQ78" i="2" s="1"/>
  <c r="V92" i="2"/>
  <c r="AS91" i="2"/>
  <c r="X91" i="2"/>
  <c r="AP36" i="2"/>
  <c r="U36" i="2"/>
  <c r="S38" i="2"/>
  <c r="S40" i="2" s="1"/>
  <c r="BF57" i="2"/>
  <c r="AA77" i="2"/>
  <c r="AV77" i="2"/>
  <c r="AW77" i="2" s="1"/>
  <c r="G63" i="2"/>
  <c r="I62" i="2"/>
  <c r="AD62" i="2"/>
  <c r="AS37" i="2"/>
  <c r="AT37" i="2" s="1"/>
  <c r="X37" i="2"/>
  <c r="AJ9" i="2"/>
  <c r="AK9" i="2" s="1"/>
  <c r="O9" i="2"/>
  <c r="AS82" i="2"/>
  <c r="X82" i="2"/>
  <c r="V83" i="2"/>
  <c r="AP12" i="2"/>
  <c r="U12" i="2"/>
  <c r="S14" i="2"/>
  <c r="AZ13" i="2"/>
  <c r="AE13" i="2"/>
  <c r="Y44" i="2"/>
  <c r="AV43" i="2"/>
  <c r="AA43" i="2"/>
  <c r="BR53" i="2"/>
  <c r="AV60" i="2"/>
  <c r="AA60" i="2"/>
  <c r="Y62" i="2"/>
  <c r="AP81" i="2"/>
  <c r="AQ81" i="2" s="1"/>
  <c r="U81" i="2"/>
  <c r="AP61" i="2"/>
  <c r="AQ61" i="2" s="1"/>
  <c r="U61" i="2"/>
  <c r="AP42" i="2"/>
  <c r="U42" i="2"/>
  <c r="AA9" i="2"/>
  <c r="AV9" i="2"/>
  <c r="AW9" i="2" s="1"/>
  <c r="AA64" i="2"/>
  <c r="Y65" i="2"/>
  <c r="AV64" i="2"/>
  <c r="X93" i="2"/>
  <c r="AS93" i="2"/>
  <c r="AT93" i="2" s="1"/>
  <c r="U29" i="2"/>
  <c r="AP29" i="2"/>
  <c r="AQ29" i="2" s="1"/>
  <c r="X5" i="2"/>
  <c r="AS5" i="2"/>
  <c r="AT5" i="2" s="1"/>
  <c r="AA32" i="2"/>
  <c r="AV32" i="2"/>
  <c r="AW32" i="2" s="1"/>
  <c r="AS85" i="2"/>
  <c r="AT85" i="2" s="1"/>
  <c r="X85" i="2"/>
  <c r="S65" i="2"/>
  <c r="U64" i="2"/>
  <c r="AP64" i="2"/>
  <c r="AS88" i="2"/>
  <c r="X88" i="2"/>
  <c r="V89" i="2"/>
  <c r="V62" i="2"/>
  <c r="X60" i="2"/>
  <c r="AS60" i="2"/>
  <c r="X33" i="2"/>
  <c r="AS33" i="2"/>
  <c r="AT33" i="2" s="1"/>
  <c r="AV37" i="2"/>
  <c r="AW37" i="2" s="1"/>
  <c r="AA37" i="2"/>
  <c r="X58" i="2"/>
  <c r="V59" i="2"/>
  <c r="AS58" i="2"/>
  <c r="AP91" i="2"/>
  <c r="U91" i="2"/>
  <c r="S92" i="2"/>
  <c r="X55" i="2"/>
  <c r="AS55" i="2"/>
  <c r="S89" i="2"/>
  <c r="AP88" i="2"/>
  <c r="U88" i="2"/>
  <c r="AP90" i="2"/>
  <c r="U90" i="2"/>
  <c r="BO61" i="2"/>
  <c r="V65" i="2"/>
  <c r="X64" i="2"/>
  <c r="AS64" i="2"/>
  <c r="S20" i="2"/>
  <c r="U19" i="2"/>
  <c r="AP19" i="2"/>
  <c r="AA33" i="2"/>
  <c r="AV33" i="2"/>
  <c r="AW33" i="2" s="1"/>
  <c r="AV61" i="2"/>
  <c r="AW61" i="2" s="1"/>
  <c r="AA61" i="2"/>
  <c r="AZ5" i="2"/>
  <c r="AE5" i="2"/>
  <c r="AZ93" i="2"/>
  <c r="AE93" i="2"/>
  <c r="AS69" i="2"/>
  <c r="AT69" i="2" s="1"/>
  <c r="X69" i="2"/>
  <c r="AH81" i="2"/>
  <c r="BC81" i="2"/>
  <c r="AV67" i="2"/>
  <c r="AA67" i="2"/>
  <c r="Y68" i="2"/>
  <c r="AA66" i="2"/>
  <c r="AV66" i="2"/>
  <c r="AA8" i="2"/>
  <c r="AV8" i="2"/>
  <c r="AW8" i="2" s="1"/>
  <c r="AV45" i="2"/>
  <c r="AW45" i="2" s="1"/>
  <c r="AA45" i="2"/>
  <c r="U93" i="2"/>
  <c r="AP93" i="2"/>
  <c r="AQ93" i="2" s="1"/>
  <c r="AA90" i="2"/>
  <c r="AV90" i="2"/>
  <c r="AM81" i="2"/>
  <c r="AN81" i="2" s="1"/>
  <c r="R81" i="2"/>
  <c r="U45" i="2"/>
  <c r="AP45" i="2"/>
  <c r="AQ45" i="2" s="1"/>
  <c r="AA16" i="2"/>
  <c r="Y17" i="2"/>
  <c r="AV16" i="2"/>
  <c r="Y22" i="2"/>
  <c r="AZ37" i="2"/>
  <c r="AE37" i="2"/>
  <c r="AA54" i="2"/>
  <c r="AV54" i="2"/>
  <c r="AW54" i="2" s="1"/>
  <c r="AZ8" i="2"/>
  <c r="AE8" i="2"/>
  <c r="AV93" i="2"/>
  <c r="AW93" i="2" s="1"/>
  <c r="AA93" i="2"/>
  <c r="AE6" i="2"/>
  <c r="AZ6" i="2"/>
  <c r="X10" i="2"/>
  <c r="AS10" i="2"/>
  <c r="V11" i="2"/>
  <c r="AP60" i="2"/>
  <c r="U60" i="2"/>
  <c r="S62" i="2"/>
  <c r="X29" i="2"/>
  <c r="AS29" i="2"/>
  <c r="AT29" i="2" s="1"/>
  <c r="AV81" i="2"/>
  <c r="AW81" i="2" s="1"/>
  <c r="AA81" i="2"/>
  <c r="X66" i="2"/>
  <c r="AS66" i="2"/>
  <c r="AA53" i="2"/>
  <c r="AV53" i="2"/>
  <c r="AW53" i="2" s="1"/>
  <c r="AZ69" i="2"/>
  <c r="AE69" i="2"/>
  <c r="U5" i="2"/>
  <c r="AP5" i="2"/>
  <c r="AQ5" i="2" s="1"/>
  <c r="AS30" i="2"/>
  <c r="AT30" i="2" s="1"/>
  <c r="X30" i="2"/>
  <c r="AZ78" i="2"/>
  <c r="AE78" i="2"/>
  <c r="AS84" i="2"/>
  <c r="V86" i="2"/>
  <c r="X84" i="2"/>
  <c r="L57" i="2"/>
  <c r="AG57" i="2"/>
  <c r="AH57" i="2" s="1"/>
  <c r="V16" i="2" l="1"/>
  <c r="X40" i="2"/>
  <c r="V46" i="2"/>
  <c r="V41" i="2"/>
  <c r="AS40" i="2"/>
  <c r="S46" i="2"/>
  <c r="S41" i="2"/>
  <c r="AP40" i="2"/>
  <c r="U40" i="2"/>
  <c r="X65" i="2"/>
  <c r="AS65" i="2"/>
  <c r="AV65" i="2"/>
  <c r="AA65" i="2"/>
  <c r="AD63" i="2"/>
  <c r="I63" i="2"/>
  <c r="AS14" i="2"/>
  <c r="X14" i="2"/>
  <c r="V15" i="2"/>
  <c r="X98" i="2"/>
  <c r="AS98" i="2"/>
  <c r="AA14" i="2"/>
  <c r="Y15" i="2"/>
  <c r="AA15" i="2" s="1"/>
  <c r="AV14" i="2"/>
  <c r="AV15" i="2" s="1"/>
  <c r="U59" i="2"/>
  <c r="AP59" i="2"/>
  <c r="AA20" i="2"/>
  <c r="AV20" i="2"/>
  <c r="AV92" i="2"/>
  <c r="AA92" i="2"/>
  <c r="U44" i="2"/>
  <c r="AP44" i="2"/>
  <c r="S63" i="2"/>
  <c r="AP62" i="2"/>
  <c r="U62" i="2"/>
  <c r="AV44" i="2"/>
  <c r="AA44" i="2"/>
  <c r="X100" i="2"/>
  <c r="AS100" i="2"/>
  <c r="U100" i="2"/>
  <c r="AP100" i="2"/>
  <c r="AP68" i="2"/>
  <c r="U68" i="2"/>
  <c r="AA71" i="2"/>
  <c r="AV71" i="2"/>
  <c r="AA22" i="2"/>
  <c r="AV22" i="2"/>
  <c r="Y23" i="2"/>
  <c r="U92" i="2"/>
  <c r="AP92" i="2"/>
  <c r="AA62" i="2"/>
  <c r="AV62" i="2"/>
  <c r="Y63" i="2"/>
  <c r="AS92" i="2"/>
  <c r="X92" i="2"/>
  <c r="S87" i="2"/>
  <c r="AP86" i="2"/>
  <c r="U86" i="2"/>
  <c r="U83" i="2"/>
  <c r="AP83" i="2"/>
  <c r="X95" i="2"/>
  <c r="AS95" i="2"/>
  <c r="U11" i="2"/>
  <c r="AP11" i="2"/>
  <c r="AS38" i="2"/>
  <c r="X38" i="2"/>
  <c r="V39" i="2"/>
  <c r="AS20" i="2"/>
  <c r="X20" i="2"/>
  <c r="AA98" i="2"/>
  <c r="AV98" i="2"/>
  <c r="AS11" i="2"/>
  <c r="X11" i="2"/>
  <c r="AA17" i="2"/>
  <c r="AV17" i="2"/>
  <c r="AV68" i="2"/>
  <c r="AA68" i="2"/>
  <c r="U65" i="2"/>
  <c r="AP65" i="2"/>
  <c r="U14" i="2"/>
  <c r="AP14" i="2"/>
  <c r="S15" i="2"/>
  <c r="S16" i="2"/>
  <c r="AA11" i="2"/>
  <c r="AV11" i="2"/>
  <c r="U71" i="2"/>
  <c r="AP71" i="2"/>
  <c r="X68" i="2"/>
  <c r="AS68" i="2"/>
  <c r="X35" i="2"/>
  <c r="AS35" i="2"/>
  <c r="AA35" i="2"/>
  <c r="AV35" i="2"/>
  <c r="AP20" i="2"/>
  <c r="U20" i="2"/>
  <c r="AP38" i="2"/>
  <c r="U38" i="2"/>
  <c r="S39" i="2"/>
  <c r="AA89" i="2"/>
  <c r="AV89" i="2"/>
  <c r="X44" i="2"/>
  <c r="AS44" i="2"/>
  <c r="AV83" i="2"/>
  <c r="AA83" i="2"/>
  <c r="AV59" i="2"/>
  <c r="AA59" i="2"/>
  <c r="Y87" i="2"/>
  <c r="AV86" i="2"/>
  <c r="AA86" i="2"/>
  <c r="AA100" i="2"/>
  <c r="AV100" i="2"/>
  <c r="X59" i="2"/>
  <c r="AS59" i="2"/>
  <c r="AS62" i="2"/>
  <c r="X62" i="2"/>
  <c r="V63" i="2"/>
  <c r="U98" i="2"/>
  <c r="AP98" i="2"/>
  <c r="AP35" i="2"/>
  <c r="U35" i="2"/>
  <c r="AV95" i="2"/>
  <c r="AA95" i="2"/>
  <c r="X86" i="2"/>
  <c r="V87" i="2"/>
  <c r="AS86" i="2"/>
  <c r="V22" i="2"/>
  <c r="X16" i="2"/>
  <c r="AS16" i="2"/>
  <c r="V17" i="2"/>
  <c r="AP89" i="2"/>
  <c r="U89" i="2"/>
  <c r="X89" i="2"/>
  <c r="AS89" i="2"/>
  <c r="X83" i="2"/>
  <c r="AS83" i="2"/>
  <c r="AP95" i="2"/>
  <c r="U95" i="2"/>
  <c r="Y40" i="2"/>
  <c r="AV38" i="2"/>
  <c r="AA38" i="2"/>
  <c r="Y39" i="2"/>
  <c r="X71" i="2"/>
  <c r="AS71" i="2"/>
  <c r="AA40" i="2" l="1"/>
  <c r="Y41" i="2"/>
  <c r="Y46" i="2"/>
  <c r="AV40" i="2"/>
  <c r="U39" i="2"/>
  <c r="AP39" i="2"/>
  <c r="AP15" i="2"/>
  <c r="U15" i="2"/>
  <c r="X17" i="2"/>
  <c r="AS17" i="2"/>
  <c r="U63" i="2"/>
  <c r="AP63" i="2"/>
  <c r="U87" i="2"/>
  <c r="AP87" i="2"/>
  <c r="AA23" i="2"/>
  <c r="AV23" i="2"/>
  <c r="AP41" i="2"/>
  <c r="U41" i="2"/>
  <c r="U46" i="2"/>
  <c r="AP46" i="2"/>
  <c r="S47" i="2"/>
  <c r="X22" i="2"/>
  <c r="V23" i="2"/>
  <c r="AS22" i="2"/>
  <c r="AA39" i="2"/>
  <c r="AV39" i="2"/>
  <c r="AA63" i="2"/>
  <c r="AV63" i="2"/>
  <c r="AS41" i="2"/>
  <c r="X41" i="2"/>
  <c r="X87" i="2"/>
  <c r="AS87" i="2"/>
  <c r="X63" i="2"/>
  <c r="AS63" i="2"/>
  <c r="X46" i="2"/>
  <c r="AS46" i="2"/>
  <c r="V47" i="2"/>
  <c r="AA87" i="2"/>
  <c r="AV87" i="2"/>
  <c r="S17" i="2"/>
  <c r="S22" i="2"/>
  <c r="AP16" i="2"/>
  <c r="U16" i="2"/>
  <c r="X39" i="2"/>
  <c r="AS39" i="2"/>
  <c r="X15" i="2"/>
  <c r="AS15" i="2"/>
  <c r="X23" i="2" l="1"/>
  <c r="AS23" i="2"/>
  <c r="AP17" i="2"/>
  <c r="U17" i="2"/>
  <c r="AP47" i="2"/>
  <c r="U47" i="2"/>
  <c r="AS47" i="2"/>
  <c r="X47" i="2"/>
  <c r="AA46" i="2"/>
  <c r="Y47" i="2"/>
  <c r="AV46" i="2"/>
  <c r="AV41" i="2"/>
  <c r="AA41" i="2"/>
  <c r="AP22" i="2"/>
  <c r="U22" i="2"/>
  <c r="S23" i="2"/>
  <c r="U23" i="2" l="1"/>
  <c r="AP23" i="2"/>
  <c r="AA47" i="2"/>
  <c r="AV47" i="2"/>
  <c r="AW33" i="3" l="1"/>
  <c r="AX33" i="3" s="1"/>
  <c r="AX28" i="3"/>
  <c r="AH34" i="3"/>
  <c r="AW27" i="3"/>
  <c r="AX27" i="3" s="1"/>
  <c r="AX21" i="3"/>
  <c r="AX12" i="3"/>
  <c r="AW19" i="3"/>
  <c r="AX19" i="3" s="1"/>
  <c r="AW43" i="3" l="1"/>
  <c r="AX20" i="3"/>
  <c r="AW41" i="3"/>
  <c r="AW45" i="3"/>
  <c r="AW44" i="3"/>
  <c r="AW39" i="3"/>
  <c r="AW40" i="3"/>
  <c r="AX5" i="3"/>
  <c r="AR28" i="3"/>
  <c r="AL28" i="3"/>
  <c r="AN28" i="3"/>
  <c r="AP28" i="3"/>
  <c r="AJ33" i="3"/>
  <c r="AJ45" i="3" s="1"/>
  <c r="AL6" i="3"/>
  <c r="AJ11" i="3"/>
  <c r="AN6" i="3"/>
  <c r="AP6" i="3"/>
  <c r="AR6" i="3"/>
  <c r="AP21" i="3"/>
  <c r="AR21" i="3"/>
  <c r="AJ27" i="3"/>
  <c r="AJ44" i="3" s="1"/>
  <c r="AL21" i="3"/>
  <c r="AN21" i="3"/>
  <c r="AG33" i="3"/>
  <c r="AH33" i="3" s="1"/>
  <c r="AH28" i="3"/>
  <c r="AH6" i="3"/>
  <c r="AG11" i="3"/>
  <c r="AH11" i="3" s="1"/>
  <c r="AG42" i="3"/>
  <c r="AH21" i="3"/>
  <c r="AG27" i="3"/>
  <c r="AH27" i="3" s="1"/>
  <c r="AN12" i="3"/>
  <c r="AJ19" i="3"/>
  <c r="AJ43" i="3" s="1"/>
  <c r="AR12" i="3"/>
  <c r="AP12" i="3"/>
  <c r="AL12" i="3"/>
  <c r="AR34" i="3"/>
  <c r="AL34" i="3"/>
  <c r="AN34" i="3"/>
  <c r="AP34" i="3"/>
  <c r="AG19" i="3"/>
  <c r="AH19" i="3" s="1"/>
  <c r="AH12" i="3"/>
  <c r="AG44" i="3" l="1"/>
  <c r="AG43" i="3"/>
  <c r="AG45" i="3"/>
  <c r="AN5" i="3"/>
  <c r="AJ39" i="3"/>
  <c r="AP5" i="3"/>
  <c r="AR5" i="3"/>
  <c r="AL5" i="3"/>
  <c r="AJ40" i="3"/>
  <c r="AG41" i="3"/>
  <c r="AH20" i="3"/>
  <c r="AJ41" i="3"/>
  <c r="AR20" i="3"/>
  <c r="AL20" i="3"/>
  <c r="AN20" i="3"/>
  <c r="AP20" i="3"/>
  <c r="AL27" i="3"/>
  <c r="AP27" i="3"/>
  <c r="AN27" i="3"/>
  <c r="AR27" i="3"/>
  <c r="AL11" i="3"/>
  <c r="AR11" i="3"/>
  <c r="AN11" i="3"/>
  <c r="AP11" i="3"/>
  <c r="AR19" i="3"/>
  <c r="AN19" i="3"/>
  <c r="AL19" i="3"/>
  <c r="AP19" i="3"/>
  <c r="AN33" i="3"/>
  <c r="AR33" i="3"/>
  <c r="AP33" i="3"/>
  <c r="AL33" i="3"/>
  <c r="AJ42" i="3"/>
  <c r="AG40" i="3"/>
  <c r="AH5" i="3"/>
  <c r="AG39" i="3"/>
  <c r="BV15" i="4" l="1"/>
  <c r="BV27" i="4"/>
  <c r="BV28" i="4"/>
  <c r="BV18" i="3"/>
  <c r="BV14" i="4"/>
  <c r="BV19" i="4"/>
  <c r="BV37" i="4"/>
  <c r="BV7" i="3"/>
  <c r="BV30" i="3"/>
  <c r="BV10" i="4"/>
  <c r="BV7" i="4"/>
  <c r="BV29" i="4"/>
  <c r="BV38" i="4"/>
  <c r="BV9" i="3"/>
  <c r="BV22" i="3"/>
  <c r="BV11" i="4"/>
  <c r="BV25" i="4"/>
  <c r="BV35" i="4"/>
  <c r="BV15" i="3"/>
  <c r="BV23" i="3"/>
  <c r="BV31" i="3"/>
  <c r="BV9" i="4"/>
  <c r="BV16" i="4"/>
  <c r="BV16" i="3"/>
  <c r="BV17" i="4"/>
  <c r="BV20" i="4"/>
  <c r="BV26" i="4"/>
  <c r="BV36" i="4"/>
  <c r="BV8" i="3"/>
  <c r="BV17" i="3"/>
  <c r="BV26" i="3"/>
  <c r="BV29" i="3"/>
  <c r="CV15" i="6"/>
  <c r="BV8" i="4"/>
  <c r="BV18" i="4"/>
  <c r="BV21" i="4"/>
  <c r="BV30" i="4"/>
  <c r="BV33" i="4"/>
  <c r="BV10" i="3"/>
  <c r="BV13" i="3"/>
  <c r="BV25" i="3"/>
  <c r="CJ9" i="6"/>
  <c r="CH11" i="6"/>
  <c r="CJ11" i="6" s="1"/>
  <c r="BV34" i="4"/>
  <c r="BV14" i="3"/>
  <c r="BV24" i="3"/>
  <c r="BV32" i="3"/>
  <c r="CU11" i="6"/>
  <c r="CV11" i="6" s="1"/>
  <c r="CV9" i="6"/>
  <c r="CD34" i="4" l="1"/>
  <c r="BZ34" i="4"/>
  <c r="CB34" i="4"/>
  <c r="BZ10" i="3"/>
  <c r="CB10" i="3"/>
  <c r="CD10" i="3"/>
  <c r="CF10" i="3"/>
  <c r="CB18" i="4"/>
  <c r="BZ18" i="4"/>
  <c r="CD18" i="4"/>
  <c r="CF18" i="4"/>
  <c r="BZ26" i="3"/>
  <c r="CB26" i="3"/>
  <c r="CD26" i="3"/>
  <c r="CF26" i="3"/>
  <c r="BZ26" i="4"/>
  <c r="CD26" i="4"/>
  <c r="CB26" i="4"/>
  <c r="BZ16" i="4"/>
  <c r="CB16" i="4"/>
  <c r="CD16" i="4"/>
  <c r="CF16" i="4"/>
  <c r="CD15" i="3"/>
  <c r="BZ15" i="3"/>
  <c r="CB15" i="3"/>
  <c r="CF15" i="3"/>
  <c r="BZ22" i="3"/>
  <c r="CD22" i="3"/>
  <c r="CB22" i="3"/>
  <c r="CF22" i="3"/>
  <c r="CB7" i="4"/>
  <c r="CD7" i="4"/>
  <c r="BZ7" i="4"/>
  <c r="CF7" i="4"/>
  <c r="CD37" i="4"/>
  <c r="BZ37" i="4"/>
  <c r="CB37" i="4"/>
  <c r="BZ18" i="3"/>
  <c r="CB18" i="3"/>
  <c r="CD18" i="3"/>
  <c r="CF18" i="3"/>
  <c r="CS15" i="6"/>
  <c r="CB24" i="3"/>
  <c r="BZ24" i="3"/>
  <c r="CD24" i="3"/>
  <c r="CF24" i="3"/>
  <c r="BV40" i="4"/>
  <c r="BZ32" i="3"/>
  <c r="CB32" i="3"/>
  <c r="CD32" i="3"/>
  <c r="CF32" i="3"/>
  <c r="CD33" i="4"/>
  <c r="BZ33" i="4"/>
  <c r="CB33" i="4"/>
  <c r="CB8" i="4"/>
  <c r="BZ8" i="4"/>
  <c r="CD8" i="4"/>
  <c r="CF8" i="4"/>
  <c r="CD17" i="3"/>
  <c r="CB17" i="3"/>
  <c r="BZ17" i="3"/>
  <c r="CF17" i="3"/>
  <c r="CB20" i="4"/>
  <c r="BZ20" i="4"/>
  <c r="CD20" i="4"/>
  <c r="CD9" i="4"/>
  <c r="BZ9" i="4"/>
  <c r="CB9" i="4"/>
  <c r="CF9" i="4"/>
  <c r="CB35" i="4"/>
  <c r="BZ35" i="4"/>
  <c r="CD35" i="4"/>
  <c r="CB9" i="3"/>
  <c r="BZ9" i="3"/>
  <c r="CD9" i="3"/>
  <c r="CF9" i="3"/>
  <c r="CD10" i="4"/>
  <c r="BZ10" i="4"/>
  <c r="CB10" i="4"/>
  <c r="CF10" i="4"/>
  <c r="CD19" i="4"/>
  <c r="BZ19" i="4"/>
  <c r="CB19" i="4"/>
  <c r="CD28" i="4"/>
  <c r="BZ28" i="4"/>
  <c r="CB28" i="4"/>
  <c r="BZ25" i="3"/>
  <c r="CD25" i="3"/>
  <c r="CB25" i="3"/>
  <c r="CF25" i="3"/>
  <c r="CD30" i="4"/>
  <c r="BZ30" i="4"/>
  <c r="CB30" i="4"/>
  <c r="CD8" i="3"/>
  <c r="BZ8" i="3"/>
  <c r="CB8" i="3"/>
  <c r="CF8" i="3"/>
  <c r="CD17" i="4"/>
  <c r="BZ17" i="4"/>
  <c r="CB17" i="4"/>
  <c r="CF17" i="4"/>
  <c r="BZ31" i="3"/>
  <c r="CB31" i="3"/>
  <c r="CD31" i="3"/>
  <c r="CF31" i="3"/>
  <c r="CB25" i="4"/>
  <c r="CD25" i="4"/>
  <c r="BZ25" i="4"/>
  <c r="CB38" i="4"/>
  <c r="BZ38" i="4"/>
  <c r="CD38" i="4"/>
  <c r="BZ30" i="3"/>
  <c r="CD30" i="3"/>
  <c r="CB30" i="3"/>
  <c r="CF30" i="3"/>
  <c r="CE11" i="6"/>
  <c r="BZ27" i="4"/>
  <c r="CD27" i="4"/>
  <c r="CB27" i="4"/>
  <c r="CR11" i="6"/>
  <c r="CS11" i="6" s="1"/>
  <c r="CS9" i="6"/>
  <c r="CB14" i="3"/>
  <c r="CD14" i="3"/>
  <c r="BZ14" i="3"/>
  <c r="CF14" i="3"/>
  <c r="CD13" i="3"/>
  <c r="CB13" i="3"/>
  <c r="BZ13" i="3"/>
  <c r="CF13" i="3"/>
  <c r="CD21" i="4"/>
  <c r="CB21" i="4"/>
  <c r="BZ21" i="4"/>
  <c r="BZ29" i="3"/>
  <c r="CB29" i="3"/>
  <c r="CD29" i="3"/>
  <c r="CF29" i="3"/>
  <c r="BZ36" i="4"/>
  <c r="CD36" i="4"/>
  <c r="CB36" i="4"/>
  <c r="BZ16" i="3"/>
  <c r="CD16" i="3"/>
  <c r="CB16" i="3"/>
  <c r="CF16" i="3"/>
  <c r="BZ23" i="3"/>
  <c r="CB23" i="3"/>
  <c r="CD23" i="3"/>
  <c r="CF23" i="3"/>
  <c r="BZ11" i="4"/>
  <c r="CB11" i="4"/>
  <c r="CD11" i="4"/>
  <c r="CF11" i="4"/>
  <c r="CD29" i="4"/>
  <c r="BZ29" i="4"/>
  <c r="CB29" i="4"/>
  <c r="CD7" i="3"/>
  <c r="CB7" i="3"/>
  <c r="BZ7" i="3"/>
  <c r="CF7" i="3"/>
  <c r="BZ14" i="4"/>
  <c r="CB14" i="4"/>
  <c r="CD14" i="4"/>
  <c r="CB15" i="4"/>
  <c r="CD15" i="4"/>
  <c r="BZ15" i="4"/>
  <c r="BV34" i="3"/>
  <c r="BZ12" i="3" l="1"/>
  <c r="CD12" i="3"/>
  <c r="CB12" i="3"/>
  <c r="BX19" i="3"/>
  <c r="BX43" i="3" s="1"/>
  <c r="CF12" i="3"/>
  <c r="BV12" i="3"/>
  <c r="BU19" i="3"/>
  <c r="BV19" i="3" s="1"/>
  <c r="BU22" i="4"/>
  <c r="BV22" i="4" s="1"/>
  <c r="BV13" i="4"/>
  <c r="CD32" i="4"/>
  <c r="CB32" i="4"/>
  <c r="BZ32" i="4"/>
  <c r="BX39" i="4"/>
  <c r="BZ34" i="3"/>
  <c r="CB34" i="3"/>
  <c r="CD34" i="3"/>
  <c r="CF34" i="3"/>
  <c r="BZ28" i="3"/>
  <c r="BX33" i="3"/>
  <c r="BX45" i="3" s="1"/>
  <c r="CD28" i="3"/>
  <c r="CB28" i="3"/>
  <c r="CF28" i="3"/>
  <c r="BX22" i="4"/>
  <c r="CD13" i="4"/>
  <c r="BZ13" i="4"/>
  <c r="CB13" i="4"/>
  <c r="BU39" i="4"/>
  <c r="BV39" i="4" s="1"/>
  <c r="BV32" i="4"/>
  <c r="BU33" i="3"/>
  <c r="BV33" i="3" s="1"/>
  <c r="BV28" i="3"/>
  <c r="BZ6" i="4"/>
  <c r="CB6" i="4"/>
  <c r="BX12" i="4"/>
  <c r="CD6" i="4"/>
  <c r="BU12" i="4"/>
  <c r="BV12" i="4" s="1"/>
  <c r="BV6" i="4"/>
  <c r="BV23" i="4"/>
  <c r="BZ21" i="3"/>
  <c r="CD21" i="3"/>
  <c r="CB21" i="3"/>
  <c r="BX27" i="3"/>
  <c r="BX44" i="3" s="1"/>
  <c r="CF21" i="3"/>
  <c r="BU31" i="4"/>
  <c r="BV31" i="4" s="1"/>
  <c r="BV24" i="4"/>
  <c r="BV21" i="3"/>
  <c r="BU27" i="3"/>
  <c r="BV27" i="3" s="1"/>
  <c r="BX11" i="3"/>
  <c r="BZ6" i="3"/>
  <c r="CD6" i="3"/>
  <c r="CB6" i="3"/>
  <c r="CF6" i="3"/>
  <c r="CD24" i="4"/>
  <c r="BZ24" i="4"/>
  <c r="CB24" i="4"/>
  <c r="BX31" i="4"/>
  <c r="CD40" i="4"/>
  <c r="CB40" i="4"/>
  <c r="BZ40" i="4"/>
  <c r="BV6" i="3"/>
  <c r="BU11" i="3"/>
  <c r="BV11" i="3" s="1"/>
  <c r="BU44" i="3" l="1"/>
  <c r="CD5" i="3"/>
  <c r="BX39" i="3"/>
  <c r="BX40" i="3"/>
  <c r="BZ5" i="3"/>
  <c r="CB5" i="3"/>
  <c r="CF5" i="3"/>
  <c r="BX48" i="4"/>
  <c r="BZ5" i="4"/>
  <c r="CD5" i="4"/>
  <c r="CB5" i="4"/>
  <c r="BV5" i="3"/>
  <c r="BU39" i="3"/>
  <c r="BU40" i="3"/>
  <c r="BU48" i="4"/>
  <c r="BV5" i="4"/>
  <c r="CB39" i="4"/>
  <c r="BZ39" i="4"/>
  <c r="CD39" i="4"/>
  <c r="CD31" i="4"/>
  <c r="CB31" i="4"/>
  <c r="BZ31" i="4"/>
  <c r="BU41" i="3"/>
  <c r="BV20" i="3"/>
  <c r="CD11" i="3"/>
  <c r="CB11" i="3"/>
  <c r="BZ11" i="3"/>
  <c r="CF11" i="3"/>
  <c r="CD20" i="3"/>
  <c r="BZ20" i="3"/>
  <c r="CB20" i="3"/>
  <c r="BX41" i="3"/>
  <c r="CF20" i="3"/>
  <c r="BZ33" i="3"/>
  <c r="CB33" i="3"/>
  <c r="CD33" i="3"/>
  <c r="CF33" i="3"/>
  <c r="BU42" i="3"/>
  <c r="CB27" i="3"/>
  <c r="CD27" i="3"/>
  <c r="BZ27" i="3"/>
  <c r="CF27" i="3"/>
  <c r="BU45" i="3"/>
  <c r="CD22" i="4"/>
  <c r="CB22" i="4"/>
  <c r="BZ22" i="4"/>
  <c r="CD19" i="3"/>
  <c r="CB19" i="3"/>
  <c r="BZ19" i="3"/>
  <c r="CF19" i="3"/>
  <c r="BZ23" i="4"/>
  <c r="CD23" i="4"/>
  <c r="CB23" i="4"/>
  <c r="CP6" i="4"/>
  <c r="CN6" i="4"/>
  <c r="CL12" i="4"/>
  <c r="CO6" i="4"/>
  <c r="CE12" i="4"/>
  <c r="CF12" i="4" s="1"/>
  <c r="CF6" i="4"/>
  <c r="BX42" i="3"/>
  <c r="BZ12" i="4"/>
  <c r="CD12" i="4"/>
  <c r="CB12" i="4"/>
  <c r="BU43" i="3"/>
  <c r="CB11" i="6" l="1"/>
  <c r="CO11" i="6"/>
  <c r="CP11" i="6" s="1"/>
  <c r="CP9" i="6"/>
  <c r="CP15" i="6"/>
  <c r="CO12" i="4"/>
  <c r="CN12" i="4"/>
  <c r="CP12" i="4"/>
  <c r="CM15" i="6" l="1"/>
  <c r="BY11" i="6"/>
  <c r="CL11" i="6"/>
  <c r="CM11" i="6" s="1"/>
  <c r="CM9" i="6"/>
  <c r="CJ15" i="6" l="1"/>
  <c r="BX15" i="6"/>
  <c r="CF11" i="6" l="1"/>
  <c r="CG11" i="6" s="1"/>
  <c r="CG9" i="6"/>
  <c r="CG15" i="6"/>
  <c r="CC11" i="6" l="1"/>
  <c r="CD11" i="6" s="1"/>
  <c r="CD9" i="6"/>
  <c r="CD15" i="6"/>
  <c r="BZ11" i="6" l="1"/>
  <c r="CA11" i="6" s="1"/>
  <c r="CA9" i="6"/>
  <c r="CA15" i="6"/>
  <c r="BL8" i="7" l="1"/>
  <c r="BR21" i="7"/>
  <c r="CL6" i="7"/>
  <c r="CL13" i="7"/>
  <c r="EL27" i="7"/>
  <c r="CF21" i="7"/>
  <c r="CI6" i="7"/>
  <c r="CF5" i="7"/>
  <c r="CI5" i="7"/>
  <c r="CL21" i="7"/>
  <c r="BO8" i="7"/>
  <c r="CM27" i="7"/>
  <c r="CL5" i="7"/>
  <c r="CI9" i="7"/>
  <c r="DM27" i="7"/>
  <c r="BC9" i="7"/>
  <c r="BR5" i="7"/>
  <c r="BT13" i="7"/>
  <c r="FA27" i="7"/>
  <c r="BR13" i="7"/>
  <c r="BW13" i="7"/>
  <c r="CI21" i="7"/>
  <c r="AZ9" i="7"/>
  <c r="AZ21" i="7"/>
  <c r="CF8" i="7"/>
  <c r="BO18" i="7"/>
  <c r="FF13" i="7"/>
  <c r="CI13" i="7"/>
  <c r="BL13" i="7"/>
  <c r="BO13" i="7"/>
  <c r="BO5" i="7"/>
  <c r="CG27" i="7"/>
  <c r="BL18" i="7"/>
  <c r="EO27" i="7"/>
  <c r="EB27" i="7"/>
  <c r="BR6" i="7"/>
  <c r="CI18" i="7"/>
  <c r="CL18" i="7"/>
  <c r="EI27" i="7"/>
  <c r="BL21" i="7"/>
  <c r="CL9" i="7"/>
  <c r="BT18" i="7"/>
  <c r="EX27" i="7"/>
  <c r="BO6" i="7"/>
  <c r="BL6" i="7"/>
  <c r="BU27" i="7"/>
  <c r="BT6" i="7"/>
  <c r="BT21" i="7"/>
  <c r="EP18" i="7"/>
  <c r="CI8" i="7"/>
  <c r="EU27" i="7"/>
  <c r="CL8" i="7"/>
  <c r="BO21" i="7"/>
  <c r="BT5" i="7"/>
  <c r="AZ6" i="7"/>
  <c r="BO9" i="7"/>
  <c r="BT9" i="7"/>
  <c r="BL9" i="7"/>
  <c r="CF18" i="7"/>
  <c r="AZ18" i="7"/>
  <c r="CJ27" i="7"/>
  <c r="AZ5" i="7"/>
  <c r="BR8" i="7"/>
  <c r="CF9" i="7"/>
  <c r="ER27" i="7"/>
  <c r="AZ13" i="7"/>
  <c r="CF6" i="7"/>
  <c r="BL5" i="7"/>
  <c r="EY18" i="7"/>
  <c r="AZ8" i="7"/>
  <c r="BR9" i="7"/>
  <c r="BW9" i="7"/>
  <c r="DY27" i="7"/>
  <c r="EE27" i="7"/>
  <c r="CJ14" i="7"/>
  <c r="FH23" i="7"/>
  <c r="BR18" i="7"/>
  <c r="CF13" i="7"/>
  <c r="CJ20" i="7"/>
  <c r="BT8" i="7"/>
  <c r="DG5" i="7" l="1"/>
  <c r="CR13" i="7"/>
  <c r="FA20" i="7"/>
  <c r="DD5" i="7"/>
  <c r="DG13" i="7"/>
  <c r="CG25" i="7"/>
  <c r="CR9" i="7"/>
  <c r="FX13" i="7"/>
  <c r="FR21" i="7"/>
  <c r="EB14" i="7"/>
  <c r="FR13" i="7"/>
  <c r="FF21" i="7"/>
  <c r="GP14" i="7"/>
  <c r="BV6" i="7"/>
  <c r="CN9" i="7"/>
  <c r="EP5" i="7"/>
  <c r="CM11" i="7"/>
  <c r="DJ21" i="7"/>
  <c r="FA11" i="7"/>
  <c r="DY14" i="7"/>
  <c r="DY15" i="7" s="1"/>
  <c r="EI17" i="7"/>
  <c r="DJ13" i="7"/>
  <c r="FT14" i="7"/>
  <c r="FT15" i="7" s="1"/>
  <c r="DN13" i="7"/>
  <c r="FW17" i="7"/>
  <c r="DM14" i="7"/>
  <c r="DM15" i="7" s="1"/>
  <c r="FA25" i="7"/>
  <c r="FA23" i="7"/>
  <c r="DG6" i="7"/>
  <c r="GA17" i="7"/>
  <c r="EC6" i="7"/>
  <c r="DG18" i="7"/>
  <c r="FF7" i="7"/>
  <c r="EJ8" i="7"/>
  <c r="FF18" i="7"/>
  <c r="FQ11" i="7"/>
  <c r="FF9" i="7"/>
  <c r="EV9" i="7"/>
  <c r="CK5" i="7"/>
  <c r="EF13" i="7"/>
  <c r="EC21" i="7"/>
  <c r="FQ23" i="7"/>
  <c r="FR7" i="7"/>
  <c r="EM8" i="7"/>
  <c r="GA14" i="7"/>
  <c r="GA15" i="7" s="1"/>
  <c r="FR5" i="7"/>
  <c r="EB15" i="7"/>
  <c r="FR18" i="7"/>
  <c r="EE14" i="7"/>
  <c r="EE15" i="7" s="1"/>
  <c r="EP9" i="7"/>
  <c r="FB8" i="7"/>
  <c r="EM9" i="7"/>
  <c r="DM23" i="7"/>
  <c r="FX8" i="7"/>
  <c r="DJ9" i="7"/>
  <c r="FU21" i="7"/>
  <c r="FX21" i="7"/>
  <c r="FF5" i="7"/>
  <c r="GA11" i="7"/>
  <c r="FK25" i="7"/>
  <c r="EF18" i="7"/>
  <c r="GP27" i="7"/>
  <c r="FT27" i="7"/>
  <c r="DZ5" i="7"/>
  <c r="EJ21" i="7"/>
  <c r="FE14" i="7"/>
  <c r="FE15" i="7" s="1"/>
  <c r="CH13" i="7"/>
  <c r="GP25" i="7"/>
  <c r="FU7" i="7"/>
  <c r="GP23" i="7"/>
  <c r="GP11" i="7"/>
  <c r="BU17" i="7"/>
  <c r="FK11" i="7"/>
  <c r="GP17" i="7"/>
  <c r="GP15" i="7"/>
  <c r="FF8" i="7"/>
  <c r="FX6" i="7"/>
  <c r="GP20" i="7"/>
  <c r="CH9" i="7"/>
  <c r="FU9" i="7"/>
  <c r="BU25" i="7"/>
  <c r="EF5" i="7"/>
  <c r="EL17" i="7"/>
  <c r="EO11" i="7"/>
  <c r="CN18" i="7"/>
  <c r="EL11" i="7"/>
  <c r="CK21" i="7"/>
  <c r="EL25" i="7"/>
  <c r="BV9" i="7"/>
  <c r="EL23" i="7"/>
  <c r="DZ8" i="7"/>
  <c r="EL20" i="7"/>
  <c r="ER14" i="7"/>
  <c r="ER15" i="7" s="1"/>
  <c r="DN5" i="7"/>
  <c r="DG9" i="7"/>
  <c r="EB20" i="7"/>
  <c r="FU18" i="7"/>
  <c r="FK27" i="7"/>
  <c r="DJ6" i="7"/>
  <c r="CH6" i="7"/>
  <c r="BV8" i="7"/>
  <c r="FX5" i="7"/>
  <c r="EV13" i="7"/>
  <c r="GM14" i="7"/>
  <c r="GM15" i="7" s="1"/>
  <c r="BY9" i="7"/>
  <c r="EX25" i="7"/>
  <c r="CM14" i="7"/>
  <c r="CM15" i="7" s="1"/>
  <c r="FB5" i="7"/>
  <c r="CM17" i="7"/>
  <c r="DJ5" i="7"/>
  <c r="DM25" i="7"/>
  <c r="EM13" i="7"/>
  <c r="CM25" i="7"/>
  <c r="DM20" i="7"/>
  <c r="EL14" i="7"/>
  <c r="EL15" i="7" s="1"/>
  <c r="EX17" i="7"/>
  <c r="CM20" i="7"/>
  <c r="CM23" i="7"/>
  <c r="DZ9" i="7"/>
  <c r="FB6" i="7"/>
  <c r="FR6" i="7"/>
  <c r="EP21" i="7"/>
  <c r="BV21" i="7"/>
  <c r="DZ13" i="7"/>
  <c r="BV18" i="7"/>
  <c r="CG23" i="7"/>
  <c r="DM17" i="7"/>
  <c r="FE11" i="7"/>
  <c r="BU11" i="7"/>
  <c r="EJ6" i="7"/>
  <c r="EF21" i="7"/>
  <c r="EC9" i="7"/>
  <c r="DN18" i="7"/>
  <c r="CH18" i="7"/>
  <c r="CR18" i="7"/>
  <c r="EC5" i="7"/>
  <c r="EM18" i="7"/>
  <c r="FH17" i="7"/>
  <c r="FK23" i="7"/>
  <c r="FT17" i="7"/>
  <c r="CN5" i="7"/>
  <c r="DN21" i="7"/>
  <c r="GS20" i="7"/>
  <c r="FK20" i="7"/>
  <c r="EB11" i="7"/>
  <c r="DZ21" i="7"/>
  <c r="FW11" i="7"/>
  <c r="FW20" i="7"/>
  <c r="DD8" i="7"/>
  <c r="EU14" i="7"/>
  <c r="GS25" i="7"/>
  <c r="GS17" i="7"/>
  <c r="FT11" i="7"/>
  <c r="EV5" i="7"/>
  <c r="EO17" i="7"/>
  <c r="FW25" i="7"/>
  <c r="EO23" i="7"/>
  <c r="FW23" i="7"/>
  <c r="FF24" i="7"/>
  <c r="FD25" i="7"/>
  <c r="ED23" i="7"/>
  <c r="EF22" i="7"/>
  <c r="DB14" i="7"/>
  <c r="DD12" i="7"/>
  <c r="CP27" i="7"/>
  <c r="CR7" i="7"/>
  <c r="EE23" i="7"/>
  <c r="DR17" i="7"/>
  <c r="CR6" i="7"/>
  <c r="DL23" i="7"/>
  <c r="DN22" i="7"/>
  <c r="DU14" i="7"/>
  <c r="AX25" i="7"/>
  <c r="AZ25" i="7" s="1"/>
  <c r="AZ24" i="7"/>
  <c r="EX20" i="7"/>
  <c r="CR24" i="7"/>
  <c r="CP25" i="7"/>
  <c r="FE17" i="7"/>
  <c r="BU20" i="7"/>
  <c r="CF16" i="7"/>
  <c r="CH16" i="7" s="1"/>
  <c r="DC17" i="7"/>
  <c r="CF17" i="7" s="1"/>
  <c r="EI11" i="7"/>
  <c r="EC22" i="7"/>
  <c r="EA23" i="7"/>
  <c r="FU5" i="7"/>
  <c r="FE23" i="7"/>
  <c r="EM6" i="7"/>
  <c r="EF19" i="7"/>
  <c r="ED20" i="7"/>
  <c r="EK11" i="7"/>
  <c r="EM10" i="7"/>
  <c r="FE20" i="7"/>
  <c r="FE26" i="7"/>
  <c r="FE27" i="7" s="1"/>
  <c r="EC18" i="7"/>
  <c r="EE25" i="7"/>
  <c r="CI12" i="7"/>
  <c r="CK12" i="7" s="1"/>
  <c r="DF14" i="7"/>
  <c r="DB20" i="7"/>
  <c r="DD19" i="7"/>
  <c r="CJ11" i="7"/>
  <c r="EI25" i="7"/>
  <c r="AZ16" i="7"/>
  <c r="AX17" i="7"/>
  <c r="AZ17" i="7" s="1"/>
  <c r="AX23" i="7"/>
  <c r="AZ23" i="7" s="1"/>
  <c r="AZ22" i="7"/>
  <c r="EV22" i="7"/>
  <c r="ET23" i="7"/>
  <c r="FR16" i="7"/>
  <c r="FP17" i="7"/>
  <c r="FB22" i="7"/>
  <c r="EZ23" i="7"/>
  <c r="DH25" i="7"/>
  <c r="DJ24" i="7"/>
  <c r="FD20" i="7"/>
  <c r="FF19" i="7"/>
  <c r="FD26" i="7"/>
  <c r="GM25" i="7"/>
  <c r="EV24" i="7"/>
  <c r="ET25" i="7"/>
  <c r="DJ7" i="7"/>
  <c r="DH27" i="7"/>
  <c r="ED17" i="7"/>
  <c r="EF16" i="7"/>
  <c r="DY25" i="7"/>
  <c r="EU11" i="7"/>
  <c r="AX11" i="7"/>
  <c r="AZ11" i="7" s="1"/>
  <c r="AZ10" i="7"/>
  <c r="DZ12" i="7"/>
  <c r="DX14" i="7"/>
  <c r="EY22" i="7"/>
  <c r="EW23" i="7"/>
  <c r="DE27" i="7"/>
  <c r="DG7" i="7"/>
  <c r="EU20" i="7"/>
  <c r="DJ22" i="7"/>
  <c r="DH23" i="7"/>
  <c r="DR11" i="7"/>
  <c r="BT22" i="7"/>
  <c r="BV22" i="7" s="1"/>
  <c r="CQ23" i="7"/>
  <c r="BT23" i="7" s="1"/>
  <c r="CP14" i="7"/>
  <c r="CR12" i="7"/>
  <c r="DN12" i="7"/>
  <c r="DL14" i="7"/>
  <c r="CG14" i="7"/>
  <c r="CG15" i="7" s="1"/>
  <c r="EX14" i="7"/>
  <c r="EX15" i="7" s="1"/>
  <c r="CI24" i="7"/>
  <c r="CK24" i="7" s="1"/>
  <c r="DF25" i="7"/>
  <c r="CI25" i="7" s="1"/>
  <c r="BJ17" i="7"/>
  <c r="BL17" i="7" s="1"/>
  <c r="BL16" i="7"/>
  <c r="DB11" i="7"/>
  <c r="DD10" i="7"/>
  <c r="BU23" i="7"/>
  <c r="DG8" i="7"/>
  <c r="EM22" i="7"/>
  <c r="EK23" i="7"/>
  <c r="DE20" i="7"/>
  <c r="DG19" i="7"/>
  <c r="EP24" i="7"/>
  <c r="EN25" i="7"/>
  <c r="DG21" i="7"/>
  <c r="FB9" i="7"/>
  <c r="DN7" i="7"/>
  <c r="DL27" i="7"/>
  <c r="DN27" i="7" s="1"/>
  <c r="DF27" i="7"/>
  <c r="CI27" i="7" s="1"/>
  <c r="CK27" i="7" s="1"/>
  <c r="CI7" i="7"/>
  <c r="CK7" i="7" s="1"/>
  <c r="EP8" i="7"/>
  <c r="CN6" i="7"/>
  <c r="EO25" i="7"/>
  <c r="CF22" i="7"/>
  <c r="CH22" i="7" s="1"/>
  <c r="DC23" i="7"/>
  <c r="CF23" i="7" s="1"/>
  <c r="CF7" i="7"/>
  <c r="CH7" i="7" s="1"/>
  <c r="DC27" i="7"/>
  <c r="CF27" i="7" s="1"/>
  <c r="CH27" i="7" s="1"/>
  <c r="EJ7" i="7"/>
  <c r="EH27" i="7"/>
  <c r="EJ27" i="7" s="1"/>
  <c r="DO11" i="7"/>
  <c r="FX22" i="7"/>
  <c r="FV23" i="7"/>
  <c r="GK9" i="7"/>
  <c r="GM23" i="7"/>
  <c r="EK17" i="7"/>
  <c r="EM16" i="7"/>
  <c r="FR22" i="7"/>
  <c r="FP23" i="7"/>
  <c r="GM17" i="7"/>
  <c r="FV20" i="7"/>
  <c r="FX19" i="7"/>
  <c r="EE17" i="7"/>
  <c r="FF6" i="7"/>
  <c r="DJ19" i="7"/>
  <c r="DH20" i="7"/>
  <c r="EW27" i="7"/>
  <c r="EY27" i="7" s="1"/>
  <c r="EY7" i="7"/>
  <c r="EJ16" i="7"/>
  <c r="EH17" i="7"/>
  <c r="EU23" i="7"/>
  <c r="CK8" i="7"/>
  <c r="EJ9" i="7"/>
  <c r="DC11" i="7"/>
  <c r="CF11" i="7" s="1"/>
  <c r="CF10" i="7"/>
  <c r="CH10" i="7" s="1"/>
  <c r="BO22" i="7"/>
  <c r="BM23" i="7"/>
  <c r="BO23" i="7" s="1"/>
  <c r="EY6" i="7"/>
  <c r="AX20" i="7"/>
  <c r="AZ20" i="7" s="1"/>
  <c r="AZ19" i="7"/>
  <c r="DU17" i="7"/>
  <c r="DR25" i="7"/>
  <c r="DL11" i="7"/>
  <c r="DN10" i="7"/>
  <c r="EX11" i="7"/>
  <c r="BJ11" i="7"/>
  <c r="BL11" i="7" s="1"/>
  <c r="BL10" i="7"/>
  <c r="DR20" i="7"/>
  <c r="CI10" i="7"/>
  <c r="CK10" i="7" s="1"/>
  <c r="DF11" i="7"/>
  <c r="CI11" i="7" s="1"/>
  <c r="ED25" i="7"/>
  <c r="EF24" i="7"/>
  <c r="EP13" i="7"/>
  <c r="DI14" i="7"/>
  <c r="CL12" i="7"/>
  <c r="CN12" i="7" s="1"/>
  <c r="BM17" i="7"/>
  <c r="BO17" i="7" s="1"/>
  <c r="BO16" i="7"/>
  <c r="DN9" i="7"/>
  <c r="EO14" i="7"/>
  <c r="EO15" i="7" s="1"/>
  <c r="CN21" i="7"/>
  <c r="EA20" i="7"/>
  <c r="EC19" i="7"/>
  <c r="EU17" i="7"/>
  <c r="FU13" i="7"/>
  <c r="EO20" i="7"/>
  <c r="EC12" i="7"/>
  <c r="EA14" i="7"/>
  <c r="DD21" i="7"/>
  <c r="GA26" i="7"/>
  <c r="GA27" i="7" s="1"/>
  <c r="GA20" i="7"/>
  <c r="FF10" i="7"/>
  <c r="FD11" i="7"/>
  <c r="FV25" i="7"/>
  <c r="FX24" i="7"/>
  <c r="FX26" i="7"/>
  <c r="FW27" i="7"/>
  <c r="FX16" i="7"/>
  <c r="FV17" i="7"/>
  <c r="GK13" i="7"/>
  <c r="FB10" i="7"/>
  <c r="EZ11" i="7"/>
  <c r="FB11" i="7" s="1"/>
  <c r="FR10" i="7"/>
  <c r="FP11" i="7"/>
  <c r="ET14" i="7"/>
  <c r="EV12" i="7"/>
  <c r="FR9" i="7"/>
  <c r="DF20" i="7"/>
  <c r="CI20" i="7" s="1"/>
  <c r="CK20" i="7" s="1"/>
  <c r="CI19" i="7"/>
  <c r="CK19" i="7" s="1"/>
  <c r="GS23" i="7"/>
  <c r="DE17" i="7"/>
  <c r="DG16" i="7"/>
  <c r="FA14" i="7"/>
  <c r="FA15" i="7" s="1"/>
  <c r="BV5" i="7"/>
  <c r="CL19" i="7"/>
  <c r="CN19" i="7" s="1"/>
  <c r="DI20" i="7"/>
  <c r="CL20" i="7" s="1"/>
  <c r="EV7" i="7"/>
  <c r="ET27" i="7"/>
  <c r="EV27" i="7" s="1"/>
  <c r="CQ27" i="7"/>
  <c r="BT27" i="7" s="1"/>
  <c r="BV27" i="7" s="1"/>
  <c r="BT7" i="7"/>
  <c r="BV7" i="7" s="1"/>
  <c r="DX25" i="7"/>
  <c r="DZ24" i="7"/>
  <c r="BM14" i="7"/>
  <c r="BO12" i="7"/>
  <c r="FS11" i="7"/>
  <c r="FU10" i="7"/>
  <c r="EN14" i="7"/>
  <c r="EP12" i="7"/>
  <c r="CI22" i="7"/>
  <c r="CK22" i="7" s="1"/>
  <c r="DF23" i="7"/>
  <c r="CI23" i="7" s="1"/>
  <c r="EF6" i="7"/>
  <c r="EY5" i="7"/>
  <c r="EJ18" i="7"/>
  <c r="CH8" i="7"/>
  <c r="DY23" i="7"/>
  <c r="DL25" i="7"/>
  <c r="DN24" i="7"/>
  <c r="DR27" i="7"/>
  <c r="CR5" i="7"/>
  <c r="BJ20" i="7"/>
  <c r="BL20" i="7" s="1"/>
  <c r="BL19" i="7"/>
  <c r="DN6" i="7"/>
  <c r="CG17" i="7"/>
  <c r="EI14" i="7"/>
  <c r="EI15" i="7" s="1"/>
  <c r="DF17" i="7"/>
  <c r="CI17" i="7" s="1"/>
  <c r="CI16" i="7"/>
  <c r="CK16" i="7" s="1"/>
  <c r="FH11" i="7"/>
  <c r="DO20" i="7"/>
  <c r="BR7" i="7"/>
  <c r="BP27" i="7"/>
  <c r="BR27" i="7" s="1"/>
  <c r="EU25" i="7"/>
  <c r="CH21" i="7"/>
  <c r="DD22" i="7"/>
  <c r="DB23" i="7"/>
  <c r="EA17" i="7"/>
  <c r="EC16" i="7"/>
  <c r="EV6" i="7"/>
  <c r="FX18" i="7"/>
  <c r="EH25" i="7"/>
  <c r="EJ24" i="7"/>
  <c r="GK8" i="7"/>
  <c r="EY12" i="7"/>
  <c r="EW14" i="7"/>
  <c r="ER11" i="7"/>
  <c r="FR19" i="7"/>
  <c r="FP26" i="7"/>
  <c r="FP20" i="7"/>
  <c r="FU6" i="7"/>
  <c r="ER25" i="7"/>
  <c r="FV11" i="7"/>
  <c r="FX10" i="7"/>
  <c r="GM11" i="7"/>
  <c r="FV14" i="7"/>
  <c r="FX12" i="7"/>
  <c r="EW25" i="7"/>
  <c r="EY24" i="7"/>
  <c r="DJ18" i="7"/>
  <c r="GT26" i="7"/>
  <c r="GS27" i="7"/>
  <c r="FB24" i="7"/>
  <c r="EZ25" i="7"/>
  <c r="FB19" i="7"/>
  <c r="EZ20" i="7"/>
  <c r="FB20" i="7" s="1"/>
  <c r="DU25" i="7"/>
  <c r="DD18" i="7"/>
  <c r="FB13" i="7"/>
  <c r="EJ5" i="7"/>
  <c r="DO14" i="7"/>
  <c r="DB25" i="7"/>
  <c r="DD24" i="7"/>
  <c r="FK17" i="7"/>
  <c r="EE11" i="7"/>
  <c r="EJ19" i="7"/>
  <c r="EH20" i="7"/>
  <c r="DX11" i="7"/>
  <c r="DZ10" i="7"/>
  <c r="EZ14" i="7"/>
  <c r="FB12" i="7"/>
  <c r="EI23" i="7"/>
  <c r="EP10" i="7"/>
  <c r="EN11" i="7"/>
  <c r="FQ14" i="7"/>
  <c r="FQ15" i="7" s="1"/>
  <c r="CL10" i="7"/>
  <c r="CN10" i="7" s="1"/>
  <c r="DI11" i="7"/>
  <c r="CL11" i="7" s="1"/>
  <c r="DC14" i="7"/>
  <c r="CF12" i="7"/>
  <c r="CH12" i="7" s="1"/>
  <c r="DJ16" i="7"/>
  <c r="DH17" i="7"/>
  <c r="CK13" i="7"/>
  <c r="DJ8" i="7"/>
  <c r="EC7" i="7"/>
  <c r="EA27" i="7"/>
  <c r="EC27" i="7" s="1"/>
  <c r="BR16" i="7"/>
  <c r="BP17" i="7"/>
  <c r="BR17" i="7" s="1"/>
  <c r="EX23" i="7"/>
  <c r="EF8" i="7"/>
  <c r="DJ12" i="7"/>
  <c r="DH14" i="7"/>
  <c r="FB18" i="7"/>
  <c r="FB21" i="7"/>
  <c r="CK9" i="7"/>
  <c r="DM11" i="7"/>
  <c r="FT20" i="7"/>
  <c r="DB27" i="7"/>
  <c r="DD7" i="7"/>
  <c r="EA25" i="7"/>
  <c r="CJ17" i="7"/>
  <c r="BM27" i="7"/>
  <c r="BO27" i="7" s="1"/>
  <c r="BO7" i="7"/>
  <c r="CJ23" i="7"/>
  <c r="EM5" i="7"/>
  <c r="FU8" i="7"/>
  <c r="EC13" i="7"/>
  <c r="DI27" i="7"/>
  <c r="CL27" i="7" s="1"/>
  <c r="CN27" i="7" s="1"/>
  <c r="CL7" i="7"/>
  <c r="CN7" i="7" s="1"/>
  <c r="ET20" i="7"/>
  <c r="EV19" i="7"/>
  <c r="FP14" i="7"/>
  <c r="FR12" i="7"/>
  <c r="BO10" i="7"/>
  <c r="BM11" i="7"/>
  <c r="BO11" i="7" s="1"/>
  <c r="DD6" i="7"/>
  <c r="GK21" i="7"/>
  <c r="CL24" i="7"/>
  <c r="CN24" i="7" s="1"/>
  <c r="DI25" i="7"/>
  <c r="CL25" i="7" s="1"/>
  <c r="FX9" i="7"/>
  <c r="CJ15" i="7"/>
  <c r="FS23" i="7"/>
  <c r="FU22" i="7"/>
  <c r="GM20" i="7"/>
  <c r="GM26" i="7"/>
  <c r="GM27" i="7" s="1"/>
  <c r="CQ11" i="7"/>
  <c r="BT11" i="7" s="1"/>
  <c r="BT10" i="7"/>
  <c r="BV10" i="7" s="1"/>
  <c r="FB7" i="7"/>
  <c r="EZ27" i="7"/>
  <c r="FB27" i="7" s="1"/>
  <c r="GS11" i="7"/>
  <c r="FH26" i="7"/>
  <c r="FH27" i="7" s="1"/>
  <c r="FH20" i="7"/>
  <c r="DY20" i="7"/>
  <c r="GS14" i="7"/>
  <c r="GS15" i="7" s="1"/>
  <c r="BL22" i="7"/>
  <c r="BJ23" i="7"/>
  <c r="BL23" i="7" s="1"/>
  <c r="EY21" i="7"/>
  <c r="DO23" i="7"/>
  <c r="DY11" i="7"/>
  <c r="DU11" i="7"/>
  <c r="BP14" i="7"/>
  <c r="BR12" i="7"/>
  <c r="DN8" i="7"/>
  <c r="DE11" i="7"/>
  <c r="DG10" i="7"/>
  <c r="DZ18" i="7"/>
  <c r="DO27" i="7"/>
  <c r="FQ17" i="7"/>
  <c r="DO25" i="7"/>
  <c r="EF7" i="7"/>
  <c r="ED27" i="7"/>
  <c r="EF27" i="7" s="1"/>
  <c r="EM21" i="7"/>
  <c r="DX23" i="7"/>
  <c r="DZ22" i="7"/>
  <c r="CK18" i="7"/>
  <c r="EV8" i="7"/>
  <c r="EP16" i="7"/>
  <c r="EN17" i="7"/>
  <c r="DY17" i="7"/>
  <c r="EK20" i="7"/>
  <c r="EM19" i="7"/>
  <c r="DI17" i="7"/>
  <c r="CL17" i="7" s="1"/>
  <c r="CL16" i="7"/>
  <c r="CN16" i="7" s="1"/>
  <c r="EP6" i="7"/>
  <c r="BU14" i="7"/>
  <c r="BU15" i="7" s="1"/>
  <c r="EV18" i="7"/>
  <c r="FK14" i="7"/>
  <c r="FK15" i="7" s="1"/>
  <c r="EH11" i="7"/>
  <c r="EJ10" i="7"/>
  <c r="EA11" i="7"/>
  <c r="EC10" i="7"/>
  <c r="CG20" i="7"/>
  <c r="EB17" i="7"/>
  <c r="DX20" i="7"/>
  <c r="DZ19" i="7"/>
  <c r="AX14" i="7"/>
  <c r="AZ12" i="7"/>
  <c r="DX27" i="7"/>
  <c r="DZ27" i="7" s="1"/>
  <c r="DZ7" i="7"/>
  <c r="CK6" i="7"/>
  <c r="CG11" i="7"/>
  <c r="DZ6" i="7"/>
  <c r="CN13" i="7"/>
  <c r="DD9" i="7"/>
  <c r="CR8" i="7"/>
  <c r="FD17" i="7"/>
  <c r="FF16" i="7"/>
  <c r="FD14" i="7"/>
  <c r="FF12" i="7"/>
  <c r="EP19" i="7"/>
  <c r="EN20" i="7"/>
  <c r="FS25" i="7"/>
  <c r="FU24" i="7"/>
  <c r="EV10" i="7"/>
  <c r="ET11" i="7"/>
  <c r="FS20" i="7"/>
  <c r="FU19" i="7"/>
  <c r="AX27" i="7"/>
  <c r="AZ27" i="7" s="1"/>
  <c r="AZ7" i="7"/>
  <c r="FS17" i="7"/>
  <c r="FU16" i="7"/>
  <c r="EM7" i="7"/>
  <c r="EK27" i="7"/>
  <c r="EM27" i="7" s="1"/>
  <c r="FV27" i="7"/>
  <c r="FX7" i="7"/>
  <c r="FR8" i="7"/>
  <c r="BT12" i="7"/>
  <c r="BV12" i="7" s="1"/>
  <c r="CQ14" i="7"/>
  <c r="BM25" i="7"/>
  <c r="BO25" i="7" s="1"/>
  <c r="BO24" i="7"/>
  <c r="CN8" i="7"/>
  <c r="EF12" i="7"/>
  <c r="ED14" i="7"/>
  <c r="FH25" i="7"/>
  <c r="BJ25" i="7"/>
  <c r="BL25" i="7" s="1"/>
  <c r="BL24" i="7"/>
  <c r="DR14" i="7"/>
  <c r="EJ22" i="7"/>
  <c r="EH23" i="7"/>
  <c r="HB27" i="7"/>
  <c r="DB17" i="7"/>
  <c r="DD16" i="7"/>
  <c r="DZ16" i="7"/>
  <c r="DX17" i="7"/>
  <c r="EY13" i="7"/>
  <c r="BR10" i="7"/>
  <c r="BP11" i="7"/>
  <c r="BR11" i="7" s="1"/>
  <c r="EV16" i="7"/>
  <c r="ET17" i="7"/>
  <c r="DD13" i="7"/>
  <c r="EB23" i="7"/>
  <c r="EF10" i="7"/>
  <c r="ED11" i="7"/>
  <c r="CR21" i="7"/>
  <c r="EF9" i="7"/>
  <c r="EJ13" i="7"/>
  <c r="CP11" i="7"/>
  <c r="CR10" i="7"/>
  <c r="DR23" i="7"/>
  <c r="CR22" i="7"/>
  <c r="CP23" i="7"/>
  <c r="CQ17" i="7"/>
  <c r="BT17" i="7" s="1"/>
  <c r="BT16" i="7"/>
  <c r="BV16" i="7" s="1"/>
  <c r="FQ25" i="7"/>
  <c r="CJ25" i="7"/>
  <c r="BP25" i="7"/>
  <c r="BR25" i="7" s="1"/>
  <c r="BR24" i="7"/>
  <c r="EH14" i="7"/>
  <c r="EJ12" i="7"/>
  <c r="FH14" i="7"/>
  <c r="FH15" i="7" s="1"/>
  <c r="EZ17" i="7"/>
  <c r="FB16" i="7"/>
  <c r="DO17" i="7"/>
  <c r="CH5" i="7"/>
  <c r="FA17" i="7"/>
  <c r="FW14" i="7"/>
  <c r="FW15" i="7" s="1"/>
  <c r="FT25" i="7"/>
  <c r="FS14" i="7"/>
  <c r="FU12" i="7"/>
  <c r="EK25" i="7"/>
  <c r="EM24" i="7"/>
  <c r="DL17" i="7"/>
  <c r="DN16" i="7"/>
  <c r="FD23" i="7"/>
  <c r="FF22" i="7"/>
  <c r="CR16" i="7"/>
  <c r="CP17" i="7"/>
  <c r="GA23" i="7"/>
  <c r="GA25" i="7"/>
  <c r="BM20" i="7"/>
  <c r="BO20" i="7" s="1"/>
  <c r="BO19" i="7"/>
  <c r="FP25" i="7"/>
  <c r="FR24" i="7"/>
  <c r="FU26" i="7"/>
  <c r="FS27" i="7"/>
  <c r="EN23" i="7"/>
  <c r="EP22" i="7"/>
  <c r="DL20" i="7"/>
  <c r="DN19" i="7"/>
  <c r="BJ14" i="7"/>
  <c r="BL12" i="7"/>
  <c r="EP7" i="7"/>
  <c r="EN27" i="7"/>
  <c r="EP27" i="7" s="1"/>
  <c r="EW20" i="7"/>
  <c r="EY19" i="7"/>
  <c r="BR19" i="7"/>
  <c r="BP20" i="7"/>
  <c r="BR20" i="7" s="1"/>
  <c r="FQ20" i="7"/>
  <c r="FQ26" i="7"/>
  <c r="FQ27" i="7" s="1"/>
  <c r="EW17" i="7"/>
  <c r="EY16" i="7"/>
  <c r="DI23" i="7"/>
  <c r="CL23" i="7" s="1"/>
  <c r="CL22" i="7"/>
  <c r="CN22" i="7" s="1"/>
  <c r="CF19" i="7"/>
  <c r="CH19" i="7" s="1"/>
  <c r="DC20" i="7"/>
  <c r="CF20" i="7" s="1"/>
  <c r="DH11" i="7"/>
  <c r="DJ10" i="7"/>
  <c r="BT19" i="7"/>
  <c r="BV19" i="7" s="1"/>
  <c r="CQ20" i="7"/>
  <c r="BT20" i="7" s="1"/>
  <c r="DC25" i="7"/>
  <c r="CF25" i="7" s="1"/>
  <c r="CH25" i="7" s="1"/>
  <c r="CF24" i="7"/>
  <c r="CH24" i="7" s="1"/>
  <c r="EC8" i="7"/>
  <c r="EV21" i="7"/>
  <c r="FE25" i="7"/>
  <c r="EI20" i="7"/>
  <c r="FT23" i="7"/>
  <c r="DG22" i="7"/>
  <c r="DE23" i="7"/>
  <c r="EM12" i="7"/>
  <c r="EK14" i="7"/>
  <c r="BJ27" i="7"/>
  <c r="BL27" i="7" s="1"/>
  <c r="BL7" i="7"/>
  <c r="BV13" i="7"/>
  <c r="EW11" i="7"/>
  <c r="EY11" i="7" s="1"/>
  <c r="EY10" i="7"/>
  <c r="DU27" i="7"/>
  <c r="CQ25" i="7"/>
  <c r="BT25" i="7" s="1"/>
  <c r="BT24" i="7"/>
  <c r="BV24" i="7" s="1"/>
  <c r="EY8" i="7"/>
  <c r="EE20" i="7"/>
  <c r="ER17" i="7"/>
  <c r="EY9" i="7"/>
  <c r="BP23" i="7"/>
  <c r="BR23" i="7" s="1"/>
  <c r="BR22" i="7"/>
  <c r="DG12" i="7"/>
  <c r="DE14" i="7"/>
  <c r="CP20" i="7"/>
  <c r="CR19" i="7"/>
  <c r="EF25" i="7" l="1"/>
  <c r="EU15" i="7"/>
  <c r="CN20" i="7"/>
  <c r="FU11" i="7"/>
  <c r="CN25" i="7"/>
  <c r="FX27" i="7"/>
  <c r="EY20" i="7"/>
  <c r="CN11" i="7"/>
  <c r="CR17" i="7"/>
  <c r="EM20" i="7"/>
  <c r="BV25" i="7"/>
  <c r="BV11" i="7"/>
  <c r="FR11" i="7"/>
  <c r="EM23" i="7"/>
  <c r="CN23" i="7"/>
  <c r="EM17" i="7"/>
  <c r="DG23" i="7"/>
  <c r="FU27" i="7"/>
  <c r="EJ17" i="7"/>
  <c r="FB25" i="7"/>
  <c r="EC20" i="7"/>
  <c r="FX20" i="7"/>
  <c r="EJ25" i="7"/>
  <c r="FX17" i="7"/>
  <c r="FR23" i="7"/>
  <c r="FB23" i="7"/>
  <c r="FX25" i="7"/>
  <c r="EY25" i="7"/>
  <c r="DN23" i="7"/>
  <c r="EP11" i="7"/>
  <c r="EC11" i="7"/>
  <c r="DD23" i="7"/>
  <c r="CN17" i="7"/>
  <c r="EM11" i="7"/>
  <c r="EJ11" i="7"/>
  <c r="DG11" i="7"/>
  <c r="BV17" i="7"/>
  <c r="EV11" i="7"/>
  <c r="FX11" i="7"/>
  <c r="FF17" i="7"/>
  <c r="FR25" i="7"/>
  <c r="EF11" i="7"/>
  <c r="DZ23" i="7"/>
  <c r="CR11" i="7"/>
  <c r="EM25" i="7"/>
  <c r="BV20" i="7"/>
  <c r="FU17" i="7"/>
  <c r="DN20" i="7"/>
  <c r="DZ20" i="7"/>
  <c r="FF11" i="7"/>
  <c r="EY17" i="7"/>
  <c r="FX23" i="7"/>
  <c r="EV17" i="7"/>
  <c r="DD17" i="7"/>
  <c r="EP17" i="7"/>
  <c r="DN25" i="7"/>
  <c r="CH23" i="7"/>
  <c r="EP20" i="7"/>
  <c r="DN17" i="7"/>
  <c r="CR23" i="7"/>
  <c r="DZ25" i="7"/>
  <c r="DJ11" i="7"/>
  <c r="DZ17" i="7"/>
  <c r="EJ23" i="7"/>
  <c r="FF23" i="7"/>
  <c r="DD27" i="7"/>
  <c r="EP23" i="7"/>
  <c r="EV20" i="7"/>
  <c r="CK11" i="7"/>
  <c r="CH20" i="7"/>
  <c r="FU20" i="7"/>
  <c r="BP15" i="7"/>
  <c r="BR15" i="7" s="1"/>
  <c r="BR14" i="7"/>
  <c r="DJ14" i="7"/>
  <c r="DH15" i="7"/>
  <c r="EC14" i="7"/>
  <c r="EA15" i="7"/>
  <c r="EC15" i="7" s="1"/>
  <c r="DN11" i="7"/>
  <c r="DG27" i="7"/>
  <c r="FD27" i="7"/>
  <c r="FF27" i="7" s="1"/>
  <c r="FF26" i="7"/>
  <c r="DD20" i="7"/>
  <c r="CR20" i="7"/>
  <c r="DR15" i="7"/>
  <c r="FU25" i="7"/>
  <c r="DC15" i="7"/>
  <c r="CF15" i="7" s="1"/>
  <c r="CH15" i="7" s="1"/>
  <c r="CF14" i="7"/>
  <c r="CH14" i="7" s="1"/>
  <c r="FB14" i="7"/>
  <c r="EZ15" i="7"/>
  <c r="FB15" i="7" s="1"/>
  <c r="CK23" i="7"/>
  <c r="EV14" i="7"/>
  <c r="ET15" i="7"/>
  <c r="EV15" i="7" s="1"/>
  <c r="CL14" i="7"/>
  <c r="CN14" i="7" s="1"/>
  <c r="DI15" i="7"/>
  <c r="CL15" i="7" s="1"/>
  <c r="CN15" i="7" s="1"/>
  <c r="CH11" i="7"/>
  <c r="DJ20" i="7"/>
  <c r="DG20" i="7"/>
  <c r="DD11" i="7"/>
  <c r="EY23" i="7"/>
  <c r="CI14" i="7"/>
  <c r="CK14" i="7" s="1"/>
  <c r="DF15" i="7"/>
  <c r="CI15" i="7" s="1"/>
  <c r="CK15" i="7" s="1"/>
  <c r="CR25" i="7"/>
  <c r="DG14" i="7"/>
  <c r="DE15" i="7"/>
  <c r="EJ14" i="7"/>
  <c r="EH15" i="7"/>
  <c r="EJ15" i="7" s="1"/>
  <c r="BM15" i="7"/>
  <c r="BO15" i="7" s="1"/>
  <c r="BO14" i="7"/>
  <c r="EF17" i="7"/>
  <c r="FF20" i="7"/>
  <c r="EC23" i="7"/>
  <c r="BJ15" i="7"/>
  <c r="BL15" i="7" s="1"/>
  <c r="BL14" i="7"/>
  <c r="DZ11" i="7"/>
  <c r="DD25" i="7"/>
  <c r="EW15" i="7"/>
  <c r="EY15" i="7" s="1"/>
  <c r="EY14" i="7"/>
  <c r="DL15" i="7"/>
  <c r="DN15" i="7" s="1"/>
  <c r="DN14" i="7"/>
  <c r="DJ23" i="7"/>
  <c r="DZ14" i="7"/>
  <c r="DX15" i="7"/>
  <c r="DZ15" i="7" s="1"/>
  <c r="DJ27" i="7"/>
  <c r="FR17" i="7"/>
  <c r="EF20" i="7"/>
  <c r="DB15" i="7"/>
  <c r="DD14" i="7"/>
  <c r="EK15" i="7"/>
  <c r="EM15" i="7" s="1"/>
  <c r="EM14" i="7"/>
  <c r="FU14" i="7"/>
  <c r="FS15" i="7"/>
  <c r="FU15" i="7" s="1"/>
  <c r="AX15" i="7"/>
  <c r="AZ15" i="7" s="1"/>
  <c r="AZ14" i="7"/>
  <c r="EN15" i="7"/>
  <c r="EP15" i="7" s="1"/>
  <c r="EP14" i="7"/>
  <c r="DJ25" i="7"/>
  <c r="FF14" i="7"/>
  <c r="FD15" i="7"/>
  <c r="FF15" i="7" s="1"/>
  <c r="FU23" i="7"/>
  <c r="DO15" i="7"/>
  <c r="FR20" i="7"/>
  <c r="EV25" i="7"/>
  <c r="EV23" i="7"/>
  <c r="CH17" i="7"/>
  <c r="EF23" i="7"/>
  <c r="BT14" i="7"/>
  <c r="BV14" i="7" s="1"/>
  <c r="CQ15" i="7"/>
  <c r="BT15" i="7" s="1"/>
  <c r="BV15" i="7" s="1"/>
  <c r="DJ17" i="7"/>
  <c r="EJ20" i="7"/>
  <c r="FP27" i="7"/>
  <c r="FR27" i="7" s="1"/>
  <c r="FR26" i="7"/>
  <c r="EC17" i="7"/>
  <c r="CK17" i="7"/>
  <c r="EP25" i="7"/>
  <c r="CK25" i="7"/>
  <c r="CR14" i="7"/>
  <c r="CP15" i="7"/>
  <c r="FF25" i="7"/>
  <c r="FB17" i="7"/>
  <c r="EF14" i="7"/>
  <c r="ED15" i="7"/>
  <c r="EF15" i="7" s="1"/>
  <c r="FR14" i="7"/>
  <c r="FP15" i="7"/>
  <c r="FR15" i="7" s="1"/>
  <c r="FV15" i="7"/>
  <c r="FX15" i="7" s="1"/>
  <c r="FX14" i="7"/>
  <c r="DG17" i="7"/>
  <c r="BV23" i="7"/>
  <c r="DU15" i="7"/>
  <c r="CR27" i="7"/>
  <c r="DD15" i="7" l="1"/>
  <c r="CR15" i="7"/>
  <c r="DG15" i="7"/>
  <c r="AY8" i="2"/>
  <c r="BA8" i="2" s="1"/>
  <c r="AY7" i="2"/>
  <c r="AY5" i="2"/>
  <c r="BA5" i="2" s="1"/>
  <c r="AY13" i="2"/>
  <c r="BA13" i="2" s="1"/>
  <c r="AY9" i="2"/>
  <c r="BA9" i="2" s="1"/>
  <c r="AY18" i="2"/>
  <c r="AY21" i="2"/>
  <c r="BA21" i="2" s="1"/>
  <c r="AY6" i="2"/>
  <c r="BA6" i="2" s="1"/>
  <c r="DJ15" i="7"/>
  <c r="BR17" i="13" l="1"/>
  <c r="BR14" i="13"/>
  <c r="AY30" i="2"/>
  <c r="BA30" i="2" s="1"/>
  <c r="AY29" i="2"/>
  <c r="BA29" i="2" s="1"/>
  <c r="AY31" i="2"/>
  <c r="AY37" i="2"/>
  <c r="BA37" i="2" s="1"/>
  <c r="AY33" i="2"/>
  <c r="BA33" i="2" s="1"/>
  <c r="AY19" i="2"/>
  <c r="BV20" i="2"/>
  <c r="AY20" i="2" s="1"/>
  <c r="AY10" i="2"/>
  <c r="BV11" i="2"/>
  <c r="AY11" i="2" s="1"/>
  <c r="AY45" i="2"/>
  <c r="BA45" i="2" s="1"/>
  <c r="BV17" i="2"/>
  <c r="AY17" i="2" s="1"/>
  <c r="AY16" i="2"/>
  <c r="AY22" i="2"/>
  <c r="BV23" i="2"/>
  <c r="AY23" i="2" s="1"/>
  <c r="AY32" i="2"/>
  <c r="BA32" i="2" s="1"/>
  <c r="AY42" i="2"/>
  <c r="AY12" i="2"/>
  <c r="BV14" i="2"/>
  <c r="AY85" i="2"/>
  <c r="BA85" i="2" s="1"/>
  <c r="BR20" i="13"/>
  <c r="BR11" i="13"/>
  <c r="BR15" i="13"/>
  <c r="BR23" i="13"/>
  <c r="BS17" i="13" l="1"/>
  <c r="BS14" i="13"/>
  <c r="AY78" i="2"/>
  <c r="BA78" i="2" s="1"/>
  <c r="BV15" i="2"/>
  <c r="AY15" i="2" s="1"/>
  <c r="AY14" i="2"/>
  <c r="AY90" i="2"/>
  <c r="AY93" i="2"/>
  <c r="BA93" i="2" s="1"/>
  <c r="AY77" i="2"/>
  <c r="BA77" i="2" s="1"/>
  <c r="BS11" i="13"/>
  <c r="BS20" i="13"/>
  <c r="AY81" i="2"/>
  <c r="BA81" i="2" s="1"/>
  <c r="BS23" i="13"/>
  <c r="BV35" i="2"/>
  <c r="AY35" i="2" s="1"/>
  <c r="AY34" i="2"/>
  <c r="AY36" i="2"/>
  <c r="BV38" i="2"/>
  <c r="BV47" i="2"/>
  <c r="AY47" i="2" s="1"/>
  <c r="AY46" i="2"/>
  <c r="AY80" i="2"/>
  <c r="BA80" i="2" s="1"/>
  <c r="BS15" i="13"/>
  <c r="BV41" i="2"/>
  <c r="AY41" i="2" s="1"/>
  <c r="AY40" i="2"/>
  <c r="BV44" i="2"/>
  <c r="AY44" i="2" s="1"/>
  <c r="AY43" i="2"/>
  <c r="BU11" i="13" l="1"/>
  <c r="BU20" i="13"/>
  <c r="BU23" i="13"/>
  <c r="BU17" i="13"/>
  <c r="BX93" i="2"/>
  <c r="BQ54" i="2"/>
  <c r="BS54" i="2" s="1"/>
  <c r="BK42" i="2"/>
  <c r="BK54" i="2"/>
  <c r="BM54" i="2" s="1"/>
  <c r="BQ56" i="2"/>
  <c r="BS56" i="2" s="1"/>
  <c r="CJ93" i="2"/>
  <c r="BK13" i="2"/>
  <c r="BM13" i="2" s="1"/>
  <c r="BQ37" i="2"/>
  <c r="BS37" i="2" s="1"/>
  <c r="CJ9" i="2"/>
  <c r="BX29" i="2"/>
  <c r="BN7" i="2"/>
  <c r="BN42" i="2"/>
  <c r="CJ29" i="2"/>
  <c r="BN32" i="2"/>
  <c r="BP32" i="2" s="1"/>
  <c r="BK57" i="2"/>
  <c r="BM57" i="2" s="1"/>
  <c r="AY82" i="2"/>
  <c r="BV83" i="2"/>
  <c r="AY83" i="2" s="1"/>
  <c r="CM18" i="2"/>
  <c r="CM5" i="2"/>
  <c r="BU54" i="2"/>
  <c r="BN30" i="2"/>
  <c r="BP30" i="2" s="1"/>
  <c r="CM80" i="2"/>
  <c r="BU18" i="2"/>
  <c r="BW18" i="2" s="1"/>
  <c r="BN56" i="2"/>
  <c r="BP56" i="2" s="1"/>
  <c r="BQ93" i="2"/>
  <c r="BS93" i="2" s="1"/>
  <c r="BU29" i="2"/>
  <c r="BW29" i="2" s="1"/>
  <c r="BN78" i="2"/>
  <c r="BP78" i="2" s="1"/>
  <c r="CG5" i="2"/>
  <c r="BK45" i="2"/>
  <c r="BM45" i="2" s="1"/>
  <c r="BX33" i="2"/>
  <c r="BU56" i="2"/>
  <c r="CG61" i="2"/>
  <c r="BU8" i="2"/>
  <c r="BW8" i="2" s="1"/>
  <c r="BN5" i="2"/>
  <c r="BP5" i="2" s="1"/>
  <c r="BX55" i="2"/>
  <c r="CM33" i="2"/>
  <c r="BQ66" i="2"/>
  <c r="BK21" i="2"/>
  <c r="BM21" i="2" s="1"/>
  <c r="BU33" i="2"/>
  <c r="BW33" i="2" s="1"/>
  <c r="CG77" i="2"/>
  <c r="BU45" i="2"/>
  <c r="BW45" i="2" s="1"/>
  <c r="CM42" i="2"/>
  <c r="BQ81" i="2"/>
  <c r="BS81" i="2" s="1"/>
  <c r="CJ57" i="2"/>
  <c r="CG85" i="2"/>
  <c r="BK9" i="2"/>
  <c r="BM9" i="2" s="1"/>
  <c r="BQ42" i="2"/>
  <c r="BU42" i="2"/>
  <c r="BW42" i="2" s="1"/>
  <c r="BK37" i="2"/>
  <c r="BM37" i="2" s="1"/>
  <c r="BN45" i="2"/>
  <c r="BP45" i="2" s="1"/>
  <c r="CJ37" i="2"/>
  <c r="CJ78" i="2"/>
  <c r="BN54" i="2"/>
  <c r="BP54" i="2" s="1"/>
  <c r="BQ13" i="2"/>
  <c r="BS13" i="2" s="1"/>
  <c r="BK61" i="2"/>
  <c r="BM61" i="2" s="1"/>
  <c r="BX77" i="2"/>
  <c r="CG54" i="2"/>
  <c r="BU7" i="2"/>
  <c r="BW7" i="2" s="1"/>
  <c r="BK85" i="2"/>
  <c r="BM85" i="2" s="1"/>
  <c r="BX81" i="2"/>
  <c r="BU85" i="2"/>
  <c r="BW85" i="2" s="1"/>
  <c r="BX56" i="2"/>
  <c r="AY55" i="2"/>
  <c r="BN57" i="2"/>
  <c r="BP57" i="2" s="1"/>
  <c r="BX85" i="2"/>
  <c r="CM55" i="2"/>
  <c r="CM6" i="2"/>
  <c r="CJ53" i="2"/>
  <c r="CJ32" i="2"/>
  <c r="BK78" i="2"/>
  <c r="BM78" i="2" s="1"/>
  <c r="BK56" i="2"/>
  <c r="BM56" i="2" s="1"/>
  <c r="CM57" i="2"/>
  <c r="BQ8" i="2"/>
  <c r="BS8" i="2" s="1"/>
  <c r="BQ18" i="2"/>
  <c r="BQ29" i="2"/>
  <c r="BS29" i="2" s="1"/>
  <c r="CM32" i="2"/>
  <c r="CG29" i="2"/>
  <c r="CG8" i="2"/>
  <c r="BU69" i="2"/>
  <c r="CG37" i="2"/>
  <c r="BN90" i="2"/>
  <c r="BN55" i="2"/>
  <c r="CJ6" i="2"/>
  <c r="AY91" i="2"/>
  <c r="BV92" i="2"/>
  <c r="BN18" i="2"/>
  <c r="CG18" i="2"/>
  <c r="BK31" i="2"/>
  <c r="BQ31" i="2"/>
  <c r="BQ32" i="2"/>
  <c r="BS32" i="2" s="1"/>
  <c r="CG45" i="2"/>
  <c r="EI14" i="13"/>
  <c r="BK66" i="2"/>
  <c r="BK8" i="2"/>
  <c r="BM8" i="2" s="1"/>
  <c r="CG69" i="2"/>
  <c r="BX32" i="2"/>
  <c r="BU9" i="2"/>
  <c r="BW9" i="2" s="1"/>
  <c r="BQ53" i="2"/>
  <c r="BS53" i="2" s="1"/>
  <c r="CG78" i="2"/>
  <c r="BU37" i="2"/>
  <c r="BW37" i="2" s="1"/>
  <c r="EA77" i="2"/>
  <c r="CM31" i="2"/>
  <c r="CO31" i="2" s="1"/>
  <c r="BN85" i="2"/>
  <c r="BP85" i="2" s="1"/>
  <c r="BU81" i="2"/>
  <c r="BW81" i="2" s="1"/>
  <c r="CG53" i="2"/>
  <c r="BX9" i="2"/>
  <c r="BX61" i="2"/>
  <c r="CG33" i="2"/>
  <c r="CJ85" i="2"/>
  <c r="BU30" i="2"/>
  <c r="BW30" i="2" s="1"/>
  <c r="CJ81" i="2"/>
  <c r="CG21" i="2"/>
  <c r="BV86" i="2"/>
  <c r="AY84" i="2"/>
  <c r="CG81" i="2"/>
  <c r="BN77" i="2"/>
  <c r="BP77" i="2" s="1"/>
  <c r="CJ5" i="2"/>
  <c r="BX37" i="2"/>
  <c r="BX78" i="2"/>
  <c r="CG30" i="2"/>
  <c r="CJ69" i="2"/>
  <c r="BU55" i="2"/>
  <c r="CG7" i="2"/>
  <c r="CJ55" i="2"/>
  <c r="BN81" i="2"/>
  <c r="BP81" i="2" s="1"/>
  <c r="CM56" i="2"/>
  <c r="CG93" i="2"/>
  <c r="CJ7" i="2"/>
  <c r="BU78" i="2"/>
  <c r="BW78" i="2" s="1"/>
  <c r="BK18" i="2"/>
  <c r="BU77" i="2"/>
  <c r="BW77" i="2" s="1"/>
  <c r="BX42" i="2"/>
  <c r="BK29" i="2"/>
  <c r="BM29" i="2" s="1"/>
  <c r="BQ55" i="2"/>
  <c r="BV100" i="2"/>
  <c r="AY79" i="2"/>
  <c r="BV98" i="2"/>
  <c r="BN37" i="2"/>
  <c r="BP37" i="2" s="1"/>
  <c r="CM81" i="2"/>
  <c r="GB47" i="2"/>
  <c r="CM69" i="2"/>
  <c r="CM29" i="2"/>
  <c r="BN6" i="2"/>
  <c r="BP6" i="2" s="1"/>
  <c r="ED8" i="2"/>
  <c r="CJ56" i="2"/>
  <c r="CG6" i="2"/>
  <c r="CM90" i="2"/>
  <c r="BU5" i="2"/>
  <c r="BW5" i="2" s="1"/>
  <c r="AY61" i="2"/>
  <c r="BA61" i="2" s="1"/>
  <c r="BQ79" i="2"/>
  <c r="BX80" i="2"/>
  <c r="FY21" i="2"/>
  <c r="DO30" i="2"/>
  <c r="AY38" i="2"/>
  <c r="BV39" i="2"/>
  <c r="AY39" i="2" s="1"/>
  <c r="BU14" i="13"/>
  <c r="BU15" i="13" s="1"/>
  <c r="GT20" i="2"/>
  <c r="CG57" i="2"/>
  <c r="BQ85" i="2"/>
  <c r="BS85" i="2" s="1"/>
  <c r="BN93" i="2"/>
  <c r="BP93" i="2" s="1"/>
  <c r="BX53" i="2"/>
  <c r="FL41" i="2"/>
  <c r="BK7" i="2"/>
  <c r="AY69" i="2"/>
  <c r="BA69" i="2" s="1"/>
  <c r="DO8" i="2"/>
  <c r="HN54" i="2"/>
  <c r="EF47" i="2"/>
  <c r="CM37" i="2"/>
  <c r="CJ31" i="2"/>
  <c r="BN21" i="2"/>
  <c r="BP21" i="2" s="1"/>
  <c r="BN31" i="2"/>
  <c r="BQ7" i="2"/>
  <c r="EY41" i="2"/>
  <c r="BQ30" i="2"/>
  <c r="BS30" i="2" s="1"/>
  <c r="CM85" i="2"/>
  <c r="CJ45" i="2"/>
  <c r="BX30" i="2"/>
  <c r="BK77" i="2"/>
  <c r="BM77" i="2" s="1"/>
  <c r="CG90" i="2"/>
  <c r="CM53" i="2"/>
  <c r="BU93" i="2"/>
  <c r="BW93" i="2" s="1"/>
  <c r="BU6" i="2"/>
  <c r="BW6" i="2" s="1"/>
  <c r="AF23" i="13"/>
  <c r="BN13" i="2"/>
  <c r="BP13" i="2" s="1"/>
  <c r="BQ61" i="2"/>
  <c r="BS61" i="2" s="1"/>
  <c r="EA56" i="2"/>
  <c r="BU66" i="2"/>
  <c r="CM61" i="2"/>
  <c r="CJ42" i="2"/>
  <c r="CJ61" i="2"/>
  <c r="BX31" i="2"/>
  <c r="BX69" i="2"/>
  <c r="BU21" i="2"/>
  <c r="BW21" i="2" s="1"/>
  <c r="AY53" i="2"/>
  <c r="BA53" i="2" s="1"/>
  <c r="BQ77" i="2"/>
  <c r="BS77" i="2" s="1"/>
  <c r="CG13" i="2"/>
  <c r="GN14" i="13"/>
  <c r="BK55" i="2"/>
  <c r="CM66" i="2"/>
  <c r="FI68" i="2"/>
  <c r="CJ13" i="2"/>
  <c r="CG56" i="2"/>
  <c r="CJ90" i="2"/>
  <c r="CJ30" i="2"/>
  <c r="HM65" i="2"/>
  <c r="BN61" i="2"/>
  <c r="BP61" i="2" s="1"/>
  <c r="BQ9" i="2"/>
  <c r="BS9" i="2" s="1"/>
  <c r="IS11" i="13"/>
  <c r="DO56" i="2"/>
  <c r="BK93" i="2"/>
  <c r="BM93" i="2" s="1"/>
  <c r="BK80" i="2"/>
  <c r="BM80" i="2" s="1"/>
  <c r="CM93" i="2"/>
  <c r="BQ6" i="2"/>
  <c r="BS6" i="2" s="1"/>
  <c r="CG66" i="2"/>
  <c r="BU32" i="2"/>
  <c r="BW32" i="2" s="1"/>
  <c r="EK33" i="2"/>
  <c r="BX54" i="2"/>
  <c r="AY54" i="2"/>
  <c r="BA54" i="2" s="1"/>
  <c r="BN53" i="2"/>
  <c r="BP53" i="2" s="1"/>
  <c r="BN69" i="2"/>
  <c r="BP69" i="2" s="1"/>
  <c r="CM7" i="2"/>
  <c r="AY57" i="2"/>
  <c r="BA57" i="2" s="1"/>
  <c r="BN33" i="2"/>
  <c r="BP33" i="2" s="1"/>
  <c r="BQ33" i="2"/>
  <c r="BS33" i="2" s="1"/>
  <c r="BQ57" i="2"/>
  <c r="BS57" i="2" s="1"/>
  <c r="BV89" i="2"/>
  <c r="AY88" i="2"/>
  <c r="GB35" i="2"/>
  <c r="CM30" i="2"/>
  <c r="BX45" i="2"/>
  <c r="BU80" i="2"/>
  <c r="BW80" i="2" s="1"/>
  <c r="CJ21" i="2"/>
  <c r="BK30" i="2"/>
  <c r="BM30" i="2" s="1"/>
  <c r="BX57" i="2"/>
  <c r="BK90" i="2"/>
  <c r="BQ69" i="2"/>
  <c r="BS69" i="2" s="1"/>
  <c r="CG80" i="2"/>
  <c r="BQ21" i="2"/>
  <c r="BS21" i="2" s="1"/>
  <c r="CM13" i="2"/>
  <c r="GT17" i="2"/>
  <c r="CM45" i="2"/>
  <c r="FC56" i="2"/>
  <c r="CG32" i="2"/>
  <c r="HI47" i="2"/>
  <c r="EY83" i="2"/>
  <c r="BN29" i="2"/>
  <c r="BP29" i="2" s="1"/>
  <c r="EW55" i="2"/>
  <c r="BT20" i="13"/>
  <c r="CM78" i="2"/>
  <c r="IR20" i="13"/>
  <c r="AY66" i="2"/>
  <c r="BN66" i="2"/>
  <c r="EC68" i="2"/>
  <c r="AF20" i="13"/>
  <c r="CM8" i="2"/>
  <c r="CO8" i="2" s="1"/>
  <c r="BU90" i="2"/>
  <c r="BW90" i="2" s="1"/>
  <c r="EK29" i="2"/>
  <c r="BK81" i="2"/>
  <c r="BM81" i="2" s="1"/>
  <c r="BX13" i="2"/>
  <c r="CG55" i="2"/>
  <c r="BU57" i="2"/>
  <c r="BU13" i="2"/>
  <c r="BW13" i="2" s="1"/>
  <c r="CJ8" i="2"/>
  <c r="BX90" i="2"/>
  <c r="BQ45" i="2"/>
  <c r="BS45" i="2" s="1"/>
  <c r="BN9" i="2"/>
  <c r="BP9" i="2" s="1"/>
  <c r="BK53" i="2"/>
  <c r="BM53" i="2" s="1"/>
  <c r="FS18" i="2"/>
  <c r="BQ90" i="2"/>
  <c r="BK5" i="2"/>
  <c r="BM5" i="2" s="1"/>
  <c r="CM77" i="2"/>
  <c r="CJ77" i="2"/>
  <c r="FI59" i="2"/>
  <c r="CJ18" i="2"/>
  <c r="CJ66" i="2"/>
  <c r="CM9" i="2"/>
  <c r="BU31" i="2"/>
  <c r="BW31" i="2" s="1"/>
  <c r="BK69" i="2"/>
  <c r="BM69" i="2" s="1"/>
  <c r="AF11" i="13"/>
  <c r="GT23" i="2"/>
  <c r="BN8" i="2"/>
  <c r="BP8" i="2" s="1"/>
  <c r="AY56" i="2"/>
  <c r="BA56" i="2" s="1"/>
  <c r="BK33" i="2"/>
  <c r="BM33" i="2" s="1"/>
  <c r="BN80" i="2"/>
  <c r="BP80" i="2" s="1"/>
  <c r="BK6" i="2"/>
  <c r="BM6" i="2" s="1"/>
  <c r="CM54" i="2"/>
  <c r="EZ5" i="2"/>
  <c r="CS55" i="2"/>
  <c r="BK32" i="2"/>
  <c r="BM32" i="2" s="1"/>
  <c r="CJ33" i="2"/>
  <c r="CJ54" i="2"/>
  <c r="FF68" i="2"/>
  <c r="CG9" i="2"/>
  <c r="FS57" i="2"/>
  <c r="BQ78" i="2"/>
  <c r="BS78" i="2" s="1"/>
  <c r="BU53" i="2"/>
  <c r="BQ80" i="2"/>
  <c r="BS80" i="2" s="1"/>
  <c r="CG42" i="2"/>
  <c r="GP11" i="13"/>
  <c r="CM21" i="2"/>
  <c r="EG78" i="2"/>
  <c r="GB11" i="2"/>
  <c r="CJ80" i="2"/>
  <c r="BU61" i="2"/>
  <c r="AY94" i="2"/>
  <c r="BV95" i="2"/>
  <c r="AY95" i="2" s="1"/>
  <c r="GT11" i="2"/>
  <c r="CG31" i="2"/>
  <c r="BQ5" i="2"/>
  <c r="BS5" i="2" s="1"/>
  <c r="HT23" i="13" l="1"/>
  <c r="CS54" i="2"/>
  <c r="FE23" i="13"/>
  <c r="FV56" i="2"/>
  <c r="EN17" i="13"/>
  <c r="CL5" i="2"/>
  <c r="EZ29" i="2"/>
  <c r="EW85" i="2"/>
  <c r="HR17" i="13"/>
  <c r="EV83" i="2"/>
  <c r="GL55" i="2"/>
  <c r="BP14" i="13"/>
  <c r="FY29" i="2"/>
  <c r="CN17" i="13"/>
  <c r="HS11" i="13"/>
  <c r="FG29" i="2"/>
  <c r="IX14" i="13"/>
  <c r="ES38" i="2"/>
  <c r="EZ56" i="2"/>
  <c r="GB17" i="2"/>
  <c r="KA11" i="13"/>
  <c r="FE17" i="13"/>
  <c r="GL8" i="2"/>
  <c r="CL42" i="2"/>
  <c r="GB95" i="2"/>
  <c r="EG32" i="2"/>
  <c r="FU11" i="2"/>
  <c r="GL53" i="2"/>
  <c r="DH56" i="2"/>
  <c r="FY69" i="2"/>
  <c r="HR20" i="13"/>
  <c r="GO8" i="2"/>
  <c r="ED6" i="2"/>
  <c r="FC53" i="2"/>
  <c r="FG7" i="2"/>
  <c r="EK56" i="2"/>
  <c r="HM92" i="2"/>
  <c r="EY14" i="2"/>
  <c r="GB23" i="2"/>
  <c r="FV21" i="2"/>
  <c r="CI66" i="2"/>
  <c r="EG31" i="2"/>
  <c r="DE60" i="2"/>
  <c r="DN59" i="2"/>
  <c r="FF71" i="2"/>
  <c r="HR11" i="13"/>
  <c r="EK45" i="2"/>
  <c r="BW61" i="2"/>
  <c r="EV68" i="2"/>
  <c r="CO77" i="2"/>
  <c r="FY66" i="2"/>
  <c r="DN89" i="2"/>
  <c r="CI78" i="2"/>
  <c r="HN42" i="2"/>
  <c r="FU89" i="2"/>
  <c r="DO11" i="13"/>
  <c r="FY30" i="2"/>
  <c r="EY92" i="2"/>
  <c r="FF65" i="2"/>
  <c r="BW53" i="2"/>
  <c r="FI11" i="2"/>
  <c r="GQ65" i="2"/>
  <c r="FG55" i="2"/>
  <c r="ES47" i="2"/>
  <c r="CS78" i="2"/>
  <c r="EY95" i="2"/>
  <c r="HJ44" i="2"/>
  <c r="GL45" i="2"/>
  <c r="FL65" i="2"/>
  <c r="GT65" i="2"/>
  <c r="FR23" i="13"/>
  <c r="HM11" i="13"/>
  <c r="BT17" i="13"/>
  <c r="EI20" i="13"/>
  <c r="CI42" i="2"/>
  <c r="EA53" i="2"/>
  <c r="HK13" i="2"/>
  <c r="DH23" i="13"/>
  <c r="FS53" i="2"/>
  <c r="EV17" i="2"/>
  <c r="CS8" i="2"/>
  <c r="FV80" i="2"/>
  <c r="CI55" i="2"/>
  <c r="CI13" i="2"/>
  <c r="GR85" i="2"/>
  <c r="CL77" i="2"/>
  <c r="DH20" i="13"/>
  <c r="CI21" i="2"/>
  <c r="GB59" i="2"/>
  <c r="DH11" i="13"/>
  <c r="FF17" i="2"/>
  <c r="FF62" i="2"/>
  <c r="FF63" i="2" s="1"/>
  <c r="HJ38" i="2"/>
  <c r="HJ39" i="2" s="1"/>
  <c r="CN14" i="13"/>
  <c r="CN15" i="13" s="1"/>
  <c r="EV89" i="2"/>
  <c r="DZ44" i="2"/>
  <c r="GR42" i="2"/>
  <c r="KI17" i="13"/>
  <c r="HK6" i="2"/>
  <c r="EV92" i="2"/>
  <c r="GR33" i="2"/>
  <c r="HJ20" i="2"/>
  <c r="EA55" i="2"/>
  <c r="DH5" i="2"/>
  <c r="FM14" i="13"/>
  <c r="FM15" i="13" s="1"/>
  <c r="KE11" i="13"/>
  <c r="HN6" i="2"/>
  <c r="GO69" i="2"/>
  <c r="DE85" i="2"/>
  <c r="EA29" i="2"/>
  <c r="FI62" i="2"/>
  <c r="FI63" i="2" s="1"/>
  <c r="GO66" i="2"/>
  <c r="DN38" i="2"/>
  <c r="DN39" i="2" s="1"/>
  <c r="AU23" i="13"/>
  <c r="DN35" i="2"/>
  <c r="FY45" i="2"/>
  <c r="DN11" i="2"/>
  <c r="HT11" i="13"/>
  <c r="HJ83" i="2"/>
  <c r="HB20" i="13"/>
  <c r="BT11" i="13"/>
  <c r="HO11" i="13"/>
  <c r="HM38" i="2"/>
  <c r="HM39" i="2" s="1"/>
  <c r="FN20" i="13"/>
  <c r="DZ35" i="2"/>
  <c r="EG9" i="2"/>
  <c r="DO9" i="2"/>
  <c r="DK80" i="2"/>
  <c r="DO54" i="2"/>
  <c r="FF23" i="2"/>
  <c r="IL23" i="13"/>
  <c r="EC35" i="2"/>
  <c r="FF11" i="13"/>
  <c r="FU17" i="2"/>
  <c r="BT23" i="13"/>
  <c r="GQ86" i="2"/>
  <c r="GQ87" i="2" s="1"/>
  <c r="FY17" i="13"/>
  <c r="EV65" i="2"/>
  <c r="FZ17" i="13"/>
  <c r="EW77" i="2"/>
  <c r="FV7" i="2"/>
  <c r="HM20" i="13"/>
  <c r="FU20" i="2"/>
  <c r="FS54" i="2"/>
  <c r="IL20" i="13"/>
  <c r="HK42" i="2"/>
  <c r="HM23" i="13"/>
  <c r="HJ17" i="2"/>
  <c r="HG35" i="2"/>
  <c r="DH6" i="2"/>
  <c r="GO6" i="2"/>
  <c r="EC86" i="2"/>
  <c r="EC87" i="2" s="1"/>
  <c r="FU83" i="2"/>
  <c r="IY14" i="13"/>
  <c r="IY15" i="13" s="1"/>
  <c r="FO20" i="13"/>
  <c r="FC45" i="2"/>
  <c r="HJ23" i="2"/>
  <c r="GR32" i="2"/>
  <c r="DZ47" i="2"/>
  <c r="DN44" i="2"/>
  <c r="HN5" i="2"/>
  <c r="GP20" i="13"/>
  <c r="ED9" i="2"/>
  <c r="EA32" i="2"/>
  <c r="DH78" i="2"/>
  <c r="HM17" i="13"/>
  <c r="FC11" i="13"/>
  <c r="EA8" i="2"/>
  <c r="EY15" i="2"/>
  <c r="EF95" i="2"/>
  <c r="GO31" i="2"/>
  <c r="GR66" i="2"/>
  <c r="FG53" i="2"/>
  <c r="BT14" i="13"/>
  <c r="BT15" i="13" s="1"/>
  <c r="GL54" i="2"/>
  <c r="DN20" i="2"/>
  <c r="EW7" i="2"/>
  <c r="DH45" i="2"/>
  <c r="EM14" i="13"/>
  <c r="EM15" i="13" s="1"/>
  <c r="HT20" i="13"/>
  <c r="EQ14" i="13"/>
  <c r="EQ15" i="13" s="1"/>
  <c r="FC5" i="2"/>
  <c r="EW21" i="2"/>
  <c r="DH42" i="2"/>
  <c r="GL93" i="2"/>
  <c r="DN86" i="2"/>
  <c r="DN87" i="2" s="1"/>
  <c r="HJ59" i="2"/>
  <c r="CO93" i="2"/>
  <c r="EA80" i="2"/>
  <c r="HJ89" i="2"/>
  <c r="GQ68" i="2"/>
  <c r="EA21" i="2"/>
  <c r="CL18" i="2"/>
  <c r="GQ59" i="2"/>
  <c r="EZ33" i="2"/>
  <c r="EZ61" i="2"/>
  <c r="GL57" i="2"/>
  <c r="HK32" i="2"/>
  <c r="FU38" i="2"/>
  <c r="FU39" i="2" s="1"/>
  <c r="HC11" i="13"/>
  <c r="FB14" i="13"/>
  <c r="FB15" i="13" s="1"/>
  <c r="FU23" i="2"/>
  <c r="FR38" i="2"/>
  <c r="FR39" i="2" s="1"/>
  <c r="FX92" i="2"/>
  <c r="CL80" i="2"/>
  <c r="DO85" i="2"/>
  <c r="HN37" i="2"/>
  <c r="DZ83" i="2"/>
  <c r="DH53" i="2"/>
  <c r="CO30" i="2"/>
  <c r="CL90" i="2"/>
  <c r="FS42" i="2"/>
  <c r="FV9" i="2"/>
  <c r="KB11" i="13"/>
  <c r="EV11" i="2"/>
  <c r="GO42" i="2"/>
  <c r="KF11" i="13"/>
  <c r="DZ92" i="2"/>
  <c r="KC20" i="13"/>
  <c r="HJ95" i="2"/>
  <c r="GR18" i="2"/>
  <c r="FI95" i="2"/>
  <c r="DE21" i="2"/>
  <c r="FT23" i="13"/>
  <c r="EV62" i="2"/>
  <c r="EV63" i="2" s="1"/>
  <c r="EZ45" i="2"/>
  <c r="KI11" i="13"/>
  <c r="FS93" i="2"/>
  <c r="GR80" i="2"/>
  <c r="ED5" i="2"/>
  <c r="GT62" i="2"/>
  <c r="GT63" i="2" s="1"/>
  <c r="GB92" i="2"/>
  <c r="EK53" i="2"/>
  <c r="FV37" i="2"/>
  <c r="GB83" i="2"/>
  <c r="FY11" i="13"/>
  <c r="IQ14" i="13"/>
  <c r="IQ15" i="13" s="1"/>
  <c r="EF38" i="2"/>
  <c r="EF39" i="2" s="1"/>
  <c r="DM14" i="13"/>
  <c r="DM15" i="13" s="1"/>
  <c r="HJ68" i="2"/>
  <c r="FI89" i="2"/>
  <c r="HG86" i="2"/>
  <c r="HG87" i="2" s="1"/>
  <c r="GO54" i="2"/>
  <c r="HS17" i="13"/>
  <c r="CO66" i="2"/>
  <c r="DO32" i="2"/>
  <c r="FY23" i="13"/>
  <c r="FG45" i="2"/>
  <c r="EF86" i="2"/>
  <c r="EF87" i="2" s="1"/>
  <c r="GN92" i="2"/>
  <c r="CS33" i="2"/>
  <c r="CO7" i="2"/>
  <c r="EG85" i="2"/>
  <c r="HN53" i="2"/>
  <c r="FX83" i="2"/>
  <c r="CI31" i="2"/>
  <c r="CL54" i="2"/>
  <c r="EY71" i="2"/>
  <c r="FV57" i="2"/>
  <c r="DK7" i="2"/>
  <c r="FC85" i="2"/>
  <c r="FG8" i="2"/>
  <c r="AK14" i="13"/>
  <c r="AK15" i="13" s="1"/>
  <c r="DH90" i="2"/>
  <c r="EW61" i="2"/>
  <c r="DK56" i="2"/>
  <c r="FI11" i="13"/>
  <c r="ED85" i="2"/>
  <c r="EG56" i="2"/>
  <c r="FX11" i="13"/>
  <c r="GJ14" i="13"/>
  <c r="GJ15" i="13" s="1"/>
  <c r="HJ41" i="2"/>
  <c r="GO9" i="2"/>
  <c r="DN17" i="2"/>
  <c r="GN95" i="2"/>
  <c r="FG6" i="2"/>
  <c r="CL85" i="2"/>
  <c r="HJ92" i="2"/>
  <c r="CS14" i="13"/>
  <c r="CS15" i="13" s="1"/>
  <c r="EG37" i="2"/>
  <c r="FX95" i="2"/>
  <c r="DO78" i="2"/>
  <c r="DO37" i="2"/>
  <c r="GO53" i="2"/>
  <c r="EZ93" i="2"/>
  <c r="KC17" i="13"/>
  <c r="EF71" i="2"/>
  <c r="GO21" i="2"/>
  <c r="FI23" i="13"/>
  <c r="HK18" i="2"/>
  <c r="HS23" i="13"/>
  <c r="CS6" i="2"/>
  <c r="DO13" i="2"/>
  <c r="FG78" i="2"/>
  <c r="FG57" i="2"/>
  <c r="FB86" i="2"/>
  <c r="FB87" i="2" s="1"/>
  <c r="FG5" i="2"/>
  <c r="EI17" i="13"/>
  <c r="HS20" i="13"/>
  <c r="DN14" i="2"/>
  <c r="DN15" i="2" s="1"/>
  <c r="EY59" i="2"/>
  <c r="FI83" i="2"/>
  <c r="ED54" i="2"/>
  <c r="GT89" i="2"/>
  <c r="HG11" i="13"/>
  <c r="DZ89" i="2"/>
  <c r="GB89" i="2"/>
  <c r="GL85" i="2"/>
  <c r="HP23" i="13"/>
  <c r="FS11" i="13"/>
  <c r="FV93" i="2"/>
  <c r="CS45" i="2"/>
  <c r="FU35" i="2"/>
  <c r="DE93" i="2"/>
  <c r="DZ95" i="2"/>
  <c r="GN44" i="2"/>
  <c r="FG33" i="2"/>
  <c r="FI20" i="13"/>
  <c r="FI17" i="13"/>
  <c r="FV90" i="2"/>
  <c r="EV44" i="2"/>
  <c r="EA7" i="2"/>
  <c r="EV41" i="2"/>
  <c r="GK11" i="2"/>
  <c r="GR81" i="2"/>
  <c r="HK57" i="2"/>
  <c r="EV86" i="2"/>
  <c r="EV87" i="2" s="1"/>
  <c r="EK9" i="2"/>
  <c r="EA66" i="2"/>
  <c r="ED42" i="2"/>
  <c r="BK23" i="13"/>
  <c r="EZ13" i="2"/>
  <c r="DK5" i="2"/>
  <c r="EP23" i="13"/>
  <c r="EG54" i="2"/>
  <c r="FX11" i="2"/>
  <c r="EZ9" i="2"/>
  <c r="FC6" i="2"/>
  <c r="FG69" i="2"/>
  <c r="GL7" i="2"/>
  <c r="FK20" i="13"/>
  <c r="KH23" i="13"/>
  <c r="EA5" i="2"/>
  <c r="HN90" i="2"/>
  <c r="HG89" i="2"/>
  <c r="CO56" i="2"/>
  <c r="KH20" i="13"/>
  <c r="AU11" i="13"/>
  <c r="FX65" i="2"/>
  <c r="FE14" i="13"/>
  <c r="FE15" i="13" s="1"/>
  <c r="FS13" i="2"/>
  <c r="GQ89" i="2"/>
  <c r="BK17" i="13"/>
  <c r="FY6" i="2"/>
  <c r="GG20" i="13"/>
  <c r="GR5" i="2"/>
  <c r="FS6" i="2"/>
  <c r="CL21" i="2"/>
  <c r="DE7" i="2"/>
  <c r="ED57" i="2"/>
  <c r="FC32" i="2"/>
  <c r="CO53" i="2"/>
  <c r="DO69" i="2"/>
  <c r="GK17" i="2"/>
  <c r="FG66" i="2"/>
  <c r="DN62" i="2"/>
  <c r="DN63" i="2" s="1"/>
  <c r="EW45" i="2"/>
  <c r="FY54" i="2"/>
  <c r="DZ20" i="2"/>
  <c r="CM17" i="13"/>
  <c r="KH17" i="13"/>
  <c r="FK17" i="13"/>
  <c r="EI23" i="13"/>
  <c r="CL78" i="2"/>
  <c r="GK23" i="2"/>
  <c r="GQ92" i="2"/>
  <c r="EZ42" i="2"/>
  <c r="DO42" i="2"/>
  <c r="FR14" i="2"/>
  <c r="FR15" i="2" s="1"/>
  <c r="GK59" i="2"/>
  <c r="FB23" i="2"/>
  <c r="FU23" i="13"/>
  <c r="EG66" i="2"/>
  <c r="IW23" i="13"/>
  <c r="DE80" i="2"/>
  <c r="ED18" i="2"/>
  <c r="GR53" i="2"/>
  <c r="KH11" i="13"/>
  <c r="CO37" i="2"/>
  <c r="EZ21" i="2"/>
  <c r="EP17" i="13"/>
  <c r="CS66" i="2"/>
  <c r="HN77" i="2"/>
  <c r="CS37" i="2"/>
  <c r="EP11" i="13"/>
  <c r="FK23" i="13"/>
  <c r="GN11" i="13"/>
  <c r="EP20" i="13"/>
  <c r="DZ17" i="2"/>
  <c r="CL56" i="2"/>
  <c r="FX71" i="2"/>
  <c r="EZ77" i="2"/>
  <c r="DZ11" i="2"/>
  <c r="EI15" i="13"/>
  <c r="EI11" i="13"/>
  <c r="DK18" i="2"/>
  <c r="EJ95" i="2"/>
  <c r="EW31" i="2"/>
  <c r="AU17" i="13"/>
  <c r="GO13" i="2"/>
  <c r="HN33" i="2"/>
  <c r="HE23" i="13"/>
  <c r="GQ14" i="13"/>
  <c r="GQ15" i="13" s="1"/>
  <c r="DM11" i="13"/>
  <c r="CS31" i="2"/>
  <c r="EJ86" i="2"/>
  <c r="EJ87" i="2" s="1"/>
  <c r="FB14" i="2"/>
  <c r="FB15" i="2" s="1"/>
  <c r="EG21" i="2"/>
  <c r="GL80" i="2"/>
  <c r="DH29" i="2"/>
  <c r="CO9" i="2"/>
  <c r="FE20" i="13"/>
  <c r="HG17" i="13"/>
  <c r="IQ17" i="13"/>
  <c r="FG21" i="2"/>
  <c r="GR61" i="2"/>
  <c r="GQ23" i="13"/>
  <c r="HH11" i="13"/>
  <c r="EW8" i="2"/>
  <c r="FC7" i="2"/>
  <c r="DH81" i="2"/>
  <c r="IN11" i="13"/>
  <c r="GQ20" i="13"/>
  <c r="GJ20" i="13"/>
  <c r="BP15" i="13"/>
  <c r="CS17" i="13"/>
  <c r="CI37" i="2"/>
  <c r="GR69" i="2"/>
  <c r="EG14" i="13"/>
  <c r="EG15" i="13" s="1"/>
  <c r="DK53" i="2"/>
  <c r="IT11" i="13"/>
  <c r="FV45" i="2"/>
  <c r="HM89" i="2"/>
  <c r="FB11" i="2"/>
  <c r="EG53" i="2"/>
  <c r="FY78" i="2"/>
  <c r="DO90" i="2"/>
  <c r="FR89" i="2"/>
  <c r="HK69" i="2"/>
  <c r="FS7" i="2"/>
  <c r="FC29" i="2"/>
  <c r="EC11" i="2"/>
  <c r="CL7" i="2"/>
  <c r="GT83" i="2"/>
  <c r="CI9" i="2"/>
  <c r="EJ62" i="2"/>
  <c r="EJ63" i="2" s="1"/>
  <c r="HH23" i="13"/>
  <c r="EA61" i="2"/>
  <c r="FI38" i="2"/>
  <c r="FI39" i="2" s="1"/>
  <c r="DK81" i="2"/>
  <c r="BP11" i="13"/>
  <c r="KI14" i="13"/>
  <c r="KI15" i="13" s="1"/>
  <c r="GR90" i="2"/>
  <c r="HM95" i="2"/>
  <c r="IS23" i="13"/>
  <c r="FF35" i="2"/>
  <c r="FR92" i="2"/>
  <c r="GT86" i="2"/>
  <c r="GT87" i="2" s="1"/>
  <c r="DN92" i="2"/>
  <c r="CS93" i="2"/>
  <c r="DK31" i="2"/>
  <c r="GL21" i="2"/>
  <c r="ES44" i="2"/>
  <c r="CI57" i="2"/>
  <c r="GL33" i="2"/>
  <c r="FY53" i="2"/>
  <c r="CO21" i="2"/>
  <c r="HH20" i="13"/>
  <c r="CL33" i="2"/>
  <c r="EW5" i="2"/>
  <c r="DE81" i="2"/>
  <c r="FC54" i="2"/>
  <c r="FR95" i="2"/>
  <c r="EK61" i="2"/>
  <c r="FB17" i="2"/>
  <c r="HN32" i="2"/>
  <c r="FB20" i="2"/>
  <c r="EO17" i="13"/>
  <c r="DE8" i="2"/>
  <c r="CL32" i="2"/>
  <c r="FG93" i="2"/>
  <c r="EA6" i="2"/>
  <c r="CO54" i="2"/>
  <c r="CL13" i="2"/>
  <c r="CN20" i="13"/>
  <c r="CO14" i="13"/>
  <c r="CO15" i="13" s="1"/>
  <c r="HB11" i="13"/>
  <c r="KA23" i="13"/>
  <c r="FI14" i="13"/>
  <c r="FI15" i="13" s="1"/>
  <c r="HB17" i="13"/>
  <c r="KA20" i="13"/>
  <c r="HK14" i="13"/>
  <c r="HK15" i="13" s="1"/>
  <c r="GH23" i="13"/>
  <c r="CN23" i="13"/>
  <c r="KA17" i="13"/>
  <c r="HJ14" i="13"/>
  <c r="HJ15" i="13" s="1"/>
  <c r="HB23" i="13"/>
  <c r="FC23" i="13"/>
  <c r="FN11" i="13"/>
  <c r="GO14" i="13"/>
  <c r="GO15" i="13" s="1"/>
  <c r="EN20" i="13"/>
  <c r="IT20" i="13"/>
  <c r="DK14" i="13"/>
  <c r="DK15" i="13" s="1"/>
  <c r="FV20" i="13"/>
  <c r="CP20" i="13"/>
  <c r="EJ14" i="13"/>
  <c r="EJ15" i="13" s="1"/>
  <c r="IT23" i="13"/>
  <c r="CP17" i="13"/>
  <c r="GJ11" i="13"/>
  <c r="GJ17" i="13"/>
  <c r="AK23" i="13"/>
  <c r="IO11" i="13"/>
  <c r="BA14" i="13"/>
  <c r="BA15" i="13" s="1"/>
  <c r="FP14" i="13"/>
  <c r="FP15" i="13" s="1"/>
  <c r="CP23" i="13"/>
  <c r="HQ17" i="13"/>
  <c r="IL17" i="13"/>
  <c r="FH14" i="13"/>
  <c r="FH15" i="13" s="1"/>
  <c r="CS23" i="13"/>
  <c r="HL11" i="13"/>
  <c r="IQ11" i="13"/>
  <c r="FS17" i="13"/>
  <c r="FS20" i="13"/>
  <c r="GG11" i="13"/>
  <c r="EN14" i="13"/>
  <c r="EN15" i="13" s="1"/>
  <c r="KB14" i="13"/>
  <c r="KB15" i="13" s="1"/>
  <c r="HL17" i="13"/>
  <c r="EN23" i="13"/>
  <c r="IS20" i="13"/>
  <c r="GN15" i="13"/>
  <c r="IS17" i="13"/>
  <c r="GG17" i="13"/>
  <c r="KB20" i="13"/>
  <c r="GN23" i="13"/>
  <c r="KC14" i="13"/>
  <c r="KC15" i="13" s="1"/>
  <c r="EN11" i="13"/>
  <c r="FB92" i="2"/>
  <c r="DE29" i="2"/>
  <c r="DH32" i="2"/>
  <c r="CS69" i="2"/>
  <c r="DE45" i="2"/>
  <c r="DO93" i="2"/>
  <c r="EY86" i="2"/>
  <c r="EY87" i="2" s="1"/>
  <c r="DK45" i="2"/>
  <c r="EC89" i="2"/>
  <c r="ED80" i="2"/>
  <c r="ED81" i="2"/>
  <c r="FC81" i="2"/>
  <c r="GK92" i="2"/>
  <c r="GK83" i="2"/>
  <c r="FY85" i="2"/>
  <c r="GK95" i="2"/>
  <c r="FS80" i="2"/>
  <c r="EA78" i="2"/>
  <c r="CL45" i="2"/>
  <c r="GT92" i="2"/>
  <c r="FB83" i="2"/>
  <c r="HM83" i="2"/>
  <c r="GB86" i="2"/>
  <c r="GB87" i="2" s="1"/>
  <c r="KD23" i="13"/>
  <c r="EC20" i="2"/>
  <c r="GR9" i="2"/>
  <c r="FL35" i="2"/>
  <c r="DK6" i="2"/>
  <c r="CP14" i="13"/>
  <c r="CP15" i="13" s="1"/>
  <c r="HG95" i="2"/>
  <c r="EO23" i="13"/>
  <c r="GQ11" i="2"/>
  <c r="AU14" i="13"/>
  <c r="AU15" i="13" s="1"/>
  <c r="HN55" i="2"/>
  <c r="FI86" i="2"/>
  <c r="FI87" i="2" s="1"/>
  <c r="CO13" i="2"/>
  <c r="FC66" i="2"/>
  <c r="HG92" i="2"/>
  <c r="DK55" i="2"/>
  <c r="EA90" i="2"/>
  <c r="CS42" i="2"/>
  <c r="GO30" i="2"/>
  <c r="CM14" i="13"/>
  <c r="CM15" i="13" s="1"/>
  <c r="DE56" i="2"/>
  <c r="DK61" i="2"/>
  <c r="DK42" i="2"/>
  <c r="CS56" i="2"/>
  <c r="FJ17" i="13"/>
  <c r="BF14" i="13"/>
  <c r="BF15" i="13" s="1"/>
  <c r="DZ71" i="2"/>
  <c r="EA33" i="2"/>
  <c r="DE54" i="2"/>
  <c r="FJ23" i="13"/>
  <c r="KH14" i="13"/>
  <c r="KH15" i="13" s="1"/>
  <c r="AP11" i="13"/>
  <c r="GP23" i="13"/>
  <c r="DZ65" i="2"/>
  <c r="CS29" i="2"/>
  <c r="CI45" i="2"/>
  <c r="ED77" i="2"/>
  <c r="GQ23" i="2"/>
  <c r="FJ11" i="13"/>
  <c r="DH55" i="2"/>
  <c r="EO11" i="13"/>
  <c r="DK32" i="2"/>
  <c r="CS85" i="2"/>
  <c r="GO93" i="2"/>
  <c r="EK5" i="2"/>
  <c r="GL37" i="2"/>
  <c r="HN56" i="2"/>
  <c r="FC18" i="2"/>
  <c r="IR14" i="13"/>
  <c r="IR15" i="13" s="1"/>
  <c r="FU86" i="2"/>
  <c r="FU87" i="2" s="1"/>
  <c r="ES59" i="2"/>
  <c r="GA11" i="13"/>
  <c r="FS81" i="2"/>
  <c r="EC17" i="2"/>
  <c r="HK29" i="2"/>
  <c r="KG11" i="13"/>
  <c r="DO66" i="2"/>
  <c r="EK69" i="2"/>
  <c r="EO20" i="13"/>
  <c r="FX14" i="2"/>
  <c r="FX15" i="2" s="1"/>
  <c r="FV8" i="2"/>
  <c r="GN41" i="2"/>
  <c r="DO5" i="2"/>
  <c r="AP23" i="13"/>
  <c r="GP17" i="13"/>
  <c r="FY13" i="2"/>
  <c r="FU59" i="2"/>
  <c r="CS77" i="2"/>
  <c r="GR56" i="2"/>
  <c r="HG83" i="2"/>
  <c r="ES65" i="2"/>
  <c r="FU71" i="2"/>
  <c r="FG54" i="2"/>
  <c r="HP14" i="13"/>
  <c r="HP15" i="13" s="1"/>
  <c r="ES71" i="2"/>
  <c r="FV55" i="2"/>
  <c r="HM71" i="2"/>
  <c r="DI20" i="13"/>
  <c r="CL30" i="2"/>
  <c r="FW14" i="13"/>
  <c r="FW15" i="13" s="1"/>
  <c r="FY57" i="2"/>
  <c r="GA23" i="13"/>
  <c r="GO5" i="2"/>
  <c r="DH93" i="2"/>
  <c r="FV85" i="2"/>
  <c r="KG14" i="13"/>
  <c r="KG15" i="13" s="1"/>
  <c r="FB23" i="13"/>
  <c r="FU62" i="2"/>
  <c r="FU63" i="2" s="1"/>
  <c r="FY80" i="2"/>
  <c r="CI56" i="2"/>
  <c r="CO61" i="2"/>
  <c r="HN61" i="2"/>
  <c r="FU95" i="2"/>
  <c r="FG85" i="2"/>
  <c r="HK56" i="2"/>
  <c r="CL55" i="2"/>
  <c r="DN14" i="13"/>
  <c r="DN15" i="13" s="1"/>
  <c r="DH85" i="2"/>
  <c r="CR14" i="13"/>
  <c r="CI54" i="2"/>
  <c r="HK66" i="2"/>
  <c r="GI17" i="13"/>
  <c r="DH13" i="2"/>
  <c r="HP20" i="13"/>
  <c r="FI35" i="2"/>
  <c r="IR11" i="13"/>
  <c r="GK20" i="13"/>
  <c r="ED69" i="2"/>
  <c r="GO85" i="2"/>
  <c r="DK23" i="13"/>
  <c r="EQ17" i="13"/>
  <c r="FI44" i="2"/>
  <c r="CO17" i="13"/>
  <c r="HO23" i="13"/>
  <c r="FB89" i="2"/>
  <c r="GT59" i="2"/>
  <c r="FF86" i="2"/>
  <c r="FF87" i="2" s="1"/>
  <c r="EC83" i="2"/>
  <c r="DI14" i="13"/>
  <c r="DI15" i="13" s="1"/>
  <c r="EF62" i="2"/>
  <c r="EF63" i="2" s="1"/>
  <c r="FU44" i="2"/>
  <c r="FB11" i="13"/>
  <c r="HN21" i="2"/>
  <c r="GT71" i="2"/>
  <c r="BF20" i="13"/>
  <c r="DO29" i="2"/>
  <c r="CS18" i="2"/>
  <c r="ED45" i="2"/>
  <c r="GK14" i="13"/>
  <c r="GK15" i="13" s="1"/>
  <c r="BW57" i="2"/>
  <c r="CI80" i="2"/>
  <c r="CU23" i="13"/>
  <c r="DI23" i="13"/>
  <c r="CM20" i="13"/>
  <c r="EF35" i="2"/>
  <c r="FR65" i="2"/>
  <c r="BP20" i="13"/>
  <c r="FC30" i="2"/>
  <c r="CO85" i="2"/>
  <c r="HJ71" i="2"/>
  <c r="EA13" i="2"/>
  <c r="FR20" i="2"/>
  <c r="CO81" i="2"/>
  <c r="FX59" i="2"/>
  <c r="GR77" i="2"/>
  <c r="EV38" i="2"/>
  <c r="EV39" i="2" s="1"/>
  <c r="DN83" i="2"/>
  <c r="GM17" i="13"/>
  <c r="GI14" i="13"/>
  <c r="GI15" i="13" s="1"/>
  <c r="DH57" i="2"/>
  <c r="GR78" i="2"/>
  <c r="EV20" i="2"/>
  <c r="FS78" i="2"/>
  <c r="DH37" i="2"/>
  <c r="AF17" i="13"/>
  <c r="FY42" i="2"/>
  <c r="CM11" i="13"/>
  <c r="DO18" i="2"/>
  <c r="FT14" i="13"/>
  <c r="FT15" i="13" s="1"/>
  <c r="DN20" i="13"/>
  <c r="GB14" i="2"/>
  <c r="GB15" i="2" s="1"/>
  <c r="HN69" i="2"/>
  <c r="CO29" i="2"/>
  <c r="BF17" i="13"/>
  <c r="FV77" i="2"/>
  <c r="EG61" i="2"/>
  <c r="HS14" i="13"/>
  <c r="HS15" i="13" s="1"/>
  <c r="FR59" i="2"/>
  <c r="KE17" i="13"/>
  <c r="FF89" i="2"/>
  <c r="GM23" i="13"/>
  <c r="KE23" i="13"/>
  <c r="FF83" i="2"/>
  <c r="GK23" i="13"/>
  <c r="FU17" i="13"/>
  <c r="HM14" i="2"/>
  <c r="HM15" i="2" s="1"/>
  <c r="GL32" i="2"/>
  <c r="FI47" i="2"/>
  <c r="HO20" i="13"/>
  <c r="DZ23" i="2"/>
  <c r="GL13" i="2"/>
  <c r="FB95" i="2"/>
  <c r="CN11" i="13"/>
  <c r="HG14" i="13"/>
  <c r="HG15" i="13" s="1"/>
  <c r="FY33" i="2"/>
  <c r="DH17" i="13"/>
  <c r="FY8" i="2"/>
  <c r="DZ14" i="2"/>
  <c r="DZ15" i="2" s="1"/>
  <c r="DE5" i="2"/>
  <c r="EQ23" i="13"/>
  <c r="HO17" i="13"/>
  <c r="FB17" i="13"/>
  <c r="HN13" i="2"/>
  <c r="ED61" i="2"/>
  <c r="GT68" i="2"/>
  <c r="FU47" i="2"/>
  <c r="FS55" i="2"/>
  <c r="FG14" i="13"/>
  <c r="FG15" i="13" s="1"/>
  <c r="GM20" i="13"/>
  <c r="DH9" i="2"/>
  <c r="EZ31" i="2"/>
  <c r="BW55" i="2"/>
  <c r="FS33" i="2"/>
  <c r="GA14" i="13"/>
  <c r="GA15" i="13" s="1"/>
  <c r="EA31" i="2"/>
  <c r="EG8" i="2"/>
  <c r="IL11" i="13"/>
  <c r="CP11" i="13"/>
  <c r="IS14" i="13"/>
  <c r="IS15" i="13" s="1"/>
  <c r="HQ11" i="13"/>
  <c r="KD17" i="13"/>
  <c r="EJ23" i="13"/>
  <c r="EH14" i="13"/>
  <c r="EH15" i="13" s="1"/>
  <c r="FV23" i="13"/>
  <c r="HK37" i="2"/>
  <c r="HU14" i="13"/>
  <c r="HU15" i="13" s="1"/>
  <c r="FC61" i="2"/>
  <c r="FR11" i="2"/>
  <c r="EG17" i="13"/>
  <c r="GR37" i="2"/>
  <c r="GL31" i="2"/>
  <c r="DE31" i="2"/>
  <c r="HQ20" i="13"/>
  <c r="HJ23" i="13"/>
  <c r="HN29" i="2"/>
  <c r="HQ23" i="13"/>
  <c r="DO14" i="13"/>
  <c r="DO15" i="13" s="1"/>
  <c r="EK77" i="2"/>
  <c r="FK14" i="13"/>
  <c r="FK15" i="13" s="1"/>
  <c r="HI17" i="13"/>
  <c r="EH17" i="13"/>
  <c r="GN59" i="2"/>
  <c r="GN65" i="2"/>
  <c r="EK55" i="2"/>
  <c r="EJ68" i="2"/>
  <c r="ES83" i="2"/>
  <c r="EF20" i="2"/>
  <c r="HK53" i="2"/>
  <c r="BW56" i="2"/>
  <c r="IM17" i="13"/>
  <c r="ES14" i="2"/>
  <c r="ES15" i="2" s="1"/>
  <c r="HR14" i="13"/>
  <c r="HR15" i="13" s="1"/>
  <c r="CS11" i="13"/>
  <c r="EG7" i="2"/>
  <c r="AP20" i="13"/>
  <c r="GO55" i="2"/>
  <c r="GN68" i="2"/>
  <c r="EK57" i="2"/>
  <c r="CI32" i="2"/>
  <c r="GQ47" i="2"/>
  <c r="EW30" i="2"/>
  <c r="EF23" i="2"/>
  <c r="EJ65" i="2"/>
  <c r="DE30" i="2"/>
  <c r="DH18" i="2"/>
  <c r="DH80" i="2"/>
  <c r="BW69" i="2"/>
  <c r="HN66" i="2"/>
  <c r="GN71" i="2"/>
  <c r="HT17" i="13"/>
  <c r="FH20" i="13"/>
  <c r="EF11" i="2"/>
  <c r="ES20" i="2"/>
  <c r="EJ71" i="2"/>
  <c r="FG56" i="2"/>
  <c r="BW54" i="2"/>
  <c r="HI11" i="13"/>
  <c r="BW66" i="2"/>
  <c r="DH66" i="2"/>
  <c r="CO78" i="2"/>
  <c r="HG17" i="2"/>
  <c r="EJ59" i="2"/>
  <c r="EF17" i="2"/>
  <c r="FC78" i="2"/>
  <c r="FH11" i="13"/>
  <c r="FH23" i="13"/>
  <c r="FD14" i="13"/>
  <c r="FD15" i="13" s="1"/>
  <c r="FH17" i="13"/>
  <c r="EM20" i="13"/>
  <c r="EK32" i="2"/>
  <c r="GO33" i="2"/>
  <c r="EG42" i="2"/>
  <c r="EG69" i="2"/>
  <c r="IX23" i="13"/>
  <c r="IY20" i="13"/>
  <c r="CL66" i="2"/>
  <c r="HM17" i="2"/>
  <c r="HN17" i="13"/>
  <c r="FR44" i="2"/>
  <c r="EM11" i="13"/>
  <c r="ES86" i="2"/>
  <c r="ES87" i="2" s="1"/>
  <c r="DJ23" i="13"/>
  <c r="DH33" i="2"/>
  <c r="DE55" i="2"/>
  <c r="EM23" i="13"/>
  <c r="DJ11" i="13"/>
  <c r="DO45" i="2"/>
  <c r="HJ17" i="13"/>
  <c r="FC14" i="13"/>
  <c r="FC15" i="13" s="1"/>
  <c r="CL8" i="2"/>
  <c r="FG31" i="2"/>
  <c r="EY17" i="2"/>
  <c r="EZ66" i="2"/>
  <c r="DO53" i="2"/>
  <c r="FG32" i="2"/>
  <c r="EJ44" i="2"/>
  <c r="EZ7" i="2"/>
  <c r="GR13" i="2"/>
  <c r="FR41" i="2"/>
  <c r="FY37" i="2"/>
  <c r="CO45" i="2"/>
  <c r="EG93" i="2"/>
  <c r="CS90" i="2"/>
  <c r="FY31" i="2"/>
  <c r="EM17" i="13"/>
  <c r="GT41" i="2"/>
  <c r="EW18" i="2"/>
  <c r="FB44" i="2"/>
  <c r="EO14" i="13"/>
  <c r="EO15" i="13" s="1"/>
  <c r="FR47" i="2"/>
  <c r="FB71" i="2"/>
  <c r="DG23" i="13"/>
  <c r="KF23" i="13"/>
  <c r="EG23" i="13"/>
  <c r="FC8" i="2"/>
  <c r="KJ17" i="13"/>
  <c r="GO77" i="2"/>
  <c r="DH54" i="2"/>
  <c r="DE9" i="2"/>
  <c r="EY38" i="2"/>
  <c r="EY39" i="2" s="1"/>
  <c r="GT44" i="2"/>
  <c r="IY17" i="13"/>
  <c r="FP17" i="13"/>
  <c r="FF14" i="2"/>
  <c r="FF15" i="2" s="1"/>
  <c r="FL23" i="2"/>
  <c r="IZ14" i="13"/>
  <c r="IZ15" i="13" s="1"/>
  <c r="GP14" i="13"/>
  <c r="GP15" i="13" s="1"/>
  <c r="GH17" i="13"/>
  <c r="EW81" i="2"/>
  <c r="EF92" i="2"/>
  <c r="EK30" i="2"/>
  <c r="HG23" i="2"/>
  <c r="DP11" i="13"/>
  <c r="ES39" i="2"/>
  <c r="EG11" i="13"/>
  <c r="EZ37" i="2"/>
  <c r="CS13" i="2"/>
  <c r="GQ44" i="2"/>
  <c r="FF47" i="2"/>
  <c r="DH77" i="2"/>
  <c r="GR6" i="2"/>
  <c r="FY56" i="2"/>
  <c r="GQ35" i="2"/>
  <c r="DJ14" i="13"/>
  <c r="DJ15" i="13" s="1"/>
  <c r="FF11" i="2"/>
  <c r="HK33" i="2"/>
  <c r="GB65" i="2"/>
  <c r="FI23" i="2"/>
  <c r="GN11" i="2"/>
  <c r="EZ81" i="2"/>
  <c r="EJ41" i="2"/>
  <c r="EA37" i="2"/>
  <c r="FB65" i="2"/>
  <c r="IP11" i="13"/>
  <c r="CL61" i="2"/>
  <c r="HK61" i="2"/>
  <c r="ED21" i="2"/>
  <c r="EW29" i="2"/>
  <c r="FY77" i="2"/>
  <c r="DK54" i="2"/>
  <c r="EJ47" i="2"/>
  <c r="CL31" i="2"/>
  <c r="IO14" i="13"/>
  <c r="IO15" i="13" s="1"/>
  <c r="IL14" i="13"/>
  <c r="IL15" i="13" s="1"/>
  <c r="EA69" i="2"/>
  <c r="HM11" i="2"/>
  <c r="IU17" i="13"/>
  <c r="FL83" i="2"/>
  <c r="FG17" i="13"/>
  <c r="FB47" i="2"/>
  <c r="CI90" i="2"/>
  <c r="HG11" i="2"/>
  <c r="HN23" i="13"/>
  <c r="HD11" i="13"/>
  <c r="BK14" i="13"/>
  <c r="BK15" i="13" s="1"/>
  <c r="FV69" i="2"/>
  <c r="FJ20" i="13"/>
  <c r="IV23" i="13"/>
  <c r="EJ11" i="2"/>
  <c r="ES11" i="2"/>
  <c r="KD11" i="13"/>
  <c r="GO23" i="13"/>
  <c r="FY93" i="2"/>
  <c r="EK37" i="2"/>
  <c r="GI11" i="13"/>
  <c r="EJ20" i="13"/>
  <c r="EP14" i="13"/>
  <c r="EP15" i="13" s="1"/>
  <c r="HU11" i="13"/>
  <c r="FS85" i="2"/>
  <c r="KD20" i="13"/>
  <c r="GH20" i="13"/>
  <c r="FW17" i="13"/>
  <c r="IV11" i="13"/>
  <c r="GO81" i="2"/>
  <c r="GI23" i="13"/>
  <c r="HN30" i="2"/>
  <c r="HK23" i="13"/>
  <c r="FW23" i="13"/>
  <c r="FS45" i="2"/>
  <c r="EJ17" i="2"/>
  <c r="FS30" i="2"/>
  <c r="FC31" i="2"/>
  <c r="HH14" i="13"/>
  <c r="HH15" i="13" s="1"/>
  <c r="FG37" i="2"/>
  <c r="AP14" i="13"/>
  <c r="AP15" i="13" s="1"/>
  <c r="DP17" i="13"/>
  <c r="FS5" i="2"/>
  <c r="CS53" i="2"/>
  <c r="DG14" i="13"/>
  <c r="DG15" i="13" s="1"/>
  <c r="FC13" i="2"/>
  <c r="EK66" i="2"/>
  <c r="EF83" i="2"/>
  <c r="HK90" i="2"/>
  <c r="FI17" i="2"/>
  <c r="GQ62" i="2"/>
  <c r="GQ63" i="2" s="1"/>
  <c r="IU20" i="13"/>
  <c r="EA30" i="2"/>
  <c r="IM23" i="13"/>
  <c r="EG90" i="2"/>
  <c r="HE20" i="13"/>
  <c r="CS80" i="2"/>
  <c r="FV66" i="2"/>
  <c r="CO90" i="2"/>
  <c r="HN7" i="2"/>
  <c r="DP20" i="13"/>
  <c r="HL20" i="13"/>
  <c r="FY7" i="2"/>
  <c r="HJ11" i="13"/>
  <c r="FG13" i="2"/>
  <c r="DK85" i="2"/>
  <c r="HU20" i="13"/>
  <c r="EG55" i="2"/>
  <c r="DE6" i="2"/>
  <c r="EZ32" i="2"/>
  <c r="EC38" i="2"/>
  <c r="EC39" i="2" s="1"/>
  <c r="CI30" i="2"/>
  <c r="GO90" i="2"/>
  <c r="EJ20" i="2"/>
  <c r="EZ69" i="2"/>
  <c r="CI53" i="2"/>
  <c r="HK17" i="13"/>
  <c r="FV53" i="2"/>
  <c r="FR86" i="2"/>
  <c r="FR87" i="2" s="1"/>
  <c r="IZ11" i="13"/>
  <c r="FB38" i="2"/>
  <c r="FB39" i="2" s="1"/>
  <c r="GT14" i="2"/>
  <c r="GT15" i="2" s="1"/>
  <c r="HN11" i="13"/>
  <c r="EZ8" i="2"/>
  <c r="EW33" i="2"/>
  <c r="FL38" i="2"/>
  <c r="FL39" i="2" s="1"/>
  <c r="CI93" i="2"/>
  <c r="HK80" i="2"/>
  <c r="EK54" i="2"/>
  <c r="DO10" i="2"/>
  <c r="DP14" i="13"/>
  <c r="DP15" i="13" s="1"/>
  <c r="FC42" i="2"/>
  <c r="GN38" i="2"/>
  <c r="GN39" i="2" s="1"/>
  <c r="FC69" i="2"/>
  <c r="HQ14" i="13"/>
  <c r="HQ15" i="13" s="1"/>
  <c r="GL30" i="2"/>
  <c r="CI6" i="2"/>
  <c r="HJ62" i="2"/>
  <c r="HJ63" i="2" s="1"/>
  <c r="FP20" i="13"/>
  <c r="GN20" i="13"/>
  <c r="EK31" i="2"/>
  <c r="KF14" i="13"/>
  <c r="KF15" i="13" s="1"/>
  <c r="FU14" i="13"/>
  <c r="FU15" i="13" s="1"/>
  <c r="GO37" i="2"/>
  <c r="EH23" i="13"/>
  <c r="FS14" i="13"/>
  <c r="FS15" i="13" s="1"/>
  <c r="BP17" i="13"/>
  <c r="FF95" i="2"/>
  <c r="GO56" i="2"/>
  <c r="FO17" i="13"/>
  <c r="FG20" i="13"/>
  <c r="CS61" i="2"/>
  <c r="ES17" i="2"/>
  <c r="FO11" i="13"/>
  <c r="GO18" i="2"/>
  <c r="HK5" i="2"/>
  <c r="DE90" i="2"/>
  <c r="FX17" i="2"/>
  <c r="CO69" i="2"/>
  <c r="FC21" i="2"/>
  <c r="FS29" i="2"/>
  <c r="EQ20" i="13"/>
  <c r="GR57" i="2"/>
  <c r="FI14" i="2"/>
  <c r="FI15" i="2" s="1"/>
  <c r="DN68" i="2"/>
  <c r="FG11" i="13"/>
  <c r="DO20" i="13"/>
  <c r="CL81" i="2"/>
  <c r="CI33" i="2"/>
  <c r="HN81" i="2"/>
  <c r="IU23" i="13"/>
  <c r="BA20" i="13"/>
  <c r="FS8" i="2"/>
  <c r="EJ14" i="2"/>
  <c r="EJ15" i="2" s="1"/>
  <c r="HT14" i="13"/>
  <c r="HT15" i="13" s="1"/>
  <c r="EG20" i="13"/>
  <c r="EG6" i="2"/>
  <c r="GB38" i="2"/>
  <c r="GB39" i="2" s="1"/>
  <c r="KB23" i="13"/>
  <c r="HJ14" i="2"/>
  <c r="HJ15" i="2" s="1"/>
  <c r="FL14" i="2"/>
  <c r="FL15" i="2" s="1"/>
  <c r="EG29" i="2"/>
  <c r="ES92" i="2"/>
  <c r="IO23" i="13"/>
  <c r="IO17" i="13"/>
  <c r="IY11" i="13"/>
  <c r="EW93" i="2"/>
  <c r="FL17" i="2"/>
  <c r="ED66" i="2"/>
  <c r="IM14" i="13"/>
  <c r="IM15" i="13" s="1"/>
  <c r="DO17" i="13"/>
  <c r="IX15" i="13"/>
  <c r="IU14" i="13"/>
  <c r="IU15" i="13" s="1"/>
  <c r="FX14" i="13"/>
  <c r="FX15" i="13" s="1"/>
  <c r="GN14" i="2"/>
  <c r="GN15" i="2" s="1"/>
  <c r="GN23" i="2"/>
  <c r="IY23" i="13"/>
  <c r="EG81" i="2"/>
  <c r="HJ65" i="2"/>
  <c r="CS5" i="2"/>
  <c r="HI20" i="13"/>
  <c r="BA23" i="13"/>
  <c r="FG80" i="2"/>
  <c r="FB35" i="2"/>
  <c r="CL69" i="2"/>
  <c r="CI81" i="2"/>
  <c r="EW6" i="2"/>
  <c r="GO61" i="2"/>
  <c r="GO80" i="2"/>
  <c r="DN17" i="13"/>
  <c r="EA18" i="2"/>
  <c r="GO78" i="2"/>
  <c r="DH14" i="13"/>
  <c r="DH15" i="13" s="1"/>
  <c r="EC41" i="2"/>
  <c r="HN57" i="2"/>
  <c r="FT11" i="13"/>
  <c r="GT38" i="2"/>
  <c r="GT39" i="2" s="1"/>
  <c r="EJ38" i="2"/>
  <c r="EJ39" i="2" s="1"/>
  <c r="FB59" i="2"/>
  <c r="DE13" i="2"/>
  <c r="FL92" i="2"/>
  <c r="EJ23" i="2"/>
  <c r="KF17" i="13"/>
  <c r="ED93" i="2"/>
  <c r="FK11" i="13"/>
  <c r="FQ23" i="13"/>
  <c r="EW57" i="2"/>
  <c r="BP23" i="13"/>
  <c r="DG17" i="13"/>
  <c r="HN18" i="2"/>
  <c r="DH8" i="2"/>
  <c r="KB17" i="13"/>
  <c r="HI23" i="13"/>
  <c r="FS61" i="2"/>
  <c r="HU23" i="13"/>
  <c r="EV35" i="2"/>
  <c r="IU11" i="13"/>
  <c r="EV59" i="2"/>
  <c r="HU17" i="13"/>
  <c r="KJ23" i="13"/>
  <c r="EK6" i="2"/>
  <c r="IW11" i="13"/>
  <c r="HK11" i="13"/>
  <c r="CU14" i="13"/>
  <c r="CU15" i="13" s="1"/>
  <c r="HN20" i="13"/>
  <c r="KD14" i="13"/>
  <c r="KD15" i="13" s="1"/>
  <c r="EF44" i="2"/>
  <c r="FU92" i="2"/>
  <c r="CI7" i="2"/>
  <c r="CT11" i="13"/>
  <c r="FB68" i="2"/>
  <c r="EY44" i="2"/>
  <c r="FY90" i="2"/>
  <c r="DH61" i="2"/>
  <c r="HK31" i="2"/>
  <c r="FX47" i="2"/>
  <c r="EJ35" i="2"/>
  <c r="GR93" i="2"/>
  <c r="ED53" i="2"/>
  <c r="EF41" i="2"/>
  <c r="DH21" i="2"/>
  <c r="DZ68" i="2"/>
  <c r="DM17" i="13"/>
  <c r="GN17" i="13"/>
  <c r="DK37" i="2"/>
  <c r="EZ30" i="2"/>
  <c r="HK54" i="2"/>
  <c r="EY35" i="2"/>
  <c r="CI18" i="2"/>
  <c r="FG81" i="2"/>
  <c r="HB14" i="13"/>
  <c r="HB15" i="13" s="1"/>
  <c r="HK85" i="2"/>
  <c r="FF44" i="2"/>
  <c r="FV32" i="2"/>
  <c r="EY47" i="2"/>
  <c r="CS30" i="2"/>
  <c r="EG80" i="2"/>
  <c r="ES23" i="2"/>
  <c r="GK89" i="2"/>
  <c r="CO32" i="2"/>
  <c r="FU65" i="2"/>
  <c r="ES95" i="2"/>
  <c r="EW42" i="2"/>
  <c r="HN85" i="2"/>
  <c r="FC17" i="13"/>
  <c r="HE14" i="13"/>
  <c r="HE15" i="13" s="1"/>
  <c r="DN65" i="2"/>
  <c r="BA17" i="13"/>
  <c r="GQ41" i="2"/>
  <c r="EA93" i="2"/>
  <c r="HP17" i="13"/>
  <c r="GL81" i="2"/>
  <c r="ED33" i="2"/>
  <c r="FL47" i="2"/>
  <c r="DK8" i="2"/>
  <c r="BK20" i="13"/>
  <c r="FD23" i="13"/>
  <c r="DE53" i="2"/>
  <c r="FL62" i="2"/>
  <c r="FL63" i="2" s="1"/>
  <c r="DZ38" i="2"/>
  <c r="DZ39" i="2" s="1"/>
  <c r="FU14" i="2"/>
  <c r="FU15" i="2" s="1"/>
  <c r="FW11" i="13"/>
  <c r="FW44" i="2"/>
  <c r="IT17" i="13"/>
  <c r="FV30" i="2"/>
  <c r="EZ90" i="2"/>
  <c r="DO21" i="2"/>
  <c r="CS9" i="2"/>
  <c r="KC23" i="13"/>
  <c r="EC14" i="2"/>
  <c r="EC15" i="2" s="1"/>
  <c r="EA57" i="2"/>
  <c r="EK21" i="2"/>
  <c r="GA17" i="13"/>
  <c r="GR7" i="2"/>
  <c r="DH31" i="2"/>
  <c r="FF38" i="2"/>
  <c r="FF39" i="2" s="1"/>
  <c r="FY18" i="2"/>
  <c r="FG23" i="13"/>
  <c r="HM14" i="13"/>
  <c r="HM15" i="13" s="1"/>
  <c r="DK9" i="2"/>
  <c r="FC9" i="2"/>
  <c r="DO57" i="2"/>
  <c r="CI8" i="2"/>
  <c r="GG23" i="13"/>
  <c r="CI29" i="2"/>
  <c r="DE57" i="2"/>
  <c r="EF68" i="2"/>
  <c r="IZ23" i="13"/>
  <c r="DK11" i="13"/>
  <c r="GG14" i="13"/>
  <c r="GG15" i="13" s="1"/>
  <c r="FY5" i="2"/>
  <c r="FN23" i="13"/>
  <c r="KG17" i="13"/>
  <c r="FN17" i="13"/>
  <c r="FV42" i="2"/>
  <c r="FG9" i="2"/>
  <c r="DE18" i="2"/>
  <c r="HM59" i="2"/>
  <c r="FZ11" i="13"/>
  <c r="GO32" i="2"/>
  <c r="EK18" i="2"/>
  <c r="AK11" i="13"/>
  <c r="GL90" i="2"/>
  <c r="FP23" i="13"/>
  <c r="HM35" i="2"/>
  <c r="EW54" i="2"/>
  <c r="GR30" i="2"/>
  <c r="EZ53" i="2"/>
  <c r="EC59" i="2"/>
  <c r="FI71" i="2"/>
  <c r="GK86" i="2"/>
  <c r="GK87" i="2" s="1"/>
  <c r="FR35" i="2"/>
  <c r="EQ11" i="13"/>
  <c r="FO14" i="13"/>
  <c r="FO15" i="13" s="1"/>
  <c r="EG33" i="2"/>
  <c r="EZ54" i="2"/>
  <c r="EK81" i="2"/>
  <c r="CU11" i="13"/>
  <c r="BA11" i="13"/>
  <c r="EG30" i="2"/>
  <c r="ED55" i="2"/>
  <c r="FR11" i="13"/>
  <c r="HK55" i="2"/>
  <c r="HI14" i="13"/>
  <c r="HI15" i="13" s="1"/>
  <c r="FU11" i="13"/>
  <c r="EJ83" i="2"/>
  <c r="FQ11" i="13"/>
  <c r="KC11" i="13"/>
  <c r="DE42" i="2"/>
  <c r="EZ6" i="2"/>
  <c r="FT20" i="13"/>
  <c r="HN14" i="13"/>
  <c r="HN15" i="13" s="1"/>
  <c r="EK8" i="2"/>
  <c r="CS57" i="2"/>
  <c r="HL23" i="13"/>
  <c r="HM86" i="2"/>
  <c r="HM87" i="2" s="1"/>
  <c r="GH14" i="13"/>
  <c r="GH15" i="13" s="1"/>
  <c r="GL9" i="2"/>
  <c r="CO55" i="2"/>
  <c r="HK93" i="2"/>
  <c r="EW69" i="2"/>
  <c r="DK78" i="2"/>
  <c r="GQ95" i="2"/>
  <c r="DE66" i="2"/>
  <c r="GO45" i="2"/>
  <c r="EJ92" i="2"/>
  <c r="CI69" i="2"/>
  <c r="EY65" i="2"/>
  <c r="FC57" i="2"/>
  <c r="DG20" i="13"/>
  <c r="HM20" i="2"/>
  <c r="IZ17" i="13"/>
  <c r="EK90" i="2"/>
  <c r="FS31" i="2"/>
  <c r="IX17" i="13"/>
  <c r="GI20" i="13"/>
  <c r="DH7" i="2"/>
  <c r="GR21" i="2"/>
  <c r="FD17" i="13"/>
  <c r="FS69" i="2"/>
  <c r="EK78" i="2"/>
  <c r="CO11" i="13"/>
  <c r="IW17" i="13"/>
  <c r="FI65" i="2"/>
  <c r="HE17" i="13"/>
  <c r="CO6" i="2"/>
  <c r="GN62" i="2"/>
  <c r="GN63" i="2" s="1"/>
  <c r="ES62" i="2"/>
  <c r="ES63" i="2" s="1"/>
  <c r="FG30" i="2"/>
  <c r="KJ11" i="13"/>
  <c r="FM11" i="13"/>
  <c r="HK45" i="2"/>
  <c r="FB62" i="2"/>
  <c r="FB63" i="2" s="1"/>
  <c r="ED29" i="2"/>
  <c r="DN11" i="13"/>
  <c r="DK66" i="2"/>
  <c r="GO11" i="13"/>
  <c r="EW13" i="2"/>
  <c r="FX23" i="13"/>
  <c r="DJ17" i="13"/>
  <c r="HG38" i="2"/>
  <c r="HG39" i="2" s="1"/>
  <c r="DZ59" i="2"/>
  <c r="FX17" i="13"/>
  <c r="CL53" i="2"/>
  <c r="IV14" i="13"/>
  <c r="IV15" i="13" s="1"/>
  <c r="FY61" i="2"/>
  <c r="GL69" i="2"/>
  <c r="HG23" i="13"/>
  <c r="FQ17" i="13"/>
  <c r="EW90" i="2"/>
  <c r="ED37" i="2"/>
  <c r="ED7" i="2"/>
  <c r="DI17" i="13"/>
  <c r="DK69" i="2"/>
  <c r="FY9" i="2"/>
  <c r="FY32" i="2"/>
  <c r="CL6" i="2"/>
  <c r="HM47" i="2"/>
  <c r="FI41" i="2"/>
  <c r="EC44" i="2"/>
  <c r="EG5" i="2"/>
  <c r="HG20" i="13"/>
  <c r="KJ14" i="13"/>
  <c r="KJ15" i="13" s="1"/>
  <c r="CS32" i="2"/>
  <c r="HJ20" i="13"/>
  <c r="CO57" i="2"/>
  <c r="DO33" i="2"/>
  <c r="DK17" i="13"/>
  <c r="HO14" i="13"/>
  <c r="HO15" i="13" s="1"/>
  <c r="HK21" i="2"/>
  <c r="DJ20" i="13"/>
  <c r="GK14" i="2"/>
  <c r="GK15" i="2" s="1"/>
  <c r="GN20" i="2"/>
  <c r="HM62" i="2"/>
  <c r="HM63" i="2" s="1"/>
  <c r="DE32" i="2"/>
  <c r="EA54" i="2"/>
  <c r="FV31" i="2"/>
  <c r="BF23" i="13"/>
  <c r="EF65" i="2"/>
  <c r="GL77" i="2"/>
  <c r="CU20" i="13"/>
  <c r="EA42" i="2"/>
  <c r="GN17" i="2"/>
  <c r="FU68" i="2"/>
  <c r="FM20" i="13"/>
  <c r="FY55" i="2"/>
  <c r="ED90" i="2"/>
  <c r="CS21" i="2"/>
  <c r="HN78" i="2"/>
  <c r="DK20" i="13"/>
  <c r="AK17" i="13"/>
  <c r="FX20" i="2"/>
  <c r="HM68" i="2"/>
  <c r="FB41" i="2"/>
  <c r="EG18" i="2"/>
  <c r="HK78" i="2"/>
  <c r="HK30" i="2"/>
  <c r="DK30" i="2"/>
  <c r="FJ14" i="13"/>
  <c r="FJ15" i="13" s="1"/>
  <c r="FS21" i="2"/>
  <c r="DO31" i="2"/>
  <c r="FS90" i="2"/>
  <c r="GQ71" i="2"/>
  <c r="IZ20" i="13"/>
  <c r="DI11" i="13"/>
  <c r="HJ11" i="2"/>
  <c r="FV11" i="13"/>
  <c r="EA9" i="2"/>
  <c r="ED31" i="2"/>
  <c r="KG23" i="13"/>
  <c r="FV6" i="2"/>
  <c r="DO77" i="2"/>
  <c r="DK77" i="2"/>
  <c r="FS77" i="2"/>
  <c r="EA45" i="2"/>
  <c r="EY20" i="2"/>
  <c r="GR55" i="2"/>
  <c r="FR62" i="2"/>
  <c r="FR63" i="2" s="1"/>
  <c r="CI77" i="2"/>
  <c r="ED30" i="2"/>
  <c r="AP17" i="13"/>
  <c r="DN41" i="2"/>
  <c r="ES41" i="2"/>
  <c r="FW20" i="13"/>
  <c r="HK77" i="2"/>
  <c r="CU17" i="13"/>
  <c r="IV20" i="13"/>
  <c r="CO80" i="2"/>
  <c r="EF14" i="2"/>
  <c r="EF15" i="2" s="1"/>
  <c r="EC92" i="2"/>
  <c r="FC37" i="2"/>
  <c r="GB44" i="2"/>
  <c r="FU41" i="2"/>
  <c r="FX68" i="2"/>
  <c r="FG61" i="2"/>
  <c r="FR14" i="13"/>
  <c r="FR15" i="13" s="1"/>
  <c r="FR17" i="13"/>
  <c r="FS37" i="2"/>
  <c r="ES89" i="2"/>
  <c r="EZ80" i="2"/>
  <c r="FB20" i="13"/>
  <c r="GM11" i="13"/>
  <c r="FV5" i="2"/>
  <c r="DH69" i="2"/>
  <c r="GQ17" i="13"/>
  <c r="GB68" i="2"/>
  <c r="GQ14" i="2"/>
  <c r="GQ15" i="2" s="1"/>
  <c r="FW89" i="2"/>
  <c r="CO42" i="2"/>
  <c r="EC62" i="2"/>
  <c r="EC63" i="2" s="1"/>
  <c r="DK90" i="2"/>
  <c r="EK42" i="2"/>
  <c r="FF59" i="2"/>
  <c r="IW20" i="13"/>
  <c r="FU20" i="13"/>
  <c r="FV61" i="2"/>
  <c r="GB41" i="2"/>
  <c r="EG57" i="2"/>
  <c r="CM23" i="13"/>
  <c r="HE11" i="13"/>
  <c r="EZ18" i="2"/>
  <c r="HK9" i="2"/>
  <c r="GQ11" i="13"/>
  <c r="GH11" i="13"/>
  <c r="FC93" i="2"/>
  <c r="EA85" i="2"/>
  <c r="GM14" i="13"/>
  <c r="GM15" i="13" s="1"/>
  <c r="DO61" i="2"/>
  <c r="FC33" i="2"/>
  <c r="FL95" i="2"/>
  <c r="FR23" i="2"/>
  <c r="EK85" i="2"/>
  <c r="FR17" i="2"/>
  <c r="FV14" i="13"/>
  <c r="FV15" i="13" s="1"/>
  <c r="GL78" i="2"/>
  <c r="CL37" i="2"/>
  <c r="GJ23" i="13"/>
  <c r="DH30" i="2"/>
  <c r="GB71" i="2"/>
  <c r="GN47" i="2"/>
  <c r="DG11" i="13"/>
  <c r="FS32" i="2"/>
  <c r="FG18" i="2"/>
  <c r="EJ11" i="13"/>
  <c r="HG14" i="2"/>
  <c r="HG15" i="2" s="1"/>
  <c r="BK11" i="13"/>
  <c r="EK7" i="2"/>
  <c r="FG90" i="2"/>
  <c r="FC55" i="2"/>
  <c r="FP11" i="13"/>
  <c r="FR83" i="2"/>
  <c r="HN31" i="2"/>
  <c r="HJ86" i="2"/>
  <c r="HJ87" i="2" s="1"/>
  <c r="EZ57" i="2"/>
  <c r="GQ38" i="2"/>
  <c r="GQ39" i="2" s="1"/>
  <c r="EY11" i="2"/>
  <c r="HN8" i="2"/>
  <c r="GR8" i="2"/>
  <c r="EH20" i="13"/>
  <c r="DZ86" i="2"/>
  <c r="DZ87" i="2" s="1"/>
  <c r="GT47" i="2"/>
  <c r="KG20" i="13"/>
  <c r="HG59" i="2"/>
  <c r="DZ62" i="2"/>
  <c r="DZ63" i="2" s="1"/>
  <c r="HN45" i="2"/>
  <c r="CI85" i="2"/>
  <c r="EG45" i="2"/>
  <c r="FS9" i="2"/>
  <c r="GK35" i="2"/>
  <c r="CO33" i="2"/>
  <c r="DE69" i="2"/>
  <c r="DE77" i="2"/>
  <c r="EH11" i="13"/>
  <c r="FY14" i="13"/>
  <c r="FY15" i="13" s="1"/>
  <c r="IR17" i="13"/>
  <c r="FZ14" i="13"/>
  <c r="FZ15" i="13" s="1"/>
  <c r="KI23" i="13"/>
  <c r="EC65" i="2"/>
  <c r="CI5" i="2"/>
  <c r="FC90" i="2"/>
  <c r="EW32" i="2"/>
  <c r="FC77" i="2"/>
  <c r="EW78" i="2"/>
  <c r="EZ78" i="2"/>
  <c r="FV17" i="13"/>
  <c r="IW14" i="13"/>
  <c r="IW15" i="13" s="1"/>
  <c r="IO20" i="13"/>
  <c r="DE33" i="2"/>
  <c r="IQ23" i="13"/>
  <c r="FV29" i="2"/>
  <c r="HM44" i="2"/>
  <c r="FR20" i="13"/>
  <c r="GO29" i="2"/>
  <c r="FT17" i="13"/>
  <c r="GL6" i="2"/>
  <c r="HN80" i="2"/>
  <c r="GT35" i="2"/>
  <c r="FV13" i="2"/>
  <c r="GQ83" i="2"/>
  <c r="FR71" i="2"/>
  <c r="EV14" i="2"/>
  <c r="EV15" i="2" s="1"/>
  <c r="ES35" i="2"/>
  <c r="CS7" i="2"/>
  <c r="GQ20" i="2"/>
  <c r="FC20" i="13"/>
  <c r="EF89" i="2"/>
  <c r="ED13" i="2"/>
  <c r="HM23" i="2"/>
  <c r="CL57" i="2"/>
  <c r="FX41" i="2"/>
  <c r="FX62" i="2"/>
  <c r="FX63" i="2" s="1"/>
  <c r="HM41" i="2"/>
  <c r="GN86" i="2"/>
  <c r="GN87" i="2" s="1"/>
  <c r="GT95" i="2"/>
  <c r="EW37" i="2"/>
  <c r="GL18" i="2"/>
  <c r="FX38" i="2"/>
  <c r="FX39" i="2" s="1"/>
  <c r="GO20" i="13"/>
  <c r="GR31" i="2"/>
  <c r="FC80" i="2"/>
  <c r="GR29" i="2"/>
  <c r="HJ35" i="2"/>
  <c r="EY89" i="2"/>
  <c r="EW53" i="2"/>
  <c r="DK21" i="2"/>
  <c r="FF92" i="2"/>
  <c r="GN89" i="2"/>
  <c r="GL5" i="2"/>
  <c r="EG13" i="2"/>
  <c r="FZ20" i="13"/>
  <c r="GB62" i="2"/>
  <c r="GB63" i="2" s="1"/>
  <c r="IV17" i="13"/>
  <c r="ED56" i="2"/>
  <c r="CO18" i="2"/>
  <c r="FV33" i="2"/>
  <c r="HH17" i="13"/>
  <c r="FD20" i="13"/>
  <c r="IX20" i="13"/>
  <c r="CL9" i="2"/>
  <c r="DO55" i="2"/>
  <c r="FE11" i="13"/>
  <c r="FL71" i="2"/>
  <c r="FR68" i="2"/>
  <c r="CL93" i="2"/>
  <c r="DK33" i="2"/>
  <c r="DK93" i="2"/>
  <c r="GN83" i="2"/>
  <c r="FM17" i="13"/>
  <c r="GL56" i="2"/>
  <c r="GQ17" i="2"/>
  <c r="CO23" i="13"/>
  <c r="AF14" i="13"/>
  <c r="AF15" i="13" s="1"/>
  <c r="DK29" i="2"/>
  <c r="HR23" i="13"/>
  <c r="CO5" i="2"/>
  <c r="FG42" i="2"/>
  <c r="DO6" i="2"/>
  <c r="IQ20" i="13"/>
  <c r="FV78" i="2"/>
  <c r="GR54" i="2"/>
  <c r="EY68" i="2"/>
  <c r="EZ85" i="2"/>
  <c r="CI61" i="2"/>
  <c r="GO7" i="2"/>
  <c r="KF20" i="13"/>
  <c r="IX11" i="13"/>
  <c r="FX23" i="2"/>
  <c r="EZ55" i="2"/>
  <c r="DE78" i="2"/>
  <c r="FF41" i="2"/>
  <c r="FZ23" i="13"/>
  <c r="IT14" i="13"/>
  <c r="IT15" i="13" s="1"/>
  <c r="AU20" i="13"/>
  <c r="FL89" i="2"/>
  <c r="CO20" i="13"/>
  <c r="CL29" i="2"/>
  <c r="FO23" i="13"/>
  <c r="FX35" i="2"/>
  <c r="FQ20" i="13"/>
  <c r="DM20" i="13"/>
  <c r="FL11" i="2"/>
  <c r="GO17" i="13"/>
  <c r="HG47" i="2"/>
  <c r="ED78" i="2"/>
  <c r="ES68" i="2"/>
  <c r="FN14" i="13"/>
  <c r="FN15" i="13" s="1"/>
  <c r="HK81" i="2"/>
  <c r="EW9" i="2"/>
  <c r="GK17" i="13"/>
  <c r="FV81" i="2"/>
  <c r="FL59" i="2"/>
  <c r="KA14" i="13"/>
  <c r="KA15" i="13" s="1"/>
  <c r="EK13" i="2"/>
  <c r="CS20" i="13"/>
  <c r="EW56" i="2"/>
  <c r="FS66" i="2"/>
  <c r="EY23" i="2"/>
  <c r="EG77" i="2"/>
  <c r="EJ17" i="13"/>
  <c r="EK80" i="2"/>
  <c r="GN35" i="2"/>
  <c r="KI20" i="13"/>
  <c r="HL14" i="13"/>
  <c r="HL15" i="13" s="1"/>
  <c r="FD11" i="13"/>
  <c r="DO80" i="2"/>
  <c r="GK11" i="13"/>
  <c r="FY81" i="2"/>
  <c r="HP11" i="13"/>
  <c r="EK93" i="2"/>
  <c r="FQ14" i="13"/>
  <c r="FQ15" i="13" s="1"/>
  <c r="GO57" i="2"/>
  <c r="HN93" i="2"/>
  <c r="ED32" i="2"/>
  <c r="BF11" i="13"/>
  <c r="DE37" i="2"/>
  <c r="FS23" i="13"/>
  <c r="EJ89" i="2"/>
  <c r="EF59" i="2"/>
  <c r="HN9" i="2"/>
  <c r="FG77" i="2"/>
  <c r="HK20" i="13"/>
  <c r="FS56" i="2"/>
  <c r="DK13" i="2"/>
  <c r="KE14" i="13"/>
  <c r="KE15" i="13" s="1"/>
  <c r="DZ41" i="2"/>
  <c r="FX86" i="2"/>
  <c r="FX87" i="2" s="1"/>
  <c r="HK7" i="2"/>
  <c r="CS81" i="2"/>
  <c r="FM23" i="13"/>
  <c r="AK20" i="13"/>
  <c r="IR23" i="13"/>
  <c r="GL29" i="2"/>
  <c r="EW66" i="2"/>
  <c r="KE20" i="13"/>
  <c r="DK57" i="2"/>
  <c r="HK8" i="2"/>
  <c r="EW80" i="2"/>
  <c r="FV18" i="2"/>
  <c r="IM11" i="13"/>
  <c r="HG41" i="2"/>
  <c r="FL86" i="2"/>
  <c r="FL87" i="2" s="1"/>
  <c r="GR45" i="2"/>
  <c r="EA81" i="2"/>
  <c r="FV54" i="2"/>
  <c r="EY62" i="2"/>
  <c r="EY63" i="2" s="1"/>
  <c r="KJ20" i="13"/>
  <c r="GL61" i="2"/>
  <c r="DO81" i="2"/>
  <c r="CU35" i="2"/>
  <c r="BX35" i="2" s="1"/>
  <c r="BX34" i="2"/>
  <c r="DC89" i="2"/>
  <c r="DE88" i="2"/>
  <c r="BQ36" i="2"/>
  <c r="CN38" i="2"/>
  <c r="FV94" i="2"/>
  <c r="FT95" i="2"/>
  <c r="GM71" i="2"/>
  <c r="GO70" i="2"/>
  <c r="GJ47" i="2"/>
  <c r="DG68" i="2"/>
  <c r="CJ68" i="2" s="1"/>
  <c r="CJ67" i="2"/>
  <c r="CL67" i="2" s="1"/>
  <c r="FW95" i="2"/>
  <c r="FY94" i="2"/>
  <c r="EK12" i="2"/>
  <c r="EI14" i="2"/>
  <c r="CM34" i="2"/>
  <c r="CO34" i="2" s="1"/>
  <c r="DJ35" i="2"/>
  <c r="CM35" i="2" s="1"/>
  <c r="HI95" i="2"/>
  <c r="HK94" i="2"/>
  <c r="EW19" i="2"/>
  <c r="EU20" i="2"/>
  <c r="DF17" i="2"/>
  <c r="DH16" i="2"/>
  <c r="EI47" i="2"/>
  <c r="EK46" i="2"/>
  <c r="DE82" i="2"/>
  <c r="DC83" i="2"/>
  <c r="FN83" i="2"/>
  <c r="CH68" i="2"/>
  <c r="BK68" i="2" s="1"/>
  <c r="BK67" i="2"/>
  <c r="EB44" i="2"/>
  <c r="ED43" i="2"/>
  <c r="GM59" i="2"/>
  <c r="GO58" i="2"/>
  <c r="EW40" i="2"/>
  <c r="EU41" i="2"/>
  <c r="FC19" i="2"/>
  <c r="FA20" i="2"/>
  <c r="EG58" i="2"/>
  <c r="EE59" i="2"/>
  <c r="FS84" i="2"/>
  <c r="FQ86" i="2"/>
  <c r="EU98" i="2"/>
  <c r="EW79" i="2"/>
  <c r="EU100" i="2"/>
  <c r="FI20" i="2"/>
  <c r="FI24" i="2"/>
  <c r="FS16" i="2"/>
  <c r="FQ17" i="2"/>
  <c r="HK46" i="2"/>
  <c r="HJ47" i="2"/>
  <c r="HK47" i="2" s="1"/>
  <c r="EA34" i="2"/>
  <c r="DY35" i="2"/>
  <c r="FE23" i="2"/>
  <c r="FG23" i="2" s="1"/>
  <c r="FG22" i="2"/>
  <c r="DJ14" i="2"/>
  <c r="CM12" i="2"/>
  <c r="CO12" i="2" s="1"/>
  <c r="EG40" i="2"/>
  <c r="EE41" i="2"/>
  <c r="FG79" i="2"/>
  <c r="FE100" i="2"/>
  <c r="FE98" i="2"/>
  <c r="CN23" i="2"/>
  <c r="BQ23" i="2" s="1"/>
  <c r="BQ22" i="2"/>
  <c r="FY82" i="2"/>
  <c r="FW83" i="2"/>
  <c r="CN62" i="2"/>
  <c r="BQ60" i="2"/>
  <c r="CJ34" i="2"/>
  <c r="CL34" i="2" s="1"/>
  <c r="DG35" i="2"/>
  <c r="CJ35" i="2" s="1"/>
  <c r="HN88" i="2"/>
  <c r="HL89" i="2"/>
  <c r="HN16" i="2"/>
  <c r="HL17" i="2"/>
  <c r="FS43" i="2"/>
  <c r="FQ44" i="2"/>
  <c r="EO65" i="2"/>
  <c r="DJ47" i="2"/>
  <c r="CM47" i="2" s="1"/>
  <c r="CM46" i="2"/>
  <c r="CO46" i="2" s="1"/>
  <c r="EX100" i="2"/>
  <c r="EX98" i="2"/>
  <c r="EZ79" i="2"/>
  <c r="CG91" i="2"/>
  <c r="CI91" i="2" s="1"/>
  <c r="DD92" i="2"/>
  <c r="CG92" i="2" s="1"/>
  <c r="FQ68" i="2"/>
  <c r="FS67" i="2"/>
  <c r="HN36" i="2"/>
  <c r="HL38" i="2"/>
  <c r="FS40" i="2"/>
  <c r="FQ41" i="2"/>
  <c r="EB68" i="2"/>
  <c r="ED68" i="2" s="1"/>
  <c r="ED67" i="2"/>
  <c r="DG83" i="2"/>
  <c r="CJ83" i="2" s="1"/>
  <c r="CJ82" i="2"/>
  <c r="CL82" i="2" s="1"/>
  <c r="CK92" i="2"/>
  <c r="BN91" i="2"/>
  <c r="DO91" i="2"/>
  <c r="DM92" i="2"/>
  <c r="EO20" i="2"/>
  <c r="EA58" i="2"/>
  <c r="DY59" i="2"/>
  <c r="GO16" i="2"/>
  <c r="GM17" i="2"/>
  <c r="DM35" i="2"/>
  <c r="DO34" i="2"/>
  <c r="DO19" i="2"/>
  <c r="DM20" i="2"/>
  <c r="FY40" i="2"/>
  <c r="FW41" i="2"/>
  <c r="FQ20" i="2"/>
  <c r="FS19" i="2"/>
  <c r="HG24" i="2"/>
  <c r="HG20" i="2"/>
  <c r="CM67" i="2"/>
  <c r="CO67" i="2" s="1"/>
  <c r="DJ68" i="2"/>
  <c r="CM68" i="2" s="1"/>
  <c r="EI44" i="2"/>
  <c r="EK43" i="2"/>
  <c r="DH36" i="2"/>
  <c r="DF38" i="2"/>
  <c r="DY41" i="2"/>
  <c r="EA40" i="2"/>
  <c r="EL71" i="2"/>
  <c r="EU23" i="2"/>
  <c r="GP89" i="2"/>
  <c r="GR88" i="2"/>
  <c r="DV98" i="2"/>
  <c r="DV100" i="2"/>
  <c r="CK65" i="2"/>
  <c r="BN65" i="2" s="1"/>
  <c r="BN64" i="2"/>
  <c r="EI68" i="2"/>
  <c r="EK67" i="2"/>
  <c r="CK71" i="2"/>
  <c r="BN71" i="2" s="1"/>
  <c r="BN70" i="2"/>
  <c r="EZ12" i="2"/>
  <c r="EX14" i="2"/>
  <c r="GJ41" i="2"/>
  <c r="DK82" i="2"/>
  <c r="DI83" i="2"/>
  <c r="HK84" i="2"/>
  <c r="HI86" i="2"/>
  <c r="GR84" i="2"/>
  <c r="GP86" i="2"/>
  <c r="FL20" i="2"/>
  <c r="FL24" i="2"/>
  <c r="CM22" i="2"/>
  <c r="CO22" i="2" s="1"/>
  <c r="DJ23" i="2"/>
  <c r="CM23" i="2" s="1"/>
  <c r="EX17" i="2"/>
  <c r="EZ16" i="2"/>
  <c r="FG12" i="2"/>
  <c r="FE14" i="2"/>
  <c r="BK70" i="2"/>
  <c r="CH71" i="2"/>
  <c r="BK71" i="2" s="1"/>
  <c r="CG67" i="2"/>
  <c r="CI67" i="2" s="1"/>
  <c r="DD68" i="2"/>
  <c r="CG68" i="2" s="1"/>
  <c r="BU40" i="2"/>
  <c r="BW40" i="2" s="1"/>
  <c r="CR41" i="2"/>
  <c r="BU41" i="2" s="1"/>
  <c r="BW41" i="2" s="1"/>
  <c r="BQ94" i="2"/>
  <c r="CN95" i="2"/>
  <c r="BQ95" i="2" s="1"/>
  <c r="EA79" i="2"/>
  <c r="DY100" i="2"/>
  <c r="DY98" i="2"/>
  <c r="EB100" i="2"/>
  <c r="EB98" i="2"/>
  <c r="ED79" i="2"/>
  <c r="BQ67" i="2"/>
  <c r="CN68" i="2"/>
  <c r="BQ68" i="2" s="1"/>
  <c r="BN43" i="2"/>
  <c r="CK44" i="2"/>
  <c r="BN44" i="2" s="1"/>
  <c r="EX95" i="2"/>
  <c r="EZ95" i="2" s="1"/>
  <c r="EZ94" i="2"/>
  <c r="DJ59" i="2"/>
  <c r="CM59" i="2" s="1"/>
  <c r="CM58" i="2"/>
  <c r="CO58" i="2" s="1"/>
  <c r="CR65" i="2"/>
  <c r="BU65" i="2" s="1"/>
  <c r="BU64" i="2"/>
  <c r="BW64" i="2" s="1"/>
  <c r="DV23" i="2"/>
  <c r="EU47" i="2"/>
  <c r="DK22" i="2"/>
  <c r="DI23" i="2"/>
  <c r="FC91" i="2"/>
  <c r="FA92" i="2"/>
  <c r="EB35" i="2"/>
  <c r="ED34" i="2"/>
  <c r="EI95" i="2"/>
  <c r="EK94" i="2"/>
  <c r="DO12" i="2"/>
  <c r="DM14" i="2"/>
  <c r="CM70" i="2"/>
  <c r="CO70" i="2" s="1"/>
  <c r="DJ71" i="2"/>
  <c r="CM71" i="2" s="1"/>
  <c r="GO36" i="2"/>
  <c r="GM38" i="2"/>
  <c r="DV41" i="2"/>
  <c r="CG70" i="2"/>
  <c r="CI70" i="2" s="1"/>
  <c r="DD71" i="2"/>
  <c r="CG71" i="2" s="1"/>
  <c r="DC17" i="2"/>
  <c r="DE16" i="2"/>
  <c r="EW43" i="2"/>
  <c r="EU44" i="2"/>
  <c r="DG62" i="2"/>
  <c r="CJ60" i="2"/>
  <c r="CL60" i="2" s="1"/>
  <c r="DD11" i="2"/>
  <c r="CG11" i="2" s="1"/>
  <c r="CG10" i="2"/>
  <c r="CI10" i="2" s="1"/>
  <c r="GO34" i="2"/>
  <c r="GM35" i="2"/>
  <c r="EZ34" i="2"/>
  <c r="EX35" i="2"/>
  <c r="GM100" i="2"/>
  <c r="GM98" i="2"/>
  <c r="GO79" i="2"/>
  <c r="EX71" i="2"/>
  <c r="EZ70" i="2"/>
  <c r="CK20" i="2"/>
  <c r="BN20" i="2" s="1"/>
  <c r="BN19" i="2"/>
  <c r="GR43" i="2"/>
  <c r="GP44" i="2"/>
  <c r="GR44" i="2" s="1"/>
  <c r="HL59" i="2"/>
  <c r="HN58" i="2"/>
  <c r="EL44" i="2"/>
  <c r="DO88" i="2"/>
  <c r="DM89" i="2"/>
  <c r="DO89" i="2" s="1"/>
  <c r="GL22" i="2"/>
  <c r="GJ23" i="2"/>
  <c r="FW98" i="2"/>
  <c r="FY79" i="2"/>
  <c r="FW100" i="2"/>
  <c r="CS10" i="2"/>
  <c r="CQ11" i="2"/>
  <c r="DM83" i="2"/>
  <c r="DO82" i="2"/>
  <c r="FV64" i="2"/>
  <c r="FT65" i="2"/>
  <c r="EG19" i="2"/>
  <c r="EE20" i="2"/>
  <c r="EU92" i="2"/>
  <c r="EW91" i="2"/>
  <c r="DM71" i="2"/>
  <c r="CQ14" i="2"/>
  <c r="CS12" i="2"/>
  <c r="GO64" i="2"/>
  <c r="GM65" i="2"/>
  <c r="GJ83" i="2"/>
  <c r="GL82" i="2"/>
  <c r="CJ40" i="2"/>
  <c r="CL40" i="2" s="1"/>
  <c r="DG41" i="2"/>
  <c r="CJ41" i="2" s="1"/>
  <c r="ED36" i="2"/>
  <c r="EB38" i="2"/>
  <c r="EL38" i="2"/>
  <c r="DV89" i="2"/>
  <c r="DV35" i="2"/>
  <c r="FL98" i="2"/>
  <c r="FL100" i="2"/>
  <c r="DE64" i="2"/>
  <c r="DC65" i="2"/>
  <c r="EL83" i="2"/>
  <c r="FQ100" i="2"/>
  <c r="FS79" i="2"/>
  <c r="FQ98" i="2"/>
  <c r="HL62" i="2"/>
  <c r="HN60" i="2"/>
  <c r="FS58" i="2"/>
  <c r="FQ59" i="2"/>
  <c r="EU86" i="2"/>
  <c r="EW84" i="2"/>
  <c r="FA59" i="2"/>
  <c r="FC58" i="2"/>
  <c r="CK38" i="2"/>
  <c r="BN36" i="2"/>
  <c r="BQ84" i="2"/>
  <c r="CN86" i="2"/>
  <c r="FE47" i="2"/>
  <c r="FG46" i="2"/>
  <c r="CH92" i="2"/>
  <c r="BK91" i="2"/>
  <c r="EI86" i="2"/>
  <c r="EK84" i="2"/>
  <c r="FG60" i="2"/>
  <c r="FE62" i="2"/>
  <c r="CM19" i="2"/>
  <c r="CO19" i="2" s="1"/>
  <c r="DJ20" i="2"/>
  <c r="CM20" i="2" s="1"/>
  <c r="FC67" i="2"/>
  <c r="FA68" i="2"/>
  <c r="HN82" i="2"/>
  <c r="HL83" i="2"/>
  <c r="EO38" i="2"/>
  <c r="CQ20" i="2"/>
  <c r="CS19" i="2"/>
  <c r="FF24" i="2"/>
  <c r="FF20" i="2"/>
  <c r="EO47" i="2"/>
  <c r="CJ16" i="2"/>
  <c r="CL16" i="2" s="1"/>
  <c r="DG17" i="2"/>
  <c r="CJ17" i="2" s="1"/>
  <c r="DF92" i="2"/>
  <c r="DH91" i="2"/>
  <c r="HC98" i="2"/>
  <c r="HC100" i="2"/>
  <c r="EL23" i="2"/>
  <c r="EO71" i="2"/>
  <c r="EK79" i="2"/>
  <c r="EI100" i="2"/>
  <c r="EI98" i="2"/>
  <c r="DJ38" i="2"/>
  <c r="CM36" i="2"/>
  <c r="CO36" i="2" s="1"/>
  <c r="GM62" i="2"/>
  <c r="GO60" i="2"/>
  <c r="EG70" i="2"/>
  <c r="EE71" i="2"/>
  <c r="EX47" i="2"/>
  <c r="EZ46" i="2"/>
  <c r="DV47" i="2"/>
  <c r="HC95" i="2"/>
  <c r="CG34" i="2"/>
  <c r="CI34" i="2" s="1"/>
  <c r="DD35" i="2"/>
  <c r="CG35" i="2" s="1"/>
  <c r="ED91" i="2"/>
  <c r="EB92" i="2"/>
  <c r="EL92" i="2"/>
  <c r="GJ38" i="2"/>
  <c r="DE58" i="2"/>
  <c r="DC59" i="2"/>
  <c r="ED64" i="2"/>
  <c r="EB65" i="2"/>
  <c r="BK10" i="2"/>
  <c r="CH11" i="2"/>
  <c r="BK11" i="2" s="1"/>
  <c r="DC11" i="2"/>
  <c r="DE10" i="2"/>
  <c r="EE89" i="2"/>
  <c r="EG88" i="2"/>
  <c r="EW67" i="2"/>
  <c r="EU68" i="2"/>
  <c r="EW68" i="2" s="1"/>
  <c r="FS88" i="2"/>
  <c r="FQ89" i="2"/>
  <c r="CJ46" i="2"/>
  <c r="CL46" i="2" s="1"/>
  <c r="DG47" i="2"/>
  <c r="CJ47" i="2" s="1"/>
  <c r="CN92" i="2"/>
  <c r="BQ91" i="2"/>
  <c r="FE89" i="2"/>
  <c r="FG88" i="2"/>
  <c r="DD86" i="2"/>
  <c r="CG84" i="2"/>
  <c r="CI84" i="2" s="1"/>
  <c r="FC40" i="2"/>
  <c r="FA41" i="2"/>
  <c r="FY67" i="2"/>
  <c r="FW68" i="2"/>
  <c r="DE94" i="2"/>
  <c r="DC95" i="2"/>
  <c r="CR44" i="2"/>
  <c r="BU44" i="2" s="1"/>
  <c r="BW44" i="2" s="1"/>
  <c r="BU43" i="2"/>
  <c r="BW43" i="2" s="1"/>
  <c r="EA84" i="2"/>
  <c r="DY86" i="2"/>
  <c r="EO41" i="2"/>
  <c r="DJ62" i="2"/>
  <c r="CM60" i="2"/>
  <c r="CO60" i="2" s="1"/>
  <c r="BX82" i="2"/>
  <c r="CU83" i="2"/>
  <c r="BX83" i="2" s="1"/>
  <c r="EX83" i="2"/>
  <c r="EZ83" i="2" s="1"/>
  <c r="EZ82" i="2"/>
  <c r="BU60" i="2"/>
  <c r="BW60" i="2" s="1"/>
  <c r="CR62" i="2"/>
  <c r="EF100" i="2"/>
  <c r="EF98" i="2"/>
  <c r="HI38" i="2"/>
  <c r="HK36" i="2"/>
  <c r="FV22" i="2"/>
  <c r="FT23" i="2"/>
  <c r="CU89" i="2"/>
  <c r="BX89" i="2" s="1"/>
  <c r="BX88" i="2"/>
  <c r="CU44" i="2"/>
  <c r="BX44" i="2" s="1"/>
  <c r="BX43" i="2"/>
  <c r="EZ88" i="2"/>
  <c r="EX89" i="2"/>
  <c r="EW16" i="2"/>
  <c r="EU17" i="2"/>
  <c r="DG92" i="2"/>
  <c r="CJ92" i="2" s="1"/>
  <c r="CJ91" i="2"/>
  <c r="CL91" i="2" s="1"/>
  <c r="CR11" i="2"/>
  <c r="BU11" i="2" s="1"/>
  <c r="BW11" i="2" s="1"/>
  <c r="BU10" i="2"/>
  <c r="BW10" i="2" s="1"/>
  <c r="EO11" i="2"/>
  <c r="HN43" i="2"/>
  <c r="HL44" i="2"/>
  <c r="EO92" i="2"/>
  <c r="GL16" i="2"/>
  <c r="GJ17" i="2"/>
  <c r="DV17" i="2"/>
  <c r="EB71" i="2"/>
  <c r="FE44" i="2"/>
  <c r="FG43" i="2"/>
  <c r="DE40" i="2"/>
  <c r="DC41" i="2"/>
  <c r="EU14" i="2"/>
  <c r="EW12" i="2"/>
  <c r="EO95" i="2"/>
  <c r="GM95" i="2"/>
  <c r="GO94" i="2"/>
  <c r="GO82" i="2"/>
  <c r="GM83" i="2"/>
  <c r="CS43" i="2"/>
  <c r="CQ44" i="2"/>
  <c r="GJ11" i="2"/>
  <c r="GL10" i="2"/>
  <c r="GM44" i="2"/>
  <c r="GO43" i="2"/>
  <c r="BU58" i="2"/>
  <c r="BW58" i="2" s="1"/>
  <c r="CR59" i="2"/>
  <c r="BU59" i="2" s="1"/>
  <c r="GR10" i="2"/>
  <c r="GP11" i="2"/>
  <c r="EB95" i="2"/>
  <c r="GL19" i="2"/>
  <c r="GJ24" i="2"/>
  <c r="GJ20" i="2"/>
  <c r="CH86" i="2"/>
  <c r="BK84" i="2"/>
  <c r="CM84" i="2"/>
  <c r="CO84" i="2" s="1"/>
  <c r="DJ86" i="2"/>
  <c r="DE34" i="2"/>
  <c r="DC35" i="2"/>
  <c r="GM68" i="2"/>
  <c r="GO67" i="2"/>
  <c r="DM41" i="2"/>
  <c r="DO40" i="2"/>
  <c r="DY11" i="2"/>
  <c r="EA10" i="2"/>
  <c r="DI68" i="2"/>
  <c r="DK67" i="2"/>
  <c r="BX84" i="2"/>
  <c r="CU86" i="2"/>
  <c r="EA19" i="2"/>
  <c r="DY20" i="2"/>
  <c r="FA47" i="2"/>
  <c r="FC46" i="2"/>
  <c r="FV79" i="2"/>
  <c r="FT100" i="2"/>
  <c r="FT98" i="2"/>
  <c r="DK34" i="2"/>
  <c r="DI35" i="2"/>
  <c r="HC83" i="2"/>
  <c r="BV62" i="2"/>
  <c r="AY60" i="2"/>
  <c r="GL12" i="2"/>
  <c r="GJ14" i="2"/>
  <c r="CJ70" i="2"/>
  <c r="CL70" i="2" s="1"/>
  <c r="DG71" i="2"/>
  <c r="CJ71" i="2" s="1"/>
  <c r="EB17" i="2"/>
  <c r="ED16" i="2"/>
  <c r="HN91" i="2"/>
  <c r="HL92" i="2"/>
  <c r="HN92" i="2" s="1"/>
  <c r="FT47" i="2"/>
  <c r="FV46" i="2"/>
  <c r="DO58" i="2"/>
  <c r="DM59" i="2"/>
  <c r="DO59" i="2" s="1"/>
  <c r="CR86" i="2"/>
  <c r="BU84" i="2"/>
  <c r="BW84" i="2" s="1"/>
  <c r="DI95" i="2"/>
  <c r="DK94" i="2"/>
  <c r="EK88" i="2"/>
  <c r="EI89" i="2"/>
  <c r="HN94" i="2"/>
  <c r="HL95" i="2"/>
  <c r="GM14" i="2"/>
  <c r="GO12" i="2"/>
  <c r="EK64" i="2"/>
  <c r="EI65" i="2"/>
  <c r="FQ92" i="2"/>
  <c r="FS91" i="2"/>
  <c r="DO16" i="2"/>
  <c r="DM17" i="2"/>
  <c r="EU95" i="2"/>
  <c r="EL86" i="2"/>
  <c r="CJ94" i="2"/>
  <c r="CL94" i="2" s="1"/>
  <c r="DG95" i="2"/>
  <c r="CJ95" i="2" s="1"/>
  <c r="FN14" i="2"/>
  <c r="FC10" i="2"/>
  <c r="FA11" i="2"/>
  <c r="CJ88" i="2"/>
  <c r="CL88" i="2" s="1"/>
  <c r="DG89" i="2"/>
  <c r="CJ89" i="2" s="1"/>
  <c r="DH12" i="2"/>
  <c r="DF14" i="2"/>
  <c r="FG58" i="2"/>
  <c r="FE59" i="2"/>
  <c r="GO84" i="2"/>
  <c r="GM86" i="2"/>
  <c r="DY89" i="2"/>
  <c r="EA88" i="2"/>
  <c r="FN20" i="2"/>
  <c r="FN24" i="2"/>
  <c r="FW20" i="2"/>
  <c r="FY19" i="2"/>
  <c r="HI11" i="2"/>
  <c r="HK10" i="2"/>
  <c r="DV44" i="2"/>
  <c r="EE65" i="2"/>
  <c r="EG64" i="2"/>
  <c r="FT59" i="2"/>
  <c r="FV58" i="2"/>
  <c r="CG12" i="2"/>
  <c r="CI12" i="2" s="1"/>
  <c r="DD14" i="2"/>
  <c r="FQ65" i="2"/>
  <c r="FS64" i="2"/>
  <c r="DM11" i="2"/>
  <c r="DO7" i="2"/>
  <c r="CH95" i="2"/>
  <c r="BK95" i="2" s="1"/>
  <c r="BK94" i="2"/>
  <c r="FC22" i="2"/>
  <c r="FA23" i="2"/>
  <c r="GR91" i="2"/>
  <c r="GP92" i="2"/>
  <c r="CR35" i="2"/>
  <c r="BU35" i="2" s="1"/>
  <c r="BW35" i="2" s="1"/>
  <c r="BU34" i="2"/>
  <c r="BW34" i="2" s="1"/>
  <c r="DD47" i="2"/>
  <c r="CG47" i="2" s="1"/>
  <c r="CG46" i="2"/>
  <c r="CI46" i="2" s="1"/>
  <c r="FG94" i="2"/>
  <c r="FE95" i="2"/>
  <c r="FG10" i="2"/>
  <c r="FE11" i="2"/>
  <c r="FW71" i="2"/>
  <c r="FY70" i="2"/>
  <c r="DV86" i="2"/>
  <c r="HI65" i="2"/>
  <c r="HK64" i="2"/>
  <c r="EL14" i="2"/>
  <c r="EO83" i="2"/>
  <c r="EA82" i="2"/>
  <c r="DY83" i="2"/>
  <c r="CQ83" i="2"/>
  <c r="CQ100" i="2"/>
  <c r="CQ98" i="2"/>
  <c r="CS79" i="2"/>
  <c r="DV62" i="2"/>
  <c r="FC16" i="2"/>
  <c r="FA17" i="2"/>
  <c r="DH64" i="2"/>
  <c r="DF65" i="2"/>
  <c r="DH67" i="2"/>
  <c r="DF68" i="2"/>
  <c r="FC84" i="2"/>
  <c r="FA86" i="2"/>
  <c r="DI62" i="2"/>
  <c r="DK60" i="2"/>
  <c r="FI92" i="2"/>
  <c r="FI98" i="2"/>
  <c r="FI100" i="2"/>
  <c r="DF62" i="2"/>
  <c r="DH60" i="2"/>
  <c r="FW11" i="2"/>
  <c r="FY10" i="2"/>
  <c r="FE71" i="2"/>
  <c r="FG71" i="2" s="1"/>
  <c r="FG70" i="2"/>
  <c r="DK40" i="2"/>
  <c r="DI41" i="2"/>
  <c r="EB41" i="2"/>
  <c r="ED40" i="2"/>
  <c r="GP98" i="2"/>
  <c r="GR79" i="2"/>
  <c r="GP100" i="2"/>
  <c r="CN65" i="2"/>
  <c r="BQ65" i="2" s="1"/>
  <c r="BQ64" i="2"/>
  <c r="DE12" i="2"/>
  <c r="DC14" i="2"/>
  <c r="FY12" i="2"/>
  <c r="FW14" i="2"/>
  <c r="EX41" i="2"/>
  <c r="EZ41" i="2" s="1"/>
  <c r="EZ40" i="2"/>
  <c r="EX68" i="2"/>
  <c r="EZ67" i="2"/>
  <c r="EK58" i="2"/>
  <c r="EI59" i="2"/>
  <c r="DC98" i="2"/>
  <c r="DC100" i="2"/>
  <c r="DE79" i="2"/>
  <c r="EW34" i="2"/>
  <c r="EU35" i="2"/>
  <c r="EG22" i="2"/>
  <c r="EE23" i="2"/>
  <c r="EW36" i="2"/>
  <c r="EU38" i="2"/>
  <c r="DY92" i="2"/>
  <c r="EA91" i="2"/>
  <c r="EL95" i="2"/>
  <c r="DZ100" i="2"/>
  <c r="DZ98" i="2"/>
  <c r="FN35" i="2"/>
  <c r="EO98" i="2"/>
  <c r="EO100" i="2"/>
  <c r="EE92" i="2"/>
  <c r="EG91" i="2"/>
  <c r="GK20" i="2"/>
  <c r="GK24" i="2"/>
  <c r="DK88" i="2"/>
  <c r="DI89" i="2"/>
  <c r="CU92" i="2"/>
  <c r="BX92" i="2" s="1"/>
  <c r="BX91" i="2"/>
  <c r="CN44" i="2"/>
  <c r="BQ44" i="2" s="1"/>
  <c r="BQ43" i="2"/>
  <c r="FV10" i="2"/>
  <c r="FT11" i="2"/>
  <c r="FV11" i="2" s="1"/>
  <c r="CU100" i="2"/>
  <c r="BX100" i="2" s="1"/>
  <c r="CU98" i="2"/>
  <c r="BX98" i="2" s="1"/>
  <c r="BX79" i="2"/>
  <c r="CJ84" i="2"/>
  <c r="CL84" i="2" s="1"/>
  <c r="DG86" i="2"/>
  <c r="FQ35" i="2"/>
  <c r="FS34" i="2"/>
  <c r="EU71" i="2"/>
  <c r="GQ98" i="2"/>
  <c r="GQ100" i="2"/>
  <c r="HK19" i="2"/>
  <c r="HI20" i="2"/>
  <c r="HK20" i="2" s="1"/>
  <c r="EX23" i="2"/>
  <c r="EZ22" i="2"/>
  <c r="DI92" i="2"/>
  <c r="DK91" i="2"/>
  <c r="HN34" i="2"/>
  <c r="HL35" i="2"/>
  <c r="FW86" i="2"/>
  <c r="FY84" i="2"/>
  <c r="FQ83" i="2"/>
  <c r="FS82" i="2"/>
  <c r="FY88" i="2"/>
  <c r="FX89" i="2"/>
  <c r="EL89" i="2"/>
  <c r="DM38" i="2"/>
  <c r="DO36" i="2"/>
  <c r="EG12" i="2"/>
  <c r="EE14" i="2"/>
  <c r="DK46" i="2"/>
  <c r="DI47" i="2"/>
  <c r="DF11" i="2"/>
  <c r="DH10" i="2"/>
  <c r="DY68" i="2"/>
  <c r="EA67" i="2"/>
  <c r="EA43" i="2"/>
  <c r="DY44" i="2"/>
  <c r="DV38" i="2"/>
  <c r="GM11" i="2"/>
  <c r="GO10" i="2"/>
  <c r="DM47" i="2"/>
  <c r="DJ44" i="2"/>
  <c r="CM44" i="2" s="1"/>
  <c r="CM43" i="2"/>
  <c r="CO43" i="2" s="1"/>
  <c r="CM94" i="2"/>
  <c r="CO94" i="2" s="1"/>
  <c r="DJ95" i="2"/>
  <c r="CM95" i="2" s="1"/>
  <c r="FF98" i="2"/>
  <c r="FF100" i="2"/>
  <c r="GL91" i="2"/>
  <c r="GJ92" i="2"/>
  <c r="DI38" i="2"/>
  <c r="DK36" i="2"/>
  <c r="HI23" i="2"/>
  <c r="HK22" i="2"/>
  <c r="DH40" i="2"/>
  <c r="DF41" i="2"/>
  <c r="HI100" i="2"/>
  <c r="HI98" i="2"/>
  <c r="HK79" i="2"/>
  <c r="BK22" i="2"/>
  <c r="CH23" i="2"/>
  <c r="BK23" i="2" s="1"/>
  <c r="CH35" i="2"/>
  <c r="BK35" i="2" s="1"/>
  <c r="BK34" i="2"/>
  <c r="EB47" i="2"/>
  <c r="BQ10" i="2"/>
  <c r="CN11" i="2"/>
  <c r="BQ11" i="2" s="1"/>
  <c r="EW60" i="2"/>
  <c r="EU62" i="2"/>
  <c r="DV92" i="2"/>
  <c r="FV88" i="2"/>
  <c r="FT89" i="2"/>
  <c r="FV89" i="2" s="1"/>
  <c r="FN92" i="2"/>
  <c r="FW35" i="2"/>
  <c r="FY34" i="2"/>
  <c r="EU89" i="2"/>
  <c r="EW88" i="2"/>
  <c r="FV91" i="2"/>
  <c r="FT92" i="2"/>
  <c r="GR60" i="2"/>
  <c r="GP62" i="2"/>
  <c r="HC89" i="2"/>
  <c r="FV70" i="2"/>
  <c r="FT71" i="2"/>
  <c r="EI35" i="2"/>
  <c r="EK34" i="2"/>
  <c r="BK43" i="2"/>
  <c r="CH44" i="2"/>
  <c r="BK44" i="2" s="1"/>
  <c r="DG65" i="2"/>
  <c r="CJ65" i="2" s="1"/>
  <c r="CJ64" i="2"/>
  <c r="CL64" i="2" s="1"/>
  <c r="FT62" i="2"/>
  <c r="FV60" i="2"/>
  <c r="DV71" i="2"/>
  <c r="CJ79" i="2"/>
  <c r="CL79" i="2" s="1"/>
  <c r="DG100" i="2"/>
  <c r="CJ100" i="2" s="1"/>
  <c r="DG98" i="2"/>
  <c r="CJ98" i="2" s="1"/>
  <c r="DI14" i="2"/>
  <c r="DK12" i="2"/>
  <c r="DH84" i="2"/>
  <c r="DF86" i="2"/>
  <c r="FE68" i="2"/>
  <c r="FG68" i="2" s="1"/>
  <c r="FG67" i="2"/>
  <c r="FQ95" i="2"/>
  <c r="FS94" i="2"/>
  <c r="DO64" i="2"/>
  <c r="DM65" i="2"/>
  <c r="ES100" i="2"/>
  <c r="ES98" i="2"/>
  <c r="EK70" i="2"/>
  <c r="EI71" i="2"/>
  <c r="EK19" i="2"/>
  <c r="EI20" i="2"/>
  <c r="FU98" i="2"/>
  <c r="FU100" i="2"/>
  <c r="EK91" i="2"/>
  <c r="EI92" i="2"/>
  <c r="BN82" i="2"/>
  <c r="CK83" i="2"/>
  <c r="BN83" i="2" s="1"/>
  <c r="FY43" i="2"/>
  <c r="FX44" i="2"/>
  <c r="BN12" i="2"/>
  <c r="CK14" i="2"/>
  <c r="CN83" i="2"/>
  <c r="BQ83" i="2" s="1"/>
  <c r="BQ82" i="2"/>
  <c r="HN40" i="2"/>
  <c r="HL41" i="2"/>
  <c r="DV59" i="2"/>
  <c r="CU41" i="2"/>
  <c r="BX41" i="2" s="1"/>
  <c r="BX40" i="2"/>
  <c r="EO17" i="2"/>
  <c r="CG19" i="2"/>
  <c r="CI19" i="2" s="1"/>
  <c r="DD20" i="2"/>
  <c r="CG20" i="2" s="1"/>
  <c r="DG38" i="2"/>
  <c r="CJ36" i="2"/>
  <c r="CL36" i="2" s="1"/>
  <c r="DM95" i="2"/>
  <c r="GJ86" i="2"/>
  <c r="GL84" i="2"/>
  <c r="CH14" i="2"/>
  <c r="BK12" i="2"/>
  <c r="BK79" i="2"/>
  <c r="CH100" i="2"/>
  <c r="CH98" i="2"/>
  <c r="CR68" i="2"/>
  <c r="BU68" i="2" s="1"/>
  <c r="BU67" i="2"/>
  <c r="BW67" i="2" s="1"/>
  <c r="CH20" i="2"/>
  <c r="BK20" i="2" s="1"/>
  <c r="BK19" i="2"/>
  <c r="BN84" i="2"/>
  <c r="CK86" i="2"/>
  <c r="DC71" i="2"/>
  <c r="DE70" i="2"/>
  <c r="GR94" i="2"/>
  <c r="GP95" i="2"/>
  <c r="CM91" i="2"/>
  <c r="CO91" i="2" s="1"/>
  <c r="DJ92" i="2"/>
  <c r="CM92" i="2" s="1"/>
  <c r="FC64" i="2"/>
  <c r="FA65" i="2"/>
  <c r="FN17" i="2"/>
  <c r="CG82" i="2"/>
  <c r="CI82" i="2" s="1"/>
  <c r="DD83" i="2"/>
  <c r="CG83" i="2" s="1"/>
  <c r="DC44" i="2"/>
  <c r="DE43" i="2"/>
  <c r="GP14" i="2"/>
  <c r="GR12" i="2"/>
  <c r="FT17" i="2"/>
  <c r="FV16" i="2"/>
  <c r="FE86" i="2"/>
  <c r="FG84" i="2"/>
  <c r="CS82" i="2"/>
  <c r="CR83" i="2"/>
  <c r="BU83" i="2" s="1"/>
  <c r="BW83" i="2" s="1"/>
  <c r="BU82" i="2"/>
  <c r="BW82" i="2" s="1"/>
  <c r="FY46" i="2"/>
  <c r="FW47" i="2"/>
  <c r="EO35" i="2"/>
  <c r="BQ58" i="2"/>
  <c r="CN59" i="2"/>
  <c r="BQ59" i="2" s="1"/>
  <c r="DH58" i="2"/>
  <c r="DF59" i="2"/>
  <c r="EK16" i="2"/>
  <c r="EI17" i="2"/>
  <c r="CM88" i="2"/>
  <c r="CO88" i="2" s="1"/>
  <c r="DJ89" i="2"/>
  <c r="CM89" i="2" s="1"/>
  <c r="FT83" i="2"/>
  <c r="FV82" i="2"/>
  <c r="DI59" i="2"/>
  <c r="DK58" i="2"/>
  <c r="HK34" i="2"/>
  <c r="HI35" i="2"/>
  <c r="FW62" i="2"/>
  <c r="FY60" i="2"/>
  <c r="EZ91" i="2"/>
  <c r="EX92" i="2"/>
  <c r="EZ92" i="2" s="1"/>
  <c r="DK70" i="2"/>
  <c r="DI71" i="2"/>
  <c r="GO88" i="2"/>
  <c r="GM89" i="2"/>
  <c r="DF20" i="2"/>
  <c r="DH19" i="2"/>
  <c r="HK88" i="2"/>
  <c r="HI89" i="2"/>
  <c r="BV71" i="2"/>
  <c r="AY71" i="2" s="1"/>
  <c r="AY70" i="2"/>
  <c r="AY86" i="2"/>
  <c r="BV87" i="2"/>
  <c r="AY87" i="2" s="1"/>
  <c r="DJ100" i="2"/>
  <c r="CM100" i="2" s="1"/>
  <c r="CO100" i="2" s="1"/>
  <c r="CM79" i="2"/>
  <c r="CO79" i="2" s="1"/>
  <c r="DJ98" i="2"/>
  <c r="CM98" i="2" s="1"/>
  <c r="CO98" i="2" s="1"/>
  <c r="FW17" i="2"/>
  <c r="FY16" i="2"/>
  <c r="EU83" i="2"/>
  <c r="EW83" i="2" s="1"/>
  <c r="EW82" i="2"/>
  <c r="EL65" i="2"/>
  <c r="FN59" i="2"/>
  <c r="FQ71" i="2"/>
  <c r="FS70" i="2"/>
  <c r="ED10" i="2"/>
  <c r="EB11" i="2"/>
  <c r="GM92" i="2"/>
  <c r="GO91" i="2"/>
  <c r="EI38" i="2"/>
  <c r="EK36" i="2"/>
  <c r="EY98" i="2"/>
  <c r="EY100" i="2"/>
  <c r="EG84" i="2"/>
  <c r="EE86" i="2"/>
  <c r="DC62" i="2"/>
  <c r="DE61" i="2"/>
  <c r="EB23" i="2"/>
  <c r="CS40" i="2"/>
  <c r="CQ41" i="2"/>
  <c r="CG64" i="2"/>
  <c r="CI64" i="2" s="1"/>
  <c r="DD65" i="2"/>
  <c r="CG65" i="2" s="1"/>
  <c r="FW59" i="2"/>
  <c r="FY58" i="2"/>
  <c r="EG46" i="2"/>
  <c r="EE47" i="2"/>
  <c r="EG47" i="2" s="1"/>
  <c r="BQ16" i="2"/>
  <c r="CN17" i="2"/>
  <c r="BQ17" i="2" s="1"/>
  <c r="EJ100" i="2"/>
  <c r="EJ98" i="2"/>
  <c r="BX46" i="2"/>
  <c r="CU47" i="2"/>
  <c r="BX47" i="2" s="1"/>
  <c r="FC94" i="2"/>
  <c r="FA95" i="2"/>
  <c r="EI83" i="2"/>
  <c r="EK82" i="2"/>
  <c r="BQ40" i="2"/>
  <c r="CN41" i="2"/>
  <c r="BQ41" i="2" s="1"/>
  <c r="CH62" i="2"/>
  <c r="BK60" i="2"/>
  <c r="DM98" i="2"/>
  <c r="DM100" i="2"/>
  <c r="DO79" i="2"/>
  <c r="GR46" i="2"/>
  <c r="GP47" i="2"/>
  <c r="EZ36" i="2"/>
  <c r="EX38" i="2"/>
  <c r="CU14" i="2"/>
  <c r="BX12" i="2"/>
  <c r="HK82" i="2"/>
  <c r="HI83" i="2"/>
  <c r="DK19" i="2"/>
  <c r="DI20" i="2"/>
  <c r="EG94" i="2"/>
  <c r="EE95" i="2"/>
  <c r="EG79" i="2"/>
  <c r="EE100" i="2"/>
  <c r="EE98" i="2"/>
  <c r="FT35" i="2"/>
  <c r="FV34" i="2"/>
  <c r="FT20" i="2"/>
  <c r="FV19" i="2"/>
  <c r="EX86" i="2"/>
  <c r="EZ84" i="2"/>
  <c r="FV12" i="2"/>
  <c r="FT14" i="2"/>
  <c r="EO59" i="2"/>
  <c r="CN20" i="2"/>
  <c r="BQ20" i="2" s="1"/>
  <c r="BQ19" i="2"/>
  <c r="CQ65" i="2"/>
  <c r="CS64" i="2"/>
  <c r="BN40" i="2"/>
  <c r="CK41" i="2"/>
  <c r="BN41" i="2" s="1"/>
  <c r="BN34" i="2"/>
  <c r="CK35" i="2"/>
  <c r="BN35" i="2" s="1"/>
  <c r="FR98" i="2"/>
  <c r="FR100" i="2"/>
  <c r="HN46" i="2"/>
  <c r="HL47" i="2"/>
  <c r="FE65" i="2"/>
  <c r="FG64" i="2"/>
  <c r="DC92" i="2"/>
  <c r="DE91" i="2"/>
  <c r="DO60" i="2"/>
  <c r="DM62" i="2"/>
  <c r="DK16" i="2"/>
  <c r="DI17" i="2"/>
  <c r="CS88" i="2"/>
  <c r="CQ89" i="2"/>
  <c r="DN98" i="2"/>
  <c r="DN100" i="2"/>
  <c r="HC86" i="2"/>
  <c r="GP17" i="2"/>
  <c r="GR16" i="2"/>
  <c r="BU46" i="2"/>
  <c r="BW46" i="2" s="1"/>
  <c r="CR47" i="2"/>
  <c r="BU47" i="2" s="1"/>
  <c r="BW47" i="2" s="1"/>
  <c r="CH65" i="2"/>
  <c r="BK65" i="2" s="1"/>
  <c r="BK64" i="2"/>
  <c r="HK43" i="2"/>
  <c r="HI44" i="2"/>
  <c r="HK44" i="2" s="1"/>
  <c r="BU22" i="2"/>
  <c r="BW22" i="2" s="1"/>
  <c r="CR23" i="2"/>
  <c r="BU23" i="2" s="1"/>
  <c r="BW23" i="2" s="1"/>
  <c r="DM23" i="2"/>
  <c r="FA14" i="2"/>
  <c r="FC12" i="2"/>
  <c r="EU11" i="2"/>
  <c r="EW10" i="2"/>
  <c r="CU95" i="2"/>
  <c r="BX95" i="2" s="1"/>
  <c r="BX94" i="2"/>
  <c r="HL100" i="2"/>
  <c r="HL98" i="2"/>
  <c r="HN79" i="2"/>
  <c r="BN67" i="2"/>
  <c r="CK68" i="2"/>
  <c r="BN68" i="2" s="1"/>
  <c r="FQ38" i="2"/>
  <c r="FS36" i="2"/>
  <c r="FN89" i="2"/>
  <c r="EE68" i="2"/>
  <c r="EG67" i="2"/>
  <c r="ED58" i="2"/>
  <c r="EB59" i="2"/>
  <c r="FE24" i="2"/>
  <c r="FE20" i="2"/>
  <c r="FG19" i="2"/>
  <c r="GJ95" i="2"/>
  <c r="GL94" i="2"/>
  <c r="FY91" i="2"/>
  <c r="FW92" i="2"/>
  <c r="EE35" i="2"/>
  <c r="EG34" i="2"/>
  <c r="FE83" i="2"/>
  <c r="FG82" i="2"/>
  <c r="DY62" i="2"/>
  <c r="EA60" i="2"/>
  <c r="CM16" i="2"/>
  <c r="CO16" i="2" s="1"/>
  <c r="DJ17" i="2"/>
  <c r="CM17" i="2" s="1"/>
  <c r="CK98" i="2"/>
  <c r="BN79" i="2"/>
  <c r="CK100" i="2"/>
  <c r="FE41" i="2"/>
  <c r="FG40" i="2"/>
  <c r="DG11" i="2"/>
  <c r="CJ11" i="2" s="1"/>
  <c r="CJ10" i="2"/>
  <c r="CL10" i="2" s="1"/>
  <c r="CK95" i="2"/>
  <c r="BN95" i="2" s="1"/>
  <c r="BN94" i="2"/>
  <c r="HK91" i="2"/>
  <c r="HI92" i="2"/>
  <c r="DH34" i="2"/>
  <c r="DF35" i="2"/>
  <c r="DV11" i="2"/>
  <c r="CM10" i="2"/>
  <c r="CO10" i="2" s="1"/>
  <c r="DJ11" i="2"/>
  <c r="CM11" i="2" s="1"/>
  <c r="HI14" i="2"/>
  <c r="HK12" i="2"/>
  <c r="DD41" i="2"/>
  <c r="CG41" i="2" s="1"/>
  <c r="CG40" i="2"/>
  <c r="CI40" i="2" s="1"/>
  <c r="CK11" i="2"/>
  <c r="BN11" i="2" s="1"/>
  <c r="BN10" i="2"/>
  <c r="FB100" i="2"/>
  <c r="FB98" i="2"/>
  <c r="DH88" i="2"/>
  <c r="DF89" i="2"/>
  <c r="FV43" i="2"/>
  <c r="FT44" i="2"/>
  <c r="FG36" i="2"/>
  <c r="FE38" i="2"/>
  <c r="ED82" i="2"/>
  <c r="EB83" i="2"/>
  <c r="GK98" i="2"/>
  <c r="GK100" i="2"/>
  <c r="HI68" i="2"/>
  <c r="HK67" i="2"/>
  <c r="EZ19" i="2"/>
  <c r="EX20" i="2"/>
  <c r="CS36" i="2"/>
  <c r="CQ38" i="2"/>
  <c r="DG20" i="2"/>
  <c r="CJ20" i="2" s="1"/>
  <c r="CJ19" i="2"/>
  <c r="CL19" i="2" s="1"/>
  <c r="DY38" i="2"/>
  <c r="EA36" i="2"/>
  <c r="AY64" i="2"/>
  <c r="BV65" i="2"/>
  <c r="AY65" i="2" s="1"/>
  <c r="BU88" i="2"/>
  <c r="BW88" i="2" s="1"/>
  <c r="CR89" i="2"/>
  <c r="BU89" i="2" s="1"/>
  <c r="BW89" i="2" s="1"/>
  <c r="EU65" i="2"/>
  <c r="EW65" i="2" s="1"/>
  <c r="EW64" i="2"/>
  <c r="CN35" i="2"/>
  <c r="BQ35" i="2" s="1"/>
  <c r="BQ34" i="2"/>
  <c r="DI86" i="2"/>
  <c r="DK84" i="2"/>
  <c r="DV20" i="2"/>
  <c r="DG44" i="2"/>
  <c r="CJ44" i="2" s="1"/>
  <c r="CJ43" i="2"/>
  <c r="CL43" i="2" s="1"/>
  <c r="CS16" i="2"/>
  <c r="CQ17" i="2"/>
  <c r="CM64" i="2"/>
  <c r="CO64" i="2" s="1"/>
  <c r="DJ65" i="2"/>
  <c r="CM65" i="2" s="1"/>
  <c r="GO22" i="2"/>
  <c r="GM23" i="2"/>
  <c r="DE67" i="2"/>
  <c r="DC68" i="2"/>
  <c r="CR38" i="2"/>
  <c r="BU36" i="2"/>
  <c r="BW36" i="2" s="1"/>
  <c r="BU91" i="2"/>
  <c r="BW91" i="2" s="1"/>
  <c r="CR92" i="2"/>
  <c r="BU92" i="2" s="1"/>
  <c r="BW92" i="2" s="1"/>
  <c r="BN60" i="2"/>
  <c r="CK62" i="2"/>
  <c r="CN14" i="2"/>
  <c r="BQ12" i="2"/>
  <c r="BQ46" i="2"/>
  <c r="CN47" i="2"/>
  <c r="BQ47" i="2" s="1"/>
  <c r="EO89" i="2"/>
  <c r="EI23" i="2"/>
  <c r="EK22" i="2"/>
  <c r="GP38" i="2"/>
  <c r="GR36" i="2"/>
  <c r="GM41" i="2"/>
  <c r="GO40" i="2"/>
  <c r="HN84" i="2"/>
  <c r="HL86" i="2"/>
  <c r="CQ86" i="2"/>
  <c r="CS84" i="2"/>
  <c r="DO43" i="2"/>
  <c r="DM44" i="2"/>
  <c r="CU38" i="2"/>
  <c r="BX36" i="2"/>
  <c r="GJ100" i="2"/>
  <c r="GJ98" i="2"/>
  <c r="GL79" i="2"/>
  <c r="FT86" i="2"/>
  <c r="FV84" i="2"/>
  <c r="DG59" i="2"/>
  <c r="CJ59" i="2" s="1"/>
  <c r="CJ58" i="2"/>
  <c r="CL58" i="2" s="1"/>
  <c r="GP35" i="2"/>
  <c r="GR34" i="2"/>
  <c r="EC98" i="2"/>
  <c r="EC100" i="2"/>
  <c r="HL14" i="2"/>
  <c r="HN12" i="2"/>
  <c r="CS91" i="2"/>
  <c r="CQ92" i="2"/>
  <c r="GB100" i="2"/>
  <c r="GB98" i="2"/>
  <c r="EV100" i="2"/>
  <c r="EV98" i="2"/>
  <c r="EE83" i="2"/>
  <c r="EG82" i="2"/>
  <c r="HK40" i="2"/>
  <c r="HI41" i="2"/>
  <c r="DE46" i="2"/>
  <c r="DC47" i="2"/>
  <c r="FN100" i="2"/>
  <c r="FN98" i="2"/>
  <c r="FS60" i="2"/>
  <c r="FQ62" i="2"/>
  <c r="EL11" i="2"/>
  <c r="FQ47" i="2"/>
  <c r="FS46" i="2"/>
  <c r="EE62" i="2"/>
  <c r="EG60" i="2"/>
  <c r="BU16" i="2"/>
  <c r="BW16" i="2" s="1"/>
  <c r="CR17" i="2"/>
  <c r="BU17" i="2" s="1"/>
  <c r="BW17" i="2" s="1"/>
  <c r="DE22" i="2"/>
  <c r="DC23" i="2"/>
  <c r="EX65" i="2"/>
  <c r="EZ64" i="2"/>
  <c r="HN67" i="2"/>
  <c r="HL68" i="2"/>
  <c r="BK46" i="2"/>
  <c r="CH47" i="2"/>
  <c r="BK47" i="2" s="1"/>
  <c r="DJ83" i="2"/>
  <c r="CM83" i="2" s="1"/>
  <c r="CM82" i="2"/>
  <c r="CO82" i="2" s="1"/>
  <c r="FT41" i="2"/>
  <c r="FV40" i="2"/>
  <c r="HC92" i="2"/>
  <c r="EL35" i="2"/>
  <c r="FN95" i="2"/>
  <c r="EG36" i="2"/>
  <c r="EE38" i="2"/>
  <c r="CH89" i="2"/>
  <c r="BK88" i="2"/>
  <c r="GN100" i="2"/>
  <c r="GN98" i="2"/>
  <c r="FV67" i="2"/>
  <c r="FT68" i="2"/>
  <c r="CK47" i="2"/>
  <c r="BN47" i="2" s="1"/>
  <c r="BN46" i="2"/>
  <c r="EK10" i="2"/>
  <c r="EI11" i="2"/>
  <c r="ED60" i="2"/>
  <c r="EB62" i="2"/>
  <c r="DI44" i="2"/>
  <c r="DK43" i="2"/>
  <c r="HM100" i="2"/>
  <c r="HM98" i="2"/>
  <c r="EL47" i="2"/>
  <c r="DG23" i="2"/>
  <c r="CJ23" i="2" s="1"/>
  <c r="CJ22" i="2"/>
  <c r="CL22" i="2" s="1"/>
  <c r="EO23" i="2"/>
  <c r="FC82" i="2"/>
  <c r="FA83" i="2"/>
  <c r="EL20" i="2"/>
  <c r="GR19" i="2"/>
  <c r="GP20" i="2"/>
  <c r="BK40" i="2"/>
  <c r="CH41" i="2"/>
  <c r="BK41" i="2" s="1"/>
  <c r="BX58" i="2"/>
  <c r="CU59" i="2"/>
  <c r="BX59" i="2" s="1"/>
  <c r="HI59" i="2"/>
  <c r="HK58" i="2"/>
  <c r="DF83" i="2"/>
  <c r="DH82" i="2"/>
  <c r="FA71" i="2"/>
  <c r="FC70" i="2"/>
  <c r="FA35" i="2"/>
  <c r="FC34" i="2"/>
  <c r="EL59" i="2"/>
  <c r="FX98" i="2"/>
  <c r="FX100" i="2"/>
  <c r="GT98" i="2"/>
  <c r="GT100" i="2"/>
  <c r="CS34" i="2"/>
  <c r="CQ35" i="2"/>
  <c r="EO62" i="2"/>
  <c r="FN23" i="2"/>
  <c r="FW38" i="2"/>
  <c r="FY36" i="2"/>
  <c r="CH59" i="2"/>
  <c r="BK59" i="2" s="1"/>
  <c r="BK58" i="2"/>
  <c r="CQ62" i="2"/>
  <c r="CS60" i="2"/>
  <c r="GJ59" i="2"/>
  <c r="GL58" i="2"/>
  <c r="EO86" i="2"/>
  <c r="DD59" i="2"/>
  <c r="CG59" i="2" s="1"/>
  <c r="CG58" i="2"/>
  <c r="CI58" i="2" s="1"/>
  <c r="GP83" i="2"/>
  <c r="GR82" i="2"/>
  <c r="HI17" i="2"/>
  <c r="HK16" i="2"/>
  <c r="FT38" i="2"/>
  <c r="FV36" i="2"/>
  <c r="ED19" i="2"/>
  <c r="EB20" i="2"/>
  <c r="FE35" i="2"/>
  <c r="FG34" i="2"/>
  <c r="HN10" i="2"/>
  <c r="HL11" i="2"/>
  <c r="HN11" i="2" s="1"/>
  <c r="BU70" i="2"/>
  <c r="BW70" i="2" s="1"/>
  <c r="CR71" i="2"/>
  <c r="BU71" i="2" s="1"/>
  <c r="HJ100" i="2"/>
  <c r="HJ98" i="2"/>
  <c r="BK82" i="2"/>
  <c r="CH83" i="2"/>
  <c r="BK83" i="2" s="1"/>
  <c r="DV95" i="2"/>
  <c r="FN11" i="2"/>
  <c r="DI11" i="2"/>
  <c r="DK10" i="2"/>
  <c r="CG36" i="2"/>
  <c r="CI36" i="2" s="1"/>
  <c r="DD38" i="2"/>
  <c r="EL62" i="2"/>
  <c r="BN22" i="2"/>
  <c r="CK23" i="2"/>
  <c r="BN23" i="2" s="1"/>
  <c r="DD95" i="2"/>
  <c r="CG95" i="2" s="1"/>
  <c r="CG94" i="2"/>
  <c r="CI94" i="2" s="1"/>
  <c r="GP41" i="2"/>
  <c r="GR40" i="2"/>
  <c r="EK60" i="2"/>
  <c r="EI62" i="2"/>
  <c r="DV83" i="2"/>
  <c r="DO84" i="2"/>
  <c r="DM86" i="2"/>
  <c r="GR67" i="2"/>
  <c r="GP68" i="2"/>
  <c r="FS22" i="2"/>
  <c r="FQ23" i="2"/>
  <c r="GM47" i="2"/>
  <c r="GO46" i="2"/>
  <c r="FE17" i="2"/>
  <c r="FG16" i="2"/>
  <c r="ED84" i="2"/>
  <c r="EB86" i="2"/>
  <c r="HC24" i="2"/>
  <c r="FY64" i="2"/>
  <c r="FW65" i="2"/>
  <c r="HL65" i="2"/>
  <c r="HN65" i="2" s="1"/>
  <c r="HN64" i="2"/>
  <c r="GJ35" i="2"/>
  <c r="GL34" i="2"/>
  <c r="DF44" i="2"/>
  <c r="DH43" i="2"/>
  <c r="FA62" i="2"/>
  <c r="FC60" i="2"/>
  <c r="CR100" i="2"/>
  <c r="BU100" i="2" s="1"/>
  <c r="BW100" i="2" s="1"/>
  <c r="CR98" i="2"/>
  <c r="BU98" i="2" s="1"/>
  <c r="BW98" i="2" s="1"/>
  <c r="BU79" i="2"/>
  <c r="BW79" i="2" s="1"/>
  <c r="FS10" i="2"/>
  <c r="FQ11" i="2"/>
  <c r="HN22" i="2"/>
  <c r="HL23" i="2"/>
  <c r="EZ43" i="2"/>
  <c r="EX44" i="2"/>
  <c r="FC88" i="2"/>
  <c r="FA89" i="2"/>
  <c r="DG14" i="2"/>
  <c r="CJ12" i="2"/>
  <c r="CL12" i="2" s="1"/>
  <c r="EB89" i="2"/>
  <c r="ED88" i="2"/>
  <c r="HI71" i="2"/>
  <c r="HK70" i="2"/>
  <c r="FE92" i="2"/>
  <c r="FG91" i="2"/>
  <c r="EA64" i="2"/>
  <c r="DY65" i="2"/>
  <c r="DC86" i="2"/>
  <c r="DE84" i="2"/>
  <c r="GM20" i="2"/>
  <c r="GO19" i="2"/>
  <c r="CG60" i="2"/>
  <c r="CI60" i="2" s="1"/>
  <c r="DD62" i="2"/>
  <c r="CS67" i="2"/>
  <c r="CQ68" i="2"/>
  <c r="AY58" i="2"/>
  <c r="BV59" i="2"/>
  <c r="AY59" i="2" s="1"/>
  <c r="FS12" i="2"/>
  <c r="FQ14" i="2"/>
  <c r="EG43" i="2"/>
  <c r="EE44" i="2"/>
  <c r="EL100" i="2"/>
  <c r="EL98" i="2"/>
  <c r="DI100" i="2"/>
  <c r="DI98" i="2"/>
  <c r="DK79" i="2"/>
  <c r="EZ60" i="2"/>
  <c r="EX62" i="2"/>
  <c r="GP59" i="2"/>
  <c r="GR58" i="2"/>
  <c r="GP71" i="2"/>
  <c r="GR70" i="2"/>
  <c r="CG16" i="2"/>
  <c r="CI16" i="2" s="1"/>
  <c r="DD17" i="2"/>
  <c r="CG17" i="2" s="1"/>
  <c r="HL71" i="2"/>
  <c r="HN70" i="2"/>
  <c r="FN86" i="2"/>
  <c r="BN16" i="2"/>
  <c r="CK17" i="2"/>
  <c r="BN17" i="2" s="1"/>
  <c r="DE36" i="2"/>
  <c r="DC38" i="2"/>
  <c r="DM68" i="2"/>
  <c r="DO67" i="2"/>
  <c r="EW58" i="2"/>
  <c r="EU59" i="2"/>
  <c r="DV68" i="2"/>
  <c r="HG100" i="2"/>
  <c r="HG98" i="2"/>
  <c r="CG88" i="2"/>
  <c r="CI88" i="2" s="1"/>
  <c r="DD89" i="2"/>
  <c r="CG89" i="2" s="1"/>
  <c r="EA12" i="2"/>
  <c r="DY14" i="2"/>
  <c r="GR64" i="2"/>
  <c r="GP65" i="2"/>
  <c r="BQ88" i="2"/>
  <c r="CN89" i="2"/>
  <c r="AY67" i="2"/>
  <c r="BV68" i="2"/>
  <c r="AY68" i="2" s="1"/>
  <c r="EZ10" i="2"/>
  <c r="EX11" i="2"/>
  <c r="BN58" i="2"/>
  <c r="CK59" i="2"/>
  <c r="BN59" i="2" s="1"/>
  <c r="EZ58" i="2"/>
  <c r="EX59" i="2"/>
  <c r="EO14" i="2"/>
  <c r="DY17" i="2"/>
  <c r="EA16" i="2"/>
  <c r="GJ89" i="2"/>
  <c r="GL88" i="2"/>
  <c r="FY22" i="2"/>
  <c r="FW23" i="2"/>
  <c r="HN19" i="2"/>
  <c r="HL20" i="2"/>
  <c r="CS58" i="2"/>
  <c r="CQ59" i="2"/>
  <c r="CN71" i="2"/>
  <c r="BQ71" i="2" s="1"/>
  <c r="BQ70" i="2"/>
  <c r="CR95" i="2"/>
  <c r="BU95" i="2" s="1"/>
  <c r="BW95" i="2" s="1"/>
  <c r="BU94" i="2"/>
  <c r="BW94" i="2" s="1"/>
  <c r="DK64" i="2"/>
  <c r="DI65" i="2"/>
  <c r="BU19" i="2"/>
  <c r="BW19" i="2" s="1"/>
  <c r="CR20" i="2"/>
  <c r="BU20" i="2" s="1"/>
  <c r="BW20" i="2" s="1"/>
  <c r="HI62" i="2"/>
  <c r="HK60" i="2"/>
  <c r="EE17" i="2"/>
  <c r="EG16" i="2"/>
  <c r="BN88" i="2"/>
  <c r="CK89" i="2"/>
  <c r="DH79" i="2"/>
  <c r="DF98" i="2"/>
  <c r="DF100" i="2"/>
  <c r="EL68" i="2"/>
  <c r="FA38" i="2"/>
  <c r="FC36" i="2"/>
  <c r="CR14" i="2"/>
  <c r="BU12" i="2"/>
  <c r="BW12" i="2" s="1"/>
  <c r="FC43" i="2"/>
  <c r="FA44" i="2"/>
  <c r="FC79" i="2"/>
  <c r="FA100" i="2"/>
  <c r="FA98" i="2"/>
  <c r="GB20" i="2"/>
  <c r="GB24" i="2"/>
  <c r="ED12" i="2"/>
  <c r="EB14" i="2"/>
  <c r="BK36" i="2"/>
  <c r="CH38" i="2"/>
  <c r="CH17" i="2"/>
  <c r="BK17" i="2" s="1"/>
  <c r="BK16" i="2"/>
  <c r="EL41" i="2"/>
  <c r="CG79" i="2"/>
  <c r="CI79" i="2" s="1"/>
  <c r="DD100" i="2"/>
  <c r="CG100" i="2" s="1"/>
  <c r="DD98" i="2"/>
  <c r="CG98" i="2" s="1"/>
  <c r="DV14" i="2"/>
  <c r="GR22" i="2"/>
  <c r="GP23" i="2"/>
  <c r="DJ41" i="2"/>
  <c r="CM41" i="2" s="1"/>
  <c r="CM40" i="2"/>
  <c r="CO40" i="2" s="1"/>
  <c r="DV65" i="2"/>
  <c r="DE19" i="2"/>
  <c r="DC20" i="2"/>
  <c r="EK40" i="2"/>
  <c r="EI41" i="2"/>
  <c r="EK41" i="2" s="1"/>
  <c r="EG10" i="2"/>
  <c r="EE11" i="2"/>
  <c r="DD23" i="2"/>
  <c r="CG23" i="2" s="1"/>
  <c r="CG22" i="2"/>
  <c r="CI22" i="2" s="1"/>
  <c r="DD44" i="2"/>
  <c r="CG44" i="2" s="1"/>
  <c r="CG43" i="2"/>
  <c r="CI43" i="2" s="1"/>
  <c r="FV23" i="2" l="1"/>
  <c r="DO17" i="2"/>
  <c r="EA89" i="2"/>
  <c r="FY71" i="2"/>
  <c r="GO92" i="2"/>
  <c r="FV35" i="2"/>
  <c r="FG83" i="2"/>
  <c r="FG35" i="2"/>
  <c r="GR35" i="2"/>
  <c r="EG17" i="2"/>
  <c r="FY20" i="2"/>
  <c r="FG65" i="2"/>
  <c r="HK83" i="2"/>
  <c r="FV20" i="2"/>
  <c r="EW89" i="2"/>
  <c r="GO95" i="2"/>
  <c r="EW11" i="2"/>
  <c r="EG71" i="2"/>
  <c r="GR47" i="2"/>
  <c r="EA68" i="2"/>
  <c r="GR65" i="2"/>
  <c r="GO20" i="2"/>
  <c r="EA92" i="2"/>
  <c r="HK95" i="2"/>
  <c r="EW92" i="2"/>
  <c r="DO44" i="2"/>
  <c r="HK17" i="2"/>
  <c r="FY65" i="2"/>
  <c r="HK23" i="2"/>
  <c r="GL17" i="2"/>
  <c r="DO35" i="2"/>
  <c r="FY47" i="2"/>
  <c r="EG23" i="2"/>
  <c r="EZ71" i="2"/>
  <c r="EA35" i="2"/>
  <c r="HK59" i="2"/>
  <c r="HK41" i="2"/>
  <c r="GL59" i="2"/>
  <c r="FG17" i="2"/>
  <c r="GO23" i="2"/>
  <c r="GO71" i="2"/>
  <c r="FV83" i="2"/>
  <c r="DO11" i="2"/>
  <c r="GR92" i="2"/>
  <c r="FG11" i="2"/>
  <c r="FS89" i="2"/>
  <c r="GR89" i="2"/>
  <c r="FG41" i="2"/>
  <c r="FY95" i="2"/>
  <c r="GL11" i="2"/>
  <c r="GL35" i="2"/>
  <c r="HK68" i="2"/>
  <c r="EA44" i="2"/>
  <c r="FY92" i="2"/>
  <c r="ED35" i="2"/>
  <c r="FY41" i="2"/>
  <c r="CO92" i="2"/>
  <c r="DO20" i="2"/>
  <c r="EW17" i="2"/>
  <c r="FV71" i="2"/>
  <c r="FV17" i="2"/>
  <c r="DE92" i="2"/>
  <c r="EG20" i="2"/>
  <c r="FC41" i="2"/>
  <c r="EG95" i="2"/>
  <c r="EG83" i="2"/>
  <c r="GL95" i="2"/>
  <c r="FV47" i="2"/>
  <c r="GR59" i="2"/>
  <c r="HN23" i="2"/>
  <c r="DK44" i="2"/>
  <c r="EK59" i="2"/>
  <c r="HN59" i="2"/>
  <c r="FS71" i="2"/>
  <c r="EK20" i="2"/>
  <c r="FY11" i="2"/>
  <c r="FG59" i="2"/>
  <c r="FG92" i="2"/>
  <c r="ED83" i="2"/>
  <c r="FY44" i="2"/>
  <c r="FV68" i="2"/>
  <c r="FC17" i="2"/>
  <c r="GO44" i="2"/>
  <c r="EA11" i="2"/>
  <c r="FC23" i="2"/>
  <c r="FV59" i="2"/>
  <c r="EW44" i="2"/>
  <c r="ED11" i="2"/>
  <c r="FS95" i="2"/>
  <c r="EW41" i="2"/>
  <c r="FS47" i="2"/>
  <c r="EK83" i="2"/>
  <c r="FV92" i="2"/>
  <c r="FG95" i="2"/>
  <c r="GL92" i="2"/>
  <c r="EA65" i="2"/>
  <c r="EA83" i="2"/>
  <c r="FY83" i="2"/>
  <c r="EK17" i="2"/>
  <c r="HK92" i="2"/>
  <c r="DK47" i="2"/>
  <c r="HK89" i="2"/>
  <c r="HK35" i="2"/>
  <c r="EK71" i="2"/>
  <c r="HN35" i="2"/>
  <c r="FS35" i="2"/>
  <c r="GR68" i="2"/>
  <c r="EZ65" i="2"/>
  <c r="EZ59" i="2"/>
  <c r="FY35" i="2"/>
  <c r="FY68" i="2"/>
  <c r="GL23" i="2"/>
  <c r="EG59" i="2"/>
  <c r="EA17" i="2"/>
  <c r="EA20" i="2"/>
  <c r="EK11" i="2"/>
  <c r="CL71" i="2"/>
  <c r="EK95" i="2"/>
  <c r="HN89" i="2"/>
  <c r="DE11" i="2"/>
  <c r="DH98" i="2"/>
  <c r="EK35" i="2"/>
  <c r="HK65" i="2"/>
  <c r="DE20" i="2"/>
  <c r="CI44" i="2"/>
  <c r="FC83" i="2"/>
  <c r="EZ23" i="2"/>
  <c r="EK68" i="2"/>
  <c r="DE35" i="2"/>
  <c r="ED92" i="2"/>
  <c r="HK71" i="2"/>
  <c r="GL83" i="2"/>
  <c r="FC92" i="2"/>
  <c r="EK92" i="2"/>
  <c r="FS65" i="2"/>
  <c r="EZ68" i="2"/>
  <c r="EK47" i="2"/>
  <c r="FC65" i="2"/>
  <c r="DH68" i="2"/>
  <c r="EZ17" i="2"/>
  <c r="CI98" i="2"/>
  <c r="HN95" i="2"/>
  <c r="FC89" i="2"/>
  <c r="FY59" i="2"/>
  <c r="EW20" i="2"/>
  <c r="GO83" i="2"/>
  <c r="FS11" i="2"/>
  <c r="DH44" i="2"/>
  <c r="CO65" i="2"/>
  <c r="ED17" i="2"/>
  <c r="FS59" i="2"/>
  <c r="DO65" i="2"/>
  <c r="DO83" i="2"/>
  <c r="DK11" i="2"/>
  <c r="CO83" i="2"/>
  <c r="FC11" i="2"/>
  <c r="HN83" i="2"/>
  <c r="GR71" i="2"/>
  <c r="CS68" i="2"/>
  <c r="GO41" i="2"/>
  <c r="DK59" i="2"/>
  <c r="HN41" i="2"/>
  <c r="FS92" i="2"/>
  <c r="ED65" i="2"/>
  <c r="FC59" i="2"/>
  <c r="FC95" i="2"/>
  <c r="GR23" i="2"/>
  <c r="EG65" i="2"/>
  <c r="DO92" i="2"/>
  <c r="EZ44" i="2"/>
  <c r="GR95" i="2"/>
  <c r="FC68" i="2"/>
  <c r="GL89" i="2"/>
  <c r="EZ11" i="2"/>
  <c r="FY17" i="2"/>
  <c r="EK65" i="2"/>
  <c r="FG44" i="2"/>
  <c r="GO65" i="2"/>
  <c r="GO35" i="2"/>
  <c r="HN20" i="2"/>
  <c r="ED59" i="2"/>
  <c r="GR17" i="2"/>
  <c r="ED41" i="2"/>
  <c r="FC47" i="2"/>
  <c r="DO68" i="2"/>
  <c r="ED89" i="2"/>
  <c r="GR20" i="2"/>
  <c r="CL44" i="2"/>
  <c r="EW35" i="2"/>
  <c r="GR11" i="2"/>
  <c r="FG47" i="2"/>
  <c r="FC20" i="2"/>
  <c r="GO68" i="2"/>
  <c r="EK23" i="2"/>
  <c r="HN44" i="2"/>
  <c r="EW59" i="2"/>
  <c r="DK68" i="2"/>
  <c r="CS59" i="2"/>
  <c r="EG11" i="2"/>
  <c r="CI23" i="2"/>
  <c r="CS35" i="2"/>
  <c r="EG35" i="2"/>
  <c r="FG89" i="2"/>
  <c r="FV65" i="2"/>
  <c r="FS20" i="2"/>
  <c r="CI89" i="2"/>
  <c r="ED20" i="2"/>
  <c r="FS68" i="2"/>
  <c r="HN17" i="2"/>
  <c r="FC44" i="2"/>
  <c r="FV41" i="2"/>
  <c r="DE47" i="2"/>
  <c r="GO11" i="2"/>
  <c r="GL100" i="2"/>
  <c r="CS17" i="2"/>
  <c r="FS83" i="2"/>
  <c r="CI95" i="2"/>
  <c r="FV95" i="2"/>
  <c r="DH41" i="2"/>
  <c r="EG89" i="2"/>
  <c r="GL98" i="2"/>
  <c r="FY23" i="2"/>
  <c r="DE71" i="2"/>
  <c r="HN71" i="2"/>
  <c r="EG44" i="2"/>
  <c r="CL20" i="2"/>
  <c r="CI100" i="2"/>
  <c r="CL11" i="2"/>
  <c r="GO89" i="2"/>
  <c r="EA41" i="2"/>
  <c r="FS17" i="2"/>
  <c r="GO47" i="2"/>
  <c r="DK23" i="2"/>
  <c r="DK98" i="2"/>
  <c r="DE68" i="2"/>
  <c r="HN47" i="2"/>
  <c r="HN68" i="2"/>
  <c r="EZ20" i="2"/>
  <c r="EK89" i="2"/>
  <c r="GR41" i="2"/>
  <c r="FC71" i="2"/>
  <c r="FV44" i="2"/>
  <c r="DO41" i="2"/>
  <c r="GO17" i="2"/>
  <c r="GO59" i="2"/>
  <c r="GR83" i="2"/>
  <c r="EG68" i="2"/>
  <c r="EG41" i="2"/>
  <c r="EG92" i="2"/>
  <c r="EZ47" i="2"/>
  <c r="FC35" i="2"/>
  <c r="HK11" i="2"/>
  <c r="EZ35" i="2"/>
  <c r="FS23" i="2"/>
  <c r="FS41" i="2"/>
  <c r="CI59" i="2"/>
  <c r="CS41" i="2"/>
  <c r="EK44" i="2"/>
  <c r="EZ89" i="2"/>
  <c r="CO11" i="2"/>
  <c r="FS44" i="2"/>
  <c r="FG100" i="2"/>
  <c r="DH83" i="2"/>
  <c r="DH35" i="2"/>
  <c r="FC100" i="2"/>
  <c r="DK100" i="2"/>
  <c r="DH89" i="2"/>
  <c r="CS65" i="2"/>
  <c r="GL20" i="2"/>
  <c r="EG98" i="2"/>
  <c r="DH100" i="2"/>
  <c r="DK20" i="2"/>
  <c r="CL65" i="2"/>
  <c r="CI68" i="2"/>
  <c r="CI20" i="2"/>
  <c r="CO44" i="2"/>
  <c r="DH17" i="2"/>
  <c r="DK65" i="2"/>
  <c r="CS92" i="2"/>
  <c r="DO100" i="2"/>
  <c r="DK71" i="2"/>
  <c r="CL92" i="2"/>
  <c r="DH92" i="2"/>
  <c r="EG100" i="2"/>
  <c r="DK92" i="2"/>
  <c r="FG20" i="2"/>
  <c r="DK17" i="2"/>
  <c r="CO95" i="2"/>
  <c r="GR98" i="2"/>
  <c r="FV98" i="2"/>
  <c r="EO87" i="2"/>
  <c r="DE98" i="2"/>
  <c r="FS100" i="2"/>
  <c r="DO98" i="2"/>
  <c r="DH59" i="2"/>
  <c r="DE44" i="2"/>
  <c r="CO59" i="2"/>
  <c r="CS83" i="2"/>
  <c r="CL23" i="2"/>
  <c r="CL59" i="2"/>
  <c r="CI41" i="2"/>
  <c r="CO17" i="2"/>
  <c r="HN98" i="2"/>
  <c r="BW68" i="2"/>
  <c r="CI17" i="2"/>
  <c r="HK100" i="2"/>
  <c r="HN100" i="2"/>
  <c r="CS89" i="2"/>
  <c r="CI65" i="2"/>
  <c r="DH20" i="2"/>
  <c r="DK89" i="2"/>
  <c r="CO41" i="2"/>
  <c r="FC98" i="2"/>
  <c r="BW71" i="2"/>
  <c r="DE23" i="2"/>
  <c r="CO89" i="2"/>
  <c r="HK98" i="2"/>
  <c r="CO35" i="2"/>
  <c r="CL98" i="2"/>
  <c r="DK41" i="2"/>
  <c r="CS98" i="2"/>
  <c r="CL95" i="2"/>
  <c r="BW59" i="2"/>
  <c r="CS44" i="2"/>
  <c r="DE95" i="2"/>
  <c r="CL41" i="2"/>
  <c r="FY98" i="2"/>
  <c r="CI92" i="2"/>
  <c r="CO47" i="2"/>
  <c r="ED44" i="2"/>
  <c r="DE89" i="2"/>
  <c r="CL100" i="2"/>
  <c r="DH11" i="2"/>
  <c r="DE100" i="2"/>
  <c r="GR100" i="2"/>
  <c r="DH65" i="2"/>
  <c r="CS100" i="2"/>
  <c r="DK95" i="2"/>
  <c r="CS20" i="2"/>
  <c r="ED98" i="2"/>
  <c r="CL47" i="2"/>
  <c r="DE59" i="2"/>
  <c r="CO20" i="2"/>
  <c r="CO71" i="2"/>
  <c r="ED100" i="2"/>
  <c r="FV100" i="2"/>
  <c r="EK98" i="2"/>
  <c r="DE83" i="2"/>
  <c r="CI83" i="2"/>
  <c r="CL89" i="2"/>
  <c r="DE41" i="2"/>
  <c r="CI35" i="2"/>
  <c r="EK100" i="2"/>
  <c r="CL17" i="2"/>
  <c r="CS11" i="2"/>
  <c r="GO98" i="2"/>
  <c r="DE17" i="2"/>
  <c r="CO23" i="2"/>
  <c r="CO68" i="2"/>
  <c r="EW100" i="2"/>
  <c r="FS98" i="2"/>
  <c r="GO100" i="2"/>
  <c r="CI11" i="2"/>
  <c r="CI71" i="2"/>
  <c r="BW65" i="2"/>
  <c r="EA98" i="2"/>
  <c r="CL83" i="2"/>
  <c r="EZ98" i="2"/>
  <c r="FY89" i="2"/>
  <c r="CI47" i="2"/>
  <c r="DK35" i="2"/>
  <c r="DE65" i="2"/>
  <c r="FY100" i="2"/>
  <c r="EA100" i="2"/>
  <c r="DK83" i="2"/>
  <c r="EA59" i="2"/>
  <c r="EZ100" i="2"/>
  <c r="CL35" i="2"/>
  <c r="FG98" i="2"/>
  <c r="EW98" i="2"/>
  <c r="CL68" i="2"/>
  <c r="DV15" i="2"/>
  <c r="CH39" i="2"/>
  <c r="BK39" i="2" s="1"/>
  <c r="BK38" i="2"/>
  <c r="ED14" i="2"/>
  <c r="EB15" i="2"/>
  <c r="ED15" i="2" s="1"/>
  <c r="BU14" i="2"/>
  <c r="BW14" i="2" s="1"/>
  <c r="CR15" i="2"/>
  <c r="BU15" i="2" s="1"/>
  <c r="BW15" i="2" s="1"/>
  <c r="FA39" i="2"/>
  <c r="FC39" i="2" s="1"/>
  <c r="FC38" i="2"/>
  <c r="HI63" i="2"/>
  <c r="HK63" i="2" s="1"/>
  <c r="HK62" i="2"/>
  <c r="EO15" i="2"/>
  <c r="EA14" i="2"/>
  <c r="DY15" i="2"/>
  <c r="EA15" i="2" s="1"/>
  <c r="DE38" i="2"/>
  <c r="DC39" i="2"/>
  <c r="FN87" i="2"/>
  <c r="EX63" i="2"/>
  <c r="EZ63" i="2" s="1"/>
  <c r="EZ62" i="2"/>
  <c r="FS14" i="2"/>
  <c r="FQ15" i="2"/>
  <c r="FS15" i="2" s="1"/>
  <c r="CG62" i="2"/>
  <c r="CI62" i="2" s="1"/>
  <c r="DD63" i="2"/>
  <c r="CG63" i="2" s="1"/>
  <c r="DE86" i="2"/>
  <c r="DC87" i="2"/>
  <c r="DG15" i="2"/>
  <c r="CJ15" i="2" s="1"/>
  <c r="CJ14" i="2"/>
  <c r="CL14" i="2" s="1"/>
  <c r="FC62" i="2"/>
  <c r="FA63" i="2"/>
  <c r="FC63" i="2" s="1"/>
  <c r="ED86" i="2"/>
  <c r="EB87" i="2"/>
  <c r="ED87" i="2" s="1"/>
  <c r="DM87" i="2"/>
  <c r="DO87" i="2" s="1"/>
  <c r="DO86" i="2"/>
  <c r="EK62" i="2"/>
  <c r="EI63" i="2"/>
  <c r="EK63" i="2" s="1"/>
  <c r="EL63" i="2"/>
  <c r="CG38" i="2"/>
  <c r="CI38" i="2" s="1"/>
  <c r="DD39" i="2"/>
  <c r="CG39" i="2" s="1"/>
  <c r="FV38" i="2"/>
  <c r="FT39" i="2"/>
  <c r="FV39" i="2" s="1"/>
  <c r="CS62" i="2"/>
  <c r="CQ63" i="2"/>
  <c r="FY38" i="2"/>
  <c r="FW39" i="2"/>
  <c r="FY39" i="2" s="1"/>
  <c r="EO63" i="2"/>
  <c r="ED62" i="2"/>
  <c r="EB63" i="2"/>
  <c r="ED63" i="2" s="1"/>
  <c r="EE39" i="2"/>
  <c r="EG39" i="2" s="1"/>
  <c r="EG38" i="2"/>
  <c r="EG62" i="2"/>
  <c r="EE63" i="2"/>
  <c r="EG63" i="2" s="1"/>
  <c r="FS62" i="2"/>
  <c r="FQ63" i="2"/>
  <c r="FS63" i="2" s="1"/>
  <c r="HL15" i="2"/>
  <c r="HN15" i="2" s="1"/>
  <c r="HN14" i="2"/>
  <c r="FV86" i="2"/>
  <c r="FT87" i="2"/>
  <c r="FV87" i="2" s="1"/>
  <c r="BX38" i="2"/>
  <c r="CU39" i="2"/>
  <c r="BX39" i="2" s="1"/>
  <c r="CQ87" i="2"/>
  <c r="CS86" i="2"/>
  <c r="HN86" i="2"/>
  <c r="HL87" i="2"/>
  <c r="HN87" i="2" s="1"/>
  <c r="GR38" i="2"/>
  <c r="GP39" i="2"/>
  <c r="GR39" i="2" s="1"/>
  <c r="CN15" i="2"/>
  <c r="BQ15" i="2" s="1"/>
  <c r="BQ14" i="2"/>
  <c r="BN62" i="2"/>
  <c r="CK63" i="2"/>
  <c r="BN63" i="2" s="1"/>
  <c r="BU38" i="2"/>
  <c r="BW38" i="2" s="1"/>
  <c r="CR39" i="2"/>
  <c r="BU39" i="2" s="1"/>
  <c r="BW39" i="2" s="1"/>
  <c r="DI87" i="2"/>
  <c r="DK86" i="2"/>
  <c r="DY39" i="2"/>
  <c r="EA39" i="2" s="1"/>
  <c r="EA38" i="2"/>
  <c r="CQ39" i="2"/>
  <c r="CS38" i="2"/>
  <c r="FG38" i="2"/>
  <c r="FE39" i="2"/>
  <c r="FG39" i="2" s="1"/>
  <c r="HI15" i="2"/>
  <c r="HK15" i="2" s="1"/>
  <c r="HK14" i="2"/>
  <c r="DY63" i="2"/>
  <c r="EA63" i="2" s="1"/>
  <c r="EA62" i="2"/>
  <c r="FS38" i="2"/>
  <c r="FQ39" i="2"/>
  <c r="FS39" i="2" s="1"/>
  <c r="FA15" i="2"/>
  <c r="FC15" i="2" s="1"/>
  <c r="FC14" i="2"/>
  <c r="HC87" i="2"/>
  <c r="DO62" i="2"/>
  <c r="DM63" i="2"/>
  <c r="DO63" i="2" s="1"/>
  <c r="FT15" i="2"/>
  <c r="FV15" i="2" s="1"/>
  <c r="FV14" i="2"/>
  <c r="EZ86" i="2"/>
  <c r="EX87" i="2"/>
  <c r="EZ87" i="2" s="1"/>
  <c r="BX14" i="2"/>
  <c r="EZ38" i="2"/>
  <c r="EX39" i="2"/>
  <c r="EZ39" i="2" s="1"/>
  <c r="BK62" i="2"/>
  <c r="CH63" i="2"/>
  <c r="BK63" i="2" s="1"/>
  <c r="DC63" i="2"/>
  <c r="DE62" i="2"/>
  <c r="EG86" i="2"/>
  <c r="EE87" i="2"/>
  <c r="EG87" i="2" s="1"/>
  <c r="EK38" i="2"/>
  <c r="EI39" i="2"/>
  <c r="EK39" i="2" s="1"/>
  <c r="FY62" i="2"/>
  <c r="FW63" i="2"/>
  <c r="FY63" i="2" s="1"/>
  <c r="FG86" i="2"/>
  <c r="FE87" i="2"/>
  <c r="FG87" i="2" s="1"/>
  <c r="GP15" i="2"/>
  <c r="GR15" i="2" s="1"/>
  <c r="GR14" i="2"/>
  <c r="CK87" i="2"/>
  <c r="BN87" i="2" s="1"/>
  <c r="BN86" i="2"/>
  <c r="CH15" i="2"/>
  <c r="BK15" i="2" s="1"/>
  <c r="BK14" i="2"/>
  <c r="GL86" i="2"/>
  <c r="GJ87" i="2"/>
  <c r="GL87" i="2" s="1"/>
  <c r="DG39" i="2"/>
  <c r="CJ39" i="2" s="1"/>
  <c r="CJ38" i="2"/>
  <c r="CL38" i="2" s="1"/>
  <c r="CK15" i="2"/>
  <c r="BN15" i="2" s="1"/>
  <c r="BN14" i="2"/>
  <c r="DF87" i="2"/>
  <c r="DH86" i="2"/>
  <c r="DI15" i="2"/>
  <c r="DK14" i="2"/>
  <c r="FV62" i="2"/>
  <c r="FT63" i="2"/>
  <c r="FV63" i="2" s="1"/>
  <c r="GR62" i="2"/>
  <c r="GP63" i="2"/>
  <c r="GR63" i="2" s="1"/>
  <c r="EU63" i="2"/>
  <c r="EW63" i="2" s="1"/>
  <c r="EW62" i="2"/>
  <c r="DI39" i="2"/>
  <c r="DK38" i="2"/>
  <c r="DV39" i="2"/>
  <c r="EG14" i="2"/>
  <c r="EE15" i="2"/>
  <c r="EG15" i="2" s="1"/>
  <c r="DM39" i="2"/>
  <c r="DO39" i="2" s="1"/>
  <c r="DO38" i="2"/>
  <c r="FW87" i="2"/>
  <c r="FY87" i="2" s="1"/>
  <c r="FY86" i="2"/>
  <c r="CJ86" i="2"/>
  <c r="CL86" i="2" s="1"/>
  <c r="DG87" i="2"/>
  <c r="CJ87" i="2" s="1"/>
  <c r="EU39" i="2"/>
  <c r="EW39" i="2" s="1"/>
  <c r="EW38" i="2"/>
  <c r="FY14" i="2"/>
  <c r="FW15" i="2"/>
  <c r="FY15" i="2" s="1"/>
  <c r="DE14" i="2"/>
  <c r="DC15" i="2"/>
  <c r="DH62" i="2"/>
  <c r="DF63" i="2"/>
  <c r="DI63" i="2"/>
  <c r="DK62" i="2"/>
  <c r="FC86" i="2"/>
  <c r="FA87" i="2"/>
  <c r="FC87" i="2" s="1"/>
  <c r="DV63" i="2"/>
  <c r="EL15" i="2"/>
  <c r="DV87" i="2"/>
  <c r="CG14" i="2"/>
  <c r="CI14" i="2" s="1"/>
  <c r="DD15" i="2"/>
  <c r="CG15" i="2" s="1"/>
  <c r="GM87" i="2"/>
  <c r="GO87" i="2" s="1"/>
  <c r="GO86" i="2"/>
  <c r="DH14" i="2"/>
  <c r="DF15" i="2"/>
  <c r="FN15" i="2"/>
  <c r="EL87" i="2"/>
  <c r="GO14" i="2"/>
  <c r="GM15" i="2"/>
  <c r="GO15" i="2" s="1"/>
  <c r="BU86" i="2"/>
  <c r="BW86" i="2" s="1"/>
  <c r="CR87" i="2"/>
  <c r="BU87" i="2" s="1"/>
  <c r="BW87" i="2" s="1"/>
  <c r="GL14" i="2"/>
  <c r="GJ15" i="2"/>
  <c r="GL15" i="2" s="1"/>
  <c r="AY62" i="2"/>
  <c r="BV63" i="2"/>
  <c r="AY63" i="2" s="1"/>
  <c r="CU87" i="2"/>
  <c r="BX87" i="2" s="1"/>
  <c r="BX86" i="2"/>
  <c r="CM86" i="2"/>
  <c r="CO86" i="2" s="1"/>
  <c r="DJ87" i="2"/>
  <c r="CM87" i="2" s="1"/>
  <c r="BK86" i="2"/>
  <c r="CH87" i="2"/>
  <c r="BK87" i="2" s="1"/>
  <c r="EU15" i="2"/>
  <c r="EW15" i="2" s="1"/>
  <c r="EW14" i="2"/>
  <c r="HK38" i="2"/>
  <c r="HI39" i="2"/>
  <c r="HK39" i="2" s="1"/>
  <c r="BU62" i="2"/>
  <c r="BW62" i="2" s="1"/>
  <c r="CR63" i="2"/>
  <c r="BU63" i="2" s="1"/>
  <c r="DJ63" i="2"/>
  <c r="CM63" i="2" s="1"/>
  <c r="CM62" i="2"/>
  <c r="CO62" i="2" s="1"/>
  <c r="EA86" i="2"/>
  <c r="DY87" i="2"/>
  <c r="EA87" i="2" s="1"/>
  <c r="DD87" i="2"/>
  <c r="CG87" i="2" s="1"/>
  <c r="CG86" i="2"/>
  <c r="CI86" i="2" s="1"/>
  <c r="GJ39" i="2"/>
  <c r="GM63" i="2"/>
  <c r="GO63" i="2" s="1"/>
  <c r="GO62" i="2"/>
  <c r="CM38" i="2"/>
  <c r="CO38" i="2" s="1"/>
  <c r="DJ39" i="2"/>
  <c r="CM39" i="2" s="1"/>
  <c r="EO39" i="2"/>
  <c r="FG62" i="2"/>
  <c r="FE63" i="2"/>
  <c r="FG63" i="2" s="1"/>
  <c r="EI87" i="2"/>
  <c r="EK87" i="2" s="1"/>
  <c r="EK86" i="2"/>
  <c r="BQ86" i="2"/>
  <c r="CN87" i="2"/>
  <c r="BQ87" i="2" s="1"/>
  <c r="BN38" i="2"/>
  <c r="CK39" i="2"/>
  <c r="BN39" i="2" s="1"/>
  <c r="EW86" i="2"/>
  <c r="EU87" i="2"/>
  <c r="EW87" i="2" s="1"/>
  <c r="HN62" i="2"/>
  <c r="HL63" i="2"/>
  <c r="HN63" i="2" s="1"/>
  <c r="EL39" i="2"/>
  <c r="EB39" i="2"/>
  <c r="ED39" i="2" s="1"/>
  <c r="ED38" i="2"/>
  <c r="CQ15" i="2"/>
  <c r="CS14" i="2"/>
  <c r="DG63" i="2"/>
  <c r="CJ63" i="2" s="1"/>
  <c r="CJ62" i="2"/>
  <c r="CL62" i="2" s="1"/>
  <c r="GM39" i="2"/>
  <c r="GO39" i="2" s="1"/>
  <c r="GO38" i="2"/>
  <c r="DM15" i="2"/>
  <c r="DO15" i="2" s="1"/>
  <c r="DO14" i="2"/>
  <c r="FE15" i="2"/>
  <c r="FG15" i="2" s="1"/>
  <c r="FG14" i="2"/>
  <c r="GP87" i="2"/>
  <c r="GR87" i="2" s="1"/>
  <c r="GR86" i="2"/>
  <c r="HK86" i="2"/>
  <c r="HI87" i="2"/>
  <c r="HK87" i="2" s="1"/>
  <c r="EZ14" i="2"/>
  <c r="EX15" i="2"/>
  <c r="EZ15" i="2" s="1"/>
  <c r="DF39" i="2"/>
  <c r="DH38" i="2"/>
  <c r="HN38" i="2"/>
  <c r="HL39" i="2"/>
  <c r="HN39" i="2" s="1"/>
  <c r="CN63" i="2"/>
  <c r="BQ63" i="2" s="1"/>
  <c r="BQ62" i="2"/>
  <c r="DJ15" i="2"/>
  <c r="CM15" i="2" s="1"/>
  <c r="CM14" i="2"/>
  <c r="CO14" i="2" s="1"/>
  <c r="FS86" i="2"/>
  <c r="FQ87" i="2"/>
  <c r="FS87" i="2" s="1"/>
  <c r="EK14" i="2"/>
  <c r="EI15" i="2"/>
  <c r="EK15" i="2" s="1"/>
  <c r="CN39" i="2"/>
  <c r="BQ39" i="2" s="1"/>
  <c r="BQ38" i="2"/>
  <c r="EL17" i="2"/>
  <c r="CO15" i="2" l="1"/>
  <c r="CS15" i="2"/>
  <c r="CI15" i="2"/>
  <c r="DE63" i="2"/>
  <c r="CI39" i="2"/>
  <c r="DH39" i="2"/>
  <c r="CI87" i="2"/>
  <c r="CL63" i="2"/>
  <c r="CO63" i="2"/>
  <c r="DH87" i="2"/>
  <c r="CL15" i="2"/>
  <c r="CS39" i="2"/>
  <c r="CS87" i="2"/>
  <c r="DK63" i="2"/>
  <c r="CO87" i="2"/>
  <c r="CS63" i="2"/>
  <c r="DE87" i="2"/>
  <c r="DE39" i="2"/>
  <c r="DK39" i="2"/>
  <c r="DK87" i="2"/>
  <c r="CO39" i="2"/>
  <c r="DH63" i="2"/>
  <c r="BW63" i="2"/>
  <c r="DH15" i="2"/>
  <c r="DE15" i="2"/>
  <c r="CL87" i="2"/>
  <c r="CI63" i="2"/>
  <c r="DK15" i="2"/>
  <c r="CL39" i="2"/>
  <c r="BE13" i="7" l="1"/>
  <c r="BE12" i="7" l="1"/>
  <c r="AH14" i="7"/>
  <c r="BE5" i="7"/>
  <c r="BE8" i="7"/>
  <c r="BE21" i="7"/>
  <c r="BE14" i="7" l="1"/>
  <c r="BE6" i="7"/>
  <c r="AH15" i="7" l="1"/>
  <c r="BE15" i="7" s="1"/>
  <c r="AH27" i="7" l="1"/>
  <c r="BE27" i="7" s="1"/>
  <c r="AH20" i="7"/>
  <c r="BE20" i="7" s="1"/>
  <c r="BE7" i="7"/>
  <c r="AH23" i="7"/>
  <c r="BE23" i="7" s="1"/>
  <c r="AH11" i="7" l="1"/>
  <c r="BE11" i="7" s="1"/>
  <c r="BE10" i="7"/>
  <c r="BE16" i="7" l="1"/>
  <c r="AH17" i="7"/>
  <c r="BE17" i="7" s="1"/>
  <c r="AH25" i="7" l="1"/>
  <c r="BE25" i="7" s="1"/>
  <c r="BE24" i="7"/>
  <c r="BI43" i="2" l="1"/>
  <c r="BF19" i="2" l="1"/>
  <c r="AC21" i="7" l="1"/>
  <c r="AD21" i="7" s="1"/>
  <c r="AC18" i="7"/>
  <c r="AD18" i="7" s="1"/>
  <c r="AC13" i="7"/>
  <c r="AD13" i="7" s="1"/>
  <c r="AC8" i="7"/>
  <c r="AD8" i="7" s="1"/>
  <c r="AC6" i="7"/>
  <c r="AD6" i="7" s="1"/>
  <c r="AC5" i="7" l="1"/>
  <c r="AD5" i="7" s="1"/>
  <c r="F27" i="7"/>
  <c r="AC27" i="7" s="1"/>
  <c r="AD27" i="7" s="1"/>
  <c r="AC7" i="7"/>
  <c r="AD7" i="7" s="1"/>
  <c r="AC10" i="7"/>
  <c r="AD10" i="7" s="1"/>
  <c r="F11" i="7"/>
  <c r="AC11" i="7" s="1"/>
  <c r="AD11" i="7" s="1"/>
  <c r="F14" i="7"/>
  <c r="AC12" i="7"/>
  <c r="AD12" i="7" s="1"/>
  <c r="AC16" i="7"/>
  <c r="AD16" i="7" s="1"/>
  <c r="F17" i="7"/>
  <c r="AC17" i="7" s="1"/>
  <c r="AD17" i="7" s="1"/>
  <c r="F20" i="7"/>
  <c r="AC20" i="7" s="1"/>
  <c r="AD20" i="7" s="1"/>
  <c r="AC19" i="7"/>
  <c r="AD19" i="7" s="1"/>
  <c r="F23" i="7"/>
  <c r="AC23" i="7" s="1"/>
  <c r="AD23" i="7" s="1"/>
  <c r="AC22" i="7"/>
  <c r="AD22" i="7" s="1"/>
  <c r="F25" i="7"/>
  <c r="AC25" i="7" s="1"/>
  <c r="AD25" i="7" s="1"/>
  <c r="AC24" i="7"/>
  <c r="AD24" i="7" s="1"/>
  <c r="AC14" i="7" l="1"/>
  <c r="AD14" i="7" s="1"/>
  <c r="F15" i="7"/>
  <c r="AC15" i="7" s="1"/>
  <c r="AD15" i="7" s="1"/>
  <c r="T5" i="7" l="1"/>
  <c r="W5" i="7"/>
  <c r="Z5" i="7"/>
  <c r="H6" i="7"/>
  <c r="T6" i="7"/>
  <c r="W6" i="7"/>
  <c r="Z6" i="7"/>
  <c r="J27" i="7"/>
  <c r="M27" i="7"/>
  <c r="H8" i="7"/>
  <c r="T8" i="7"/>
  <c r="W8" i="7"/>
  <c r="Z8" i="7"/>
  <c r="H13" i="7"/>
  <c r="T13" i="7"/>
  <c r="W13" i="7"/>
  <c r="Z13" i="7"/>
  <c r="H18" i="7"/>
  <c r="K18" i="7"/>
  <c r="T18" i="7"/>
  <c r="N18" i="7"/>
  <c r="W18" i="7"/>
  <c r="Z18" i="7"/>
  <c r="H21" i="7"/>
  <c r="T21" i="7"/>
  <c r="W21" i="7"/>
  <c r="Z21" i="7"/>
  <c r="J11" i="7" l="1"/>
  <c r="J17" i="7"/>
  <c r="M17" i="7"/>
  <c r="M14" i="7"/>
  <c r="M15" i="7" s="1"/>
  <c r="M11" i="7"/>
  <c r="G7" i="7"/>
  <c r="H7" i="7" s="1"/>
  <c r="H5" i="7"/>
  <c r="J14" i="7"/>
  <c r="J15" i="7" s="1"/>
  <c r="H22" i="7"/>
  <c r="H19" i="7"/>
  <c r="H16" i="7"/>
  <c r="G14" i="7"/>
  <c r="H12" i="7"/>
  <c r="I32" i="2"/>
  <c r="H11" i="13"/>
  <c r="S25" i="7"/>
  <c r="T25" i="7" s="1"/>
  <c r="T24" i="7"/>
  <c r="Y23" i="7"/>
  <c r="Z23" i="7" s="1"/>
  <c r="Z22" i="7"/>
  <c r="V23" i="7"/>
  <c r="W23" i="7" s="1"/>
  <c r="W22" i="7"/>
  <c r="N22" i="7"/>
  <c r="M23" i="7"/>
  <c r="S23" i="7"/>
  <c r="T23" i="7" s="1"/>
  <c r="T22" i="7"/>
  <c r="J23" i="7"/>
  <c r="K22" i="7"/>
  <c r="Y20" i="7"/>
  <c r="Z20" i="7" s="1"/>
  <c r="Z19" i="7"/>
  <c r="V20" i="7"/>
  <c r="W20" i="7" s="1"/>
  <c r="W19" i="7"/>
  <c r="M20" i="7"/>
  <c r="N19" i="7"/>
  <c r="S20" i="7"/>
  <c r="T20" i="7" s="1"/>
  <c r="T19" i="7"/>
  <c r="K19" i="7"/>
  <c r="J20" i="7"/>
  <c r="Y17" i="7"/>
  <c r="Z17" i="7" s="1"/>
  <c r="Z16" i="7"/>
  <c r="V17" i="7"/>
  <c r="W17" i="7" s="1"/>
  <c r="W16" i="7"/>
  <c r="S17" i="7"/>
  <c r="T17" i="7" s="1"/>
  <c r="T16" i="7"/>
  <c r="Z12" i="7"/>
  <c r="Y14" i="7"/>
  <c r="W12" i="7"/>
  <c r="V14" i="7"/>
  <c r="T12" i="7"/>
  <c r="S14" i="7"/>
  <c r="Y11" i="7"/>
  <c r="Z11" i="7" s="1"/>
  <c r="Z10" i="7"/>
  <c r="V11" i="7"/>
  <c r="W11" i="7" s="1"/>
  <c r="W10" i="7"/>
  <c r="T10" i="7"/>
  <c r="S11" i="7"/>
  <c r="T11" i="7" s="1"/>
  <c r="Y27" i="7"/>
  <c r="Z27" i="7" s="1"/>
  <c r="Z7" i="7"/>
  <c r="W7" i="7"/>
  <c r="V27" i="7"/>
  <c r="W27" i="7" s="1"/>
  <c r="S27" i="7"/>
  <c r="T27" i="7" s="1"/>
  <c r="T7" i="7"/>
  <c r="M25" i="7"/>
  <c r="J25" i="7"/>
  <c r="Q18" i="7"/>
  <c r="P27" i="7"/>
  <c r="G10" i="7" l="1"/>
  <c r="G11" i="7" s="1"/>
  <c r="H11" i="7" s="1"/>
  <c r="G27" i="7"/>
  <c r="H27" i="7" s="1"/>
  <c r="G23" i="7"/>
  <c r="H23" i="7" s="1"/>
  <c r="P11" i="7"/>
  <c r="H14" i="13"/>
  <c r="H15" i="13" s="1"/>
  <c r="P14" i="7"/>
  <c r="P15" i="7" s="1"/>
  <c r="P17" i="7"/>
  <c r="G25" i="7"/>
  <c r="H25" i="7" s="1"/>
  <c r="H24" i="7"/>
  <c r="CM52" i="1"/>
  <c r="CM50" i="1"/>
  <c r="BL52" i="1"/>
  <c r="AZ64" i="1"/>
  <c r="BO59" i="1"/>
  <c r="AV10" i="1"/>
  <c r="BF23" i="1"/>
  <c r="CM35" i="1"/>
  <c r="BL11" i="1"/>
  <c r="BL27" i="1"/>
  <c r="AJ58" i="1"/>
  <c r="BI65" i="1"/>
  <c r="AD64" i="1"/>
  <c r="BO52" i="1"/>
  <c r="BO13" i="1"/>
  <c r="AZ19" i="1"/>
  <c r="BI23" i="1"/>
  <c r="CM19" i="1"/>
  <c r="EZ6" i="1"/>
  <c r="CM22" i="1"/>
  <c r="GB44" i="1"/>
  <c r="GM41" i="1"/>
  <c r="Z41" i="1"/>
  <c r="CM28" i="1"/>
  <c r="BR65" i="1"/>
  <c r="CG7" i="1"/>
  <c r="DM41" i="1"/>
  <c r="BF9" i="1"/>
  <c r="BI25" i="1"/>
  <c r="H34" i="1"/>
  <c r="GQ44" i="1"/>
  <c r="BC19" i="1"/>
  <c r="BR10" i="1"/>
  <c r="AV23" i="1"/>
  <c r="FB41" i="1"/>
  <c r="BL10" i="1"/>
  <c r="BC23" i="1"/>
  <c r="AC34" i="1"/>
  <c r="BF25" i="1"/>
  <c r="AZ59" i="1"/>
  <c r="BO19" i="1"/>
  <c r="BF64" i="1"/>
  <c r="AZ65" i="1"/>
  <c r="BR28" i="1"/>
  <c r="CM11" i="1"/>
  <c r="GB41" i="1"/>
  <c r="AZ28" i="1"/>
  <c r="AU66" i="1"/>
  <c r="BF51" i="1"/>
  <c r="BF66" i="1" s="1"/>
  <c r="HL44" i="1"/>
  <c r="AZ27" i="1"/>
  <c r="CM20" i="1"/>
  <c r="AZ10" i="1"/>
  <c r="BO23" i="1"/>
  <c r="BX51" i="1"/>
  <c r="BI9" i="1"/>
  <c r="BL7" i="1"/>
  <c r="CG10" i="1"/>
  <c r="BC27" i="1"/>
  <c r="BF11" i="1"/>
  <c r="EU34" i="1"/>
  <c r="FT44" i="1"/>
  <c r="BC52" i="1"/>
  <c r="CG6" i="1"/>
  <c r="AZ52" i="1"/>
  <c r="BO65" i="1"/>
  <c r="FX44" i="1"/>
  <c r="AM51" i="1"/>
  <c r="AM66" i="1" s="1"/>
  <c r="BR9" i="1"/>
  <c r="GT44" i="1"/>
  <c r="FL39" i="1"/>
  <c r="AZ22" i="1"/>
  <c r="BF22" i="1"/>
  <c r="CM49" i="1"/>
  <c r="CM58" i="1"/>
  <c r="BI28" i="1"/>
  <c r="EI39" i="1"/>
  <c r="CM23" i="1"/>
  <c r="AZ14" i="1"/>
  <c r="EX39" i="1"/>
  <c r="AZ9" i="1"/>
  <c r="AP58" i="1"/>
  <c r="CM56" i="1"/>
  <c r="BR58" i="1"/>
  <c r="BI57" i="1"/>
  <c r="AZ58" i="1"/>
  <c r="BF27" i="1"/>
  <c r="BL6" i="1"/>
  <c r="EJ39" i="1"/>
  <c r="BO22" i="1"/>
  <c r="AP10" i="1"/>
  <c r="BR22" i="1"/>
  <c r="CM65" i="1"/>
  <c r="S66" i="1"/>
  <c r="BL51" i="1"/>
  <c r="BL66" i="1" s="1"/>
  <c r="BR50" i="1"/>
  <c r="CM27" i="1"/>
  <c r="BR64" i="1"/>
  <c r="AV25" i="1"/>
  <c r="AZ50" i="1"/>
  <c r="AS10" i="1"/>
  <c r="FU39" i="1"/>
  <c r="BC22" i="1"/>
  <c r="BC25" i="1"/>
  <c r="FB44" i="1"/>
  <c r="AA10" i="1"/>
  <c r="BR19" i="1"/>
  <c r="R23" i="1"/>
  <c r="BI52" i="1"/>
  <c r="AA49" i="1"/>
  <c r="ES34" i="1"/>
  <c r="AZ23" i="1"/>
  <c r="BF14" i="1"/>
  <c r="BO25" i="1"/>
  <c r="BF7" i="1"/>
  <c r="G66" i="1"/>
  <c r="BO10" i="1"/>
  <c r="BO6" i="1"/>
  <c r="BI58" i="1"/>
  <c r="AZ11" i="1"/>
  <c r="AU41" i="1"/>
  <c r="BR25" i="1"/>
  <c r="BL13" i="1"/>
  <c r="FN41" i="1"/>
  <c r="BL59" i="1"/>
  <c r="BO58" i="1"/>
  <c r="BF13" i="1"/>
  <c r="BF6" i="1"/>
  <c r="BO9" i="1"/>
  <c r="AD58" i="1"/>
  <c r="CM66" i="1"/>
  <c r="FB36" i="1"/>
  <c r="AV59" i="1"/>
  <c r="BF57" i="1"/>
  <c r="AJ51" i="1"/>
  <c r="BC9" i="1"/>
  <c r="BL50" i="1"/>
  <c r="AZ13" i="1"/>
  <c r="CM25" i="1"/>
  <c r="X28" i="1"/>
  <c r="BC50" i="1"/>
  <c r="BF19" i="1"/>
  <c r="FF41" i="1"/>
  <c r="BI19" i="1"/>
  <c r="BC10" i="1"/>
  <c r="BI14" i="1"/>
  <c r="T9" i="1"/>
  <c r="AD10" i="1"/>
  <c r="GQ41" i="1"/>
  <c r="GK41" i="1"/>
  <c r="CM26" i="1"/>
  <c r="CM6" i="1"/>
  <c r="CM24" i="1"/>
  <c r="FR41" i="1"/>
  <c r="AM25" i="1"/>
  <c r="GP39" i="1"/>
  <c r="CM9" i="1"/>
  <c r="EB34" i="1"/>
  <c r="EL39" i="1"/>
  <c r="BF28" i="1"/>
  <c r="CM31" i="1"/>
  <c r="K15" i="1"/>
  <c r="CM10" i="1"/>
  <c r="BI13" i="1"/>
  <c r="CM29" i="1"/>
  <c r="AM64" i="1"/>
  <c r="BL65" i="1"/>
  <c r="CM17" i="1"/>
  <c r="BC7" i="1"/>
  <c r="AG10" i="1"/>
  <c r="AM57" i="1"/>
  <c r="GC63" i="1"/>
  <c r="BI10" i="1"/>
  <c r="T7" i="1"/>
  <c r="AS57" i="1"/>
  <c r="CM53" i="1"/>
  <c r="HJ39" i="1"/>
  <c r="AP64" i="1"/>
  <c r="CG51" i="1"/>
  <c r="HJ44" i="1"/>
  <c r="BI6" i="1"/>
  <c r="BC64" i="1"/>
  <c r="BL8" i="1"/>
  <c r="CM7" i="1"/>
  <c r="AM28" i="1"/>
  <c r="BF58" i="1"/>
  <c r="GN41" i="1"/>
  <c r="N66" i="1"/>
  <c r="BI50" i="1"/>
  <c r="BO51" i="1"/>
  <c r="BO66" i="1" s="1"/>
  <c r="GT41" i="1"/>
  <c r="AM58" i="1"/>
  <c r="CM51" i="1"/>
  <c r="AG64" i="1"/>
  <c r="CM59" i="1"/>
  <c r="FE44" i="1"/>
  <c r="CM64" i="1"/>
  <c r="BO28" i="1"/>
  <c r="EY34" i="1"/>
  <c r="HI41" i="1"/>
  <c r="AV58" i="1"/>
  <c r="CM57" i="1"/>
  <c r="BC14" i="1"/>
  <c r="EZ59" i="1"/>
  <c r="BC13" i="1"/>
  <c r="BL22" i="1"/>
  <c r="AS23" i="1"/>
  <c r="DJ39" i="1"/>
  <c r="CM39" i="1" s="1"/>
  <c r="BC8" i="1"/>
  <c r="BR23" i="1"/>
  <c r="BX10" i="1"/>
  <c r="AV28" i="1"/>
  <c r="HM39" i="1"/>
  <c r="AL41" i="1"/>
  <c r="DV39" i="1"/>
  <c r="BR6" i="1"/>
  <c r="BL28" i="1"/>
  <c r="AV65" i="1"/>
  <c r="FI39" i="1"/>
  <c r="BI11" i="1"/>
  <c r="BO7" i="1"/>
  <c r="FT41" i="1"/>
  <c r="BR7" i="1"/>
  <c r="EZ7" i="1"/>
  <c r="K8" i="1"/>
  <c r="K41" i="1" s="1"/>
  <c r="FW44" i="1"/>
  <c r="AS58" i="1"/>
  <c r="FQ44" i="1"/>
  <c r="AV57" i="1"/>
  <c r="AV6" i="1"/>
  <c r="BR14" i="1"/>
  <c r="AS64" i="1"/>
  <c r="AS25" i="1"/>
  <c r="FW41" i="1"/>
  <c r="AR41" i="1"/>
  <c r="CM14" i="1"/>
  <c r="BL25" i="1"/>
  <c r="BF10" i="1"/>
  <c r="BI7" i="1"/>
  <c r="AV51" i="1"/>
  <c r="AV52" i="1"/>
  <c r="BO14" i="1"/>
  <c r="BL57" i="1"/>
  <c r="BL64" i="1"/>
  <c r="BO57" i="1"/>
  <c r="K66" i="1"/>
  <c r="CG22" i="1"/>
  <c r="CG64" i="1"/>
  <c r="BC28" i="1"/>
  <c r="AA63" i="1"/>
  <c r="AV64" i="1"/>
  <c r="FX39" i="1"/>
  <c r="BC11" i="1"/>
  <c r="BR52" i="1"/>
  <c r="EE41" i="1"/>
  <c r="V66" i="1"/>
  <c r="EE44" i="1"/>
  <c r="AZ25" i="1"/>
  <c r="BO50" i="1"/>
  <c r="AZ7" i="1"/>
  <c r="FC23" i="1"/>
  <c r="BX58" i="1"/>
  <c r="BL58" i="1"/>
  <c r="BC59" i="1"/>
  <c r="BR57" i="1"/>
  <c r="GM44" i="1"/>
  <c r="BI22" i="1"/>
  <c r="AZ57" i="1"/>
  <c r="O64" i="1"/>
  <c r="BF65" i="1"/>
  <c r="BL19" i="1"/>
  <c r="AL66" i="1"/>
  <c r="BO11" i="1"/>
  <c r="HG39" i="1"/>
  <c r="BI59" i="1"/>
  <c r="BL9" i="1"/>
  <c r="BC65" i="1"/>
  <c r="BF52" i="1"/>
  <c r="AI41" i="1"/>
  <c r="BF50" i="1"/>
  <c r="AF66" i="1"/>
  <c r="BL23" i="1"/>
  <c r="BC6" i="1"/>
  <c r="BC57" i="1"/>
  <c r="BI64" i="1"/>
  <c r="CG58" i="1"/>
  <c r="BX64" i="1"/>
  <c r="BO64" i="1"/>
  <c r="CM63" i="1"/>
  <c r="BF59" i="1"/>
  <c r="BO27" i="1"/>
  <c r="CG9" i="1"/>
  <c r="AM10" i="1"/>
  <c r="BL14" i="1"/>
  <c r="AZ51" i="1"/>
  <c r="AZ66" i="1" s="1"/>
  <c r="BR59" i="1"/>
  <c r="BC58" i="1"/>
  <c r="AZ6" i="1"/>
  <c r="G15" i="7"/>
  <c r="H15" i="7" s="1"/>
  <c r="H14" i="7"/>
  <c r="G17" i="7"/>
  <c r="H17" i="7" s="1"/>
  <c r="G20" i="7"/>
  <c r="H20" i="7" s="1"/>
  <c r="I42" i="2"/>
  <c r="I45" i="2"/>
  <c r="P20" i="7"/>
  <c r="Q19" i="7"/>
  <c r="Q22" i="7"/>
  <c r="P23" i="7"/>
  <c r="Y25" i="7"/>
  <c r="Z25" i="7" s="1"/>
  <c r="Z24" i="7"/>
  <c r="V25" i="7"/>
  <c r="W25" i="7" s="1"/>
  <c r="W24" i="7"/>
  <c r="S15" i="7"/>
  <c r="T15" i="7" s="1"/>
  <c r="T14" i="7"/>
  <c r="V15" i="7"/>
  <c r="W15" i="7" s="1"/>
  <c r="W14" i="7"/>
  <c r="Y15" i="7"/>
  <c r="Z15" i="7" s="1"/>
  <c r="Z14" i="7"/>
  <c r="H34" i="2"/>
  <c r="H39" i="2"/>
  <c r="I39" i="2" s="1"/>
  <c r="I31" i="2"/>
  <c r="HC39" i="1"/>
  <c r="HC41" i="1"/>
  <c r="P25" i="7"/>
  <c r="K14" i="13"/>
  <c r="H17" i="13"/>
  <c r="FT33" i="1" l="1"/>
  <c r="DM12" i="1"/>
  <c r="EE15" i="1"/>
  <c r="Z36" i="1"/>
  <c r="HL15" i="1"/>
  <c r="DM32" i="1"/>
  <c r="HN29" i="1"/>
  <c r="GB33" i="1"/>
  <c r="FS63" i="1"/>
  <c r="HM15" i="1"/>
  <c r="GR29" i="1"/>
  <c r="GM32" i="1"/>
  <c r="FC7" i="1"/>
  <c r="FL41" i="1"/>
  <c r="CM13" i="1"/>
  <c r="CG11" i="1"/>
  <c r="P66" i="1"/>
  <c r="FI41" i="1"/>
  <c r="Z18" i="1"/>
  <c r="FR30" i="1"/>
  <c r="AQ10" i="1"/>
  <c r="GO29" i="1"/>
  <c r="AW25" i="1"/>
  <c r="EX12" i="1"/>
  <c r="AT23" i="1"/>
  <c r="FG6" i="1"/>
  <c r="AE10" i="1"/>
  <c r="HN56" i="1"/>
  <c r="AS28" i="1"/>
  <c r="AT28" i="1" s="1"/>
  <c r="L10" i="1"/>
  <c r="AA27" i="1"/>
  <c r="FC20" i="1"/>
  <c r="FY17" i="1"/>
  <c r="AN57" i="1"/>
  <c r="DM18" i="1"/>
  <c r="HK31" i="1"/>
  <c r="DD12" i="1"/>
  <c r="CG12" i="1" s="1"/>
  <c r="AO39" i="1"/>
  <c r="FC31" i="1"/>
  <c r="R25" i="1"/>
  <c r="FC66" i="1"/>
  <c r="FS17" i="1"/>
  <c r="AP51" i="1"/>
  <c r="AP66" i="1" s="1"/>
  <c r="FX33" i="1"/>
  <c r="FX60" i="1" s="1"/>
  <c r="FX61" i="1" s="1"/>
  <c r="AZ8" i="1"/>
  <c r="AZ34" i="1" s="1"/>
  <c r="AC41" i="1"/>
  <c r="HK63" i="1"/>
  <c r="R57" i="1"/>
  <c r="HN50" i="1"/>
  <c r="AC39" i="1"/>
  <c r="Z39" i="1"/>
  <c r="Z34" i="1"/>
  <c r="HL30" i="1"/>
  <c r="Z12" i="1"/>
  <c r="EU18" i="1"/>
  <c r="Z32" i="1"/>
  <c r="Z21" i="1"/>
  <c r="T65" i="1"/>
  <c r="W65" i="1" s="1"/>
  <c r="O58" i="1"/>
  <c r="AC12" i="1"/>
  <c r="AU34" i="1"/>
  <c r="W9" i="1"/>
  <c r="W11" i="1" s="1"/>
  <c r="W12" i="1" s="1"/>
  <c r="X25" i="1"/>
  <c r="AV27" i="1"/>
  <c r="AO41" i="1"/>
  <c r="AO66" i="1"/>
  <c r="BR8" i="1"/>
  <c r="BR41" i="1" s="1"/>
  <c r="BS41" i="1" s="1"/>
  <c r="K31" i="1"/>
  <c r="K32" i="1" s="1"/>
  <c r="AU15" i="1"/>
  <c r="AU16" i="1" s="1"/>
  <c r="AW65" i="1"/>
  <c r="AU39" i="1"/>
  <c r="GN39" i="1"/>
  <c r="AF39" i="1"/>
  <c r="AO34" i="1"/>
  <c r="FG13" i="1"/>
  <c r="FI33" i="1"/>
  <c r="FI60" i="1" s="1"/>
  <c r="FI61" i="1" s="1"/>
  <c r="FY35" i="1"/>
  <c r="AU12" i="1"/>
  <c r="FY57" i="1"/>
  <c r="EZ25" i="1"/>
  <c r="AA51" i="1"/>
  <c r="I64" i="1"/>
  <c r="I10" i="1"/>
  <c r="EZ11" i="1"/>
  <c r="EU21" i="1"/>
  <c r="EJ12" i="1"/>
  <c r="FS49" i="1"/>
  <c r="GB18" i="1"/>
  <c r="EU39" i="1"/>
  <c r="FI36" i="1"/>
  <c r="EU41" i="1"/>
  <c r="GQ33" i="1"/>
  <c r="GQ34" i="1" s="1"/>
  <c r="EU32" i="1"/>
  <c r="HK56" i="1"/>
  <c r="FS11" i="1"/>
  <c r="GO26" i="1"/>
  <c r="EU36" i="1"/>
  <c r="EU30" i="1"/>
  <c r="EU12" i="1"/>
  <c r="FG66" i="1"/>
  <c r="GO11" i="1"/>
  <c r="FW33" i="1"/>
  <c r="FW34" i="1" s="1"/>
  <c r="DM36" i="1"/>
  <c r="HK25" i="1"/>
  <c r="GO8" i="1"/>
  <c r="FC51" i="1"/>
  <c r="FR33" i="1"/>
  <c r="FR34" i="1" s="1"/>
  <c r="FG11" i="1"/>
  <c r="EJ32" i="1"/>
  <c r="GP21" i="1"/>
  <c r="GR6" i="1"/>
  <c r="HI33" i="1"/>
  <c r="HI34" i="1" s="1"/>
  <c r="GB32" i="1"/>
  <c r="EX32" i="1"/>
  <c r="HM33" i="1"/>
  <c r="HM34" i="1" s="1"/>
  <c r="FY20" i="1"/>
  <c r="FC10" i="1"/>
  <c r="FR36" i="1"/>
  <c r="GM12" i="1"/>
  <c r="EJ41" i="1"/>
  <c r="GQ39" i="1"/>
  <c r="GR39" i="1" s="1"/>
  <c r="HN17" i="1"/>
  <c r="EJ34" i="1"/>
  <c r="EK11" i="1"/>
  <c r="FG23" i="1"/>
  <c r="FB39" i="1"/>
  <c r="FC29" i="1"/>
  <c r="GT33" i="1"/>
  <c r="GT34" i="1" s="1"/>
  <c r="FR39" i="1"/>
  <c r="FN39" i="1"/>
  <c r="FB18" i="1"/>
  <c r="FC8" i="1"/>
  <c r="HK11" i="1"/>
  <c r="FC13" i="1"/>
  <c r="FG31" i="1"/>
  <c r="GQ30" i="1"/>
  <c r="GK39" i="1"/>
  <c r="H41" i="1"/>
  <c r="FB30" i="1"/>
  <c r="DM34" i="1"/>
  <c r="FT18" i="1"/>
  <c r="GM21" i="1"/>
  <c r="HN51" i="1"/>
  <c r="DM21" i="1"/>
  <c r="FS28" i="1"/>
  <c r="H39" i="1"/>
  <c r="AO12" i="1"/>
  <c r="EY39" i="1"/>
  <c r="EZ39" i="1" s="1"/>
  <c r="FB32" i="1"/>
  <c r="FW12" i="1"/>
  <c r="GP12" i="1"/>
  <c r="GO56" i="1"/>
  <c r="EK53" i="1"/>
  <c r="EL32" i="1"/>
  <c r="HL21" i="1"/>
  <c r="FS58" i="1"/>
  <c r="N20" i="1"/>
  <c r="N35" i="1" s="1"/>
  <c r="HI12" i="1"/>
  <c r="GB39" i="1"/>
  <c r="FB12" i="1"/>
  <c r="AA57" i="1"/>
  <c r="HN11" i="1"/>
  <c r="DM39" i="1"/>
  <c r="GP41" i="1"/>
  <c r="GR41" i="1" s="1"/>
  <c r="AA23" i="1"/>
  <c r="GB30" i="1"/>
  <c r="BR51" i="1"/>
  <c r="BR66" i="1" s="1"/>
  <c r="O10" i="1"/>
  <c r="EK13" i="1"/>
  <c r="ES41" i="1"/>
  <c r="FB34" i="1"/>
  <c r="FQ15" i="1"/>
  <c r="GR20" i="1"/>
  <c r="EK20" i="1"/>
  <c r="H18" i="1"/>
  <c r="GM39" i="1"/>
  <c r="FC35" i="1"/>
  <c r="HN23" i="1"/>
  <c r="GP15" i="1"/>
  <c r="GP16" i="1" s="1"/>
  <c r="HN66" i="1"/>
  <c r="GR56" i="1"/>
  <c r="EJ21" i="1"/>
  <c r="FY50" i="1"/>
  <c r="EX41" i="1"/>
  <c r="AM23" i="1"/>
  <c r="AN23" i="1" s="1"/>
  <c r="FA18" i="1"/>
  <c r="AT58" i="1"/>
  <c r="HI32" i="1"/>
  <c r="AN28" i="1"/>
  <c r="EK23" i="1"/>
  <c r="AN25" i="1"/>
  <c r="FC27" i="1"/>
  <c r="GT39" i="1"/>
  <c r="HL18" i="1"/>
  <c r="FS20" i="1"/>
  <c r="GL8" i="1"/>
  <c r="GR13" i="1"/>
  <c r="HL41" i="1"/>
  <c r="EU15" i="1"/>
  <c r="EU16" i="1" s="1"/>
  <c r="DD41" i="1"/>
  <c r="CG41" i="1" s="1"/>
  <c r="EL34" i="1"/>
  <c r="AZ15" i="1"/>
  <c r="FG56" i="1"/>
  <c r="FA44" i="1"/>
  <c r="FC44" i="1" s="1"/>
  <c r="AF34" i="1"/>
  <c r="K20" i="1"/>
  <c r="K35" i="1" s="1"/>
  <c r="K36" i="1" s="1"/>
  <c r="EB41" i="1"/>
  <c r="HM44" i="1"/>
  <c r="HN44" i="1" s="1"/>
  <c r="AF12" i="1"/>
  <c r="FV31" i="1"/>
  <c r="AT25" i="1"/>
  <c r="HL12" i="1"/>
  <c r="EB39" i="1"/>
  <c r="AI12" i="1"/>
  <c r="AW23" i="1"/>
  <c r="GT18" i="1"/>
  <c r="FF33" i="1"/>
  <c r="FF34" i="1" s="1"/>
  <c r="FY13" i="1"/>
  <c r="GR8" i="1"/>
  <c r="HL39" i="1"/>
  <c r="HN39" i="1" s="1"/>
  <c r="GT30" i="1"/>
  <c r="FC28" i="1"/>
  <c r="FY7" i="1"/>
  <c r="FS31" i="1"/>
  <c r="AR39" i="1"/>
  <c r="GT12" i="1"/>
  <c r="GT32" i="1"/>
  <c r="AW6" i="1"/>
  <c r="EI12" i="1"/>
  <c r="AF41" i="1"/>
  <c r="AR34" i="1"/>
  <c r="FC59" i="1"/>
  <c r="GQ36" i="1"/>
  <c r="FT12" i="1"/>
  <c r="GN30" i="1"/>
  <c r="GJ12" i="1"/>
  <c r="T14" i="1"/>
  <c r="W14" i="1" s="1"/>
  <c r="HL36" i="1"/>
  <c r="GP33" i="1"/>
  <c r="GP34" i="1" s="1"/>
  <c r="EE32" i="1"/>
  <c r="AA6" i="1"/>
  <c r="HI15" i="1"/>
  <c r="HI16" i="1" s="1"/>
  <c r="EI34" i="1"/>
  <c r="X23" i="1"/>
  <c r="FW32" i="1"/>
  <c r="DV34" i="1"/>
  <c r="GP32" i="1"/>
  <c r="FY27" i="1"/>
  <c r="BC15" i="1"/>
  <c r="BC16" i="1" s="1"/>
  <c r="FL12" i="1"/>
  <c r="AE58" i="1"/>
  <c r="FA15" i="1"/>
  <c r="FA16" i="1" s="1"/>
  <c r="FX30" i="1"/>
  <c r="BR13" i="1"/>
  <c r="BR15" i="1" s="1"/>
  <c r="GO50" i="1"/>
  <c r="GP18" i="1"/>
  <c r="GR26" i="1"/>
  <c r="FL32" i="1"/>
  <c r="GO52" i="1"/>
  <c r="EL15" i="1"/>
  <c r="EL16" i="1" s="1"/>
  <c r="EI32" i="1"/>
  <c r="HK13" i="1"/>
  <c r="GO22" i="1"/>
  <c r="EK35" i="1"/>
  <c r="FA12" i="1"/>
  <c r="GP67" i="1"/>
  <c r="GP36" i="1"/>
  <c r="FW15" i="1"/>
  <c r="FW16" i="1" s="1"/>
  <c r="FG65" i="1"/>
  <c r="H15" i="1"/>
  <c r="H16" i="1" s="1"/>
  <c r="AE64" i="1"/>
  <c r="AF15" i="1"/>
  <c r="AF17" i="1" s="1"/>
  <c r="AI66" i="1"/>
  <c r="FA39" i="1"/>
  <c r="FC24" i="1"/>
  <c r="FL18" i="1"/>
  <c r="HK49" i="1"/>
  <c r="HN7" i="1"/>
  <c r="HN22" i="1"/>
  <c r="FG17" i="1"/>
  <c r="EK8" i="1"/>
  <c r="EI21" i="1"/>
  <c r="FV10" i="1"/>
  <c r="DJ44" i="1"/>
  <c r="K39" i="1"/>
  <c r="HM41" i="1"/>
  <c r="HN8" i="1"/>
  <c r="FW18" i="1"/>
  <c r="EI41" i="1"/>
  <c r="HM36" i="1"/>
  <c r="GN44" i="1"/>
  <c r="GO44" i="1" s="1"/>
  <c r="FG10" i="1"/>
  <c r="FV9" i="1"/>
  <c r="BI15" i="1"/>
  <c r="BI17" i="1" s="1"/>
  <c r="GR17" i="1"/>
  <c r="ES12" i="1"/>
  <c r="EO32" i="1"/>
  <c r="CG8" i="1"/>
  <c r="HM30" i="1"/>
  <c r="FF39" i="1"/>
  <c r="EE21" i="1"/>
  <c r="BF8" i="1"/>
  <c r="BF41" i="1" s="1"/>
  <c r="BG41" i="1" s="1"/>
  <c r="AR66" i="1"/>
  <c r="FG52" i="1"/>
  <c r="HN63" i="1"/>
  <c r="GR10" i="1"/>
  <c r="EL18" i="1"/>
  <c r="HI36" i="1"/>
  <c r="HN20" i="1"/>
  <c r="EB12" i="1"/>
  <c r="GO13" i="1"/>
  <c r="FG27" i="1"/>
  <c r="FX32" i="1"/>
  <c r="EI18" i="1"/>
  <c r="EZ10" i="1"/>
  <c r="EL12" i="1"/>
  <c r="EK17" i="1"/>
  <c r="HK17" i="1"/>
  <c r="FE15" i="1"/>
  <c r="FE16" i="1" s="1"/>
  <c r="HN35" i="1"/>
  <c r="AA65" i="1"/>
  <c r="GO7" i="1"/>
  <c r="AA25" i="1"/>
  <c r="HI44" i="1"/>
  <c r="HK44" i="1" s="1"/>
  <c r="HK29" i="1"/>
  <c r="HM21" i="1"/>
  <c r="FU18" i="1"/>
  <c r="DJ15" i="1"/>
  <c r="CM15" i="1" s="1"/>
  <c r="GJ41" i="1"/>
  <c r="GL41" i="1" s="1"/>
  <c r="FX41" i="1"/>
  <c r="FY41" i="1" s="1"/>
  <c r="HN10" i="1"/>
  <c r="HM32" i="1"/>
  <c r="FF21" i="1"/>
  <c r="EI36" i="1"/>
  <c r="FU41" i="1"/>
  <c r="FV41" i="1" s="1"/>
  <c r="FX36" i="1"/>
  <c r="DD34" i="1"/>
  <c r="CG34" i="1" s="1"/>
  <c r="EY41" i="1"/>
  <c r="ES39" i="1"/>
  <c r="GJ39" i="1"/>
  <c r="FS10" i="1"/>
  <c r="FE21" i="1"/>
  <c r="T51" i="1"/>
  <c r="W51" i="1" s="1"/>
  <c r="Q51" i="1" s="1"/>
  <c r="FS56" i="1"/>
  <c r="AA52" i="1"/>
  <c r="AD51" i="1"/>
  <c r="AD66" i="1" s="1"/>
  <c r="FW67" i="1"/>
  <c r="AQ64" i="1"/>
  <c r="Y66" i="1"/>
  <c r="AA66" i="1" s="1"/>
  <c r="GO49" i="1"/>
  <c r="AA58" i="1"/>
  <c r="EK27" i="1"/>
  <c r="FT21" i="1"/>
  <c r="AC15" i="1"/>
  <c r="AC16" i="1" s="1"/>
  <c r="K11" i="1"/>
  <c r="K12" i="1" s="1"/>
  <c r="HJ30" i="1"/>
  <c r="DV41" i="1"/>
  <c r="K16" i="1"/>
  <c r="K34" i="1" s="1"/>
  <c r="DJ12" i="1"/>
  <c r="CM12" i="1" s="1"/>
  <c r="GT36" i="1"/>
  <c r="GR31" i="1"/>
  <c r="EE30" i="1"/>
  <c r="GO28" i="1"/>
  <c r="EL21" i="1"/>
  <c r="GO10" i="1"/>
  <c r="H12" i="1"/>
  <c r="FW39" i="1"/>
  <c r="FY39" i="1" s="1"/>
  <c r="GQ67" i="1"/>
  <c r="EO18" i="1"/>
  <c r="FV8" i="1"/>
  <c r="HK8" i="1"/>
  <c r="BI8" i="1"/>
  <c r="BI34" i="1" s="1"/>
  <c r="DJ30" i="1"/>
  <c r="CM30" i="1" s="1"/>
  <c r="EI15" i="1"/>
  <c r="EI16" i="1" s="1"/>
  <c r="GO31" i="1"/>
  <c r="N31" i="1"/>
  <c r="GM15" i="1"/>
  <c r="GM16" i="1" s="1"/>
  <c r="EX18" i="1"/>
  <c r="H10" i="7"/>
  <c r="EU44" i="1"/>
  <c r="EX34" i="1"/>
  <c r="EZ34" i="1" s="1"/>
  <c r="DJ34" i="1"/>
  <c r="CM34" i="1" s="1"/>
  <c r="FY8" i="1"/>
  <c r="GR35" i="1"/>
  <c r="HI18" i="1"/>
  <c r="FW36" i="1"/>
  <c r="FW21" i="1"/>
  <c r="HK28" i="1"/>
  <c r="DJ21" i="1"/>
  <c r="CM21" i="1" s="1"/>
  <c r="AH10" i="1"/>
  <c r="EZ8" i="1"/>
  <c r="FT39" i="1"/>
  <c r="FV39" i="1" s="1"/>
  <c r="HI39" i="1"/>
  <c r="HK39" i="1" s="1"/>
  <c r="BO15" i="1"/>
  <c r="BO17" i="1" s="1"/>
  <c r="GB36" i="1"/>
  <c r="HJ41" i="1"/>
  <c r="HK41" i="1" s="1"/>
  <c r="DJ41" i="1"/>
  <c r="CM41" i="1" s="1"/>
  <c r="FG20" i="1"/>
  <c r="EL36" i="1"/>
  <c r="FT30" i="1"/>
  <c r="AL34" i="1"/>
  <c r="AA64" i="1"/>
  <c r="FY11" i="1"/>
  <c r="AN10" i="1"/>
  <c r="T19" i="1"/>
  <c r="W19" i="1" s="1"/>
  <c r="FY9" i="1"/>
  <c r="FY23" i="1"/>
  <c r="FY25" i="1"/>
  <c r="FS6" i="1"/>
  <c r="I58" i="1"/>
  <c r="FS25" i="1"/>
  <c r="AW58" i="1"/>
  <c r="EK19" i="1"/>
  <c r="FC26" i="1"/>
  <c r="H66" i="1"/>
  <c r="T66" i="1" s="1"/>
  <c r="U66" i="1" s="1"/>
  <c r="FT36" i="1"/>
  <c r="CM8" i="1"/>
  <c r="AA28" i="1"/>
  <c r="HJ21" i="1"/>
  <c r="DV12" i="1"/>
  <c r="FR44" i="1"/>
  <c r="FS44" i="1" s="1"/>
  <c r="HL33" i="1"/>
  <c r="HL60" i="1" s="1"/>
  <c r="GO17" i="1"/>
  <c r="DJ18" i="1"/>
  <c r="CM18" i="1" s="1"/>
  <c r="EK31" i="1"/>
  <c r="EL41" i="1"/>
  <c r="GQ54" i="1"/>
  <c r="EO12" i="1"/>
  <c r="DD39" i="1"/>
  <c r="CG39" i="1" s="1"/>
  <c r="AT10" i="1"/>
  <c r="DJ36" i="1"/>
  <c r="CM36" i="1" s="1"/>
  <c r="HK20" i="1"/>
  <c r="K18" i="1"/>
  <c r="DJ32" i="1"/>
  <c r="CM32" i="1" s="1"/>
  <c r="BI51" i="1"/>
  <c r="BI66" i="1" s="1"/>
  <c r="HG41" i="1"/>
  <c r="GB67" i="1"/>
  <c r="EO15" i="1"/>
  <c r="EO16" i="1" s="1"/>
  <c r="FY6" i="1"/>
  <c r="FS19" i="1"/>
  <c r="FC22" i="1"/>
  <c r="AA14" i="1"/>
  <c r="GR11" i="1"/>
  <c r="GO9" i="1"/>
  <c r="GB12" i="1"/>
  <c r="EX15" i="1"/>
  <c r="EX16" i="1" s="1"/>
  <c r="FT15" i="1"/>
  <c r="FT16" i="1" s="1"/>
  <c r="FE30" i="1"/>
  <c r="FS29" i="1"/>
  <c r="FW30" i="1"/>
  <c r="BO8" i="1"/>
  <c r="BO12" i="1" s="1"/>
  <c r="M66" i="1"/>
  <c r="O66" i="1" s="1"/>
  <c r="FY29" i="1"/>
  <c r="GO20" i="1"/>
  <c r="BR11" i="1"/>
  <c r="FT32" i="1"/>
  <c r="L51" i="1"/>
  <c r="L58" i="1"/>
  <c r="HN13" i="1"/>
  <c r="FV11" i="1"/>
  <c r="FU32" i="1"/>
  <c r="AV14" i="1"/>
  <c r="AW14" i="1" s="1"/>
  <c r="FY63" i="1"/>
  <c r="FY51" i="1"/>
  <c r="AQ58" i="1"/>
  <c r="GR28" i="1"/>
  <c r="GR53" i="1"/>
  <c r="EK50" i="1"/>
  <c r="FV57" i="1"/>
  <c r="GL65" i="1"/>
  <c r="EO41" i="1"/>
  <c r="FG35" i="1"/>
  <c r="GM18" i="1"/>
  <c r="FE18" i="1"/>
  <c r="GM30" i="1"/>
  <c r="GL59" i="1"/>
  <c r="FC65" i="1"/>
  <c r="FV13" i="1"/>
  <c r="AL15" i="1"/>
  <c r="AL17" i="1" s="1"/>
  <c r="AL18" i="1" s="1"/>
  <c r="FC64" i="1"/>
  <c r="FS7" i="1"/>
  <c r="FY28" i="1"/>
  <c r="EO39" i="1"/>
  <c r="HI21" i="1"/>
  <c r="FG8" i="1"/>
  <c r="FE36" i="1"/>
  <c r="AW28" i="1"/>
  <c r="AL39" i="1"/>
  <c r="FS23" i="1"/>
  <c r="HM18" i="1"/>
  <c r="FV28" i="1"/>
  <c r="FV6" i="1"/>
  <c r="AW64" i="1"/>
  <c r="AH64" i="1"/>
  <c r="FE12" i="1"/>
  <c r="EO34" i="1"/>
  <c r="FE41" i="1"/>
  <c r="FG41" i="1" s="1"/>
  <c r="GR19" i="1"/>
  <c r="AL12" i="1"/>
  <c r="GP54" i="1"/>
  <c r="AR15" i="1"/>
  <c r="AR17" i="1" s="1"/>
  <c r="FE39" i="1"/>
  <c r="BF15" i="1"/>
  <c r="BF17" i="1" s="1"/>
  <c r="HI30" i="1"/>
  <c r="FQ32" i="1"/>
  <c r="HK19" i="1"/>
  <c r="FG59" i="1"/>
  <c r="FC19" i="1"/>
  <c r="GO23" i="1"/>
  <c r="FF36" i="1"/>
  <c r="FG7" i="1"/>
  <c r="HK9" i="1"/>
  <c r="GL57" i="1"/>
  <c r="FS14" i="1"/>
  <c r="AW10" i="1"/>
  <c r="FE32" i="1"/>
  <c r="AI15" i="1"/>
  <c r="AI17" i="1" s="1"/>
  <c r="AI18" i="1" s="1"/>
  <c r="R28" i="1"/>
  <c r="FR15" i="1"/>
  <c r="FR16" i="1" s="1"/>
  <c r="FY31" i="1"/>
  <c r="T13" i="1"/>
  <c r="W13" i="1" s="1"/>
  <c r="FG50" i="1"/>
  <c r="HM16" i="1"/>
  <c r="EK9" i="1"/>
  <c r="GN15" i="1"/>
  <c r="GN16" i="1" s="1"/>
  <c r="EK7" i="1"/>
  <c r="FG49" i="1"/>
  <c r="FQ18" i="1"/>
  <c r="FS13" i="1"/>
  <c r="AI34" i="1"/>
  <c r="AJ10" i="1"/>
  <c r="AK10" i="1" s="1"/>
  <c r="FQ39" i="1"/>
  <c r="AR12" i="1"/>
  <c r="FQ30" i="1"/>
  <c r="FQ21" i="1"/>
  <c r="AI39" i="1"/>
  <c r="FQ41" i="1"/>
  <c r="FS41" i="1" s="1"/>
  <c r="FS8" i="1"/>
  <c r="GR27" i="1"/>
  <c r="FQ12" i="1"/>
  <c r="EJ18" i="1"/>
  <c r="FG19" i="1"/>
  <c r="FA21" i="1"/>
  <c r="J66" i="1"/>
  <c r="L66" i="1" s="1"/>
  <c r="FA36" i="1"/>
  <c r="FC36" i="1" s="1"/>
  <c r="FA32" i="1"/>
  <c r="AG51" i="1"/>
  <c r="AG66" i="1" s="1"/>
  <c r="AH66" i="1" s="1"/>
  <c r="FA41" i="1"/>
  <c r="FC41" i="1" s="1"/>
  <c r="DM15" i="1"/>
  <c r="DM16" i="1" s="1"/>
  <c r="HM12" i="1"/>
  <c r="FA30" i="1"/>
  <c r="FA34" i="1"/>
  <c r="GO41" i="1"/>
  <c r="HC44" i="1"/>
  <c r="HN31" i="1"/>
  <c r="FY22" i="1"/>
  <c r="FC17" i="1"/>
  <c r="FC11" i="1"/>
  <c r="BL15" i="1"/>
  <c r="BL16" i="1" s="1"/>
  <c r="EE34" i="1"/>
  <c r="GP30" i="1"/>
  <c r="FV7" i="1"/>
  <c r="AW52" i="1"/>
  <c r="GO25" i="1"/>
  <c r="GQ21" i="1"/>
  <c r="Z29" i="1"/>
  <c r="EE36" i="1"/>
  <c r="EE12" i="1"/>
  <c r="AO15" i="1"/>
  <c r="AO17" i="1" s="1"/>
  <c r="AO31" i="1" s="1"/>
  <c r="FE67" i="1"/>
  <c r="HI54" i="1"/>
  <c r="EE39" i="1"/>
  <c r="GP44" i="1"/>
  <c r="GR44" i="1" s="1"/>
  <c r="EE18" i="1"/>
  <c r="FC9" i="1"/>
  <c r="GO63" i="1"/>
  <c r="FC14" i="1"/>
  <c r="HL32" i="1"/>
  <c r="HI67" i="1"/>
  <c r="GN21" i="1"/>
  <c r="HJ12" i="1"/>
  <c r="GR23" i="1"/>
  <c r="FV25" i="1"/>
  <c r="GR9" i="1"/>
  <c r="AA59" i="1"/>
  <c r="HN14" i="1"/>
  <c r="AK58" i="1"/>
  <c r="FY44" i="1"/>
  <c r="FE33" i="1"/>
  <c r="FE34" i="1" s="1"/>
  <c r="AN64" i="1"/>
  <c r="FV14" i="1"/>
  <c r="T6" i="1"/>
  <c r="T8" i="1" s="1"/>
  <c r="GQ18" i="1"/>
  <c r="O51" i="1"/>
  <c r="AW57" i="1"/>
  <c r="GN32" i="1"/>
  <c r="GO32" i="1" s="1"/>
  <c r="FT54" i="1"/>
  <c r="GQ15" i="1"/>
  <c r="GN18" i="1"/>
  <c r="GR14" i="1"/>
  <c r="FU15" i="1"/>
  <c r="FU16" i="1" s="1"/>
  <c r="HC67" i="1"/>
  <c r="GN12" i="1"/>
  <c r="I51" i="1"/>
  <c r="AN51" i="1"/>
  <c r="FS24" i="1"/>
  <c r="HJ15" i="1"/>
  <c r="HJ16" i="1" s="1"/>
  <c r="HK14" i="1"/>
  <c r="GM54" i="1"/>
  <c r="HN64" i="1"/>
  <c r="FY49" i="1"/>
  <c r="FF67" i="1"/>
  <c r="FG57" i="1"/>
  <c r="AW59" i="1"/>
  <c r="BC51" i="1"/>
  <c r="BC66" i="1" s="1"/>
  <c r="AC66" i="1"/>
  <c r="AG58" i="1"/>
  <c r="AH58" i="1" s="1"/>
  <c r="FG51" i="1"/>
  <c r="EK64" i="1"/>
  <c r="FQ54" i="1"/>
  <c r="GL52" i="1"/>
  <c r="L64" i="1"/>
  <c r="T50" i="1"/>
  <c r="W50" i="1" s="1"/>
  <c r="GR59" i="1"/>
  <c r="FV58" i="1"/>
  <c r="HN49" i="1"/>
  <c r="HK64" i="1"/>
  <c r="FT67" i="1"/>
  <c r="AN58" i="1"/>
  <c r="AT57" i="1"/>
  <c r="FW54" i="1"/>
  <c r="GR63" i="1"/>
  <c r="EZ57" i="1"/>
  <c r="GR49" i="1"/>
  <c r="FE54" i="1"/>
  <c r="HL54" i="1"/>
  <c r="EZ58" i="1"/>
  <c r="FS57" i="1"/>
  <c r="HN58" i="1"/>
  <c r="FS59" i="1"/>
  <c r="GR52" i="1"/>
  <c r="FG63" i="1"/>
  <c r="AS51" i="1"/>
  <c r="AS66" i="1" s="1"/>
  <c r="FI67" i="1"/>
  <c r="FS65" i="1"/>
  <c r="EK58" i="1"/>
  <c r="X57" i="1"/>
  <c r="AJ64" i="1"/>
  <c r="AK64" i="1" s="1"/>
  <c r="HM67" i="1"/>
  <c r="FC49" i="1"/>
  <c r="HK59" i="1"/>
  <c r="AT64" i="1"/>
  <c r="FY64" i="1"/>
  <c r="FV52" i="1"/>
  <c r="EK52" i="1"/>
  <c r="FS64" i="1"/>
  <c r="HK51" i="1"/>
  <c r="HN65" i="1"/>
  <c r="GN54" i="1"/>
  <c r="FC53" i="1"/>
  <c r="FV53" i="1"/>
  <c r="FR67" i="1"/>
  <c r="EZ65" i="1"/>
  <c r="T64" i="1"/>
  <c r="FC56" i="1"/>
  <c r="H31" i="1"/>
  <c r="AJ66" i="1"/>
  <c r="AK51" i="1"/>
  <c r="I29" i="2"/>
  <c r="H30" i="2"/>
  <c r="I30" i="2" s="1"/>
  <c r="AV66" i="1"/>
  <c r="AW66" i="1" s="1"/>
  <c r="AW51" i="1"/>
  <c r="EK39" i="1"/>
  <c r="FY14" i="1"/>
  <c r="HK6" i="1"/>
  <c r="FX12" i="1"/>
  <c r="EK59" i="1"/>
  <c r="FI32" i="1"/>
  <c r="FY19" i="1"/>
  <c r="FC50" i="1"/>
  <c r="FV65" i="1"/>
  <c r="HN6" i="1"/>
  <c r="GT67" i="1"/>
  <c r="GR25" i="1"/>
  <c r="FY66" i="1"/>
  <c r="GL6" i="1"/>
  <c r="FY24" i="1"/>
  <c r="EK25" i="1"/>
  <c r="FV17" i="1"/>
  <c r="AN66" i="1"/>
  <c r="HK24" i="1"/>
  <c r="T59" i="1"/>
  <c r="W59" i="1" s="1"/>
  <c r="FV23" i="1"/>
  <c r="HN27" i="1"/>
  <c r="FX15" i="1"/>
  <c r="FX16" i="1" s="1"/>
  <c r="FR12" i="1"/>
  <c r="HL67" i="1"/>
  <c r="FC58" i="1"/>
  <c r="FG9" i="1"/>
  <c r="GR22" i="1"/>
  <c r="FC6" i="1"/>
  <c r="EK63" i="1"/>
  <c r="T10" i="1"/>
  <c r="GO51" i="1"/>
  <c r="GR65" i="1"/>
  <c r="HK52" i="1"/>
  <c r="FY58" i="1"/>
  <c r="FX18" i="1"/>
  <c r="FS50" i="1"/>
  <c r="GO65" i="1"/>
  <c r="EJ15" i="1"/>
  <c r="EJ16" i="1" s="1"/>
  <c r="FF15" i="1"/>
  <c r="FF16" i="1" s="1"/>
  <c r="GR7" i="1"/>
  <c r="GR51" i="1"/>
  <c r="FL15" i="1"/>
  <c r="FL16" i="1" s="1"/>
  <c r="FF12" i="1"/>
  <c r="EZ51" i="1"/>
  <c r="GT21" i="1"/>
  <c r="EK28" i="1"/>
  <c r="FV27" i="1"/>
  <c r="GQ32" i="1"/>
  <c r="GB54" i="1"/>
  <c r="FI21" i="1"/>
  <c r="HK23" i="1"/>
  <c r="FY59" i="1"/>
  <c r="FX21" i="1"/>
  <c r="HK53" i="1"/>
  <c r="FS9" i="1"/>
  <c r="FR32" i="1"/>
  <c r="GT54" i="1"/>
  <c r="EK14" i="1"/>
  <c r="GL7" i="1"/>
  <c r="FG58" i="1"/>
  <c r="FC25" i="1"/>
  <c r="HG12" i="1"/>
  <c r="HK50" i="1"/>
  <c r="FI54" i="1"/>
  <c r="HN26" i="1"/>
  <c r="HK65" i="1"/>
  <c r="FI18" i="1"/>
  <c r="HJ54" i="1"/>
  <c r="EZ52" i="1"/>
  <c r="HN19" i="1"/>
  <c r="EZ9" i="1"/>
  <c r="T58" i="1"/>
  <c r="GO19" i="1"/>
  <c r="GL23" i="1"/>
  <c r="EK49" i="1"/>
  <c r="GR24" i="1"/>
  <c r="EY12" i="1"/>
  <c r="HM54" i="1"/>
  <c r="GR57" i="1"/>
  <c r="HN52" i="1"/>
  <c r="HK27" i="1"/>
  <c r="EK51" i="1"/>
  <c r="FY65" i="1"/>
  <c r="GL27" i="1"/>
  <c r="T52" i="1"/>
  <c r="W52" i="1" s="1"/>
  <c r="FF54" i="1"/>
  <c r="FR54" i="1"/>
  <c r="GT15" i="1"/>
  <c r="GT16" i="1" s="1"/>
  <c r="FG28" i="1"/>
  <c r="EK10" i="1"/>
  <c r="GO53" i="1"/>
  <c r="EK66" i="1"/>
  <c r="HN24" i="1"/>
  <c r="FG14" i="1"/>
  <c r="FC52" i="1"/>
  <c r="HN28" i="1"/>
  <c r="HK22" i="1"/>
  <c r="FS27" i="1"/>
  <c r="FC57" i="1"/>
  <c r="HN57" i="1"/>
  <c r="GO27" i="1"/>
  <c r="EZ14" i="1"/>
  <c r="HK57" i="1"/>
  <c r="GQ12" i="1"/>
  <c r="HK58" i="1"/>
  <c r="EZ64" i="1"/>
  <c r="HN59" i="1"/>
  <c r="GB15" i="1"/>
  <c r="GB16" i="1" s="1"/>
  <c r="GO64" i="1"/>
  <c r="FU12" i="1"/>
  <c r="FG25" i="1"/>
  <c r="GR58" i="1"/>
  <c r="GO14" i="1"/>
  <c r="FS53" i="1"/>
  <c r="GO57" i="1"/>
  <c r="FS22" i="1"/>
  <c r="FS51" i="1"/>
  <c r="FG53" i="1"/>
  <c r="EZ23" i="1"/>
  <c r="GB21" i="1"/>
  <c r="FX54" i="1"/>
  <c r="Z15" i="1"/>
  <c r="Z16" i="1" s="1"/>
  <c r="FY10" i="1"/>
  <c r="FI12" i="1"/>
  <c r="HN9" i="1"/>
  <c r="FY56" i="1"/>
  <c r="GL14" i="1"/>
  <c r="FR21" i="1"/>
  <c r="HJ18" i="1"/>
  <c r="FV64" i="1"/>
  <c r="FV51" i="1"/>
  <c r="FI15" i="1"/>
  <c r="FI16" i="1" s="1"/>
  <c r="FF18" i="1"/>
  <c r="EJ36" i="1"/>
  <c r="FV59" i="1"/>
  <c r="EK6" i="1"/>
  <c r="GO59" i="1"/>
  <c r="EK65" i="1"/>
  <c r="FS26" i="1"/>
  <c r="EK57" i="1"/>
  <c r="HK26" i="1"/>
  <c r="EZ28" i="1"/>
  <c r="FC63" i="1"/>
  <c r="HN53" i="1"/>
  <c r="FS52" i="1"/>
  <c r="FV22" i="1"/>
  <c r="FY53" i="1"/>
  <c r="HK10" i="1"/>
  <c r="FX67" i="1"/>
  <c r="FR18" i="1"/>
  <c r="GR50" i="1"/>
  <c r="HN25" i="1"/>
  <c r="GO24" i="1"/>
  <c r="HC54" i="1"/>
  <c r="HJ32" i="1"/>
  <c r="GO6" i="1"/>
  <c r="FB21" i="1"/>
  <c r="FF32" i="1"/>
  <c r="GO58" i="1"/>
  <c r="FG64" i="1"/>
  <c r="FY52" i="1"/>
  <c r="EK56" i="1"/>
  <c r="FB15" i="1"/>
  <c r="FB16" i="1" s="1"/>
  <c r="EZ27" i="1"/>
  <c r="N8" i="1"/>
  <c r="GR64" i="1"/>
  <c r="HK7" i="1"/>
  <c r="FY26" i="1"/>
  <c r="N15" i="1"/>
  <c r="GR66" i="1"/>
  <c r="FT60" i="1"/>
  <c r="FT34" i="1"/>
  <c r="BL12" i="1"/>
  <c r="GB34" i="1"/>
  <c r="GB60" i="1"/>
  <c r="GB61" i="1" s="1"/>
  <c r="BC41" i="1"/>
  <c r="BD41" i="1" s="1"/>
  <c r="BC39" i="1"/>
  <c r="BD39" i="1" s="1"/>
  <c r="BC34" i="1"/>
  <c r="HN15" i="1"/>
  <c r="HL16" i="1"/>
  <c r="EE16" i="1"/>
  <c r="BL39" i="1"/>
  <c r="BM39" i="1" s="1"/>
  <c r="BL41" i="1"/>
  <c r="BM41" i="1" s="1"/>
  <c r="BL34" i="1"/>
  <c r="CM44" i="1"/>
  <c r="HC60" i="1"/>
  <c r="BC12" i="1"/>
  <c r="AU17" i="1"/>
  <c r="H40" i="2"/>
  <c r="H35" i="2"/>
  <c r="I35" i="2" s="1"/>
  <c r="I34" i="2"/>
  <c r="H23" i="13"/>
  <c r="K15" i="13"/>
  <c r="AZ12" i="1" l="1"/>
  <c r="T31" i="1"/>
  <c r="FS30" i="1"/>
  <c r="EZ12" i="1"/>
  <c r="EK12" i="1"/>
  <c r="AQ51" i="1"/>
  <c r="FX34" i="1"/>
  <c r="FY34" i="1" s="1"/>
  <c r="GQ60" i="1"/>
  <c r="GQ61" i="1" s="1"/>
  <c r="HK18" i="1"/>
  <c r="AQ66" i="1"/>
  <c r="N24" i="1"/>
  <c r="N26" i="1" s="1"/>
  <c r="N29" i="1" s="1"/>
  <c r="N30" i="1" s="1"/>
  <c r="AZ41" i="1"/>
  <c r="BA41" i="1" s="1"/>
  <c r="AZ39" i="1"/>
  <c r="BA39" i="1" s="1"/>
  <c r="W15" i="1"/>
  <c r="W17" i="1" s="1"/>
  <c r="BI39" i="1"/>
  <c r="BJ39" i="1" s="1"/>
  <c r="FY18" i="1"/>
  <c r="BI12" i="1"/>
  <c r="FG32" i="1"/>
  <c r="BI41" i="1"/>
  <c r="BJ41" i="1" s="1"/>
  <c r="FC32" i="1"/>
  <c r="FY30" i="1"/>
  <c r="BR39" i="1"/>
  <c r="BS39" i="1" s="1"/>
  <c r="FC39" i="1"/>
  <c r="AZ16" i="1"/>
  <c r="FY12" i="1"/>
  <c r="FW60" i="1"/>
  <c r="FW61" i="1" s="1"/>
  <c r="FV12" i="1"/>
  <c r="BR34" i="1"/>
  <c r="BR16" i="1"/>
  <c r="FY33" i="1"/>
  <c r="FC30" i="1"/>
  <c r="BR12" i="1"/>
  <c r="HN30" i="1"/>
  <c r="BO39" i="1"/>
  <c r="BP39" i="1" s="1"/>
  <c r="FS18" i="1"/>
  <c r="BO34" i="1"/>
  <c r="GO12" i="1"/>
  <c r="HN32" i="1"/>
  <c r="FG21" i="1"/>
  <c r="BC17" i="1"/>
  <c r="BC31" i="1" s="1"/>
  <c r="BC32" i="1" s="1"/>
  <c r="GT60" i="1"/>
  <c r="GT61" i="1" s="1"/>
  <c r="HL34" i="1"/>
  <c r="HN34" i="1" s="1"/>
  <c r="AZ17" i="1"/>
  <c r="AZ18" i="1" s="1"/>
  <c r="BO16" i="1"/>
  <c r="EK34" i="1"/>
  <c r="FC34" i="1"/>
  <c r="FI34" i="1"/>
  <c r="HN18" i="1"/>
  <c r="HN36" i="1"/>
  <c r="EK32" i="1"/>
  <c r="HI60" i="1"/>
  <c r="HI61" i="1" s="1"/>
  <c r="FS32" i="1"/>
  <c r="HK30" i="1"/>
  <c r="HN12" i="1"/>
  <c r="GO39" i="1"/>
  <c r="EK21" i="1"/>
  <c r="BF39" i="1"/>
  <c r="BG39" i="1" s="1"/>
  <c r="BF34" i="1"/>
  <c r="GR21" i="1"/>
  <c r="EZ41" i="1"/>
  <c r="FC18" i="1"/>
  <c r="GR32" i="1"/>
  <c r="GR15" i="1"/>
  <c r="FS39" i="1"/>
  <c r="GL39" i="1"/>
  <c r="HN33" i="1"/>
  <c r="FR60" i="1"/>
  <c r="FR61" i="1" s="1"/>
  <c r="HM60" i="1"/>
  <c r="HM61" i="1" s="1"/>
  <c r="EK41" i="1"/>
  <c r="FV15" i="1"/>
  <c r="FS15" i="1"/>
  <c r="GR30" i="1"/>
  <c r="HK32" i="1"/>
  <c r="GO30" i="1"/>
  <c r="FC12" i="1"/>
  <c r="HK15" i="1"/>
  <c r="GR18" i="1"/>
  <c r="GP60" i="1"/>
  <c r="GP61" i="1" s="1"/>
  <c r="FG39" i="1"/>
  <c r="FF60" i="1"/>
  <c r="FF61" i="1" s="1"/>
  <c r="AF16" i="1"/>
  <c r="AC17" i="1"/>
  <c r="AC18" i="1" s="1"/>
  <c r="K24" i="1"/>
  <c r="K26" i="1" s="1"/>
  <c r="K29" i="1" s="1"/>
  <c r="K44" i="1" s="1"/>
  <c r="FG16" i="1"/>
  <c r="FY21" i="1"/>
  <c r="X51" i="1"/>
  <c r="HK12" i="1"/>
  <c r="BO41" i="1"/>
  <c r="BP41" i="1" s="1"/>
  <c r="FQ16" i="1"/>
  <c r="FS16" i="1" s="1"/>
  <c r="AO16" i="1"/>
  <c r="K21" i="1"/>
  <c r="AR16" i="1"/>
  <c r="GR12" i="1"/>
  <c r="FS12" i="1"/>
  <c r="U51" i="1"/>
  <c r="W66" i="1"/>
  <c r="X66" i="1" s="1"/>
  <c r="GO21" i="1"/>
  <c r="GR36" i="1"/>
  <c r="GR33" i="1"/>
  <c r="AT66" i="1"/>
  <c r="EK36" i="1"/>
  <c r="GO18" i="1"/>
  <c r="BF16" i="1"/>
  <c r="HN41" i="1"/>
  <c r="FV18" i="1"/>
  <c r="BF12" i="1"/>
  <c r="HN21" i="1"/>
  <c r="BI16" i="1"/>
  <c r="DJ16" i="1"/>
  <c r="CM16" i="1" s="1"/>
  <c r="HK21" i="1"/>
  <c r="EK18" i="1"/>
  <c r="FY36" i="1"/>
  <c r="T15" i="1"/>
  <c r="T16" i="1" s="1"/>
  <c r="AK66" i="1"/>
  <c r="AR20" i="1"/>
  <c r="AR21" i="1" s="1"/>
  <c r="AR31" i="1"/>
  <c r="AR32" i="1" s="1"/>
  <c r="AR18" i="1"/>
  <c r="EK16" i="1"/>
  <c r="FY32" i="1"/>
  <c r="FG36" i="1"/>
  <c r="K53" i="1"/>
  <c r="K56" i="1" s="1"/>
  <c r="AL31" i="1"/>
  <c r="AL32" i="1" s="1"/>
  <c r="FS21" i="1"/>
  <c r="FV32" i="1"/>
  <c r="AL16" i="1"/>
  <c r="AL20" i="1"/>
  <c r="AL35" i="1" s="1"/>
  <c r="FG18" i="1"/>
  <c r="AE51" i="1"/>
  <c r="I66" i="1"/>
  <c r="FG12" i="1"/>
  <c r="BR17" i="1"/>
  <c r="BR18" i="1" s="1"/>
  <c r="HK16" i="1"/>
  <c r="HN16" i="1"/>
  <c r="FC21" i="1"/>
  <c r="AE66" i="1"/>
  <c r="AH51" i="1"/>
  <c r="FY15" i="1"/>
  <c r="AI16" i="1"/>
  <c r="FY16" i="1"/>
  <c r="GO15" i="1"/>
  <c r="AI31" i="1"/>
  <c r="AI32" i="1" s="1"/>
  <c r="AI20" i="1"/>
  <c r="AI35" i="1" s="1"/>
  <c r="GQ16" i="1"/>
  <c r="GR16" i="1" s="1"/>
  <c r="BL17" i="1"/>
  <c r="BL18" i="1" s="1"/>
  <c r="GO16" i="1"/>
  <c r="FC15" i="1"/>
  <c r="FG15" i="1"/>
  <c r="AT51" i="1"/>
  <c r="EK15" i="1"/>
  <c r="N36" i="1"/>
  <c r="GR34" i="1"/>
  <c r="FG33" i="1"/>
  <c r="FE60" i="1"/>
  <c r="FE61" i="1" s="1"/>
  <c r="AO20" i="1"/>
  <c r="AO21" i="1" s="1"/>
  <c r="AO18" i="1"/>
  <c r="H32" i="1"/>
  <c r="T41" i="1"/>
  <c r="T11" i="1"/>
  <c r="T12" i="1" s="1"/>
  <c r="T34" i="1"/>
  <c r="T39" i="1"/>
  <c r="Z44" i="1"/>
  <c r="Z30" i="1"/>
  <c r="W64" i="1"/>
  <c r="U64" i="1"/>
  <c r="I49" i="1"/>
  <c r="I63" i="1"/>
  <c r="N16" i="1"/>
  <c r="N34" i="1" s="1"/>
  <c r="Q66" i="1"/>
  <c r="R66" i="1" s="1"/>
  <c r="R51" i="1"/>
  <c r="FV16" i="1"/>
  <c r="N39" i="1"/>
  <c r="N11" i="1"/>
  <c r="N12" i="1" s="1"/>
  <c r="N18" i="1"/>
  <c r="N41" i="1"/>
  <c r="N32" i="1"/>
  <c r="HL61" i="1"/>
  <c r="FG34" i="1"/>
  <c r="N21" i="1"/>
  <c r="FC16" i="1"/>
  <c r="FT61" i="1"/>
  <c r="W58" i="1"/>
  <c r="U58" i="1"/>
  <c r="HC61" i="1"/>
  <c r="W10" i="1"/>
  <c r="U10" i="1"/>
  <c r="H20" i="13"/>
  <c r="H41" i="2"/>
  <c r="I41" i="2" s="1"/>
  <c r="H46" i="2"/>
  <c r="I40" i="2"/>
  <c r="BO31" i="1"/>
  <c r="BO32" i="1" s="1"/>
  <c r="BO20" i="1"/>
  <c r="BO18" i="1"/>
  <c r="AU20" i="1"/>
  <c r="AU18" i="1"/>
  <c r="AU31" i="1"/>
  <c r="AZ20" i="1"/>
  <c r="BF31" i="1"/>
  <c r="BF32" i="1" s="1"/>
  <c r="BF18" i="1"/>
  <c r="BF20" i="1"/>
  <c r="AF18" i="1"/>
  <c r="AF31" i="1"/>
  <c r="AF20" i="1"/>
  <c r="AO32" i="1"/>
  <c r="BI18" i="1"/>
  <c r="BI20" i="1"/>
  <c r="BI31" i="1"/>
  <c r="BI32" i="1" s="1"/>
  <c r="K11" i="13"/>
  <c r="T32" i="1" l="1"/>
  <c r="AC20" i="1"/>
  <c r="W16" i="1"/>
  <c r="W34" i="1" s="1"/>
  <c r="N44" i="1"/>
  <c r="AC31" i="1"/>
  <c r="BC18" i="1"/>
  <c r="BC20" i="1"/>
  <c r="BC21" i="1" s="1"/>
  <c r="AI21" i="1"/>
  <c r="FY60" i="1"/>
  <c r="AZ31" i="1"/>
  <c r="AZ32" i="1" s="1"/>
  <c r="BR31" i="1"/>
  <c r="BR32" i="1" s="1"/>
  <c r="K30" i="1"/>
  <c r="BR20" i="1"/>
  <c r="BR35" i="1" s="1"/>
  <c r="BR36" i="1" s="1"/>
  <c r="BR53" i="1" s="1"/>
  <c r="BR56" i="1" s="1"/>
  <c r="AI24" i="1"/>
  <c r="AI26" i="1" s="1"/>
  <c r="GR60" i="1"/>
  <c r="AL24" i="1"/>
  <c r="BI24" i="1" s="1"/>
  <c r="AR24" i="1"/>
  <c r="BO24" i="1" s="1"/>
  <c r="AL21" i="1"/>
  <c r="AR35" i="1"/>
  <c r="AR36" i="1" s="1"/>
  <c r="HN60" i="1"/>
  <c r="N53" i="1"/>
  <c r="N56" i="1" s="1"/>
  <c r="BL31" i="1"/>
  <c r="BL32" i="1" s="1"/>
  <c r="BL20" i="1"/>
  <c r="BL21" i="1" s="1"/>
  <c r="AO35" i="1"/>
  <c r="AO36" i="1" s="1"/>
  <c r="AO24" i="1"/>
  <c r="AO26" i="1" s="1"/>
  <c r="FG60" i="1"/>
  <c r="T17" i="1"/>
  <c r="Q64" i="1"/>
  <c r="R64" i="1" s="1"/>
  <c r="X64" i="1"/>
  <c r="Q58" i="1"/>
  <c r="R58" i="1" s="1"/>
  <c r="X58" i="1"/>
  <c r="Q10" i="1"/>
  <c r="R10" i="1" s="1"/>
  <c r="X10" i="1"/>
  <c r="W20" i="1"/>
  <c r="W31" i="1"/>
  <c r="W32" i="1" s="1"/>
  <c r="W18" i="1"/>
  <c r="H35" i="1"/>
  <c r="H21" i="1"/>
  <c r="H24" i="1"/>
  <c r="H26" i="1" s="1"/>
  <c r="H29" i="1" s="1"/>
  <c r="AY14" i="13"/>
  <c r="BC77" i="2"/>
  <c r="BI90" i="2"/>
  <c r="BI21" i="2"/>
  <c r="BC18" i="2"/>
  <c r="BC80" i="2"/>
  <c r="BC13" i="2"/>
  <c r="BI78" i="2"/>
  <c r="BC29" i="2"/>
  <c r="BF8" i="2"/>
  <c r="BF6" i="2"/>
  <c r="BC31" i="2"/>
  <c r="BC55" i="2"/>
  <c r="BF37" i="2"/>
  <c r="BF45" i="2"/>
  <c r="BC30" i="2"/>
  <c r="BC90" i="2"/>
  <c r="AX14" i="13"/>
  <c r="BF56" i="2"/>
  <c r="BC66" i="2"/>
  <c r="BF18" i="2"/>
  <c r="BF55" i="2"/>
  <c r="BC45" i="2"/>
  <c r="BC93" i="2"/>
  <c r="BI66" i="2"/>
  <c r="BF90" i="2"/>
  <c r="BF53" i="2"/>
  <c r="AZ14" i="13"/>
  <c r="BF69" i="2"/>
  <c r="BF61" i="2"/>
  <c r="BC54" i="2"/>
  <c r="BF66" i="2"/>
  <c r="BI56" i="2"/>
  <c r="BI23" i="13"/>
  <c r="BC42" i="2"/>
  <c r="BF29" i="2"/>
  <c r="BC78" i="2"/>
  <c r="BC61" i="2"/>
  <c r="BC8" i="2"/>
  <c r="BF85" i="2"/>
  <c r="BI30" i="2"/>
  <c r="BC21" i="2"/>
  <c r="BF42" i="2"/>
  <c r="BC5" i="2"/>
  <c r="BC6" i="2"/>
  <c r="BI7" i="2"/>
  <c r="BF30" i="2"/>
  <c r="BF5" i="2"/>
  <c r="BI54" i="2"/>
  <c r="BF78" i="2"/>
  <c r="BI29" i="2"/>
  <c r="BF13" i="2"/>
  <c r="BC32" i="2"/>
  <c r="BI69" i="2"/>
  <c r="BC56" i="2"/>
  <c r="BF32" i="2"/>
  <c r="BF77" i="2"/>
  <c r="BC85" i="2"/>
  <c r="BI32" i="2"/>
  <c r="BC69" i="2"/>
  <c r="BI5" i="2"/>
  <c r="BF54" i="2"/>
  <c r="BI42" i="2"/>
  <c r="BI6" i="2"/>
  <c r="AW14" i="13"/>
  <c r="BF21" i="2"/>
  <c r="BI37" i="2"/>
  <c r="BF93" i="2"/>
  <c r="BI18" i="2"/>
  <c r="BI61" i="2"/>
  <c r="BI45" i="2"/>
  <c r="BC37" i="2"/>
  <c r="BF31" i="2"/>
  <c r="BI8" i="2"/>
  <c r="BC53" i="2"/>
  <c r="BF80" i="2"/>
  <c r="AL36" i="1"/>
  <c r="BI21" i="1"/>
  <c r="BI35" i="1"/>
  <c r="BI36" i="1" s="1"/>
  <c r="BI53" i="1" s="1"/>
  <c r="BI56" i="1" s="1"/>
  <c r="AC35" i="1"/>
  <c r="AC24" i="1"/>
  <c r="AC21" i="1"/>
  <c r="AC32" i="1"/>
  <c r="AF35" i="1"/>
  <c r="AF21" i="1"/>
  <c r="AF24" i="1"/>
  <c r="AF32" i="1"/>
  <c r="AI36" i="1"/>
  <c r="BF21" i="1"/>
  <c r="BF35" i="1"/>
  <c r="BF36" i="1" s="1"/>
  <c r="BF53" i="1" s="1"/>
  <c r="BF56" i="1" s="1"/>
  <c r="AZ21" i="1"/>
  <c r="AZ35" i="1"/>
  <c r="AZ36" i="1" s="1"/>
  <c r="AZ53" i="1" s="1"/>
  <c r="AZ56" i="1" s="1"/>
  <c r="BC35" i="1"/>
  <c r="BC36" i="1" s="1"/>
  <c r="BC53" i="1" s="1"/>
  <c r="BC56" i="1" s="1"/>
  <c r="AU32" i="1"/>
  <c r="AU21" i="1"/>
  <c r="AU35" i="1"/>
  <c r="AU24" i="1"/>
  <c r="BO35" i="1"/>
  <c r="BO36" i="1" s="1"/>
  <c r="BO53" i="1" s="1"/>
  <c r="BO56" i="1" s="1"/>
  <c r="BO21" i="1"/>
  <c r="H47" i="2"/>
  <c r="I47" i="2" s="1"/>
  <c r="I46" i="2"/>
  <c r="H44" i="2"/>
  <c r="I44" i="2" s="1"/>
  <c r="I43" i="2"/>
  <c r="K17" i="13"/>
  <c r="BR21" i="1" l="1"/>
  <c r="BL24" i="1"/>
  <c r="BO23" i="13"/>
  <c r="AR26" i="1"/>
  <c r="AR29" i="1" s="1"/>
  <c r="BF24" i="1"/>
  <c r="AL26" i="1"/>
  <c r="BI26" i="1" s="1"/>
  <c r="BL35" i="1"/>
  <c r="BL36" i="1" s="1"/>
  <c r="BL53" i="1" s="1"/>
  <c r="BL56" i="1" s="1"/>
  <c r="BG14" i="13"/>
  <c r="BG15" i="13" s="1"/>
  <c r="AW11" i="13"/>
  <c r="BH20" i="13"/>
  <c r="BH11" i="13"/>
  <c r="BI17" i="13"/>
  <c r="BL11" i="13"/>
  <c r="BI11" i="13"/>
  <c r="BL17" i="13"/>
  <c r="AY20" i="13"/>
  <c r="BM23" i="13"/>
  <c r="BO11" i="13"/>
  <c r="BO17" i="13"/>
  <c r="BM11" i="13"/>
  <c r="BJ23" i="13"/>
  <c r="BM14" i="13"/>
  <c r="BM15" i="13" s="1"/>
  <c r="BE17" i="13"/>
  <c r="BE11" i="13"/>
  <c r="AW15" i="13"/>
  <c r="AW17" i="13"/>
  <c r="AW23" i="13"/>
  <c r="BC11" i="13"/>
  <c r="BE14" i="13"/>
  <c r="BE15" i="13" s="1"/>
  <c r="BC23" i="13"/>
  <c r="BJ17" i="13"/>
  <c r="BC17" i="13"/>
  <c r="BJ11" i="13"/>
  <c r="BJ20" i="13"/>
  <c r="BL23" i="13"/>
  <c r="AS11" i="13"/>
  <c r="BB20" i="13"/>
  <c r="BB17" i="13"/>
  <c r="T18" i="1"/>
  <c r="T20" i="1"/>
  <c r="BM17" i="13"/>
  <c r="BG20" i="13"/>
  <c r="BI14" i="13"/>
  <c r="BI15" i="13" s="1"/>
  <c r="BI20" i="13"/>
  <c r="BG11" i="13"/>
  <c r="BJ14" i="13"/>
  <c r="BJ15" i="13" s="1"/>
  <c r="AO53" i="1"/>
  <c r="BN14" i="13"/>
  <c r="BN15" i="13" s="1"/>
  <c r="BL20" i="13"/>
  <c r="AX15" i="13"/>
  <c r="BG23" i="13"/>
  <c r="BB23" i="13"/>
  <c r="BD17" i="13"/>
  <c r="AY17" i="13"/>
  <c r="BN23" i="13"/>
  <c r="AZ23" i="13"/>
  <c r="BG17" i="13"/>
  <c r="AZ15" i="13"/>
  <c r="AX11" i="13"/>
  <c r="AZ17" i="13"/>
  <c r="BE23" i="13"/>
  <c r="BF7" i="2"/>
  <c r="AI20" i="2"/>
  <c r="BF20" i="2" s="1"/>
  <c r="W21" i="1"/>
  <c r="W24" i="1"/>
  <c r="W26" i="1" s="1"/>
  <c r="W29" i="1" s="1"/>
  <c r="W35" i="1"/>
  <c r="W36" i="1" s="1"/>
  <c r="W53" i="1" s="1"/>
  <c r="W56" i="1" s="1"/>
  <c r="AL53" i="1"/>
  <c r="BN17" i="13"/>
  <c r="BC14" i="13"/>
  <c r="BC15" i="13" s="1"/>
  <c r="BB11" i="13"/>
  <c r="BL14" i="13"/>
  <c r="BL15" i="13" s="1"/>
  <c r="BE20" i="13"/>
  <c r="BH23" i="13"/>
  <c r="AY15" i="13"/>
  <c r="AZ11" i="13"/>
  <c r="BB14" i="13"/>
  <c r="BB15" i="13" s="1"/>
  <c r="BD20" i="13"/>
  <c r="BH17" i="13"/>
  <c r="AR53" i="1"/>
  <c r="AI53" i="1"/>
  <c r="BD23" i="13"/>
  <c r="AX17" i="13"/>
  <c r="AY11" i="13"/>
  <c r="BC20" i="13"/>
  <c r="H30" i="1"/>
  <c r="H44" i="1"/>
  <c r="BO20" i="13"/>
  <c r="BI31" i="2"/>
  <c r="AL44" i="2"/>
  <c r="BI44" i="2" s="1"/>
  <c r="BM20" i="13"/>
  <c r="BO14" i="13"/>
  <c r="BO15" i="13" s="1"/>
  <c r="BD14" i="13"/>
  <c r="BD15" i="13" s="1"/>
  <c r="BD11" i="13"/>
  <c r="BH14" i="13"/>
  <c r="BH15" i="13" s="1"/>
  <c r="AX23" i="13"/>
  <c r="BN11" i="13"/>
  <c r="AZ20" i="13"/>
  <c r="AW20" i="13"/>
  <c r="H36" i="1"/>
  <c r="H53" i="1" s="1"/>
  <c r="T53" i="1" s="1"/>
  <c r="T56" i="1" s="1"/>
  <c r="T35" i="1"/>
  <c r="T36" i="1" s="1"/>
  <c r="AY23" i="13"/>
  <c r="AX20" i="13"/>
  <c r="BN20" i="13"/>
  <c r="AT11" i="13"/>
  <c r="BR24" i="1"/>
  <c r="AU26" i="1"/>
  <c r="AU36" i="1"/>
  <c r="BF26" i="1"/>
  <c r="AI29" i="1"/>
  <c r="AF26" i="1"/>
  <c r="BC24" i="1"/>
  <c r="AF36" i="1"/>
  <c r="BL26" i="1"/>
  <c r="AO29" i="1"/>
  <c r="AC26" i="1"/>
  <c r="AZ24" i="1"/>
  <c r="AC36" i="1"/>
  <c r="AO35" i="2"/>
  <c r="BL34" i="2"/>
  <c r="BM34" i="2" s="1"/>
  <c r="AQ34" i="2"/>
  <c r="BI67" i="2"/>
  <c r="AL68" i="2"/>
  <c r="BI68" i="2" s="1"/>
  <c r="AM66" i="2"/>
  <c r="AN66" i="2" s="1"/>
  <c r="R66" i="2"/>
  <c r="BC43" i="2"/>
  <c r="AF44" i="2"/>
  <c r="BC44" i="2" s="1"/>
  <c r="AO62" i="2"/>
  <c r="AQ60" i="2"/>
  <c r="BL60" i="2"/>
  <c r="BM60" i="2" s="1"/>
  <c r="AU44" i="2"/>
  <c r="BR43" i="2"/>
  <c r="BS43" i="2" s="1"/>
  <c r="AW43" i="2"/>
  <c r="AM80" i="2"/>
  <c r="AN80" i="2" s="1"/>
  <c r="R80" i="2"/>
  <c r="BI64" i="2"/>
  <c r="AL65" i="2"/>
  <c r="BI65" i="2" s="1"/>
  <c r="AF86" i="2"/>
  <c r="BC84" i="2"/>
  <c r="BC67" i="2"/>
  <c r="AF68" i="2"/>
  <c r="BC68" i="2" s="1"/>
  <c r="BI93" i="2"/>
  <c r="BF60" i="2"/>
  <c r="AI62" i="2"/>
  <c r="AW10" i="2"/>
  <c r="BR10" i="2"/>
  <c r="BS10" i="2" s="1"/>
  <c r="AU11" i="2"/>
  <c r="AM78" i="2"/>
  <c r="AN78" i="2" s="1"/>
  <c r="R78" i="2"/>
  <c r="AI100" i="2"/>
  <c r="BF100" i="2" s="1"/>
  <c r="BG100" i="2" s="1"/>
  <c r="AI98" i="2"/>
  <c r="BF98" i="2" s="1"/>
  <c r="BG98" i="2" s="1"/>
  <c r="BF79" i="2"/>
  <c r="BO90" i="2"/>
  <c r="BP90" i="2" s="1"/>
  <c r="AT90" i="2"/>
  <c r="BC12" i="2"/>
  <c r="AF14" i="2"/>
  <c r="AQ12" i="2"/>
  <c r="BL12" i="2"/>
  <c r="BM12" i="2" s="1"/>
  <c r="AO14" i="2"/>
  <c r="AO16" i="2" s="1"/>
  <c r="BO91" i="2"/>
  <c r="BP91" i="2" s="1"/>
  <c r="AT91" i="2"/>
  <c r="AR92" i="2"/>
  <c r="BC10" i="2"/>
  <c r="AF11" i="2"/>
  <c r="AT18" i="2"/>
  <c r="BO18" i="2"/>
  <c r="BP18" i="2" s="1"/>
  <c r="R61" i="2"/>
  <c r="AM61" i="2"/>
  <c r="AN61" i="2" s="1"/>
  <c r="R90" i="2"/>
  <c r="AM90" i="2"/>
  <c r="AN90" i="2" s="1"/>
  <c r="AI35" i="2"/>
  <c r="BF35" i="2" s="1"/>
  <c r="BF34" i="2"/>
  <c r="AZ36" i="2"/>
  <c r="BA36" i="2" s="1"/>
  <c r="AC38" i="2"/>
  <c r="AC40" i="2" s="1"/>
  <c r="AE36" i="2"/>
  <c r="AO71" i="2"/>
  <c r="BL70" i="2"/>
  <c r="BM70" i="2" s="1"/>
  <c r="AQ70" i="2"/>
  <c r="BL42" i="2"/>
  <c r="BM42" i="2" s="1"/>
  <c r="AQ42" i="2"/>
  <c r="BL91" i="2"/>
  <c r="BM91" i="2" s="1"/>
  <c r="AQ91" i="2"/>
  <c r="AO92" i="2"/>
  <c r="AE10" i="2"/>
  <c r="AZ10" i="2"/>
  <c r="BA10" i="2" s="1"/>
  <c r="AC11" i="2"/>
  <c r="BO66" i="2"/>
  <c r="BP66" i="2" s="1"/>
  <c r="AT66" i="2"/>
  <c r="AF95" i="2"/>
  <c r="BC95" i="2" s="1"/>
  <c r="BC94" i="2"/>
  <c r="AW60" i="2"/>
  <c r="AU62" i="2"/>
  <c r="BR60" i="2"/>
  <c r="BS60" i="2" s="1"/>
  <c r="BI88" i="2"/>
  <c r="AL89" i="2"/>
  <c r="BI89" i="2" s="1"/>
  <c r="AM55" i="2"/>
  <c r="AN55" i="2" s="1"/>
  <c r="R55" i="2"/>
  <c r="BC91" i="2"/>
  <c r="AF92" i="2"/>
  <c r="BC92" i="2" s="1"/>
  <c r="BD92" i="2" s="1"/>
  <c r="BC34" i="2"/>
  <c r="AF35" i="2"/>
  <c r="BC35" i="2" s="1"/>
  <c r="AZ90" i="2"/>
  <c r="BA90" i="2" s="1"/>
  <c r="AE90" i="2"/>
  <c r="AQ66" i="2"/>
  <c r="BL66" i="2"/>
  <c r="BM66" i="2" s="1"/>
  <c r="AU71" i="2"/>
  <c r="BR70" i="2"/>
  <c r="BS70" i="2" s="1"/>
  <c r="AW70" i="2"/>
  <c r="AF20" i="2"/>
  <c r="BC20" i="2" s="1"/>
  <c r="BC19" i="2"/>
  <c r="AO68" i="2"/>
  <c r="AQ67" i="2"/>
  <c r="BL67" i="2"/>
  <c r="BM67" i="2" s="1"/>
  <c r="R56" i="2"/>
  <c r="AM56" i="2"/>
  <c r="AN56" i="2" s="1"/>
  <c r="BI36" i="2"/>
  <c r="AL38" i="2"/>
  <c r="BL19" i="2"/>
  <c r="BM19" i="2" s="1"/>
  <c r="AQ19" i="2"/>
  <c r="AO20" i="2"/>
  <c r="R42" i="2"/>
  <c r="AM42" i="2"/>
  <c r="AN42" i="2" s="1"/>
  <c r="AE18" i="2"/>
  <c r="AZ18" i="2"/>
  <c r="BA18" i="2" s="1"/>
  <c r="AW36" i="2"/>
  <c r="AU38" i="2"/>
  <c r="BR36" i="2"/>
  <c r="BS36" i="2" s="1"/>
  <c r="AL59" i="2"/>
  <c r="BI58" i="2"/>
  <c r="BL55" i="2"/>
  <c r="BM55" i="2" s="1"/>
  <c r="AQ55" i="2"/>
  <c r="R53" i="2"/>
  <c r="AM53" i="2"/>
  <c r="AN53" i="2" s="1"/>
  <c r="AI86" i="2"/>
  <c r="BF84" i="2"/>
  <c r="AR83" i="2"/>
  <c r="BO82" i="2"/>
  <c r="BP82" i="2" s="1"/>
  <c r="AT82" i="2"/>
  <c r="AT10" i="2"/>
  <c r="BO10" i="2"/>
  <c r="BP10" i="2" s="1"/>
  <c r="AR11" i="2"/>
  <c r="BO31" i="2"/>
  <c r="BP31" i="2" s="1"/>
  <c r="AT31" i="2"/>
  <c r="AM79" i="2"/>
  <c r="AN79" i="2" s="1"/>
  <c r="P98" i="2"/>
  <c r="P100" i="2"/>
  <c r="R79" i="2"/>
  <c r="AU95" i="2"/>
  <c r="BR94" i="2"/>
  <c r="BS94" i="2" s="1"/>
  <c r="AW94" i="2"/>
  <c r="O53" i="2"/>
  <c r="AJ53" i="2"/>
  <c r="AK53" i="2" s="1"/>
  <c r="AJ85" i="2"/>
  <c r="AK85" i="2" s="1"/>
  <c r="O85" i="2"/>
  <c r="BC7" i="2"/>
  <c r="AH7" i="2"/>
  <c r="AO100" i="2"/>
  <c r="AQ79" i="2"/>
  <c r="BL79" i="2"/>
  <c r="BM79" i="2" s="1"/>
  <c r="AO98" i="2"/>
  <c r="AZ82" i="2"/>
  <c r="BA82" i="2" s="1"/>
  <c r="AC83" i="2"/>
  <c r="AE82" i="2"/>
  <c r="BR90" i="2"/>
  <c r="BS90" i="2" s="1"/>
  <c r="AW90" i="2"/>
  <c r="AM85" i="2"/>
  <c r="AN85" i="2" s="1"/>
  <c r="R85" i="2"/>
  <c r="AQ43" i="2"/>
  <c r="AO44" i="2"/>
  <c r="BL43" i="2"/>
  <c r="BM43" i="2" s="1"/>
  <c r="AZ60" i="2"/>
  <c r="BA60" i="2" s="1"/>
  <c r="AC62" i="2"/>
  <c r="AE60" i="2"/>
  <c r="AM8" i="2"/>
  <c r="AN8" i="2" s="1"/>
  <c r="R8" i="2"/>
  <c r="BI55" i="2"/>
  <c r="BF58" i="2"/>
  <c r="AI59" i="2"/>
  <c r="BF59" i="2" s="1"/>
  <c r="AU14" i="2"/>
  <c r="AW12" i="2"/>
  <c r="BR12" i="2"/>
  <c r="BS12" i="2" s="1"/>
  <c r="AQ64" i="2"/>
  <c r="BL64" i="2"/>
  <c r="BM64" i="2" s="1"/>
  <c r="AO65" i="2"/>
  <c r="R54" i="2"/>
  <c r="AM54" i="2"/>
  <c r="AN54" i="2" s="1"/>
  <c r="BF70" i="2"/>
  <c r="AI71" i="2"/>
  <c r="BF71" i="2" s="1"/>
  <c r="BI13" i="2"/>
  <c r="AN13" i="2"/>
  <c r="AC92" i="2"/>
  <c r="AZ91" i="2"/>
  <c r="BA91" i="2" s="1"/>
  <c r="AE91" i="2"/>
  <c r="BR82" i="2"/>
  <c r="BS82" i="2" s="1"/>
  <c r="AU83" i="2"/>
  <c r="AW82" i="2"/>
  <c r="AT7" i="2"/>
  <c r="BO7" i="2"/>
  <c r="BP7" i="2" s="1"/>
  <c r="BL36" i="2"/>
  <c r="BM36" i="2" s="1"/>
  <c r="AO38" i="2"/>
  <c r="AQ36" i="2"/>
  <c r="BI53" i="2"/>
  <c r="AE94" i="2"/>
  <c r="AZ94" i="2"/>
  <c r="BA94" i="2" s="1"/>
  <c r="AC95" i="2"/>
  <c r="AM21" i="2"/>
  <c r="AN21" i="2" s="1"/>
  <c r="R21" i="2"/>
  <c r="BO42" i="2"/>
  <c r="BP42" i="2" s="1"/>
  <c r="AT42" i="2"/>
  <c r="AL35" i="2"/>
  <c r="BI35" i="2" s="1"/>
  <c r="BI34" i="2"/>
  <c r="AQ94" i="2"/>
  <c r="AO95" i="2"/>
  <c r="BL94" i="2"/>
  <c r="BM94" i="2" s="1"/>
  <c r="BF67" i="2"/>
  <c r="AI68" i="2"/>
  <c r="BF68" i="2" s="1"/>
  <c r="AT94" i="2"/>
  <c r="BO94" i="2"/>
  <c r="BP94" i="2" s="1"/>
  <c r="AR95" i="2"/>
  <c r="AM45" i="2"/>
  <c r="AN45" i="2" s="1"/>
  <c r="R45" i="2"/>
  <c r="AL71" i="2"/>
  <c r="BI71" i="2" s="1"/>
  <c r="BI70" i="2"/>
  <c r="AZ55" i="2"/>
  <c r="BA55" i="2" s="1"/>
  <c r="AE55" i="2"/>
  <c r="AR44" i="2"/>
  <c r="AT43" i="2"/>
  <c r="BO43" i="2"/>
  <c r="BP43" i="2" s="1"/>
  <c r="BR79" i="2"/>
  <c r="BS79" i="2" s="1"/>
  <c r="AU98" i="2"/>
  <c r="AW79" i="2"/>
  <c r="AU100" i="2"/>
  <c r="BO84" i="2"/>
  <c r="BP84" i="2" s="1"/>
  <c r="AR86" i="2"/>
  <c r="AT84" i="2"/>
  <c r="AU59" i="2"/>
  <c r="BR58" i="2"/>
  <c r="BS58" i="2" s="1"/>
  <c r="AW58" i="2"/>
  <c r="AC98" i="2"/>
  <c r="AC100" i="2"/>
  <c r="AZ79" i="2"/>
  <c r="BA79" i="2" s="1"/>
  <c r="AE79" i="2"/>
  <c r="AR100" i="2"/>
  <c r="AR98" i="2"/>
  <c r="AT79" i="2"/>
  <c r="BO79" i="2"/>
  <c r="BP79" i="2" s="1"/>
  <c r="AW91" i="2"/>
  <c r="AU92" i="2"/>
  <c r="BR91" i="2"/>
  <c r="BS91" i="2" s="1"/>
  <c r="AO86" i="2"/>
  <c r="BL84" i="2"/>
  <c r="BM84" i="2" s="1"/>
  <c r="AQ84" i="2"/>
  <c r="AQ88" i="2"/>
  <c r="BL88" i="2"/>
  <c r="BM88" i="2" s="1"/>
  <c r="AO89" i="2"/>
  <c r="BI80" i="2"/>
  <c r="BR19" i="2"/>
  <c r="BS19" i="2" s="1"/>
  <c r="AW19" i="2"/>
  <c r="AU20" i="2"/>
  <c r="BR88" i="2"/>
  <c r="BS88" i="2" s="1"/>
  <c r="AU89" i="2"/>
  <c r="AW88" i="2"/>
  <c r="BO70" i="2"/>
  <c r="BP70" i="2" s="1"/>
  <c r="AR71" i="2"/>
  <c r="AT70" i="2"/>
  <c r="AR35" i="2"/>
  <c r="BO34" i="2"/>
  <c r="BP34" i="2" s="1"/>
  <c r="AT34" i="2"/>
  <c r="BC58" i="2"/>
  <c r="AF59" i="2"/>
  <c r="BC59" i="2" s="1"/>
  <c r="AF89" i="2"/>
  <c r="BC89" i="2" s="1"/>
  <c r="BD89" i="2" s="1"/>
  <c r="BC88" i="2"/>
  <c r="BI79" i="2"/>
  <c r="AL98" i="2"/>
  <c r="BI98" i="2" s="1"/>
  <c r="BJ98" i="2" s="1"/>
  <c r="AL100" i="2"/>
  <c r="BI100" i="2" s="1"/>
  <c r="BJ100" i="2" s="1"/>
  <c r="AT55" i="2"/>
  <c r="BO55" i="2"/>
  <c r="BP55" i="2" s="1"/>
  <c r="BL31" i="2"/>
  <c r="BM31" i="2" s="1"/>
  <c r="AQ31" i="2"/>
  <c r="BO60" i="2"/>
  <c r="BP60" i="2" s="1"/>
  <c r="AR62" i="2"/>
  <c r="AT60" i="2"/>
  <c r="AC89" i="2"/>
  <c r="AZ88" i="2"/>
  <c r="BA88" i="2" s="1"/>
  <c r="AE88" i="2"/>
  <c r="AT12" i="2"/>
  <c r="BO12" i="2"/>
  <c r="BP12" i="2" s="1"/>
  <c r="AR14" i="2"/>
  <c r="AT19" i="2"/>
  <c r="BO19" i="2"/>
  <c r="BP19" i="2" s="1"/>
  <c r="AR20" i="2"/>
  <c r="AZ34" i="2"/>
  <c r="BA34" i="2" s="1"/>
  <c r="AE34" i="2"/>
  <c r="AC35" i="2"/>
  <c r="BI19" i="2"/>
  <c r="AL20" i="2"/>
  <c r="BI20" i="2" s="1"/>
  <c r="AI11" i="2"/>
  <c r="BF11" i="2" s="1"/>
  <c r="BF10" i="2"/>
  <c r="BI60" i="2"/>
  <c r="AL62" i="2"/>
  <c r="AZ42" i="2"/>
  <c r="BA42" i="2" s="1"/>
  <c r="AE42" i="2"/>
  <c r="AT64" i="2"/>
  <c r="BO64" i="2"/>
  <c r="BP64" i="2" s="1"/>
  <c r="AR65" i="2"/>
  <c r="AW42" i="2"/>
  <c r="BR42" i="2"/>
  <c r="BS42" i="2" s="1"/>
  <c r="BF88" i="2"/>
  <c r="AI89" i="2"/>
  <c r="BF89" i="2" s="1"/>
  <c r="BG89" i="2" s="1"/>
  <c r="AE84" i="2"/>
  <c r="AC86" i="2"/>
  <c r="AZ84" i="2"/>
  <c r="BA84" i="2" s="1"/>
  <c r="AO83" i="2"/>
  <c r="BL82" i="2"/>
  <c r="BM82" i="2" s="1"/>
  <c r="AQ82" i="2"/>
  <c r="BR18" i="2"/>
  <c r="BS18" i="2" s="1"/>
  <c r="AW18" i="2"/>
  <c r="BI85" i="2"/>
  <c r="AF98" i="2"/>
  <c r="BC98" i="2" s="1"/>
  <c r="BD98" i="2" s="1"/>
  <c r="AF100" i="2"/>
  <c r="BC100" i="2" s="1"/>
  <c r="BD100" i="2" s="1"/>
  <c r="BC79" i="2"/>
  <c r="AO11" i="2"/>
  <c r="AQ10" i="2"/>
  <c r="BL10" i="2"/>
  <c r="BM10" i="2" s="1"/>
  <c r="BI91" i="2"/>
  <c r="AL92" i="2"/>
  <c r="BI92" i="2" s="1"/>
  <c r="BJ92" i="2" s="1"/>
  <c r="AT67" i="2"/>
  <c r="BO67" i="2"/>
  <c r="BP67" i="2" s="1"/>
  <c r="AR68" i="2"/>
  <c r="BC36" i="2"/>
  <c r="AF38" i="2"/>
  <c r="AF40" i="2" s="1"/>
  <c r="AZ66" i="2"/>
  <c r="BA66" i="2" s="1"/>
  <c r="AE66" i="2"/>
  <c r="AW7" i="2"/>
  <c r="BR7" i="2"/>
  <c r="BS7" i="2" s="1"/>
  <c r="R93" i="2"/>
  <c r="AM93" i="2"/>
  <c r="AN93" i="2" s="1"/>
  <c r="BF82" i="2"/>
  <c r="AI83" i="2"/>
  <c r="BF83" i="2" s="1"/>
  <c r="BR55" i="2"/>
  <c r="BS55" i="2" s="1"/>
  <c r="AW55" i="2"/>
  <c r="BI84" i="2"/>
  <c r="AL86" i="2"/>
  <c r="AI92" i="2"/>
  <c r="BF92" i="2" s="1"/>
  <c r="BG92" i="2" s="1"/>
  <c r="BF91" i="2"/>
  <c r="AM82" i="2"/>
  <c r="AN82" i="2" s="1"/>
  <c r="R82" i="2"/>
  <c r="P83" i="2"/>
  <c r="BO36" i="2"/>
  <c r="BP36" i="2" s="1"/>
  <c r="AR38" i="2"/>
  <c r="AT36" i="2"/>
  <c r="BI77" i="2"/>
  <c r="AW67" i="2"/>
  <c r="AU68" i="2"/>
  <c r="BR67" i="2"/>
  <c r="BS67" i="2" s="1"/>
  <c r="BL18" i="2"/>
  <c r="BM18" i="2" s="1"/>
  <c r="AQ18" i="2"/>
  <c r="BF12" i="2"/>
  <c r="AI14" i="2"/>
  <c r="AI38" i="2"/>
  <c r="AI40" i="2" s="1"/>
  <c r="BF36" i="2"/>
  <c r="AQ90" i="2"/>
  <c r="BL90" i="2"/>
  <c r="BM90" i="2" s="1"/>
  <c r="AT88" i="2"/>
  <c r="BO88" i="2"/>
  <c r="BP88" i="2" s="1"/>
  <c r="AR89" i="2"/>
  <c r="AF62" i="2"/>
  <c r="AF64" i="2" s="1"/>
  <c r="BC60" i="2"/>
  <c r="AL83" i="2"/>
  <c r="BI82" i="2"/>
  <c r="R32" i="2"/>
  <c r="AM32" i="2"/>
  <c r="AN32" i="2" s="1"/>
  <c r="AI95" i="2"/>
  <c r="BF95" i="2" s="1"/>
  <c r="BF94" i="2"/>
  <c r="AI65" i="2"/>
  <c r="BF65" i="2" s="1"/>
  <c r="BF64" i="2"/>
  <c r="AW66" i="2"/>
  <c r="BR66" i="2"/>
  <c r="BS66" i="2" s="1"/>
  <c r="AC20" i="2"/>
  <c r="AE19" i="2"/>
  <c r="AZ19" i="2"/>
  <c r="BA19" i="2" s="1"/>
  <c r="AU35" i="2"/>
  <c r="BR34" i="2"/>
  <c r="BS34" i="2" s="1"/>
  <c r="AW34" i="2"/>
  <c r="BL7" i="2"/>
  <c r="BM7" i="2" s="1"/>
  <c r="AQ7" i="2"/>
  <c r="AC68" i="2"/>
  <c r="AZ67" i="2"/>
  <c r="BA67" i="2" s="1"/>
  <c r="AE67" i="2"/>
  <c r="AZ7" i="2"/>
  <c r="BA7" i="2" s="1"/>
  <c r="AE7" i="2"/>
  <c r="AM77" i="2"/>
  <c r="AN77" i="2" s="1"/>
  <c r="R77" i="2"/>
  <c r="BR64" i="2"/>
  <c r="BS64" i="2" s="1"/>
  <c r="AW64" i="2"/>
  <c r="AU65" i="2"/>
  <c r="BR84" i="2"/>
  <c r="BS84" i="2" s="1"/>
  <c r="AW84" i="2"/>
  <c r="AU86" i="2"/>
  <c r="BF43" i="2"/>
  <c r="AI44" i="2"/>
  <c r="BF44" i="2" s="1"/>
  <c r="AZ31" i="2"/>
  <c r="BA31" i="2" s="1"/>
  <c r="AE31" i="2"/>
  <c r="BL58" i="2"/>
  <c r="BM58" i="2" s="1"/>
  <c r="AQ58" i="2"/>
  <c r="AO59" i="2"/>
  <c r="BI10" i="2"/>
  <c r="AL11" i="2"/>
  <c r="BI11" i="2" s="1"/>
  <c r="AM69" i="2"/>
  <c r="AN69" i="2" s="1"/>
  <c r="R69" i="2"/>
  <c r="O61" i="2"/>
  <c r="AJ61" i="2"/>
  <c r="AK61" i="2" s="1"/>
  <c r="BC82" i="2"/>
  <c r="AF83" i="2"/>
  <c r="BC83" i="2" s="1"/>
  <c r="AZ12" i="2"/>
  <c r="BA12" i="2" s="1"/>
  <c r="AE12" i="2"/>
  <c r="AC14" i="2"/>
  <c r="AR59" i="2"/>
  <c r="BO58" i="2"/>
  <c r="BP58" i="2" s="1"/>
  <c r="AT58" i="2"/>
  <c r="BI94" i="2"/>
  <c r="AL95" i="2"/>
  <c r="BI95" i="2" s="1"/>
  <c r="AL14" i="2"/>
  <c r="BI12" i="2"/>
  <c r="AZ43" i="2"/>
  <c r="BA43" i="2" s="1"/>
  <c r="AE43" i="2"/>
  <c r="AC44" i="2"/>
  <c r="AC59" i="2"/>
  <c r="AE58" i="2"/>
  <c r="AZ58" i="2"/>
  <c r="BA58" i="2" s="1"/>
  <c r="BR31" i="2"/>
  <c r="BS31" i="2" s="1"/>
  <c r="AW31" i="2"/>
  <c r="P59" i="2"/>
  <c r="R58" i="2"/>
  <c r="AM58" i="2"/>
  <c r="AN58" i="2" s="1"/>
  <c r="K23" i="13"/>
  <c r="K20" i="13"/>
  <c r="BO26" i="1" l="1"/>
  <c r="T21" i="1"/>
  <c r="T24" i="1"/>
  <c r="T26" i="1" s="1"/>
  <c r="T29" i="1" s="1"/>
  <c r="AL56" i="1"/>
  <c r="AF53" i="1"/>
  <c r="AU53" i="1"/>
  <c r="AI56" i="1"/>
  <c r="AC53" i="1"/>
  <c r="AR56" i="1"/>
  <c r="W30" i="1"/>
  <c r="W44" i="1"/>
  <c r="AO56" i="1"/>
  <c r="AM59" i="2"/>
  <c r="AN59" i="2" s="1"/>
  <c r="R59" i="2"/>
  <c r="AZ59" i="2"/>
  <c r="BA59" i="2" s="1"/>
  <c r="AE59" i="2"/>
  <c r="AZ44" i="2"/>
  <c r="BA44" i="2" s="1"/>
  <c r="AE44" i="2"/>
  <c r="AL15" i="2"/>
  <c r="BI15" i="2" s="1"/>
  <c r="AL16" i="2"/>
  <c r="BI14" i="2"/>
  <c r="BO59" i="2"/>
  <c r="BP59" i="2" s="1"/>
  <c r="AT59" i="2"/>
  <c r="AC16" i="2"/>
  <c r="AE14" i="2"/>
  <c r="AC15" i="2"/>
  <c r="AZ14" i="2"/>
  <c r="BA14" i="2" s="1"/>
  <c r="AQ59" i="2"/>
  <c r="BL59" i="2"/>
  <c r="BM59" i="2" s="1"/>
  <c r="BR86" i="2"/>
  <c r="BS86" i="2" s="1"/>
  <c r="AU87" i="2"/>
  <c r="AW86" i="2"/>
  <c r="BR65" i="2"/>
  <c r="BS65" i="2" s="1"/>
  <c r="AW65" i="2"/>
  <c r="AZ68" i="2"/>
  <c r="BA68" i="2" s="1"/>
  <c r="AE68" i="2"/>
  <c r="AW35" i="2"/>
  <c r="BR35" i="2"/>
  <c r="BS35" i="2" s="1"/>
  <c r="AE20" i="2"/>
  <c r="AZ20" i="2"/>
  <c r="BA20" i="2" s="1"/>
  <c r="BI83" i="2"/>
  <c r="BC62" i="2"/>
  <c r="AF63" i="2"/>
  <c r="BC63" i="2" s="1"/>
  <c r="BO89" i="2"/>
  <c r="BP89" i="2" s="1"/>
  <c r="AT89" i="2"/>
  <c r="BF38" i="2"/>
  <c r="AI39" i="2"/>
  <c r="BF39" i="2" s="1"/>
  <c r="AI16" i="2"/>
  <c r="AI15" i="2"/>
  <c r="BF15" i="2" s="1"/>
  <c r="BF14" i="2"/>
  <c r="AW68" i="2"/>
  <c r="BR68" i="2"/>
  <c r="BS68" i="2" s="1"/>
  <c r="AR40" i="2"/>
  <c r="BO38" i="2"/>
  <c r="BP38" i="2" s="1"/>
  <c r="AT38" i="2"/>
  <c r="AR39" i="2"/>
  <c r="AM83" i="2"/>
  <c r="AN83" i="2" s="1"/>
  <c r="R83" i="2"/>
  <c r="BI86" i="2"/>
  <c r="AL87" i="2"/>
  <c r="BI87" i="2" s="1"/>
  <c r="BC38" i="2"/>
  <c r="AF39" i="2"/>
  <c r="BC39" i="2" s="1"/>
  <c r="AT68" i="2"/>
  <c r="BO68" i="2"/>
  <c r="BP68" i="2" s="1"/>
  <c r="AO22" i="2"/>
  <c r="BL16" i="2"/>
  <c r="BM16" i="2" s="1"/>
  <c r="AQ16" i="2"/>
  <c r="AO17" i="2"/>
  <c r="AQ11" i="2"/>
  <c r="BL11" i="2"/>
  <c r="BM11" i="2" s="1"/>
  <c r="BL83" i="2"/>
  <c r="BM83" i="2" s="1"/>
  <c r="AQ83" i="2"/>
  <c r="AC87" i="2"/>
  <c r="AE86" i="2"/>
  <c r="AZ86" i="2"/>
  <c r="BA86" i="2" s="1"/>
  <c r="BO65" i="2"/>
  <c r="BP65" i="2" s="1"/>
  <c r="AT65" i="2"/>
  <c r="BI62" i="2"/>
  <c r="AL63" i="2"/>
  <c r="BI63" i="2" s="1"/>
  <c r="AZ40" i="2"/>
  <c r="BA40" i="2" s="1"/>
  <c r="AE40" i="2"/>
  <c r="AC41" i="2"/>
  <c r="AC46" i="2"/>
  <c r="AZ35" i="2"/>
  <c r="BA35" i="2" s="1"/>
  <c r="AE35" i="2"/>
  <c r="AT20" i="2"/>
  <c r="BO20" i="2"/>
  <c r="BP20" i="2" s="1"/>
  <c r="AR16" i="2"/>
  <c r="AT14" i="2"/>
  <c r="AR15" i="2"/>
  <c r="BO14" i="2"/>
  <c r="BP14" i="2" s="1"/>
  <c r="AE89" i="2"/>
  <c r="AZ89" i="2"/>
  <c r="BA89" i="2" s="1"/>
  <c r="BO62" i="2"/>
  <c r="BP62" i="2" s="1"/>
  <c r="AT62" i="2"/>
  <c r="AR63" i="2"/>
  <c r="AF70" i="2"/>
  <c r="AF65" i="2"/>
  <c r="BC65" i="2" s="1"/>
  <c r="BC64" i="2"/>
  <c r="BO35" i="2"/>
  <c r="BP35" i="2" s="1"/>
  <c r="AT35" i="2"/>
  <c r="BO71" i="2"/>
  <c r="BP71" i="2" s="1"/>
  <c r="AT71" i="2"/>
  <c r="AW89" i="2"/>
  <c r="BR89" i="2"/>
  <c r="BS89" i="2" s="1"/>
  <c r="BR20" i="2"/>
  <c r="BS20" i="2" s="1"/>
  <c r="AW20" i="2"/>
  <c r="BL89" i="2"/>
  <c r="BM89" i="2" s="1"/>
  <c r="AQ89" i="2"/>
  <c r="AO87" i="2"/>
  <c r="AQ86" i="2"/>
  <c r="BL86" i="2"/>
  <c r="BM86" i="2" s="1"/>
  <c r="AW92" i="2"/>
  <c r="BR92" i="2"/>
  <c r="BS92" i="2" s="1"/>
  <c r="AT98" i="2"/>
  <c r="BO98" i="2"/>
  <c r="BP98" i="2" s="1"/>
  <c r="BO100" i="2"/>
  <c r="BP100" i="2" s="1"/>
  <c r="AT100" i="2"/>
  <c r="AE100" i="2"/>
  <c r="AZ100" i="2"/>
  <c r="BA100" i="2" s="1"/>
  <c r="AZ98" i="2"/>
  <c r="BA98" i="2" s="1"/>
  <c r="AE98" i="2"/>
  <c r="BR59" i="2"/>
  <c r="BS59" i="2" s="1"/>
  <c r="AW59" i="2"/>
  <c r="BO86" i="2"/>
  <c r="BP86" i="2" s="1"/>
  <c r="AT86" i="2"/>
  <c r="AR87" i="2"/>
  <c r="AW100" i="2"/>
  <c r="BR100" i="2"/>
  <c r="BS100" i="2" s="1"/>
  <c r="BR98" i="2"/>
  <c r="BS98" i="2" s="1"/>
  <c r="AW98" i="2"/>
  <c r="BO44" i="2"/>
  <c r="BP44" i="2" s="1"/>
  <c r="AT44" i="2"/>
  <c r="AT95" i="2"/>
  <c r="BO95" i="2"/>
  <c r="BP95" i="2" s="1"/>
  <c r="BL95" i="2"/>
  <c r="BM95" i="2" s="1"/>
  <c r="AQ95" i="2"/>
  <c r="AZ95" i="2"/>
  <c r="BA95" i="2" s="1"/>
  <c r="AE95" i="2"/>
  <c r="AO40" i="2"/>
  <c r="AO39" i="2"/>
  <c r="BL38" i="2"/>
  <c r="BM38" i="2" s="1"/>
  <c r="AQ38" i="2"/>
  <c r="BR83" i="2"/>
  <c r="BS83" i="2" s="1"/>
  <c r="AW83" i="2"/>
  <c r="AE92" i="2"/>
  <c r="AZ92" i="2"/>
  <c r="BA92" i="2" s="1"/>
  <c r="BL65" i="2"/>
  <c r="BM65" i="2" s="1"/>
  <c r="AQ65" i="2"/>
  <c r="AU16" i="2"/>
  <c r="BR14" i="2"/>
  <c r="BS14" i="2" s="1"/>
  <c r="AW14" i="2"/>
  <c r="AU15" i="2"/>
  <c r="AC64" i="2"/>
  <c r="AE62" i="2"/>
  <c r="AZ62" i="2"/>
  <c r="BA62" i="2" s="1"/>
  <c r="AC63" i="2"/>
  <c r="AQ44" i="2"/>
  <c r="BL44" i="2"/>
  <c r="BM44" i="2" s="1"/>
  <c r="AZ83" i="2"/>
  <c r="BA83" i="2" s="1"/>
  <c r="AE83" i="2"/>
  <c r="BL98" i="2"/>
  <c r="BM98" i="2" s="1"/>
  <c r="AQ98" i="2"/>
  <c r="BL100" i="2"/>
  <c r="BM100" i="2" s="1"/>
  <c r="AQ100" i="2"/>
  <c r="BR95" i="2"/>
  <c r="BS95" i="2" s="1"/>
  <c r="AW95" i="2"/>
  <c r="R100" i="2"/>
  <c r="AM100" i="2"/>
  <c r="AN100" i="2" s="1"/>
  <c r="AM98" i="2"/>
  <c r="AN98" i="2" s="1"/>
  <c r="R98" i="2"/>
  <c r="BO11" i="2"/>
  <c r="BP11" i="2" s="1"/>
  <c r="AT11" i="2"/>
  <c r="AT83" i="2"/>
  <c r="BO83" i="2"/>
  <c r="BP83" i="2" s="1"/>
  <c r="BF86" i="2"/>
  <c r="AI87" i="2"/>
  <c r="BF87" i="2" s="1"/>
  <c r="BI59" i="2"/>
  <c r="AU40" i="2"/>
  <c r="AW38" i="2"/>
  <c r="BR38" i="2"/>
  <c r="BS38" i="2" s="1"/>
  <c r="AU39" i="2"/>
  <c r="AQ20" i="2"/>
  <c r="BL20" i="2"/>
  <c r="BM20" i="2" s="1"/>
  <c r="AL40" i="2"/>
  <c r="BI38" i="2"/>
  <c r="AL39" i="2"/>
  <c r="BI39" i="2" s="1"/>
  <c r="BL68" i="2"/>
  <c r="BM68" i="2" s="1"/>
  <c r="AQ68" i="2"/>
  <c r="BR71" i="2"/>
  <c r="BS71" i="2" s="1"/>
  <c r="AW71" i="2"/>
  <c r="BC40" i="2"/>
  <c r="AF46" i="2"/>
  <c r="AF41" i="2"/>
  <c r="BC41" i="2" s="1"/>
  <c r="BR62" i="2"/>
  <c r="BS62" i="2" s="1"/>
  <c r="AW62" i="2"/>
  <c r="AU63" i="2"/>
  <c r="AZ11" i="2"/>
  <c r="BA11" i="2" s="1"/>
  <c r="AE11" i="2"/>
  <c r="BL92" i="2"/>
  <c r="BM92" i="2" s="1"/>
  <c r="AQ92" i="2"/>
  <c r="BL71" i="2"/>
  <c r="BM71" i="2" s="1"/>
  <c r="AQ71" i="2"/>
  <c r="AZ38" i="2"/>
  <c r="BA38" i="2" s="1"/>
  <c r="AC39" i="2"/>
  <c r="AE38" i="2"/>
  <c r="AI41" i="2"/>
  <c r="BF41" i="2" s="1"/>
  <c r="BF40" i="2"/>
  <c r="AI46" i="2"/>
  <c r="AH11" i="2"/>
  <c r="BC11" i="2"/>
  <c r="BO92" i="2"/>
  <c r="BP92" i="2" s="1"/>
  <c r="AT92" i="2"/>
  <c r="AQ14" i="2"/>
  <c r="BL14" i="2"/>
  <c r="BM14" i="2" s="1"/>
  <c r="AO15" i="2"/>
  <c r="AF16" i="2"/>
  <c r="BC14" i="2"/>
  <c r="AF15" i="2"/>
  <c r="BC15" i="2" s="1"/>
  <c r="BR11" i="2"/>
  <c r="BS11" i="2" s="1"/>
  <c r="AW11" i="2"/>
  <c r="AI63" i="2"/>
  <c r="BF63" i="2" s="1"/>
  <c r="BF62" i="2"/>
  <c r="AH86" i="2"/>
  <c r="BC86" i="2"/>
  <c r="AF87" i="2"/>
  <c r="BC87" i="2" s="1"/>
  <c r="BR44" i="2"/>
  <c r="BS44" i="2" s="1"/>
  <c r="AW44" i="2"/>
  <c r="AQ62" i="2"/>
  <c r="BL62" i="2"/>
  <c r="BM62" i="2" s="1"/>
  <c r="AO63" i="2"/>
  <c r="BL35" i="2"/>
  <c r="BM35" i="2" s="1"/>
  <c r="AQ35" i="2"/>
  <c r="AZ26" i="1"/>
  <c r="AC29" i="1"/>
  <c r="BL29" i="1"/>
  <c r="AO44" i="1"/>
  <c r="AO30" i="1"/>
  <c r="AF29" i="1"/>
  <c r="BC26" i="1"/>
  <c r="AI30" i="1"/>
  <c r="BF29" i="1"/>
  <c r="AI44" i="1"/>
  <c r="BR26" i="1"/>
  <c r="AR44" i="1"/>
  <c r="BO29" i="1"/>
  <c r="AR30" i="1"/>
  <c r="T44" i="1" l="1"/>
  <c r="T30" i="1"/>
  <c r="AU56" i="1"/>
  <c r="AF56" i="1"/>
  <c r="AC56" i="1"/>
  <c r="BO44" i="1"/>
  <c r="BP44" i="1" s="1"/>
  <c r="BO30" i="1"/>
  <c r="BF44" i="1"/>
  <c r="BG44" i="1" s="1"/>
  <c r="BF30" i="1"/>
  <c r="BC29" i="1"/>
  <c r="AF44" i="1"/>
  <c r="AF30" i="1"/>
  <c r="BL44" i="1"/>
  <c r="BM44" i="1" s="1"/>
  <c r="BL30" i="1"/>
  <c r="AZ29" i="1"/>
  <c r="AC44" i="1"/>
  <c r="AC30" i="1"/>
  <c r="AQ63" i="2"/>
  <c r="BL63" i="2"/>
  <c r="BM63" i="2" s="1"/>
  <c r="AF22" i="2"/>
  <c r="BC16" i="2"/>
  <c r="AF17" i="2"/>
  <c r="AQ15" i="2"/>
  <c r="BL15" i="2"/>
  <c r="BM15" i="2" s="1"/>
  <c r="AI47" i="2"/>
  <c r="BF47" i="2" s="1"/>
  <c r="BF46" i="2"/>
  <c r="AE39" i="2"/>
  <c r="AZ39" i="2"/>
  <c r="BA39" i="2" s="1"/>
  <c r="AW63" i="2"/>
  <c r="BR63" i="2"/>
  <c r="BS63" i="2" s="1"/>
  <c r="AF47" i="2"/>
  <c r="BC47" i="2" s="1"/>
  <c r="BC46" i="2"/>
  <c r="AL41" i="2"/>
  <c r="BI41" i="2" s="1"/>
  <c r="BI40" i="2"/>
  <c r="AL46" i="2"/>
  <c r="AW39" i="2"/>
  <c r="BR39" i="2"/>
  <c r="BS39" i="2" s="1"/>
  <c r="AU41" i="2"/>
  <c r="BR40" i="2"/>
  <c r="BS40" i="2" s="1"/>
  <c r="AW40" i="2"/>
  <c r="AU46" i="2"/>
  <c r="AE63" i="2"/>
  <c r="AZ63" i="2"/>
  <c r="BA63" i="2" s="1"/>
  <c r="AE64" i="2"/>
  <c r="AZ64" i="2"/>
  <c r="BA64" i="2" s="1"/>
  <c r="AC70" i="2"/>
  <c r="AC65" i="2"/>
  <c r="AW15" i="2"/>
  <c r="BR15" i="2"/>
  <c r="BS15" i="2" s="1"/>
  <c r="AU17" i="2"/>
  <c r="AU22" i="2"/>
  <c r="AW16" i="2"/>
  <c r="BR16" i="2"/>
  <c r="BS16" i="2" s="1"/>
  <c r="AQ39" i="2"/>
  <c r="BL39" i="2"/>
  <c r="BM39" i="2" s="1"/>
  <c r="AO46" i="2"/>
  <c r="AQ40" i="2"/>
  <c r="BL40" i="2"/>
  <c r="BM40" i="2" s="1"/>
  <c r="AO41" i="2"/>
  <c r="BO87" i="2"/>
  <c r="BP87" i="2" s="1"/>
  <c r="AT87" i="2"/>
  <c r="AQ87" i="2"/>
  <c r="BL87" i="2"/>
  <c r="BM87" i="2" s="1"/>
  <c r="BC70" i="2"/>
  <c r="AF71" i="2"/>
  <c r="BC71" i="2" s="1"/>
  <c r="BO63" i="2"/>
  <c r="BP63" i="2" s="1"/>
  <c r="AT63" i="2"/>
  <c r="BO15" i="2"/>
  <c r="BP15" i="2" s="1"/>
  <c r="AT15" i="2"/>
  <c r="AR17" i="2"/>
  <c r="AT16" i="2"/>
  <c r="AR22" i="2"/>
  <c r="BO16" i="2"/>
  <c r="BP16" i="2" s="1"/>
  <c r="AC47" i="2"/>
  <c r="AZ46" i="2"/>
  <c r="BA46" i="2" s="1"/>
  <c r="AE46" i="2"/>
  <c r="AE41" i="2"/>
  <c r="AZ41" i="2"/>
  <c r="BA41" i="2" s="1"/>
  <c r="AZ87" i="2"/>
  <c r="BA87" i="2" s="1"/>
  <c r="AE87" i="2"/>
  <c r="BL17" i="2"/>
  <c r="BM17" i="2" s="1"/>
  <c r="AQ17" i="2"/>
  <c r="AO23" i="2"/>
  <c r="BL22" i="2"/>
  <c r="BM22" i="2" s="1"/>
  <c r="AQ22" i="2"/>
  <c r="BO39" i="2"/>
  <c r="BP39" i="2" s="1"/>
  <c r="AT39" i="2"/>
  <c r="AT40" i="2"/>
  <c r="AR46" i="2"/>
  <c r="BO40" i="2"/>
  <c r="BP40" i="2" s="1"/>
  <c r="AR41" i="2"/>
  <c r="BF16" i="2"/>
  <c r="AI17" i="2"/>
  <c r="BF17" i="2" s="1"/>
  <c r="AI22" i="2"/>
  <c r="BR87" i="2"/>
  <c r="BS87" i="2" s="1"/>
  <c r="AW87" i="2"/>
  <c r="AZ15" i="2"/>
  <c r="BA15" i="2" s="1"/>
  <c r="AE15" i="2"/>
  <c r="AE16" i="2"/>
  <c r="AC17" i="2"/>
  <c r="AC22" i="2"/>
  <c r="AZ16" i="2"/>
  <c r="BA16" i="2" s="1"/>
  <c r="AL22" i="2"/>
  <c r="AL17" i="2"/>
  <c r="BI17" i="2" s="1"/>
  <c r="BI16" i="2"/>
  <c r="BI22" i="2" l="1"/>
  <c r="AL23" i="2"/>
  <c r="BI23" i="2" s="1"/>
  <c r="AC23" i="2"/>
  <c r="AZ22" i="2"/>
  <c r="BA22" i="2" s="1"/>
  <c r="AE22" i="2"/>
  <c r="AZ17" i="2"/>
  <c r="BA17" i="2" s="1"/>
  <c r="AE17" i="2"/>
  <c r="AI23" i="2"/>
  <c r="BF23" i="2" s="1"/>
  <c r="BF22" i="2"/>
  <c r="BO41" i="2"/>
  <c r="BP41" i="2" s="1"/>
  <c r="AT41" i="2"/>
  <c r="AT46" i="2"/>
  <c r="BO46" i="2"/>
  <c r="BP46" i="2" s="1"/>
  <c r="AR47" i="2"/>
  <c r="AQ23" i="2"/>
  <c r="BL23" i="2"/>
  <c r="BM23" i="2" s="1"/>
  <c r="AZ47" i="2"/>
  <c r="BA47" i="2" s="1"/>
  <c r="AE47" i="2"/>
  <c r="AT22" i="2"/>
  <c r="AR23" i="2"/>
  <c r="BO22" i="2"/>
  <c r="BP22" i="2" s="1"/>
  <c r="BO17" i="2"/>
  <c r="BP17" i="2" s="1"/>
  <c r="AT17" i="2"/>
  <c r="AQ41" i="2"/>
  <c r="BL41" i="2"/>
  <c r="BM41" i="2" s="1"/>
  <c r="AQ46" i="2"/>
  <c r="BL46" i="2"/>
  <c r="BM46" i="2" s="1"/>
  <c r="AO47" i="2"/>
  <c r="BR22" i="2"/>
  <c r="BS22" i="2" s="1"/>
  <c r="AW22" i="2"/>
  <c r="AU23" i="2"/>
  <c r="BR17" i="2"/>
  <c r="BS17" i="2" s="1"/>
  <c r="AW17" i="2"/>
  <c r="AE65" i="2"/>
  <c r="AZ65" i="2"/>
  <c r="BA65" i="2" s="1"/>
  <c r="AZ70" i="2"/>
  <c r="BA70" i="2" s="1"/>
  <c r="AC71" i="2"/>
  <c r="AE70" i="2"/>
  <c r="BR46" i="2"/>
  <c r="BS46" i="2" s="1"/>
  <c r="AU47" i="2"/>
  <c r="AW46" i="2"/>
  <c r="AW41" i="2"/>
  <c r="BR41" i="2"/>
  <c r="BS41" i="2" s="1"/>
  <c r="BI46" i="2"/>
  <c r="AL47" i="2"/>
  <c r="BI47" i="2" s="1"/>
  <c r="AH17" i="2"/>
  <c r="BC17" i="2"/>
  <c r="BC22" i="2"/>
  <c r="AF23" i="2"/>
  <c r="AZ30" i="1"/>
  <c r="AZ44" i="1"/>
  <c r="BA44" i="1" s="1"/>
  <c r="BC30" i="1"/>
  <c r="BC44" i="1"/>
  <c r="BD44" i="1" s="1"/>
  <c r="BC23" i="2" l="1"/>
  <c r="AH23" i="2"/>
  <c r="BR47" i="2"/>
  <c r="BS47" i="2" s="1"/>
  <c r="AW47" i="2"/>
  <c r="AZ71" i="2"/>
  <c r="BA71" i="2" s="1"/>
  <c r="AE71" i="2"/>
  <c r="BR23" i="2"/>
  <c r="BS23" i="2" s="1"/>
  <c r="AW23" i="2"/>
  <c r="BL47" i="2"/>
  <c r="BM47" i="2" s="1"/>
  <c r="AQ47" i="2"/>
  <c r="BO23" i="2"/>
  <c r="BP23" i="2" s="1"/>
  <c r="AT23" i="2"/>
  <c r="AT47" i="2"/>
  <c r="BO47" i="2"/>
  <c r="BP47" i="2" s="1"/>
  <c r="AE23" i="2"/>
  <c r="AZ23" i="2"/>
  <c r="BA23" i="2" s="1"/>
  <c r="L77" i="2" l="1"/>
  <c r="AG77" i="2" l="1"/>
  <c r="AH77" i="2" s="1"/>
  <c r="L61" i="2"/>
  <c r="AG61" i="2"/>
  <c r="AH61" i="2" s="1"/>
  <c r="AG53" i="2"/>
  <c r="AH53" i="2" s="1"/>
  <c r="L53" i="2"/>
  <c r="AG85" i="2"/>
  <c r="AH85" i="2" s="1"/>
  <c r="L85" i="2"/>
  <c r="O77" i="2"/>
  <c r="AJ77" i="2"/>
  <c r="AK77" i="2" s="1"/>
  <c r="U28" i="1" l="1"/>
  <c r="AP28" i="1"/>
  <c r="AQ28" i="1" s="1"/>
  <c r="O56" i="2" l="1"/>
  <c r="O28" i="1"/>
  <c r="AJ28" i="1"/>
  <c r="AK28" i="1" s="1"/>
  <c r="AJ90" i="2" l="1"/>
  <c r="AK90" i="2" s="1"/>
  <c r="O90" i="2"/>
  <c r="AJ80" i="2"/>
  <c r="AK80" i="2" s="1"/>
  <c r="O80" i="2"/>
  <c r="AJ93" i="2"/>
  <c r="AK93" i="2" s="1"/>
  <c r="O93" i="2"/>
  <c r="AJ56" i="2"/>
  <c r="AK56" i="2" s="1"/>
  <c r="AJ66" i="2" l="1"/>
  <c r="AK66" i="2" s="1"/>
  <c r="O66" i="2"/>
  <c r="AJ78" i="2"/>
  <c r="AK78" i="2" s="1"/>
  <c r="O78" i="2"/>
  <c r="AD28" i="1"/>
  <c r="AE28" i="1" s="1"/>
  <c r="I28" i="1"/>
  <c r="O54" i="2"/>
  <c r="AJ54" i="2"/>
  <c r="AK54" i="2" s="1"/>
  <c r="AJ69" i="2"/>
  <c r="AK69" i="2" s="1"/>
  <c r="O69" i="2"/>
  <c r="I25" i="1" l="1"/>
  <c r="AD25" i="1"/>
  <c r="AE25" i="1" s="1"/>
  <c r="AJ79" i="2"/>
  <c r="AK79" i="2" s="1"/>
  <c r="O79" i="2"/>
  <c r="M98" i="2"/>
  <c r="M100" i="2"/>
  <c r="O55" i="2"/>
  <c r="AJ55" i="2"/>
  <c r="AK55" i="2" s="1"/>
  <c r="AI14" i="13"/>
  <c r="I9" i="1"/>
  <c r="AD9" i="1"/>
  <c r="AE9" i="1" s="1"/>
  <c r="AN11" i="13"/>
  <c r="AG28" i="1"/>
  <c r="AH28" i="1" s="1"/>
  <c r="L28" i="1"/>
  <c r="AO11" i="13"/>
  <c r="AJ14" i="13" l="1"/>
  <c r="AJ15" i="13" s="1"/>
  <c r="L93" i="2"/>
  <c r="AG93" i="2"/>
  <c r="AH93" i="2" s="1"/>
  <c r="G15" i="1"/>
  <c r="I13" i="1"/>
  <c r="AD13" i="1"/>
  <c r="L66" i="2"/>
  <c r="AG66" i="2"/>
  <c r="AH66" i="2" s="1"/>
  <c r="O100" i="2"/>
  <c r="AJ100" i="2"/>
  <c r="AK100" i="2" s="1"/>
  <c r="AD59" i="1"/>
  <c r="AE59" i="1" s="1"/>
  <c r="I59" i="1"/>
  <c r="G41" i="1"/>
  <c r="I41" i="1" s="1"/>
  <c r="AD8" i="1"/>
  <c r="G34" i="1"/>
  <c r="I34" i="1" s="1"/>
  <c r="I8" i="1"/>
  <c r="G39" i="1"/>
  <c r="L90" i="2"/>
  <c r="AG90" i="2"/>
  <c r="AH90" i="2" s="1"/>
  <c r="O58" i="2"/>
  <c r="M59" i="2"/>
  <c r="AJ58" i="2"/>
  <c r="AK58" i="2" s="1"/>
  <c r="AJ98" i="2"/>
  <c r="AK98" i="2" s="1"/>
  <c r="O98" i="2"/>
  <c r="AD14" i="1"/>
  <c r="AE14" i="1" s="1"/>
  <c r="I14" i="1"/>
  <c r="AD22" i="1"/>
  <c r="AE22" i="1" s="1"/>
  <c r="I22" i="1"/>
  <c r="I65" i="1"/>
  <c r="AD65" i="1"/>
  <c r="AE65" i="1" s="1"/>
  <c r="I27" i="1"/>
  <c r="AD27" i="1"/>
  <c r="AE27" i="1" s="1"/>
  <c r="M83" i="2"/>
  <c r="AJ82" i="2"/>
  <c r="AK82" i="2" s="1"/>
  <c r="O82" i="2"/>
  <c r="I52" i="1"/>
  <c r="AD52" i="1"/>
  <c r="AE52" i="1" s="1"/>
  <c r="AI15" i="13"/>
  <c r="AD6" i="1"/>
  <c r="AE6" i="1" s="1"/>
  <c r="I6" i="1"/>
  <c r="I57" i="1"/>
  <c r="AD57" i="1"/>
  <c r="AE57" i="1" s="1"/>
  <c r="J62" i="2"/>
  <c r="AG60" i="2"/>
  <c r="AH60" i="2" s="1"/>
  <c r="L60" i="2"/>
  <c r="I23" i="1"/>
  <c r="AD23" i="1"/>
  <c r="AE23" i="1" s="1"/>
  <c r="AG56" i="2"/>
  <c r="AH56" i="2" s="1"/>
  <c r="L56" i="2"/>
  <c r="AJ59" i="2" l="1"/>
  <c r="AK59" i="2" s="1"/>
  <c r="O59" i="2"/>
  <c r="AI11" i="13"/>
  <c r="I15" i="1"/>
  <c r="G16" i="1"/>
  <c r="I16" i="1" s="1"/>
  <c r="AJ83" i="2"/>
  <c r="AK83" i="2" s="1"/>
  <c r="O83" i="2"/>
  <c r="I50" i="1"/>
  <c r="AD50" i="1"/>
  <c r="AE50" i="1" s="1"/>
  <c r="L62" i="2"/>
  <c r="J63" i="2"/>
  <c r="AG62" i="2"/>
  <c r="AH62" i="2" s="1"/>
  <c r="AG78" i="2"/>
  <c r="AH78" i="2" s="1"/>
  <c r="L78" i="2"/>
  <c r="J79" i="2"/>
  <c r="AD19" i="1"/>
  <c r="AE19" i="1" s="1"/>
  <c r="I19" i="1"/>
  <c r="I7" i="1"/>
  <c r="AD7" i="1"/>
  <c r="AE7" i="1" s="1"/>
  <c r="L54" i="2"/>
  <c r="AG54" i="2"/>
  <c r="AH54" i="2" s="1"/>
  <c r="AG55" i="2"/>
  <c r="AH55" i="2" s="1"/>
  <c r="L55" i="2"/>
  <c r="I39" i="1"/>
  <c r="AG69" i="2"/>
  <c r="AH69" i="2" s="1"/>
  <c r="L69" i="2"/>
  <c r="L84" i="2"/>
  <c r="AG84" i="2"/>
  <c r="AH84" i="2" s="1"/>
  <c r="AJ11" i="13"/>
  <c r="AD11" i="1"/>
  <c r="I11" i="1"/>
  <c r="G17" i="1"/>
  <c r="G12" i="1"/>
  <c r="I12" i="1" s="1"/>
  <c r="AE8" i="1"/>
  <c r="AD39" i="1"/>
  <c r="AD34" i="1"/>
  <c r="AE34" i="1" s="1"/>
  <c r="AD41" i="1"/>
  <c r="AE41" i="1" s="1"/>
  <c r="AD15" i="1"/>
  <c r="AE13" i="1"/>
  <c r="AG79" i="2" l="1"/>
  <c r="AH79" i="2" s="1"/>
  <c r="J100" i="2"/>
  <c r="L79" i="2"/>
  <c r="J87" i="2"/>
  <c r="J98" i="2"/>
  <c r="AI17" i="13"/>
  <c r="AG82" i="2"/>
  <c r="AH82" i="2" s="1"/>
  <c r="J83" i="2"/>
  <c r="L82" i="2"/>
  <c r="J80" i="2"/>
  <c r="AE39" i="1"/>
  <c r="AJ17" i="13"/>
  <c r="AG63" i="2"/>
  <c r="AH63" i="2" s="1"/>
  <c r="L63" i="2"/>
  <c r="AG58" i="2"/>
  <c r="AH58" i="2" s="1"/>
  <c r="L58" i="2"/>
  <c r="J59" i="2"/>
  <c r="G31" i="1"/>
  <c r="G20" i="1"/>
  <c r="I17" i="1"/>
  <c r="G18" i="1"/>
  <c r="I18" i="1" s="1"/>
  <c r="AD16" i="1"/>
  <c r="AE16" i="1" s="1"/>
  <c r="AE15" i="1"/>
  <c r="AE11" i="1"/>
  <c r="AD12" i="1"/>
  <c r="AE12" i="1" s="1"/>
  <c r="AD17" i="1"/>
  <c r="AI23" i="13" l="1"/>
  <c r="AJ23" i="13"/>
  <c r="L88" i="2"/>
  <c r="AG88" i="2"/>
  <c r="AH88" i="2" s="1"/>
  <c r="J89" i="2"/>
  <c r="L64" i="2"/>
  <c r="J65" i="2"/>
  <c r="AG64" i="2"/>
  <c r="AH64" i="2" s="1"/>
  <c r="AI20" i="13"/>
  <c r="G24" i="1"/>
  <c r="I20" i="1"/>
  <c r="G21" i="1"/>
  <c r="I21" i="1" s="1"/>
  <c r="G35" i="1"/>
  <c r="AD18" i="1"/>
  <c r="AE18" i="1" s="1"/>
  <c r="AD20" i="1"/>
  <c r="AE17" i="1"/>
  <c r="AD31" i="1"/>
  <c r="I31" i="1"/>
  <c r="G32" i="1"/>
  <c r="I32" i="1" s="1"/>
  <c r="L98" i="2"/>
  <c r="AG98" i="2"/>
  <c r="AH98" i="2" s="1"/>
  <c r="L59" i="2"/>
  <c r="AG59" i="2"/>
  <c r="AH59" i="2" s="1"/>
  <c r="L87" i="2"/>
  <c r="AG87" i="2"/>
  <c r="AH87" i="2" s="1"/>
  <c r="L80" i="2"/>
  <c r="AG80" i="2"/>
  <c r="AH80" i="2" s="1"/>
  <c r="AJ20" i="13"/>
  <c r="L100" i="2"/>
  <c r="AG100" i="2"/>
  <c r="AH100" i="2" s="1"/>
  <c r="L83" i="2"/>
  <c r="AG83" i="2"/>
  <c r="AH83" i="2" s="1"/>
  <c r="I35" i="1" l="1"/>
  <c r="G36" i="1"/>
  <c r="AG91" i="2"/>
  <c r="AH91" i="2" s="1"/>
  <c r="L91" i="2"/>
  <c r="J92" i="2"/>
  <c r="AG89" i="2"/>
  <c r="AH89" i="2" s="1"/>
  <c r="L89" i="2"/>
  <c r="G26" i="1"/>
  <c r="AD24" i="1"/>
  <c r="AE24" i="1" s="1"/>
  <c r="I24" i="1"/>
  <c r="AD32" i="1"/>
  <c r="AE32" i="1" s="1"/>
  <c r="AE31" i="1"/>
  <c r="J68" i="2"/>
  <c r="L67" i="2"/>
  <c r="AG67" i="2"/>
  <c r="AH67" i="2" s="1"/>
  <c r="L94" i="2"/>
  <c r="AG94" i="2"/>
  <c r="AH94" i="2" s="1"/>
  <c r="J95" i="2"/>
  <c r="AD35" i="1"/>
  <c r="AE20" i="1"/>
  <c r="AD21" i="1"/>
  <c r="AE21" i="1" s="1"/>
  <c r="J71" i="2"/>
  <c r="L70" i="2"/>
  <c r="AG70" i="2"/>
  <c r="AH70" i="2" s="1"/>
  <c r="AG65" i="2"/>
  <c r="AH65" i="2" s="1"/>
  <c r="L65" i="2"/>
  <c r="I26" i="1" l="1"/>
  <c r="G29" i="1"/>
  <c r="AD26" i="1"/>
  <c r="AE26" i="1" s="1"/>
  <c r="L71" i="2"/>
  <c r="AG71" i="2"/>
  <c r="AH71" i="2" s="1"/>
  <c r="AG68" i="2"/>
  <c r="AH68" i="2" s="1"/>
  <c r="L68" i="2"/>
  <c r="L92" i="2"/>
  <c r="AG92" i="2"/>
  <c r="AH92" i="2" s="1"/>
  <c r="AD36" i="1"/>
  <c r="AE35" i="1"/>
  <c r="AG95" i="2"/>
  <c r="AH95" i="2" s="1"/>
  <c r="L95" i="2"/>
  <c r="I36" i="1"/>
  <c r="G53" i="1"/>
  <c r="I53" i="1" l="1"/>
  <c r="G56" i="1"/>
  <c r="I56" i="1" s="1"/>
  <c r="AE36" i="1"/>
  <c r="AD53" i="1"/>
  <c r="AD29" i="1"/>
  <c r="I29" i="1"/>
  <c r="G44" i="1"/>
  <c r="I44" i="1" s="1"/>
  <c r="G30" i="1"/>
  <c r="I30" i="1" s="1"/>
  <c r="AD30" i="1" l="1"/>
  <c r="AE30" i="1" s="1"/>
  <c r="AD44" i="1"/>
  <c r="AE44" i="1" s="1"/>
  <c r="AE29" i="1"/>
  <c r="AD56" i="1"/>
  <c r="AE56" i="1" s="1"/>
  <c r="AE53" i="1"/>
  <c r="U9" i="1" l="1"/>
  <c r="AP9" i="1"/>
  <c r="AQ9" i="1" s="1"/>
  <c r="U25" i="1"/>
  <c r="AP25" i="1"/>
  <c r="AQ25" i="1" s="1"/>
  <c r="AP23" i="1"/>
  <c r="AQ23" i="1" s="1"/>
  <c r="U23" i="1"/>
  <c r="U57" i="1"/>
  <c r="AP57" i="1"/>
  <c r="AQ57" i="1" s="1"/>
  <c r="AP65" i="1"/>
  <c r="AQ65" i="1" s="1"/>
  <c r="U65" i="1"/>
  <c r="U59" i="1"/>
  <c r="AP59" i="1"/>
  <c r="AQ59" i="1" s="1"/>
  <c r="AP14" i="1"/>
  <c r="AQ14" i="1" s="1"/>
  <c r="U14" i="1"/>
  <c r="U52" i="1"/>
  <c r="AP52" i="1"/>
  <c r="AQ52" i="1" s="1"/>
  <c r="L9" i="1" l="1"/>
  <c r="AG9" i="1"/>
  <c r="AH9" i="1" s="1"/>
  <c r="AG13" i="2"/>
  <c r="AH13" i="2" s="1"/>
  <c r="L13" i="2"/>
  <c r="AG59" i="1"/>
  <c r="AH59" i="1" s="1"/>
  <c r="L59" i="1"/>
  <c r="AG14" i="13"/>
  <c r="AG65" i="1"/>
  <c r="AH65" i="1" s="1"/>
  <c r="L65" i="1"/>
  <c r="AP13" i="1"/>
  <c r="S15" i="1"/>
  <c r="U13" i="1"/>
  <c r="O32" i="2"/>
  <c r="AJ32" i="2"/>
  <c r="AK32" i="2" s="1"/>
  <c r="L52" i="1"/>
  <c r="AG52" i="1"/>
  <c r="AH52" i="1" s="1"/>
  <c r="U6" i="1"/>
  <c r="AP6" i="1"/>
  <c r="AQ6" i="1" s="1"/>
  <c r="L37" i="2"/>
  <c r="AG37" i="2"/>
  <c r="AH37" i="2" s="1"/>
  <c r="AG14" i="1"/>
  <c r="AH14" i="1" s="1"/>
  <c r="L14" i="1"/>
  <c r="U27" i="1"/>
  <c r="AP27" i="1"/>
  <c r="AQ27" i="1" s="1"/>
  <c r="AG23" i="1"/>
  <c r="AH23" i="1" s="1"/>
  <c r="L23" i="1"/>
  <c r="O23" i="1"/>
  <c r="AJ23" i="1"/>
  <c r="AK23" i="1" s="1"/>
  <c r="O25" i="1"/>
  <c r="AJ25" i="1"/>
  <c r="AK25" i="1" s="1"/>
  <c r="AG57" i="1"/>
  <c r="AH57" i="1" s="1"/>
  <c r="L57" i="1"/>
  <c r="O57" i="1"/>
  <c r="AJ57" i="1"/>
  <c r="AK57" i="1" s="1"/>
  <c r="U22" i="1"/>
  <c r="AP22" i="1"/>
  <c r="AQ22" i="1" s="1"/>
  <c r="J6" i="2"/>
  <c r="L5" i="2"/>
  <c r="AG5" i="2"/>
  <c r="AH5" i="2" s="1"/>
  <c r="AH14" i="13"/>
  <c r="AG25" i="1"/>
  <c r="AH25" i="1" s="1"/>
  <c r="L25" i="1"/>
  <c r="AG32" i="2"/>
  <c r="AH32" i="2" s="1"/>
  <c r="L32" i="2"/>
  <c r="AG21" i="2" l="1"/>
  <c r="AH21" i="2" s="1"/>
  <c r="L21" i="2"/>
  <c r="O8" i="2"/>
  <c r="AJ8" i="2"/>
  <c r="AK8" i="2" s="1"/>
  <c r="O42" i="2"/>
  <c r="AJ42" i="2"/>
  <c r="AK42" i="2" s="1"/>
  <c r="J15" i="1"/>
  <c r="AG13" i="1"/>
  <c r="L13" i="1"/>
  <c r="AG29" i="2"/>
  <c r="AH29" i="2" s="1"/>
  <c r="L29" i="2"/>
  <c r="L42" i="2"/>
  <c r="AG42" i="2"/>
  <c r="AH42" i="2" s="1"/>
  <c r="AH15" i="13"/>
  <c r="AG45" i="2"/>
  <c r="AH45" i="2" s="1"/>
  <c r="L45" i="2"/>
  <c r="AG6" i="2"/>
  <c r="AH6" i="2" s="1"/>
  <c r="L6" i="2"/>
  <c r="U15" i="1"/>
  <c r="L6" i="1"/>
  <c r="AG6" i="1"/>
  <c r="AH6" i="1" s="1"/>
  <c r="AP50" i="1"/>
  <c r="AQ50" i="1" s="1"/>
  <c r="U50" i="1"/>
  <c r="AP15" i="1"/>
  <c r="AQ13" i="1"/>
  <c r="O21" i="2"/>
  <c r="AJ21" i="2"/>
  <c r="AK21" i="2" s="1"/>
  <c r="AP19" i="1"/>
  <c r="AQ19" i="1" s="1"/>
  <c r="U19" i="1"/>
  <c r="U7" i="1"/>
  <c r="AP7" i="1"/>
  <c r="AQ7" i="1" s="1"/>
  <c r="O45" i="2"/>
  <c r="AJ45" i="2"/>
  <c r="AK45" i="2" s="1"/>
  <c r="L18" i="2"/>
  <c r="AG18" i="2"/>
  <c r="AH18" i="2" s="1"/>
  <c r="L22" i="1"/>
  <c r="AG22" i="1"/>
  <c r="AH22" i="1" s="1"/>
  <c r="L8" i="2"/>
  <c r="J10" i="2"/>
  <c r="AG8" i="2"/>
  <c r="AH8" i="2" s="1"/>
  <c r="J14" i="2"/>
  <c r="L12" i="2"/>
  <c r="AG12" i="2"/>
  <c r="AH12" i="2" s="1"/>
  <c r="AG27" i="1"/>
  <c r="AH27" i="1" s="1"/>
  <c r="L27" i="1"/>
  <c r="J38" i="2"/>
  <c r="AG36" i="2"/>
  <c r="AH36" i="2" s="1"/>
  <c r="L36" i="2"/>
  <c r="S16" i="1"/>
  <c r="U16" i="1" s="1"/>
  <c r="AG15" i="13"/>
  <c r="AH11" i="13" l="1"/>
  <c r="AG19" i="1"/>
  <c r="AH19" i="1" s="1"/>
  <c r="L19" i="1"/>
  <c r="AG15" i="1"/>
  <c r="AH13" i="1"/>
  <c r="L15" i="1"/>
  <c r="J34" i="2"/>
  <c r="J30" i="2"/>
  <c r="L31" i="2"/>
  <c r="AG31" i="2"/>
  <c r="AH31" i="2" s="1"/>
  <c r="AG7" i="1"/>
  <c r="AH7" i="1" s="1"/>
  <c r="L7" i="1"/>
  <c r="L14" i="2"/>
  <c r="J15" i="2"/>
  <c r="AG14" i="2"/>
  <c r="AH14" i="2" s="1"/>
  <c r="S41" i="1"/>
  <c r="U41" i="1" s="1"/>
  <c r="U8" i="1"/>
  <c r="S39" i="1"/>
  <c r="AP8" i="1"/>
  <c r="AP16" i="1" s="1"/>
  <c r="AQ16" i="1" s="1"/>
  <c r="S34" i="1"/>
  <c r="U34" i="1" s="1"/>
  <c r="AQ15" i="1"/>
  <c r="L10" i="2"/>
  <c r="AG10" i="2"/>
  <c r="AH10" i="2" s="1"/>
  <c r="J16" i="2"/>
  <c r="AG38" i="2"/>
  <c r="AH38" i="2" s="1"/>
  <c r="J39" i="2"/>
  <c r="L38" i="2"/>
  <c r="AG50" i="1"/>
  <c r="AH50" i="1" s="1"/>
  <c r="L50" i="1"/>
  <c r="AH17" i="13"/>
  <c r="J16" i="1"/>
  <c r="L16" i="1" s="1"/>
  <c r="AG11" i="13"/>
  <c r="AG30" i="2" l="1"/>
  <c r="AH30" i="2" s="1"/>
  <c r="L30" i="2"/>
  <c r="L34" i="2"/>
  <c r="J40" i="2"/>
  <c r="J35" i="2"/>
  <c r="AG34" i="2"/>
  <c r="AH34" i="2" s="1"/>
  <c r="S12" i="1"/>
  <c r="U12" i="1" s="1"/>
  <c r="AP11" i="1"/>
  <c r="U11" i="1"/>
  <c r="L15" i="2"/>
  <c r="AG15" i="2"/>
  <c r="AH15" i="2" s="1"/>
  <c r="J34" i="1"/>
  <c r="L34" i="1" s="1"/>
  <c r="J39" i="1"/>
  <c r="L8" i="1"/>
  <c r="J41" i="1"/>
  <c r="L41" i="1" s="1"/>
  <c r="AG8" i="1"/>
  <c r="AG39" i="2"/>
  <c r="AH39" i="2" s="1"/>
  <c r="L39" i="2"/>
  <c r="AQ8" i="1"/>
  <c r="AP41" i="1"/>
  <c r="AQ41" i="1" s="1"/>
  <c r="AP39" i="1"/>
  <c r="AP34" i="1"/>
  <c r="AQ34" i="1" s="1"/>
  <c r="AH15" i="1"/>
  <c r="AG16" i="1"/>
  <c r="AH16" i="1" s="1"/>
  <c r="U39" i="1"/>
  <c r="L16" i="2"/>
  <c r="J22" i="2"/>
  <c r="AG16" i="2"/>
  <c r="AH16" i="2" s="1"/>
  <c r="AH23" i="13"/>
  <c r="AG17" i="13"/>
  <c r="AH8" i="1" l="1"/>
  <c r="AG41" i="1"/>
  <c r="AH41" i="1" s="1"/>
  <c r="AG34" i="1"/>
  <c r="AH34" i="1" s="1"/>
  <c r="AG39" i="1"/>
  <c r="AQ11" i="1"/>
  <c r="AP17" i="1"/>
  <c r="AP12" i="1"/>
  <c r="AQ12" i="1" s="1"/>
  <c r="AQ39" i="1"/>
  <c r="L39" i="1"/>
  <c r="L35" i="2"/>
  <c r="AG35" i="2"/>
  <c r="AH35" i="2" s="1"/>
  <c r="S18" i="1"/>
  <c r="U18" i="1" s="1"/>
  <c r="S20" i="1"/>
  <c r="S31" i="1"/>
  <c r="U17" i="1"/>
  <c r="AG22" i="2"/>
  <c r="AH22" i="2" s="1"/>
  <c r="L22" i="2"/>
  <c r="J46" i="2"/>
  <c r="J41" i="2"/>
  <c r="AG40" i="2"/>
  <c r="AH40" i="2" s="1"/>
  <c r="L40" i="2"/>
  <c r="AG11" i="1"/>
  <c r="J17" i="1"/>
  <c r="J12" i="1"/>
  <c r="L12" i="1" s="1"/>
  <c r="L11" i="1"/>
  <c r="AH20" i="13"/>
  <c r="AG23" i="13"/>
  <c r="AH11" i="1" l="1"/>
  <c r="AG17" i="1"/>
  <c r="AG12" i="1"/>
  <c r="AH12" i="1" s="1"/>
  <c r="U31" i="1"/>
  <c r="S32" i="1"/>
  <c r="U32" i="1" s="1"/>
  <c r="AG20" i="13"/>
  <c r="S35" i="1"/>
  <c r="S21" i="1"/>
  <c r="U21" i="1" s="1"/>
  <c r="U20" i="1"/>
  <c r="S24" i="1"/>
  <c r="AQ17" i="1"/>
  <c r="AP20" i="1"/>
  <c r="AP31" i="1"/>
  <c r="AP18" i="1"/>
  <c r="AQ18" i="1" s="1"/>
  <c r="AG41" i="2"/>
  <c r="AH41" i="2" s="1"/>
  <c r="L41" i="2"/>
  <c r="L43" i="2"/>
  <c r="J44" i="2"/>
  <c r="AG43" i="2"/>
  <c r="AH43" i="2" s="1"/>
  <c r="J47" i="2"/>
  <c r="L46" i="2"/>
  <c r="AG46" i="2"/>
  <c r="AH46" i="2" s="1"/>
  <c r="AH39" i="1"/>
  <c r="J31" i="1"/>
  <c r="J18" i="1"/>
  <c r="L18" i="1" s="1"/>
  <c r="J20" i="1"/>
  <c r="L17" i="1"/>
  <c r="U35" i="1" l="1"/>
  <c r="S36" i="1"/>
  <c r="L19" i="2"/>
  <c r="J20" i="2"/>
  <c r="AG19" i="2"/>
  <c r="AH19" i="2" s="1"/>
  <c r="AP32" i="1"/>
  <c r="AQ32" i="1" s="1"/>
  <c r="AQ31" i="1"/>
  <c r="AG47" i="2"/>
  <c r="AH47" i="2" s="1"/>
  <c r="L47" i="2"/>
  <c r="AQ20" i="1"/>
  <c r="AP21" i="1"/>
  <c r="AQ21" i="1" s="1"/>
  <c r="AP35" i="1"/>
  <c r="J21" i="1"/>
  <c r="L21" i="1" s="1"/>
  <c r="L20" i="1"/>
  <c r="J35" i="1"/>
  <c r="J24" i="1"/>
  <c r="L44" i="2"/>
  <c r="AG44" i="2"/>
  <c r="AH44" i="2" s="1"/>
  <c r="AP24" i="1"/>
  <c r="AQ24" i="1" s="1"/>
  <c r="U24" i="1"/>
  <c r="S26" i="1"/>
  <c r="L31" i="1"/>
  <c r="J32" i="1"/>
  <c r="L32" i="1" s="1"/>
  <c r="AG31" i="1"/>
  <c r="AG20" i="1"/>
  <c r="AH17" i="1"/>
  <c r="AG18" i="1"/>
  <c r="AH18" i="1" s="1"/>
  <c r="AG32" i="1" l="1"/>
  <c r="AH32" i="1" s="1"/>
  <c r="AH31" i="1"/>
  <c r="L24" i="1"/>
  <c r="AG24" i="1"/>
  <c r="AH24" i="1" s="1"/>
  <c r="J26" i="1"/>
  <c r="L35" i="1"/>
  <c r="J36" i="1"/>
  <c r="S29" i="1"/>
  <c r="AP26" i="1"/>
  <c r="AQ26" i="1" s="1"/>
  <c r="U26" i="1"/>
  <c r="AP36" i="1"/>
  <c r="AQ35" i="1"/>
  <c r="L20" i="2"/>
  <c r="AG20" i="2"/>
  <c r="AH20" i="2" s="1"/>
  <c r="U36" i="1"/>
  <c r="S53" i="1"/>
  <c r="AH20" i="1"/>
  <c r="AG35" i="1"/>
  <c r="AG21" i="1"/>
  <c r="AH21" i="1" s="1"/>
  <c r="S44" i="1" l="1"/>
  <c r="U44" i="1" s="1"/>
  <c r="AP29" i="1"/>
  <c r="S30" i="1"/>
  <c r="U30" i="1" s="1"/>
  <c r="U29" i="1"/>
  <c r="L36" i="1"/>
  <c r="J53" i="1"/>
  <c r="AG26" i="1"/>
  <c r="AH26" i="1" s="1"/>
  <c r="L26" i="1"/>
  <c r="J29" i="1"/>
  <c r="S56" i="1"/>
  <c r="U56" i="1" s="1"/>
  <c r="U53" i="1"/>
  <c r="AQ36" i="1"/>
  <c r="AP53" i="1"/>
  <c r="AG36" i="1"/>
  <c r="AH35" i="1"/>
  <c r="AH36" i="1" l="1"/>
  <c r="AG53" i="1"/>
  <c r="L53" i="1"/>
  <c r="J56" i="1"/>
  <c r="L56" i="1" s="1"/>
  <c r="AP56" i="1"/>
  <c r="AQ56" i="1" s="1"/>
  <c r="AQ53" i="1"/>
  <c r="AQ29" i="1"/>
  <c r="AP44" i="1"/>
  <c r="AQ44" i="1" s="1"/>
  <c r="AP30" i="1"/>
  <c r="AQ30" i="1" s="1"/>
  <c r="J44" i="1"/>
  <c r="L44" i="1" s="1"/>
  <c r="AG29" i="1"/>
  <c r="L29" i="1"/>
  <c r="J30" i="1"/>
  <c r="L30" i="1" s="1"/>
  <c r="AH29" i="1" l="1"/>
  <c r="AG44" i="1"/>
  <c r="AH44" i="1" s="1"/>
  <c r="AG30" i="1"/>
  <c r="AH30" i="1" s="1"/>
  <c r="AG56" i="1"/>
  <c r="AH56" i="1" s="1"/>
  <c r="AH53" i="1"/>
  <c r="Q13" i="7" l="1"/>
  <c r="AL13" i="7"/>
  <c r="N8" i="7"/>
  <c r="AI8" i="7"/>
  <c r="AJ8" i="7" s="1"/>
  <c r="AF8" i="7"/>
  <c r="K8" i="7"/>
  <c r="Q8" i="7"/>
  <c r="AL8" i="7"/>
  <c r="AI13" i="7" l="1"/>
  <c r="AJ13" i="7" s="1"/>
  <c r="N13" i="7"/>
  <c r="AF13" i="7"/>
  <c r="K13" i="7"/>
  <c r="AI5" i="7"/>
  <c r="AJ5" i="7" s="1"/>
  <c r="N5" i="7"/>
  <c r="AF5" i="7"/>
  <c r="K5" i="7"/>
  <c r="AF6" i="7"/>
  <c r="K6" i="7"/>
  <c r="AI21" i="7"/>
  <c r="AJ21" i="7" s="1"/>
  <c r="N21" i="7"/>
  <c r="AF21" i="7"/>
  <c r="K21" i="7"/>
  <c r="AF12" i="7"/>
  <c r="K12" i="7"/>
  <c r="I14" i="7"/>
  <c r="AL5" i="7"/>
  <c r="Q5" i="7"/>
  <c r="AL21" i="7"/>
  <c r="Q21" i="7"/>
  <c r="L14" i="7" l="1"/>
  <c r="N12" i="7"/>
  <c r="AI12" i="7"/>
  <c r="AJ12" i="7" s="1"/>
  <c r="I23" i="7"/>
  <c r="I27" i="7"/>
  <c r="K7" i="7"/>
  <c r="I20" i="7"/>
  <c r="AF7" i="7"/>
  <c r="Q12" i="7"/>
  <c r="AL12" i="7"/>
  <c r="O14" i="7"/>
  <c r="AI6" i="7"/>
  <c r="AJ6" i="7" s="1"/>
  <c r="N6" i="7"/>
  <c r="Q6" i="7"/>
  <c r="AL6" i="7"/>
  <c r="K14" i="7"/>
  <c r="AF14" i="7"/>
  <c r="I15" i="7"/>
  <c r="K10" i="7" l="1"/>
  <c r="I11" i="7"/>
  <c r="AF10" i="7"/>
  <c r="N7" i="7"/>
  <c r="AI7" i="7"/>
  <c r="AJ7" i="7" s="1"/>
  <c r="L27" i="7"/>
  <c r="L20" i="7"/>
  <c r="L23" i="7"/>
  <c r="O20" i="7"/>
  <c r="Q7" i="7"/>
  <c r="O23" i="7"/>
  <c r="O27" i="7"/>
  <c r="AL7" i="7"/>
  <c r="K15" i="7"/>
  <c r="AF15" i="7"/>
  <c r="Q14" i="7"/>
  <c r="O15" i="7"/>
  <c r="AL14" i="7"/>
  <c r="K20" i="7"/>
  <c r="AF20" i="7"/>
  <c r="AF27" i="7"/>
  <c r="K27" i="7"/>
  <c r="K23" i="7"/>
  <c r="AF23" i="7"/>
  <c r="AI14" i="7"/>
  <c r="AJ14" i="7" s="1"/>
  <c r="L15" i="7"/>
  <c r="N14" i="7"/>
  <c r="AF16" i="7" l="1"/>
  <c r="I17" i="7"/>
  <c r="K16" i="7"/>
  <c r="AI16" i="7"/>
  <c r="AJ16" i="7" s="1"/>
  <c r="L17" i="7"/>
  <c r="N16" i="7"/>
  <c r="N10" i="7"/>
  <c r="AI10" i="7"/>
  <c r="AJ10" i="7" s="1"/>
  <c r="L11" i="7"/>
  <c r="Q10" i="7"/>
  <c r="O11" i="7"/>
  <c r="AL10" i="7"/>
  <c r="O17" i="7"/>
  <c r="Q16" i="7"/>
  <c r="AL16" i="7"/>
  <c r="AI15" i="7"/>
  <c r="AJ15" i="7" s="1"/>
  <c r="N15" i="7"/>
  <c r="AL15" i="7"/>
  <c r="Q15" i="7"/>
  <c r="AL27" i="7"/>
  <c r="Q27" i="7"/>
  <c r="Q23" i="7"/>
  <c r="AL23" i="7"/>
  <c r="AL20" i="7"/>
  <c r="Q20" i="7"/>
  <c r="N23" i="7"/>
  <c r="AI23" i="7"/>
  <c r="AJ23" i="7" s="1"/>
  <c r="N20" i="7"/>
  <c r="AI20" i="7"/>
  <c r="AJ20" i="7" s="1"/>
  <c r="AI27" i="7"/>
  <c r="AJ27" i="7" s="1"/>
  <c r="N27" i="7"/>
  <c r="K11" i="7"/>
  <c r="AF11" i="7"/>
  <c r="N24" i="7" l="1"/>
  <c r="AI24" i="7"/>
  <c r="AJ24" i="7" s="1"/>
  <c r="L25" i="7"/>
  <c r="I25" i="7"/>
  <c r="K24" i="7"/>
  <c r="AF24" i="7"/>
  <c r="AL24" i="7"/>
  <c r="O25" i="7"/>
  <c r="Q24" i="7"/>
  <c r="Q17" i="7"/>
  <c r="AL17" i="7"/>
  <c r="AL11" i="7"/>
  <c r="Q11" i="7"/>
  <c r="AI11" i="7"/>
  <c r="AJ11" i="7" s="1"/>
  <c r="N11" i="7"/>
  <c r="AI17" i="7"/>
  <c r="AJ17" i="7" s="1"/>
  <c r="N17" i="7"/>
  <c r="AF17" i="7"/>
  <c r="K17" i="7"/>
  <c r="AL25" i="7" l="1"/>
  <c r="Q25" i="7"/>
  <c r="K25" i="7"/>
  <c r="AF25" i="7"/>
  <c r="N25" i="7"/>
  <c r="AI25" i="7"/>
  <c r="AJ25" i="7" s="1"/>
  <c r="X9" i="1" l="1"/>
  <c r="AS9" i="1"/>
  <c r="AT9" i="1" s="1"/>
  <c r="X22" i="1"/>
  <c r="AS22" i="1"/>
  <c r="AT22" i="1" s="1"/>
  <c r="X27" i="1"/>
  <c r="AS27" i="1"/>
  <c r="AT27" i="1" s="1"/>
  <c r="R27" i="1" l="1"/>
  <c r="AM27" i="1"/>
  <c r="AJ27" i="1"/>
  <c r="AK27" i="1" s="1"/>
  <c r="O27" i="1"/>
  <c r="AO14" i="13"/>
  <c r="AO15" i="13" s="1"/>
  <c r="O22" i="1"/>
  <c r="AJ22" i="1"/>
  <c r="AK22" i="1" s="1"/>
  <c r="AJ9" i="1"/>
  <c r="AK9" i="1" s="1"/>
  <c r="O9" i="1"/>
  <c r="AN14" i="13"/>
  <c r="AN15" i="13" s="1"/>
  <c r="AS14" i="13"/>
  <c r="AS15" i="13" s="1"/>
  <c r="AT14" i="13"/>
  <c r="AT15" i="13" s="1"/>
  <c r="AS6" i="1" l="1"/>
  <c r="AT6" i="1" s="1"/>
  <c r="X6" i="1"/>
  <c r="P86" i="2"/>
  <c r="AM84" i="2"/>
  <c r="AN84" i="2" s="1"/>
  <c r="R84" i="2"/>
  <c r="AO17" i="13"/>
  <c r="AS17" i="13"/>
  <c r="AM37" i="2"/>
  <c r="AN37" i="2" s="1"/>
  <c r="R37" i="2"/>
  <c r="AM18" i="2"/>
  <c r="AN18" i="2" s="1"/>
  <c r="R18" i="2"/>
  <c r="V15" i="1"/>
  <c r="X13" i="1"/>
  <c r="AS13" i="1"/>
  <c r="AT17" i="13"/>
  <c r="X50" i="1"/>
  <c r="AS50" i="1"/>
  <c r="AT50" i="1" s="1"/>
  <c r="AQ14" i="13"/>
  <c r="O60" i="2"/>
  <c r="AJ60" i="2"/>
  <c r="AK60" i="2" s="1"/>
  <c r="M62" i="2"/>
  <c r="AJ18" i="2"/>
  <c r="AK18" i="2" s="1"/>
  <c r="O18" i="2"/>
  <c r="X19" i="1"/>
  <c r="AS19" i="1"/>
  <c r="AT19" i="1" s="1"/>
  <c r="AS59" i="1"/>
  <c r="AT59" i="1" s="1"/>
  <c r="X59" i="1"/>
  <c r="O37" i="2"/>
  <c r="AJ37" i="2"/>
  <c r="AK37" i="2" s="1"/>
  <c r="X14" i="1"/>
  <c r="AS14" i="1"/>
  <c r="AT14" i="1" s="1"/>
  <c r="O13" i="2"/>
  <c r="AJ13" i="2"/>
  <c r="AK13" i="2" s="1"/>
  <c r="M86" i="2"/>
  <c r="O84" i="2"/>
  <c r="AJ84" i="2"/>
  <c r="AK84" i="2" s="1"/>
  <c r="AS52" i="1"/>
  <c r="AT52" i="1" s="1"/>
  <c r="X52" i="1"/>
  <c r="P38" i="2"/>
  <c r="R36" i="2"/>
  <c r="AM36" i="2"/>
  <c r="AN36" i="2" s="1"/>
  <c r="P62" i="2"/>
  <c r="R60" i="2"/>
  <c r="AM60" i="2"/>
  <c r="AN60" i="2" s="1"/>
  <c r="AN17" i="13"/>
  <c r="AL14" i="13"/>
  <c r="AM14" i="13"/>
  <c r="AS65" i="1"/>
  <c r="AT65" i="1" s="1"/>
  <c r="X65" i="1"/>
  <c r="AR14" i="13"/>
  <c r="AT23" i="13"/>
  <c r="AJ14" i="1" l="1"/>
  <c r="AK14" i="1" s="1"/>
  <c r="O14" i="1"/>
  <c r="AM59" i="1"/>
  <c r="AN59" i="1" s="1"/>
  <c r="R59" i="1"/>
  <c r="AJ30" i="2"/>
  <c r="AK30" i="2" s="1"/>
  <c r="O30" i="2"/>
  <c r="AM12" i="2"/>
  <c r="AN12" i="2" s="1"/>
  <c r="R12" i="2"/>
  <c r="P14" i="2"/>
  <c r="X15" i="1"/>
  <c r="AM5" i="2"/>
  <c r="AN5" i="2" s="1"/>
  <c r="R5" i="2"/>
  <c r="AM15" i="13"/>
  <c r="AS23" i="13"/>
  <c r="R65" i="1"/>
  <c r="AM65" i="1"/>
  <c r="AN65" i="1" s="1"/>
  <c r="AJ62" i="2"/>
  <c r="AK62" i="2" s="1"/>
  <c r="O62" i="2"/>
  <c r="M63" i="2"/>
  <c r="M89" i="2"/>
  <c r="AJ88" i="2"/>
  <c r="AK88" i="2" s="1"/>
  <c r="O88" i="2"/>
  <c r="O59" i="1"/>
  <c r="AJ59" i="1"/>
  <c r="AK59" i="1" s="1"/>
  <c r="AN23" i="13"/>
  <c r="O36" i="2"/>
  <c r="AJ36" i="2"/>
  <c r="AK36" i="2" s="1"/>
  <c r="M38" i="2"/>
  <c r="AM52" i="1"/>
  <c r="AN52" i="1" s="1"/>
  <c r="R52" i="1"/>
  <c r="R62" i="2"/>
  <c r="P63" i="2"/>
  <c r="AM62" i="2"/>
  <c r="AN62" i="2" s="1"/>
  <c r="X7" i="1"/>
  <c r="AS7" i="1"/>
  <c r="AT7" i="1" s="1"/>
  <c r="AN20" i="13"/>
  <c r="AS20" i="13"/>
  <c r="R14" i="1"/>
  <c r="AM14" i="1"/>
  <c r="AN14" i="1" s="1"/>
  <c r="AM6" i="1"/>
  <c r="AN6" i="1" s="1"/>
  <c r="R6" i="1"/>
  <c r="AT20" i="13"/>
  <c r="AJ50" i="1"/>
  <c r="AK50" i="1" s="1"/>
  <c r="O50" i="1"/>
  <c r="O12" i="2"/>
  <c r="AJ12" i="2"/>
  <c r="AK12" i="2" s="1"/>
  <c r="M14" i="2"/>
  <c r="AJ86" i="2"/>
  <c r="AK86" i="2" s="1"/>
  <c r="M87" i="2"/>
  <c r="O86" i="2"/>
  <c r="R88" i="2"/>
  <c r="P94" i="2"/>
  <c r="AM88" i="2"/>
  <c r="AN88" i="2" s="1"/>
  <c r="P89" i="2"/>
  <c r="AO23" i="13"/>
  <c r="AO20" i="13"/>
  <c r="O29" i="2"/>
  <c r="AJ29" i="2"/>
  <c r="AK29" i="2" s="1"/>
  <c r="AJ19" i="1"/>
  <c r="AK19" i="1" s="1"/>
  <c r="O19" i="1"/>
  <c r="R38" i="2"/>
  <c r="AM38" i="2"/>
  <c r="AN38" i="2" s="1"/>
  <c r="R29" i="2"/>
  <c r="AM29" i="2"/>
  <c r="AN29" i="2" s="1"/>
  <c r="P87" i="2"/>
  <c r="R86" i="2"/>
  <c r="AM86" i="2"/>
  <c r="AN86" i="2" s="1"/>
  <c r="M15" i="1"/>
  <c r="AJ13" i="1"/>
  <c r="O13" i="1"/>
  <c r="O65" i="1"/>
  <c r="AJ65" i="1"/>
  <c r="AK65" i="1" s="1"/>
  <c r="O5" i="2"/>
  <c r="AJ5" i="2"/>
  <c r="AK5" i="2" s="1"/>
  <c r="O64" i="2"/>
  <c r="M65" i="2"/>
  <c r="AJ64" i="2"/>
  <c r="AK64" i="2" s="1"/>
  <c r="AS15" i="1"/>
  <c r="AT13" i="1"/>
  <c r="AM64" i="2"/>
  <c r="AN64" i="2" s="1"/>
  <c r="P65" i="2"/>
  <c r="R64" i="2"/>
  <c r="O6" i="1"/>
  <c r="AJ6" i="1"/>
  <c r="AK6" i="1" s="1"/>
  <c r="AR15" i="13"/>
  <c r="O52" i="1"/>
  <c r="AJ52" i="1"/>
  <c r="AK52" i="1" s="1"/>
  <c r="R30" i="2"/>
  <c r="AM30" i="2"/>
  <c r="AN30" i="2" s="1"/>
  <c r="V16" i="1"/>
  <c r="X16" i="1" s="1"/>
  <c r="AS11" i="1" l="1"/>
  <c r="V12" i="1"/>
  <c r="X12" i="1" s="1"/>
  <c r="X11" i="1"/>
  <c r="AJ63" i="2"/>
  <c r="AK63" i="2" s="1"/>
  <c r="O63" i="2"/>
  <c r="AM65" i="2"/>
  <c r="AN65" i="2" s="1"/>
  <c r="R65" i="2"/>
  <c r="AM87" i="2"/>
  <c r="AN87" i="2" s="1"/>
  <c r="R87" i="2"/>
  <c r="AM94" i="2"/>
  <c r="AN94" i="2" s="1"/>
  <c r="R94" i="2"/>
  <c r="P95" i="2"/>
  <c r="P68" i="2"/>
  <c r="R67" i="2"/>
  <c r="AM67" i="2"/>
  <c r="AN67" i="2" s="1"/>
  <c r="M71" i="2"/>
  <c r="O70" i="2"/>
  <c r="AJ70" i="2"/>
  <c r="AK70" i="2" s="1"/>
  <c r="R63" i="2"/>
  <c r="AM63" i="2"/>
  <c r="AN63" i="2" s="1"/>
  <c r="AJ31" i="2"/>
  <c r="AK31" i="2" s="1"/>
  <c r="O31" i="2"/>
  <c r="AR11" i="13"/>
  <c r="AJ91" i="2"/>
  <c r="AK91" i="2" s="1"/>
  <c r="M92" i="2"/>
  <c r="O91" i="2"/>
  <c r="AM91" i="2"/>
  <c r="AN91" i="2" s="1"/>
  <c r="R91" i="2"/>
  <c r="P92" i="2"/>
  <c r="AM31" i="2"/>
  <c r="AN31" i="2" s="1"/>
  <c r="R31" i="2"/>
  <c r="AT15" i="1"/>
  <c r="O87" i="2"/>
  <c r="AJ87" i="2"/>
  <c r="AK87" i="2" s="1"/>
  <c r="AM6" i="2"/>
  <c r="AN6" i="2" s="1"/>
  <c r="R6" i="2"/>
  <c r="O7" i="1"/>
  <c r="AJ7" i="1"/>
  <c r="AK7" i="1" s="1"/>
  <c r="AM11" i="13"/>
  <c r="O94" i="2"/>
  <c r="M95" i="2"/>
  <c r="AJ94" i="2"/>
  <c r="AK94" i="2" s="1"/>
  <c r="M68" i="2"/>
  <c r="AJ67" i="2"/>
  <c r="AK67" i="2" s="1"/>
  <c r="O67" i="2"/>
  <c r="P71" i="2"/>
  <c r="AM70" i="2"/>
  <c r="AN70" i="2" s="1"/>
  <c r="R70" i="2"/>
  <c r="V34" i="1"/>
  <c r="X34" i="1" s="1"/>
  <c r="V39" i="1"/>
  <c r="V41" i="1"/>
  <c r="X41" i="1" s="1"/>
  <c r="AS8" i="1"/>
  <c r="AS16" i="1" s="1"/>
  <c r="AT16" i="1" s="1"/>
  <c r="X8" i="1"/>
  <c r="AJ15" i="1"/>
  <c r="AK13" i="1"/>
  <c r="P39" i="2"/>
  <c r="AQ15" i="13"/>
  <c r="P15" i="2"/>
  <c r="O65" i="2"/>
  <c r="AJ65" i="2"/>
  <c r="AK65" i="2" s="1"/>
  <c r="O15" i="1"/>
  <c r="O38" i="2"/>
  <c r="M39" i="2"/>
  <c r="AJ38" i="2"/>
  <c r="AK38" i="2" s="1"/>
  <c r="AJ14" i="2"/>
  <c r="AK14" i="2" s="1"/>
  <c r="O14" i="2"/>
  <c r="AL15" i="13"/>
  <c r="R89" i="2"/>
  <c r="AM89" i="2"/>
  <c r="AN89" i="2" s="1"/>
  <c r="AJ89" i="2"/>
  <c r="AK89" i="2" s="1"/>
  <c r="O89" i="2"/>
  <c r="O6" i="2"/>
  <c r="AJ6" i="2"/>
  <c r="AK6" i="2" s="1"/>
  <c r="AM14" i="2"/>
  <c r="AN14" i="2" s="1"/>
  <c r="R14" i="2"/>
  <c r="M16" i="1"/>
  <c r="O16" i="1" s="1"/>
  <c r="AR23" i="13"/>
  <c r="AQ17" i="13" l="1"/>
  <c r="AL17" i="13"/>
  <c r="O95" i="2"/>
  <c r="AJ95" i="2"/>
  <c r="AK95" i="2" s="1"/>
  <c r="V20" i="1"/>
  <c r="X17" i="1"/>
  <c r="V18" i="1"/>
  <c r="X18" i="1" s="1"/>
  <c r="V31" i="1"/>
  <c r="AR17" i="13"/>
  <c r="AJ39" i="2"/>
  <c r="AK39" i="2" s="1"/>
  <c r="O39" i="2"/>
  <c r="R39" i="2"/>
  <c r="AM39" i="2"/>
  <c r="AN39" i="2" s="1"/>
  <c r="R68" i="2"/>
  <c r="AM68" i="2"/>
  <c r="AN68" i="2" s="1"/>
  <c r="AQ11" i="13"/>
  <c r="AJ92" i="2"/>
  <c r="AK92" i="2" s="1"/>
  <c r="O92" i="2"/>
  <c r="R95" i="2"/>
  <c r="AM95" i="2"/>
  <c r="AN95" i="2" s="1"/>
  <c r="AM10" i="2"/>
  <c r="AN10" i="2" s="1"/>
  <c r="P11" i="2"/>
  <c r="R10" i="2"/>
  <c r="O7" i="2"/>
  <c r="AJ7" i="2"/>
  <c r="AK7" i="2" s="1"/>
  <c r="AK15" i="1"/>
  <c r="R71" i="2"/>
  <c r="AM71" i="2"/>
  <c r="AN71" i="2" s="1"/>
  <c r="O34" i="2"/>
  <c r="AJ34" i="2"/>
  <c r="AK34" i="2" s="1"/>
  <c r="M35" i="2"/>
  <c r="R34" i="2"/>
  <c r="P35" i="2"/>
  <c r="AM34" i="2"/>
  <c r="AN34" i="2" s="1"/>
  <c r="AT8" i="1"/>
  <c r="AS41" i="1"/>
  <c r="AT41" i="1" s="1"/>
  <c r="AS39" i="1"/>
  <c r="AS34" i="1"/>
  <c r="AT34" i="1" s="1"/>
  <c r="M41" i="1"/>
  <c r="O41" i="1" s="1"/>
  <c r="M34" i="1"/>
  <c r="O34" i="1" s="1"/>
  <c r="O8" i="1"/>
  <c r="M39" i="1"/>
  <c r="AJ8" i="1"/>
  <c r="AM15" i="2"/>
  <c r="AN15" i="2" s="1"/>
  <c r="R15" i="2"/>
  <c r="AM17" i="13"/>
  <c r="AJ68" i="2"/>
  <c r="AK68" i="2" s="1"/>
  <c r="O68" i="2"/>
  <c r="R92" i="2"/>
  <c r="AM92" i="2"/>
  <c r="AN92" i="2" s="1"/>
  <c r="AL11" i="13"/>
  <c r="O71" i="2"/>
  <c r="AJ71" i="2"/>
  <c r="AK71" i="2" s="1"/>
  <c r="M17" i="1"/>
  <c r="M12" i="1"/>
  <c r="O12" i="1" s="1"/>
  <c r="AJ11" i="1"/>
  <c r="O11" i="1"/>
  <c r="M15" i="2"/>
  <c r="AM7" i="2"/>
  <c r="AN7" i="2" s="1"/>
  <c r="R7" i="2"/>
  <c r="X39" i="1"/>
  <c r="M11" i="2"/>
  <c r="AJ10" i="2"/>
  <c r="AK10" i="2" s="1"/>
  <c r="O10" i="2"/>
  <c r="AT11" i="1"/>
  <c r="AS12" i="1"/>
  <c r="AT12" i="1" s="1"/>
  <c r="AS17" i="1"/>
  <c r="AQ23" i="13"/>
  <c r="AM23" i="13"/>
  <c r="AL23" i="13"/>
  <c r="AM20" i="13" l="1"/>
  <c r="AJ15" i="2"/>
  <c r="AK15" i="2" s="1"/>
  <c r="O15" i="2"/>
  <c r="AK8" i="1"/>
  <c r="AJ34" i="1"/>
  <c r="AK34" i="1" s="1"/>
  <c r="AJ39" i="1"/>
  <c r="AJ41" i="1"/>
  <c r="AK41" i="1" s="1"/>
  <c r="V24" i="1"/>
  <c r="V21" i="1"/>
  <c r="X21" i="1" s="1"/>
  <c r="V35" i="1"/>
  <c r="X20" i="1"/>
  <c r="M18" i="1"/>
  <c r="O18" i="1" s="1"/>
  <c r="M31" i="1"/>
  <c r="O17" i="1"/>
  <c r="M20" i="1"/>
  <c r="O39" i="1"/>
  <c r="AL20" i="13"/>
  <c r="AR20" i="13"/>
  <c r="AQ20" i="13"/>
  <c r="AK11" i="1"/>
  <c r="AJ12" i="1"/>
  <c r="AK12" i="1" s="1"/>
  <c r="AJ17" i="1"/>
  <c r="AM35" i="2"/>
  <c r="AN35" i="2" s="1"/>
  <c r="R35" i="2"/>
  <c r="AJ16" i="1"/>
  <c r="AK16" i="1" s="1"/>
  <c r="O11" i="2"/>
  <c r="AJ11" i="2"/>
  <c r="AK11" i="2" s="1"/>
  <c r="O40" i="2"/>
  <c r="M41" i="2"/>
  <c r="AJ40" i="2"/>
  <c r="AK40" i="2" s="1"/>
  <c r="M46" i="2"/>
  <c r="AJ35" i="2"/>
  <c r="AK35" i="2" s="1"/>
  <c r="O35" i="2"/>
  <c r="AM40" i="2"/>
  <c r="AN40" i="2" s="1"/>
  <c r="P46" i="2"/>
  <c r="R40" i="2"/>
  <c r="P41" i="2"/>
  <c r="M22" i="2"/>
  <c r="M17" i="2"/>
  <c r="AJ16" i="2"/>
  <c r="AK16" i="2" s="1"/>
  <c r="O16" i="2"/>
  <c r="X31" i="1"/>
  <c r="V32" i="1"/>
  <c r="X32" i="1" s="1"/>
  <c r="AT17" i="1"/>
  <c r="AS31" i="1"/>
  <c r="AS20" i="1"/>
  <c r="AS18" i="1"/>
  <c r="AT18" i="1" s="1"/>
  <c r="AT39" i="1"/>
  <c r="AM11" i="2"/>
  <c r="AN11" i="2" s="1"/>
  <c r="R11" i="2"/>
  <c r="P22" i="2"/>
  <c r="P17" i="2"/>
  <c r="R16" i="2"/>
  <c r="AM16" i="2"/>
  <c r="AN16" i="2" s="1"/>
  <c r="P47" i="2" l="1"/>
  <c r="R46" i="2"/>
  <c r="AM46" i="2"/>
  <c r="AN46" i="2" s="1"/>
  <c r="P20" i="2"/>
  <c r="R19" i="2"/>
  <c r="AM19" i="2"/>
  <c r="AN19" i="2" s="1"/>
  <c r="M24" i="1"/>
  <c r="M21" i="1"/>
  <c r="O21" i="1" s="1"/>
  <c r="O20" i="1"/>
  <c r="M35" i="1"/>
  <c r="AK39" i="1"/>
  <c r="AM43" i="2"/>
  <c r="AN43" i="2" s="1"/>
  <c r="R43" i="2"/>
  <c r="P44" i="2"/>
  <c r="O31" i="1"/>
  <c r="M32" i="1"/>
  <c r="O32" i="1" s="1"/>
  <c r="O17" i="2"/>
  <c r="AJ17" i="2"/>
  <c r="AK17" i="2" s="1"/>
  <c r="M47" i="2"/>
  <c r="O46" i="2"/>
  <c r="AJ46" i="2"/>
  <c r="AK46" i="2" s="1"/>
  <c r="AT20" i="1"/>
  <c r="AS21" i="1"/>
  <c r="AT21" i="1" s="1"/>
  <c r="AS35" i="1"/>
  <c r="O22" i="2"/>
  <c r="AJ22" i="2"/>
  <c r="AK22" i="2" s="1"/>
  <c r="M23" i="2"/>
  <c r="AK17" i="1"/>
  <c r="AJ20" i="1"/>
  <c r="AJ31" i="1"/>
  <c r="AJ18" i="1"/>
  <c r="AK18" i="1" s="1"/>
  <c r="M20" i="2"/>
  <c r="AJ19" i="2"/>
  <c r="AK19" i="2" s="1"/>
  <c r="O19" i="2"/>
  <c r="X35" i="1"/>
  <c r="V36" i="1"/>
  <c r="R17" i="2"/>
  <c r="AM17" i="2"/>
  <c r="AN17" i="2" s="1"/>
  <c r="AS32" i="1"/>
  <c r="AT32" i="1" s="1"/>
  <c r="AT31" i="1"/>
  <c r="AM41" i="2"/>
  <c r="AN41" i="2" s="1"/>
  <c r="R41" i="2"/>
  <c r="O41" i="2"/>
  <c r="AJ41" i="2"/>
  <c r="AK41" i="2" s="1"/>
  <c r="R22" i="2"/>
  <c r="AM22" i="2"/>
  <c r="AN22" i="2" s="1"/>
  <c r="P23" i="2"/>
  <c r="V26" i="1"/>
  <c r="X24" i="1"/>
  <c r="AS24" i="1"/>
  <c r="AT24" i="1" s="1"/>
  <c r="M44" i="2"/>
  <c r="O43" i="2"/>
  <c r="AJ43" i="2"/>
  <c r="AK43" i="2" s="1"/>
  <c r="R23" i="2" l="1"/>
  <c r="AM23" i="2"/>
  <c r="AN23" i="2" s="1"/>
  <c r="AJ32" i="1"/>
  <c r="AK32" i="1" s="1"/>
  <c r="AK31" i="1"/>
  <c r="AM44" i="2"/>
  <c r="AN44" i="2" s="1"/>
  <c r="R44" i="2"/>
  <c r="AJ24" i="1"/>
  <c r="AK24" i="1" s="1"/>
  <c r="O24" i="1"/>
  <c r="M26" i="1"/>
  <c r="AK20" i="1"/>
  <c r="AJ21" i="1"/>
  <c r="AK21" i="1" s="1"/>
  <c r="AJ35" i="1"/>
  <c r="X36" i="1"/>
  <c r="V53" i="1"/>
  <c r="O44" i="2"/>
  <c r="AJ44" i="2"/>
  <c r="AK44" i="2" s="1"/>
  <c r="O23" i="2"/>
  <c r="AJ23" i="2"/>
  <c r="AK23" i="2" s="1"/>
  <c r="AJ47" i="2"/>
  <c r="AK47" i="2" s="1"/>
  <c r="O47" i="2"/>
  <c r="AM20" i="2"/>
  <c r="AN20" i="2" s="1"/>
  <c r="R20" i="2"/>
  <c r="M36" i="1"/>
  <c r="O35" i="1"/>
  <c r="AS26" i="1"/>
  <c r="AT26" i="1" s="1"/>
  <c r="V29" i="1"/>
  <c r="X26" i="1"/>
  <c r="O20" i="2"/>
  <c r="AJ20" i="2"/>
  <c r="AK20" i="2" s="1"/>
  <c r="AS36" i="1"/>
  <c r="AT35" i="1"/>
  <c r="R47" i="2"/>
  <c r="AM47" i="2"/>
  <c r="AN47" i="2" s="1"/>
  <c r="O36" i="1" l="1"/>
  <c r="M53" i="1"/>
  <c r="AT36" i="1"/>
  <c r="AS53" i="1"/>
  <c r="V56" i="1"/>
  <c r="X56" i="1" s="1"/>
  <c r="X53" i="1"/>
  <c r="AJ36" i="1"/>
  <c r="AK35" i="1"/>
  <c r="V44" i="1"/>
  <c r="X44" i="1" s="1"/>
  <c r="X29" i="1"/>
  <c r="V30" i="1"/>
  <c r="X30" i="1" s="1"/>
  <c r="AS29" i="1"/>
  <c r="AJ26" i="1"/>
  <c r="AK26" i="1" s="1"/>
  <c r="O26" i="1"/>
  <c r="M29" i="1"/>
  <c r="AK36" i="1" l="1"/>
  <c r="AJ53" i="1"/>
  <c r="AS44" i="1"/>
  <c r="AT44" i="1" s="1"/>
  <c r="AT29" i="1"/>
  <c r="AS30" i="1"/>
  <c r="AT30" i="1" s="1"/>
  <c r="AS56" i="1"/>
  <c r="AT56" i="1" s="1"/>
  <c r="AT53" i="1"/>
  <c r="AJ29" i="1"/>
  <c r="M30" i="1"/>
  <c r="O30" i="1" s="1"/>
  <c r="O29" i="1"/>
  <c r="M44" i="1"/>
  <c r="O44" i="1" s="1"/>
  <c r="M56" i="1"/>
  <c r="O56" i="1" s="1"/>
  <c r="O53" i="1"/>
  <c r="AK29" i="1" l="1"/>
  <c r="AJ44" i="1"/>
  <c r="AK44" i="1" s="1"/>
  <c r="AJ30" i="1"/>
  <c r="AK30" i="1" s="1"/>
  <c r="AJ56" i="1"/>
  <c r="AK56" i="1" s="1"/>
  <c r="AK53" i="1"/>
  <c r="AA9" i="1" l="1"/>
  <c r="AV9" i="1"/>
  <c r="AW9" i="1" s="1"/>
  <c r="AV13" i="1" l="1"/>
  <c r="Y15" i="1"/>
  <c r="AA13" i="1"/>
  <c r="R9" i="1"/>
  <c r="AM9" i="1"/>
  <c r="AN9" i="1" s="1"/>
  <c r="AA22" i="1"/>
  <c r="AV22" i="1"/>
  <c r="AW22" i="1" s="1"/>
  <c r="AA19" i="1" l="1"/>
  <c r="AV19" i="1"/>
  <c r="AW19" i="1" s="1"/>
  <c r="AM22" i="1"/>
  <c r="AN22" i="1" s="1"/>
  <c r="R22" i="1"/>
  <c r="AM13" i="1"/>
  <c r="R13" i="1"/>
  <c r="P15" i="1"/>
  <c r="AA15" i="1"/>
  <c r="AV50" i="1"/>
  <c r="AW50" i="1" s="1"/>
  <c r="AA50" i="1"/>
  <c r="AV15" i="1"/>
  <c r="AW13" i="1"/>
  <c r="AM15" i="1" l="1"/>
  <c r="AN13" i="1"/>
  <c r="R50" i="1"/>
  <c r="AM50" i="1"/>
  <c r="AN50" i="1" s="1"/>
  <c r="AM19" i="1"/>
  <c r="AN19" i="1" s="1"/>
  <c r="R19" i="1"/>
  <c r="AW15" i="1"/>
  <c r="AA7" i="1"/>
  <c r="AV7" i="1"/>
  <c r="AW7" i="1" s="1"/>
  <c r="R15" i="1"/>
  <c r="AV8" i="1" l="1"/>
  <c r="Y39" i="1"/>
  <c r="AA8" i="1"/>
  <c r="Y34" i="1"/>
  <c r="AA34" i="1" s="1"/>
  <c r="Y41" i="1"/>
  <c r="AA41" i="1" s="1"/>
  <c r="Y16" i="1"/>
  <c r="AA16" i="1" s="1"/>
  <c r="AM7" i="1"/>
  <c r="AN7" i="1" s="1"/>
  <c r="R7" i="1"/>
  <c r="AN15" i="1"/>
  <c r="AA11" i="1" l="1"/>
  <c r="Y12" i="1"/>
  <c r="AA12" i="1" s="1"/>
  <c r="AV11" i="1"/>
  <c r="AA39" i="1"/>
  <c r="P41" i="1"/>
  <c r="R41" i="1" s="1"/>
  <c r="AM8" i="1"/>
  <c r="R8" i="1"/>
  <c r="P34" i="1"/>
  <c r="R34" i="1" s="1"/>
  <c r="P39" i="1"/>
  <c r="P16" i="1"/>
  <c r="R16" i="1" s="1"/>
  <c r="AW8" i="1"/>
  <c r="AV41" i="1"/>
  <c r="AW41" i="1" s="1"/>
  <c r="AV39" i="1"/>
  <c r="AV34" i="1"/>
  <c r="AW34" i="1" s="1"/>
  <c r="AV16" i="1"/>
  <c r="AW16" i="1" s="1"/>
  <c r="AN8" i="1" l="1"/>
  <c r="AM41" i="1"/>
  <c r="AN41" i="1" s="1"/>
  <c r="AM34" i="1"/>
  <c r="AN34" i="1" s="1"/>
  <c r="AM39" i="1"/>
  <c r="AM16" i="1"/>
  <c r="AN16" i="1" s="1"/>
  <c r="Y20" i="1"/>
  <c r="Y31" i="1"/>
  <c r="AA17" i="1"/>
  <c r="Y18" i="1"/>
  <c r="AA18" i="1" s="1"/>
  <c r="P17" i="1"/>
  <c r="P12" i="1"/>
  <c r="R12" i="1" s="1"/>
  <c r="R11" i="1"/>
  <c r="AM11" i="1"/>
  <c r="AW11" i="1"/>
  <c r="AV12" i="1"/>
  <c r="AW12" i="1" s="1"/>
  <c r="AV17" i="1"/>
  <c r="R39" i="1"/>
  <c r="AW39" i="1"/>
  <c r="Y32" i="1" l="1"/>
  <c r="AA32" i="1" s="1"/>
  <c r="AA31" i="1"/>
  <c r="Y35" i="1"/>
  <c r="Y21" i="1"/>
  <c r="AA21" i="1" s="1"/>
  <c r="Y24" i="1"/>
  <c r="AA20" i="1"/>
  <c r="AN11" i="1"/>
  <c r="AM12" i="1"/>
  <c r="AN12" i="1" s="1"/>
  <c r="AM17" i="1"/>
  <c r="AN39" i="1"/>
  <c r="P31" i="1"/>
  <c r="P20" i="1"/>
  <c r="P18" i="1"/>
  <c r="R18" i="1" s="1"/>
  <c r="R17" i="1"/>
  <c r="AV18" i="1"/>
  <c r="AW18" i="1" s="1"/>
  <c r="AV20" i="1"/>
  <c r="AV31" i="1"/>
  <c r="AW17" i="1"/>
  <c r="AV24" i="1" l="1"/>
  <c r="AW24" i="1" s="1"/>
  <c r="Y26" i="1"/>
  <c r="AA24" i="1"/>
  <c r="R31" i="1"/>
  <c r="P32" i="1"/>
  <c r="R32" i="1" s="1"/>
  <c r="Y36" i="1"/>
  <c r="AA35" i="1"/>
  <c r="AV32" i="1"/>
  <c r="AW32" i="1" s="1"/>
  <c r="AW31" i="1"/>
  <c r="P35" i="1"/>
  <c r="P21" i="1"/>
  <c r="R21" i="1" s="1"/>
  <c r="P24" i="1"/>
  <c r="R20" i="1"/>
  <c r="AW20" i="1"/>
  <c r="AV21" i="1"/>
  <c r="AW21" i="1" s="1"/>
  <c r="AV35" i="1"/>
  <c r="AN17" i="1"/>
  <c r="AM31" i="1"/>
  <c r="AM20" i="1"/>
  <c r="AM18" i="1"/>
  <c r="AN18" i="1" s="1"/>
  <c r="AV36" i="1" l="1"/>
  <c r="AW35" i="1"/>
  <c r="AA36" i="1"/>
  <c r="Y53" i="1"/>
  <c r="AM24" i="1"/>
  <c r="AN24" i="1" s="1"/>
  <c r="R24" i="1"/>
  <c r="P26" i="1"/>
  <c r="AM32" i="1"/>
  <c r="AN32" i="1" s="1"/>
  <c r="AN31" i="1"/>
  <c r="P36" i="1"/>
  <c r="R35" i="1"/>
  <c r="AV26" i="1"/>
  <c r="AW26" i="1" s="1"/>
  <c r="AA26" i="1"/>
  <c r="Y29" i="1"/>
  <c r="AN20" i="1"/>
  <c r="AM21" i="1"/>
  <c r="AN21" i="1" s="1"/>
  <c r="AM35" i="1"/>
  <c r="AM26" i="1" l="1"/>
  <c r="AN26" i="1" s="1"/>
  <c r="P29" i="1"/>
  <c r="R26" i="1"/>
  <c r="Y56" i="1"/>
  <c r="AA56" i="1" s="1"/>
  <c r="AA53" i="1"/>
  <c r="AV29" i="1"/>
  <c r="Y44" i="1"/>
  <c r="AA44" i="1" s="1"/>
  <c r="Y30" i="1"/>
  <c r="AA30" i="1" s="1"/>
  <c r="AA29" i="1"/>
  <c r="R36" i="1"/>
  <c r="P53" i="1"/>
  <c r="AM36" i="1"/>
  <c r="AN35" i="1"/>
  <c r="AW36" i="1"/>
  <c r="AV53" i="1"/>
  <c r="AV56" i="1" l="1"/>
  <c r="AW56" i="1" s="1"/>
  <c r="AW53" i="1"/>
  <c r="AV44" i="1"/>
  <c r="AV30" i="1"/>
  <c r="P56" i="1"/>
  <c r="R56" i="1" s="1"/>
  <c r="R53" i="1"/>
  <c r="P30" i="1"/>
  <c r="R30" i="1" s="1"/>
  <c r="AM29" i="1"/>
  <c r="P44" i="1"/>
  <c r="R44" i="1" s="1"/>
  <c r="R29" i="1"/>
  <c r="AN36" i="1"/>
  <c r="AM53" i="1"/>
  <c r="AM44" i="1" l="1"/>
  <c r="AM30" i="1"/>
  <c r="AM56" i="1"/>
  <c r="AN56" i="1" s="1"/>
  <c r="AN53" i="1"/>
  <c r="AG13" i="7" l="1"/>
  <c r="BB13" i="7"/>
  <c r="BB21" i="7"/>
  <c r="AG21" i="7"/>
  <c r="BB5" i="7"/>
  <c r="AG5" i="7"/>
  <c r="BB8" i="7"/>
  <c r="AG8" i="7"/>
  <c r="BB18" i="7"/>
  <c r="AG18" i="7"/>
  <c r="BB12" i="7"/>
  <c r="AE14" i="7"/>
  <c r="AG12" i="7"/>
  <c r="AG6" i="7" l="1"/>
  <c r="BB6" i="7"/>
  <c r="AG7" i="7"/>
  <c r="BB7" i="7"/>
  <c r="AE27" i="7"/>
  <c r="AE15" i="7"/>
  <c r="AG14" i="7"/>
  <c r="BB14" i="7"/>
  <c r="AG10" i="7" l="1"/>
  <c r="BB10" i="7"/>
  <c r="AE11" i="7"/>
  <c r="BB15" i="7"/>
  <c r="AG15" i="7"/>
  <c r="BB27" i="7"/>
  <c r="AG27" i="7"/>
  <c r="AG16" i="7" l="1"/>
  <c r="AE17" i="7"/>
  <c r="BB16" i="7"/>
  <c r="AG11" i="7"/>
  <c r="BB11" i="7"/>
  <c r="BB19" i="7" l="1"/>
  <c r="AG19" i="7"/>
  <c r="AE20" i="7"/>
  <c r="BB24" i="7"/>
  <c r="AG24" i="7"/>
  <c r="AE25" i="7"/>
  <c r="BB17" i="7"/>
  <c r="AG17" i="7"/>
  <c r="BB25" i="7" l="1"/>
  <c r="AG25" i="7"/>
  <c r="BB20" i="7"/>
  <c r="AG20" i="7"/>
  <c r="AE23" i="7" l="1"/>
  <c r="BB22" i="7"/>
  <c r="AG22" i="7"/>
  <c r="BB23" i="7" l="1"/>
  <c r="AG23" i="7"/>
  <c r="BR27" i="1" l="1"/>
  <c r="AW27" i="1"/>
  <c r="AU29" i="1"/>
  <c r="BH13" i="7"/>
  <c r="AM13" i="7"/>
  <c r="AK14" i="7"/>
  <c r="AM12" i="7"/>
  <c r="BH12" i="7"/>
  <c r="AW29" i="1" l="1"/>
  <c r="AU44" i="1"/>
  <c r="AW44" i="1" s="1"/>
  <c r="AU30" i="1"/>
  <c r="AW30" i="1" s="1"/>
  <c r="BR29" i="1"/>
  <c r="AN27" i="1"/>
  <c r="BI27" i="1"/>
  <c r="AL29" i="1"/>
  <c r="BH8" i="7"/>
  <c r="AM8" i="7"/>
  <c r="BH21" i="7"/>
  <c r="AM21" i="7"/>
  <c r="BH5" i="7"/>
  <c r="AM5" i="7"/>
  <c r="AM14" i="7"/>
  <c r="BH14" i="7"/>
  <c r="AL30" i="1" l="1"/>
  <c r="AN30" i="1" s="1"/>
  <c r="BI29" i="1"/>
  <c r="AL44" i="1"/>
  <c r="AN44" i="1" s="1"/>
  <c r="AN29" i="1"/>
  <c r="BR44" i="1"/>
  <c r="BS44" i="1" s="1"/>
  <c r="BR30" i="1"/>
  <c r="AM6" i="7"/>
  <c r="BH6" i="7"/>
  <c r="AK15" i="7"/>
  <c r="AM15" i="7" s="1"/>
  <c r="BH15" i="7" l="1"/>
  <c r="BI30" i="1"/>
  <c r="BI44" i="1"/>
  <c r="BJ44" i="1" s="1"/>
  <c r="AK20" i="7"/>
  <c r="AM7" i="7"/>
  <c r="AK27" i="7"/>
  <c r="AK23" i="7"/>
  <c r="BH7" i="7"/>
  <c r="BH10" i="7" l="1"/>
  <c r="AK11" i="7"/>
  <c r="AM10" i="7"/>
  <c r="AM23" i="7"/>
  <c r="BH23" i="7"/>
  <c r="BH27" i="7"/>
  <c r="AM27" i="7"/>
  <c r="BH20" i="7"/>
  <c r="AM20" i="7"/>
  <c r="AK17" i="7" l="1"/>
  <c r="BH16" i="7"/>
  <c r="AM16" i="7"/>
  <c r="AM11" i="7"/>
  <c r="BH11" i="7"/>
  <c r="BH24" i="7" l="1"/>
  <c r="AM24" i="7"/>
  <c r="AK25" i="7"/>
  <c r="BH17" i="7"/>
  <c r="AM17" i="7"/>
  <c r="BH25" i="7" l="1"/>
  <c r="AM25" i="7"/>
  <c r="BC8" i="7" l="1"/>
  <c r="BY13" i="7"/>
  <c r="BC13" i="7"/>
  <c r="BC18" i="7"/>
  <c r="BC21" i="7" l="1"/>
  <c r="BC6" i="7"/>
  <c r="BC5" i="7" l="1"/>
  <c r="BX27" i="7" l="1"/>
  <c r="BX11" i="7" l="1"/>
  <c r="BA27" i="7"/>
  <c r="BC27" i="7" s="1"/>
  <c r="BC7" i="7"/>
  <c r="BA11" i="7" l="1"/>
  <c r="BC11" i="7" s="1"/>
  <c r="BC10" i="7"/>
  <c r="BX14" i="7" l="1"/>
  <c r="BX15" i="7" s="1"/>
  <c r="BX17" i="7" l="1"/>
  <c r="BX25" i="7"/>
  <c r="BA14" i="7"/>
  <c r="BC12" i="7"/>
  <c r="BX20" i="7" l="1"/>
  <c r="BA15" i="7"/>
  <c r="BC15" i="7" s="1"/>
  <c r="BC14" i="7"/>
  <c r="BA25" i="7"/>
  <c r="BC25" i="7" s="1"/>
  <c r="BC24" i="7"/>
  <c r="BA17" i="7"/>
  <c r="BC17" i="7" s="1"/>
  <c r="BC16" i="7"/>
  <c r="BA20" i="7" l="1"/>
  <c r="BC20" i="7" s="1"/>
  <c r="BC19" i="7"/>
  <c r="BX23" i="7" l="1"/>
  <c r="BF13" i="7" l="1"/>
  <c r="BF9" i="7"/>
  <c r="BF8" i="7"/>
  <c r="BA23" i="7"/>
  <c r="BC23" i="7" s="1"/>
  <c r="BC22" i="7"/>
  <c r="BF21" i="7" l="1"/>
  <c r="BF18" i="7" l="1"/>
  <c r="BF5" i="7" l="1"/>
  <c r="BF6" i="7"/>
  <c r="CA27" i="7" l="1"/>
  <c r="CA11" i="7" l="1"/>
  <c r="BD27" i="7"/>
  <c r="BF27" i="7" s="1"/>
  <c r="BF7" i="7"/>
  <c r="BD11" i="7" l="1"/>
  <c r="BF11" i="7" s="1"/>
  <c r="BF10" i="7"/>
  <c r="CA14" i="7" l="1"/>
  <c r="CA15" i="7" s="1"/>
  <c r="CA17" i="7" l="1"/>
  <c r="BD14" i="7"/>
  <c r="BF12" i="7"/>
  <c r="CA20" i="7" l="1"/>
  <c r="CA25" i="7"/>
  <c r="BD15" i="7"/>
  <c r="BF15" i="7" s="1"/>
  <c r="BF14" i="7"/>
  <c r="BD17" i="7"/>
  <c r="BF17" i="7" s="1"/>
  <c r="BF16" i="7"/>
  <c r="BD25" i="7" l="1"/>
  <c r="BF25" i="7" s="1"/>
  <c r="BF24" i="7"/>
  <c r="BD20" i="7"/>
  <c r="BF20" i="7" s="1"/>
  <c r="BF19" i="7"/>
  <c r="CA23" i="7" l="1"/>
  <c r="BN28" i="1"/>
  <c r="BP28" i="1" s="1"/>
  <c r="BK28" i="1"/>
  <c r="BM28" i="1" s="1"/>
  <c r="BK27" i="1"/>
  <c r="BM27" i="1" s="1"/>
  <c r="AY27" i="1"/>
  <c r="BA27" i="1" s="1"/>
  <c r="AY28" i="1"/>
  <c r="BA28" i="1" s="1"/>
  <c r="BN27" i="1"/>
  <c r="BP27" i="1" s="1"/>
  <c r="BB66" i="2" l="1"/>
  <c r="BD66" i="2" s="1"/>
  <c r="AY23" i="1"/>
  <c r="BA23" i="1" s="1"/>
  <c r="AY57" i="1"/>
  <c r="BA57" i="1" s="1"/>
  <c r="BN52" i="1"/>
  <c r="BP52" i="1" s="1"/>
  <c r="BN14" i="1"/>
  <c r="BP14" i="1" s="1"/>
  <c r="BN65" i="1"/>
  <c r="BP65" i="1" s="1"/>
  <c r="BN59" i="1"/>
  <c r="BP59" i="1" s="1"/>
  <c r="BE80" i="2"/>
  <c r="BG80" i="2" s="1"/>
  <c r="BK13" i="1"/>
  <c r="BM13" i="1" s="1"/>
  <c r="BE61" i="2"/>
  <c r="BG61" i="2" s="1"/>
  <c r="BE57" i="2"/>
  <c r="BG57" i="2" s="1"/>
  <c r="BE13" i="2"/>
  <c r="BG13" i="2" s="1"/>
  <c r="BN57" i="1"/>
  <c r="BP57" i="1" s="1"/>
  <c r="BN23" i="1"/>
  <c r="BP23" i="1" s="1"/>
  <c r="BE85" i="2"/>
  <c r="BG85" i="2" s="1"/>
  <c r="BE69" i="2"/>
  <c r="BG69" i="2" s="1"/>
  <c r="BE9" i="2"/>
  <c r="BG9" i="2" s="1"/>
  <c r="BB18" i="2"/>
  <c r="BD18" i="2" s="1"/>
  <c r="BE81" i="2"/>
  <c r="BG81" i="2" s="1"/>
  <c r="AY51" i="1"/>
  <c r="BA51" i="1" s="1"/>
  <c r="AY58" i="1"/>
  <c r="BA58" i="1" s="1"/>
  <c r="AY64" i="1"/>
  <c r="BA64" i="1" s="1"/>
  <c r="AY10" i="1"/>
  <c r="BA10" i="1" s="1"/>
  <c r="BK23" i="1"/>
  <c r="BM23" i="1" s="1"/>
  <c r="BK57" i="1"/>
  <c r="BM57" i="1" s="1"/>
  <c r="BN13" i="1"/>
  <c r="BP13" i="1" s="1"/>
  <c r="BK19" i="1"/>
  <c r="BM19" i="1" s="1"/>
  <c r="BK50" i="1"/>
  <c r="BM50" i="1" s="1"/>
  <c r="BE56" i="2"/>
  <c r="BG56" i="2" s="1"/>
  <c r="AY50" i="1"/>
  <c r="BA50" i="1" s="1"/>
  <c r="AY19" i="1"/>
  <c r="BA19" i="1" s="1"/>
  <c r="BE37" i="2"/>
  <c r="BG37" i="2" s="1"/>
  <c r="BE90" i="2"/>
  <c r="BG90" i="2" s="1"/>
  <c r="BE18" i="2"/>
  <c r="BG18" i="2" s="1"/>
  <c r="BE33" i="2"/>
  <c r="BG33" i="2" s="1"/>
  <c r="BN50" i="1"/>
  <c r="BP50" i="1" s="1"/>
  <c r="BN19" i="1"/>
  <c r="BP19" i="1" s="1"/>
  <c r="AY14" i="1"/>
  <c r="BA14" i="1" s="1"/>
  <c r="AY65" i="1"/>
  <c r="BA65" i="1" s="1"/>
  <c r="AY59" i="1"/>
  <c r="BA59" i="1" s="1"/>
  <c r="AY52" i="1"/>
  <c r="BA52" i="1" s="1"/>
  <c r="BN10" i="1"/>
  <c r="BP10" i="1" s="1"/>
  <c r="BN64" i="1"/>
  <c r="BP64" i="1" s="1"/>
  <c r="BN51" i="1"/>
  <c r="BP51" i="1" s="1"/>
  <c r="BN58" i="1"/>
  <c r="BP58" i="1" s="1"/>
  <c r="BE66" i="2"/>
  <c r="BG66" i="2" s="1"/>
  <c r="BE42" i="2"/>
  <c r="BG42" i="2" s="1"/>
  <c r="BK14" i="1"/>
  <c r="BM14" i="1" s="1"/>
  <c r="BK59" i="1"/>
  <c r="BM59" i="1" s="1"/>
  <c r="BK52" i="1"/>
  <c r="BM52" i="1" s="1"/>
  <c r="BK65" i="1"/>
  <c r="BM65" i="1" s="1"/>
  <c r="BF22" i="7"/>
  <c r="BD23" i="7"/>
  <c r="BF23" i="7" s="1"/>
  <c r="BN22" i="1"/>
  <c r="BP22" i="1" s="1"/>
  <c r="BN9" i="1"/>
  <c r="BP9" i="1" s="1"/>
  <c r="BN25" i="1"/>
  <c r="BP25" i="1" s="1"/>
  <c r="BK25" i="1"/>
  <c r="BM25" i="1" s="1"/>
  <c r="BB28" i="1"/>
  <c r="BD28" i="1" s="1"/>
  <c r="BB27" i="1"/>
  <c r="BD27" i="1" s="1"/>
  <c r="AY25" i="1"/>
  <c r="BA25" i="1" s="1"/>
  <c r="BB25" i="1"/>
  <c r="BD25" i="1" s="1"/>
  <c r="BY14" i="13" l="1"/>
  <c r="BX14" i="13"/>
  <c r="BW14" i="13"/>
  <c r="BK58" i="1"/>
  <c r="BM58" i="1" s="1"/>
  <c r="CI58" i="1"/>
  <c r="BK6" i="1"/>
  <c r="BM6" i="1" s="1"/>
  <c r="CI6" i="1"/>
  <c r="BB33" i="2"/>
  <c r="BD33" i="2" s="1"/>
  <c r="BZ33" i="2"/>
  <c r="BB12" i="2"/>
  <c r="BD12" i="2" s="1"/>
  <c r="BY14" i="2"/>
  <c r="BZ12" i="2"/>
  <c r="BK10" i="1"/>
  <c r="BM10" i="1" s="1"/>
  <c r="CI10" i="1"/>
  <c r="BV14" i="13"/>
  <c r="BE53" i="2"/>
  <c r="BG53" i="2" s="1"/>
  <c r="AY13" i="1"/>
  <c r="BA13" i="1" s="1"/>
  <c r="BV15" i="1"/>
  <c r="AY6" i="1"/>
  <c r="BA6" i="1" s="1"/>
  <c r="BE57" i="1"/>
  <c r="BG57" i="1" s="1"/>
  <c r="BE23" i="1"/>
  <c r="BG23" i="1" s="1"/>
  <c r="BK22" i="1"/>
  <c r="BM22" i="1" s="1"/>
  <c r="CI22" i="1"/>
  <c r="BB32" i="2"/>
  <c r="BD32" i="2" s="1"/>
  <c r="BZ32" i="2"/>
  <c r="BB60" i="2"/>
  <c r="BD60" i="2" s="1"/>
  <c r="BY62" i="2"/>
  <c r="BB81" i="2"/>
  <c r="BD81" i="2" s="1"/>
  <c r="BZ81" i="2"/>
  <c r="CB62" i="2"/>
  <c r="BE60" i="2"/>
  <c r="BG60" i="2" s="1"/>
  <c r="BY86" i="2"/>
  <c r="BB84" i="2"/>
  <c r="BD84" i="2" s="1"/>
  <c r="BZ84" i="2"/>
  <c r="BB57" i="1"/>
  <c r="BD57" i="1" s="1"/>
  <c r="BB23" i="1"/>
  <c r="BD23" i="1" s="1"/>
  <c r="BY38" i="2"/>
  <c r="BB36" i="2"/>
  <c r="BD36" i="2" s="1"/>
  <c r="BZ36" i="2"/>
  <c r="BB57" i="2"/>
  <c r="BD57" i="2" s="1"/>
  <c r="BZ57" i="2"/>
  <c r="BB65" i="1"/>
  <c r="BD65" i="1" s="1"/>
  <c r="BB59" i="1"/>
  <c r="BD59" i="1" s="1"/>
  <c r="BB52" i="1"/>
  <c r="BD52" i="1" s="1"/>
  <c r="BB14" i="1"/>
  <c r="BD14" i="1" s="1"/>
  <c r="BB80" i="2"/>
  <c r="BD80" i="2" s="1"/>
  <c r="BZ80" i="2"/>
  <c r="CD14" i="13"/>
  <c r="BZ14" i="13"/>
  <c r="BB21" i="2"/>
  <c r="BD21" i="2" s="1"/>
  <c r="BB5" i="2"/>
  <c r="BD5" i="2" s="1"/>
  <c r="BE52" i="1"/>
  <c r="BG52" i="1" s="1"/>
  <c r="BE59" i="1"/>
  <c r="BG59" i="1" s="1"/>
  <c r="BE65" i="1"/>
  <c r="BG65" i="1" s="1"/>
  <c r="BE14" i="1"/>
  <c r="BG14" i="1" s="1"/>
  <c r="CB86" i="2"/>
  <c r="BE84" i="2"/>
  <c r="BG84" i="2" s="1"/>
  <c r="BB37" i="2"/>
  <c r="BD37" i="2" s="1"/>
  <c r="BZ37" i="2"/>
  <c r="CC14" i="13"/>
  <c r="CB14" i="13"/>
  <c r="BB61" i="2"/>
  <c r="BD61" i="2" s="1"/>
  <c r="BZ61" i="2"/>
  <c r="BB69" i="2"/>
  <c r="BD69" i="2" s="1"/>
  <c r="BZ69" i="2"/>
  <c r="BB6" i="2"/>
  <c r="BD6" i="2" s="1"/>
  <c r="CE14" i="13"/>
  <c r="BB9" i="2"/>
  <c r="BD9" i="2" s="1"/>
  <c r="BZ9" i="2"/>
  <c r="BE36" i="2"/>
  <c r="BG36" i="2" s="1"/>
  <c r="CB38" i="2"/>
  <c r="BE12" i="2"/>
  <c r="BG12" i="2" s="1"/>
  <c r="CB14" i="2"/>
  <c r="BE77" i="2"/>
  <c r="BG77" i="2" s="1"/>
  <c r="BK9" i="1"/>
  <c r="BM9" i="1" s="1"/>
  <c r="CI9" i="1"/>
  <c r="BE78" i="2"/>
  <c r="BG78" i="2" s="1"/>
  <c r="BE45" i="2"/>
  <c r="BG45" i="2" s="1"/>
  <c r="BE93" i="2"/>
  <c r="BG93" i="2" s="1"/>
  <c r="AY9" i="1"/>
  <c r="BA9" i="1" s="1"/>
  <c r="BE64" i="1"/>
  <c r="BG64" i="1" s="1"/>
  <c r="BE58" i="1"/>
  <c r="BG58" i="1" s="1"/>
  <c r="BE10" i="1"/>
  <c r="BG10" i="1" s="1"/>
  <c r="BE51" i="1"/>
  <c r="BG51" i="1" s="1"/>
  <c r="BE5" i="2"/>
  <c r="BG5" i="2" s="1"/>
  <c r="BE50" i="1"/>
  <c r="BG50" i="1" s="1"/>
  <c r="BE19" i="1"/>
  <c r="BG19" i="1" s="1"/>
  <c r="AY22" i="1"/>
  <c r="BA22" i="1" s="1"/>
  <c r="BK7" i="1"/>
  <c r="BM7" i="1" s="1"/>
  <c r="CI7" i="1"/>
  <c r="BK64" i="1"/>
  <c r="BM64" i="1" s="1"/>
  <c r="CI64" i="1"/>
  <c r="BB13" i="2"/>
  <c r="BD13" i="2" s="1"/>
  <c r="BZ13" i="2"/>
  <c r="CH15" i="1"/>
  <c r="BB42" i="2"/>
  <c r="BD42" i="2" s="1"/>
  <c r="BZ42" i="2"/>
  <c r="BE32" i="2"/>
  <c r="BG32" i="2" s="1"/>
  <c r="BE30" i="2"/>
  <c r="BG30" i="2" s="1"/>
  <c r="BE29" i="2"/>
  <c r="BG29" i="2" s="1"/>
  <c r="BB8" i="2"/>
  <c r="BD8" i="2" s="1"/>
  <c r="BE8" i="2"/>
  <c r="BG8" i="2" s="1"/>
  <c r="BE54" i="2"/>
  <c r="BG54" i="2" s="1"/>
  <c r="BE21" i="2"/>
  <c r="BG21" i="2" s="1"/>
  <c r="BB85" i="2"/>
  <c r="BD85" i="2" s="1"/>
  <c r="BZ85" i="2"/>
  <c r="CK15" i="1"/>
  <c r="BK51" i="1"/>
  <c r="BM51" i="1" s="1"/>
  <c r="CI51" i="1"/>
  <c r="BB90" i="2"/>
  <c r="BD90" i="2" s="1"/>
  <c r="BZ90" i="2"/>
  <c r="BE28" i="1"/>
  <c r="BG28" i="1" s="1"/>
  <c r="BN7" i="1"/>
  <c r="BP7" i="1" s="1"/>
  <c r="BN6" i="1"/>
  <c r="BP6" i="1" s="1"/>
  <c r="BE25" i="1"/>
  <c r="BG25" i="1" s="1"/>
  <c r="BE27" i="1"/>
  <c r="BG27" i="1" s="1"/>
  <c r="CF14" i="13" l="1"/>
  <c r="BE22" i="1"/>
  <c r="BG22" i="1" s="1"/>
  <c r="BB45" i="2"/>
  <c r="BD45" i="2" s="1"/>
  <c r="BZ45" i="2"/>
  <c r="BB29" i="2"/>
  <c r="BD29" i="2" s="1"/>
  <c r="BZ29" i="2"/>
  <c r="BB38" i="2"/>
  <c r="BD38" i="2" s="1"/>
  <c r="BZ38" i="2"/>
  <c r="AY15" i="1"/>
  <c r="BA15" i="1" s="1"/>
  <c r="BB14" i="2"/>
  <c r="BD14" i="2" s="1"/>
  <c r="BZ14" i="2"/>
  <c r="BY39" i="2"/>
  <c r="BX15" i="13"/>
  <c r="CB15" i="1"/>
  <c r="BE13" i="1"/>
  <c r="BG13" i="1" s="1"/>
  <c r="BB62" i="2"/>
  <c r="BD62" i="2" s="1"/>
  <c r="BE14" i="2"/>
  <c r="BG14" i="2" s="1"/>
  <c r="BN15" i="1"/>
  <c r="BP15" i="1" s="1"/>
  <c r="BE38" i="2"/>
  <c r="BG38" i="2" s="1"/>
  <c r="BE86" i="2"/>
  <c r="BG86" i="2" s="1"/>
  <c r="BB93" i="2"/>
  <c r="BD93" i="2" s="1"/>
  <c r="BZ93" i="2"/>
  <c r="CE15" i="13"/>
  <c r="BY63" i="2"/>
  <c r="BB63" i="2" s="1"/>
  <c r="BD63" i="2" s="1"/>
  <c r="BY15" i="13"/>
  <c r="AY7" i="1"/>
  <c r="BA7" i="1" s="1"/>
  <c r="BB56" i="2"/>
  <c r="BD56" i="2" s="1"/>
  <c r="BZ56" i="2"/>
  <c r="BB54" i="2"/>
  <c r="BD54" i="2" s="1"/>
  <c r="BZ54" i="2"/>
  <c r="BK15" i="1"/>
  <c r="BM15" i="1" s="1"/>
  <c r="BB53" i="2"/>
  <c r="BD53" i="2" s="1"/>
  <c r="BZ53" i="2"/>
  <c r="BB30" i="2"/>
  <c r="BD30" i="2" s="1"/>
  <c r="BZ30" i="2"/>
  <c r="BB77" i="2"/>
  <c r="BD77" i="2" s="1"/>
  <c r="BZ77" i="2"/>
  <c r="BV15" i="13"/>
  <c r="BV16" i="1"/>
  <c r="AY16" i="1" s="1"/>
  <c r="BA16" i="1" s="1"/>
  <c r="BE9" i="1"/>
  <c r="BG9" i="1" s="1"/>
  <c r="BE7" i="2"/>
  <c r="BG7" i="2" s="1"/>
  <c r="CB15" i="13"/>
  <c r="BE31" i="2"/>
  <c r="BG31" i="2" s="1"/>
  <c r="CC15" i="13"/>
  <c r="BW15" i="13"/>
  <c r="BB7" i="2"/>
  <c r="BD7" i="2" s="1"/>
  <c r="BB50" i="1"/>
  <c r="BD50" i="1" s="1"/>
  <c r="BB19" i="1"/>
  <c r="BD19" i="1" s="1"/>
  <c r="BB7" i="1"/>
  <c r="BD7" i="1" s="1"/>
  <c r="BE6" i="1"/>
  <c r="BG6" i="1" s="1"/>
  <c r="BB22" i="1"/>
  <c r="BD22" i="1" s="1"/>
  <c r="BB78" i="2"/>
  <c r="BD78" i="2" s="1"/>
  <c r="BZ78" i="2"/>
  <c r="BB86" i="2"/>
  <c r="BD86" i="2" s="1"/>
  <c r="BZ86" i="2"/>
  <c r="BY87" i="2"/>
  <c r="BZ15" i="13"/>
  <c r="BE55" i="2"/>
  <c r="BG55" i="2" s="1"/>
  <c r="CD15" i="13"/>
  <c r="BE6" i="2"/>
  <c r="BG6" i="2" s="1"/>
  <c r="BB9" i="1"/>
  <c r="BD9" i="1" s="1"/>
  <c r="BY15" i="1"/>
  <c r="BB13" i="1"/>
  <c r="BD13" i="1" s="1"/>
  <c r="BE62" i="2"/>
  <c r="BG62" i="2" s="1"/>
  <c r="CA14" i="13"/>
  <c r="CK16" i="1"/>
  <c r="BN16" i="1" s="1"/>
  <c r="BP16" i="1" s="1"/>
  <c r="CD11" i="13" l="1"/>
  <c r="BB39" i="2"/>
  <c r="BD39" i="2" s="1"/>
  <c r="BZ39" i="2"/>
  <c r="BZ11" i="13"/>
  <c r="BB58" i="1"/>
  <c r="BD58" i="1" s="1"/>
  <c r="BZ58" i="1"/>
  <c r="CB98" i="2"/>
  <c r="CB100" i="2"/>
  <c r="BE79" i="2"/>
  <c r="BG79" i="2" s="1"/>
  <c r="BZ31" i="2"/>
  <c r="BB31" i="2"/>
  <c r="BD31" i="2" s="1"/>
  <c r="BB15" i="1"/>
  <c r="BD15" i="1" s="1"/>
  <c r="BY100" i="2"/>
  <c r="BZ100" i="2" s="1"/>
  <c r="BB79" i="2"/>
  <c r="BD79" i="2" s="1"/>
  <c r="BY98" i="2"/>
  <c r="BZ98" i="2" s="1"/>
  <c r="BZ79" i="2"/>
  <c r="BB51" i="1"/>
  <c r="BD51" i="1" s="1"/>
  <c r="BZ51" i="1"/>
  <c r="CB15" i="2"/>
  <c r="BE15" i="2" s="1"/>
  <c r="BG15" i="2" s="1"/>
  <c r="CK41" i="1"/>
  <c r="CK39" i="1"/>
  <c r="BN8" i="1"/>
  <c r="BP8" i="1" s="1"/>
  <c r="CK34" i="1"/>
  <c r="BN34" i="1" s="1"/>
  <c r="BP34" i="1" s="1"/>
  <c r="BX11" i="13"/>
  <c r="BY15" i="2"/>
  <c r="BB15" i="2" s="1"/>
  <c r="BD15" i="2" s="1"/>
  <c r="CB11" i="13"/>
  <c r="BE7" i="1"/>
  <c r="BG7" i="1" s="1"/>
  <c r="BB87" i="2"/>
  <c r="BD87" i="2" s="1"/>
  <c r="BZ87" i="2"/>
  <c r="CB87" i="2"/>
  <c r="BE87" i="2" s="1"/>
  <c r="BG87" i="2" s="1"/>
  <c r="BV11" i="13"/>
  <c r="BB10" i="1"/>
  <c r="BD10" i="1" s="1"/>
  <c r="BZ10" i="1"/>
  <c r="BW11" i="13"/>
  <c r="BY11" i="13"/>
  <c r="CE11" i="13"/>
  <c r="CC11" i="13"/>
  <c r="CH41" i="1"/>
  <c r="CI41" i="1" s="1"/>
  <c r="CH34" i="1"/>
  <c r="BK8" i="1"/>
  <c r="BM8" i="1" s="1"/>
  <c r="CH39" i="1"/>
  <c r="CI39" i="1" s="1"/>
  <c r="CI8" i="1"/>
  <c r="BB6" i="1"/>
  <c r="BD6" i="1" s="1"/>
  <c r="BV39" i="1"/>
  <c r="BV41" i="1"/>
  <c r="AY8" i="1"/>
  <c r="BA8" i="1" s="1"/>
  <c r="BV34" i="1"/>
  <c r="AY34" i="1" s="1"/>
  <c r="BA34" i="1" s="1"/>
  <c r="CH16" i="1"/>
  <c r="BK16" i="1" s="1"/>
  <c r="BM16" i="1" s="1"/>
  <c r="CB39" i="2"/>
  <c r="BE39" i="2" s="1"/>
  <c r="BG39" i="2" s="1"/>
  <c r="CB63" i="2"/>
  <c r="BE63" i="2" s="1"/>
  <c r="BG63" i="2" s="1"/>
  <c r="BB64" i="1"/>
  <c r="BD64" i="1" s="1"/>
  <c r="BZ64" i="1"/>
  <c r="BB55" i="2"/>
  <c r="BD55" i="2" s="1"/>
  <c r="BZ55" i="2"/>
  <c r="BE15" i="1"/>
  <c r="BG15" i="1" s="1"/>
  <c r="BV12" i="1" l="1"/>
  <c r="AY12" i="1" s="1"/>
  <c r="BA12" i="1" s="1"/>
  <c r="AY11" i="1"/>
  <c r="BA11" i="1" s="1"/>
  <c r="BE10" i="2"/>
  <c r="BG10" i="2" s="1"/>
  <c r="CB11" i="2"/>
  <c r="BE11" i="2" s="1"/>
  <c r="BG11" i="2" s="1"/>
  <c r="CH18" i="1"/>
  <c r="BK18" i="1" s="1"/>
  <c r="BM18" i="1" s="1"/>
  <c r="BK17" i="1"/>
  <c r="BM17" i="1" s="1"/>
  <c r="CD17" i="13"/>
  <c r="BZ17" i="13"/>
  <c r="CF15" i="13"/>
  <c r="CC17" i="13"/>
  <c r="BE82" i="2"/>
  <c r="BG82" i="2" s="1"/>
  <c r="CB83" i="2"/>
  <c r="BE83" i="2" s="1"/>
  <c r="BG83" i="2" s="1"/>
  <c r="CH12" i="1"/>
  <c r="BK11" i="1"/>
  <c r="BM11" i="1" s="1"/>
  <c r="CI11" i="1"/>
  <c r="CA15" i="13"/>
  <c r="BB82" i="2"/>
  <c r="BD82" i="2" s="1"/>
  <c r="BY83" i="2"/>
  <c r="BZ82" i="2"/>
  <c r="CK12" i="1"/>
  <c r="BN12" i="1" s="1"/>
  <c r="BP12" i="1" s="1"/>
  <c r="BN11" i="1"/>
  <c r="BP11" i="1" s="1"/>
  <c r="BY59" i="2"/>
  <c r="BB58" i="2"/>
  <c r="BD58" i="2" s="1"/>
  <c r="BZ58" i="2"/>
  <c r="BY35" i="2"/>
  <c r="BB34" i="2"/>
  <c r="BD34" i="2" s="1"/>
  <c r="BZ34" i="2"/>
  <c r="CE17" i="13"/>
  <c r="BW17" i="13"/>
  <c r="BX17" i="13"/>
  <c r="CB17" i="13"/>
  <c r="BK34" i="1"/>
  <c r="BM34" i="1" s="1"/>
  <c r="CI34" i="1"/>
  <c r="BB10" i="2"/>
  <c r="BD10" i="2" s="1"/>
  <c r="BY11" i="2"/>
  <c r="BB11" i="2" s="1"/>
  <c r="BD11" i="2" s="1"/>
  <c r="BE34" i="2"/>
  <c r="BG34" i="2" s="1"/>
  <c r="CB35" i="2"/>
  <c r="BE35" i="2" s="1"/>
  <c r="BG35" i="2" s="1"/>
  <c r="BY17" i="13"/>
  <c r="BV17" i="13"/>
  <c r="CB59" i="2"/>
  <c r="BE59" i="2" s="1"/>
  <c r="BG59" i="2" s="1"/>
  <c r="BE58" i="2"/>
  <c r="BG58" i="2" s="1"/>
  <c r="BV23" i="13" l="1"/>
  <c r="AY53" i="1"/>
  <c r="BA53" i="1" s="1"/>
  <c r="BV20" i="13"/>
  <c r="AY56" i="1"/>
  <c r="BA56" i="1" s="1"/>
  <c r="AY63" i="1"/>
  <c r="BA63" i="1" s="1"/>
  <c r="AY49" i="1"/>
  <c r="BA49" i="1" s="1"/>
  <c r="BB64" i="2"/>
  <c r="BD64" i="2" s="1"/>
  <c r="BY65" i="2"/>
  <c r="BB65" i="2" s="1"/>
  <c r="BD65" i="2" s="1"/>
  <c r="CB17" i="2"/>
  <c r="BE17" i="2" s="1"/>
  <c r="BG17" i="2" s="1"/>
  <c r="BE16" i="2"/>
  <c r="BG16" i="2" s="1"/>
  <c r="BB83" i="2"/>
  <c r="BD83" i="2" s="1"/>
  <c r="BZ83" i="2"/>
  <c r="BE64" i="2"/>
  <c r="BG64" i="2" s="1"/>
  <c r="CB65" i="2"/>
  <c r="BE65" i="2" s="1"/>
  <c r="BG65" i="2" s="1"/>
  <c r="BK49" i="1"/>
  <c r="BM49" i="1" s="1"/>
  <c r="BK63" i="1"/>
  <c r="BM63" i="1" s="1"/>
  <c r="BK56" i="1"/>
  <c r="BM56" i="1" s="1"/>
  <c r="BW23" i="13"/>
  <c r="CD23" i="13"/>
  <c r="CB23" i="13"/>
  <c r="BX20" i="13"/>
  <c r="BY20" i="13"/>
  <c r="CA11" i="13"/>
  <c r="BB35" i="2"/>
  <c r="BD35" i="2" s="1"/>
  <c r="BZ35" i="2"/>
  <c r="CB41" i="2"/>
  <c r="BE41" i="2" s="1"/>
  <c r="BG41" i="2" s="1"/>
  <c r="BE40" i="2"/>
  <c r="BG40" i="2" s="1"/>
  <c r="BN17" i="1"/>
  <c r="BP17" i="1" s="1"/>
  <c r="CK18" i="1"/>
  <c r="BN18" i="1" s="1"/>
  <c r="BP18" i="1" s="1"/>
  <c r="BB40" i="2"/>
  <c r="BD40" i="2" s="1"/>
  <c r="BY41" i="2"/>
  <c r="BZ40" i="2"/>
  <c r="BB8" i="1"/>
  <c r="BD8" i="1" s="1"/>
  <c r="BY41" i="1"/>
  <c r="BY39" i="1"/>
  <c r="BY34" i="1"/>
  <c r="BB34" i="1" s="1"/>
  <c r="BD34" i="1" s="1"/>
  <c r="BY16" i="1"/>
  <c r="BB16" i="1" s="1"/>
  <c r="BD16" i="1" s="1"/>
  <c r="CC23" i="13"/>
  <c r="BZ23" i="13"/>
  <c r="CE23" i="13"/>
  <c r="BY17" i="2"/>
  <c r="BB17" i="2" s="1"/>
  <c r="BD17" i="2" s="1"/>
  <c r="BB16" i="2"/>
  <c r="BD16" i="2" s="1"/>
  <c r="CB39" i="1"/>
  <c r="CB41" i="1"/>
  <c r="CB34" i="1"/>
  <c r="BE34" i="1" s="1"/>
  <c r="BG34" i="1" s="1"/>
  <c r="BE8" i="1"/>
  <c r="BG8" i="1" s="1"/>
  <c r="CB16" i="1"/>
  <c r="BE16" i="1" s="1"/>
  <c r="BG16" i="1" s="1"/>
  <c r="BN49" i="1"/>
  <c r="BP49" i="1" s="1"/>
  <c r="BN63" i="1"/>
  <c r="BP63" i="1" s="1"/>
  <c r="BN56" i="1"/>
  <c r="BP56" i="1" s="1"/>
  <c r="BN53" i="1"/>
  <c r="BP53" i="1" s="1"/>
  <c r="CB20" i="13"/>
  <c r="CD20" i="13"/>
  <c r="BZ20" i="13"/>
  <c r="BB59" i="2"/>
  <c r="BD59" i="2" s="1"/>
  <c r="BZ59" i="2"/>
  <c r="BK53" i="1"/>
  <c r="BM53" i="1" s="1"/>
  <c r="BW20" i="13"/>
  <c r="BX23" i="13"/>
  <c r="CF11" i="13"/>
  <c r="BV18" i="1"/>
  <c r="AY18" i="1" s="1"/>
  <c r="BA18" i="1" s="1"/>
  <c r="AY17" i="1"/>
  <c r="BA17" i="1" s="1"/>
  <c r="BE88" i="2"/>
  <c r="BG88" i="2" s="1"/>
  <c r="CB89" i="2"/>
  <c r="BY89" i="2"/>
  <c r="BZ89" i="2" s="1"/>
  <c r="BB88" i="2"/>
  <c r="BD88" i="2" s="1"/>
  <c r="BZ88" i="2"/>
  <c r="BY23" i="13"/>
  <c r="CE20" i="13"/>
  <c r="CC20" i="13"/>
  <c r="BK12" i="1"/>
  <c r="BM12" i="1" s="1"/>
  <c r="CI12" i="1"/>
  <c r="BN24" i="1"/>
  <c r="BP24" i="1" s="1"/>
  <c r="BK24" i="1"/>
  <c r="BM24" i="1" s="1"/>
  <c r="AY24" i="1"/>
  <c r="BA24" i="1" s="1"/>
  <c r="CF23" i="13" l="1"/>
  <c r="BE53" i="1"/>
  <c r="BG53" i="1" s="1"/>
  <c r="CB71" i="2"/>
  <c r="BE71" i="2" s="1"/>
  <c r="BG71" i="2" s="1"/>
  <c r="BE70" i="2"/>
  <c r="BG70" i="2" s="1"/>
  <c r="BY47" i="2"/>
  <c r="BB46" i="2"/>
  <c r="BD46" i="2" s="1"/>
  <c r="BZ46" i="2"/>
  <c r="BB91" i="2"/>
  <c r="BD91" i="2" s="1"/>
  <c r="BY92" i="2"/>
  <c r="BZ92" i="2" s="1"/>
  <c r="BZ91" i="2"/>
  <c r="BN20" i="1"/>
  <c r="BP20" i="1" s="1"/>
  <c r="CK21" i="1"/>
  <c r="BN21" i="1" s="1"/>
  <c r="BP21" i="1" s="1"/>
  <c r="BE43" i="2"/>
  <c r="BG43" i="2" s="1"/>
  <c r="CB44" i="2"/>
  <c r="BE44" i="2" s="1"/>
  <c r="BG44" i="2" s="1"/>
  <c r="BE67" i="2"/>
  <c r="BG67" i="2" s="1"/>
  <c r="CB68" i="2"/>
  <c r="BE68" i="2" s="1"/>
  <c r="BG68" i="2" s="1"/>
  <c r="BY68" i="2"/>
  <c r="BB68" i="2" s="1"/>
  <c r="BD68" i="2" s="1"/>
  <c r="BB67" i="2"/>
  <c r="BD67" i="2" s="1"/>
  <c r="BB22" i="2"/>
  <c r="BD22" i="2" s="1"/>
  <c r="BY23" i="2"/>
  <c r="BB23" i="2" s="1"/>
  <c r="BD23" i="2" s="1"/>
  <c r="BV21" i="1"/>
  <c r="AY21" i="1" s="1"/>
  <c r="BA21" i="1" s="1"/>
  <c r="AY20" i="1"/>
  <c r="BA20" i="1" s="1"/>
  <c r="CB47" i="2"/>
  <c r="BE47" i="2" s="1"/>
  <c r="BG47" i="2" s="1"/>
  <c r="BE46" i="2"/>
  <c r="BG46" i="2" s="1"/>
  <c r="BB41" i="2"/>
  <c r="BD41" i="2" s="1"/>
  <c r="BZ41" i="2"/>
  <c r="CB92" i="2"/>
  <c r="BE91" i="2"/>
  <c r="BG91" i="2" s="1"/>
  <c r="BY20" i="2"/>
  <c r="BB20" i="2" s="1"/>
  <c r="BD20" i="2" s="1"/>
  <c r="BB19" i="2"/>
  <c r="BD19" i="2" s="1"/>
  <c r="BY44" i="2"/>
  <c r="BB43" i="2"/>
  <c r="BD43" i="2" s="1"/>
  <c r="BZ43" i="2"/>
  <c r="CH21" i="1"/>
  <c r="BK21" i="1" s="1"/>
  <c r="BM21" i="1" s="1"/>
  <c r="BK20" i="1"/>
  <c r="BM20" i="1" s="1"/>
  <c r="BN66" i="1"/>
  <c r="BP66" i="1" s="1"/>
  <c r="BK66" i="1"/>
  <c r="BM66" i="1" s="1"/>
  <c r="CA17" i="13"/>
  <c r="BK31" i="1"/>
  <c r="BM31" i="1" s="1"/>
  <c r="CH32" i="1"/>
  <c r="BK32" i="1" s="1"/>
  <c r="BM32" i="1" s="1"/>
  <c r="BE19" i="2"/>
  <c r="BG19" i="2" s="1"/>
  <c r="CB20" i="2"/>
  <c r="BE20" i="2" s="1"/>
  <c r="BG20" i="2" s="1"/>
  <c r="BE94" i="2"/>
  <c r="BG94" i="2" s="1"/>
  <c r="CB95" i="2"/>
  <c r="BE95" i="2" s="1"/>
  <c r="BG95" i="2" s="1"/>
  <c r="BV32" i="1"/>
  <c r="AY32" i="1" s="1"/>
  <c r="BA32" i="1" s="1"/>
  <c r="AY31" i="1"/>
  <c r="BA31" i="1" s="1"/>
  <c r="AY66" i="1"/>
  <c r="BA66" i="1" s="1"/>
  <c r="BB11" i="1"/>
  <c r="BD11" i="1" s="1"/>
  <c r="BY12" i="1"/>
  <c r="BB12" i="1" s="1"/>
  <c r="BD12" i="1" s="1"/>
  <c r="BY71" i="2"/>
  <c r="BB71" i="2" s="1"/>
  <c r="BD71" i="2" s="1"/>
  <c r="BB70" i="2"/>
  <c r="BD70" i="2" s="1"/>
  <c r="BE22" i="2"/>
  <c r="BG22" i="2" s="1"/>
  <c r="CB23" i="2"/>
  <c r="BE23" i="2" s="1"/>
  <c r="BG23" i="2" s="1"/>
  <c r="CF17" i="13"/>
  <c r="BE11" i="1"/>
  <c r="BG11" i="1" s="1"/>
  <c r="CB12" i="1"/>
  <c r="BE12" i="1" s="1"/>
  <c r="BG12" i="1" s="1"/>
  <c r="CK32" i="1"/>
  <c r="BN32" i="1" s="1"/>
  <c r="BP32" i="1" s="1"/>
  <c r="BN31" i="1"/>
  <c r="BP31" i="1" s="1"/>
  <c r="BB94" i="2"/>
  <c r="BD94" i="2" s="1"/>
  <c r="BY95" i="2"/>
  <c r="BZ94" i="2"/>
  <c r="AY26" i="1"/>
  <c r="BA26" i="1" s="1"/>
  <c r="CA20" i="13" l="1"/>
  <c r="BB49" i="1"/>
  <c r="BD49" i="1" s="1"/>
  <c r="BB56" i="1"/>
  <c r="BD56" i="1" s="1"/>
  <c r="BB63" i="1"/>
  <c r="BD63" i="1" s="1"/>
  <c r="BK35" i="1"/>
  <c r="BM35" i="1" s="1"/>
  <c r="CH36" i="1"/>
  <c r="BK36" i="1" s="1"/>
  <c r="BM36" i="1" s="1"/>
  <c r="BB44" i="2"/>
  <c r="BD44" i="2" s="1"/>
  <c r="BZ44" i="2"/>
  <c r="CA23" i="13"/>
  <c r="BB53" i="1"/>
  <c r="BD53" i="1" s="1"/>
  <c r="CK36" i="1"/>
  <c r="BN36" i="1" s="1"/>
  <c r="BP36" i="1" s="1"/>
  <c r="BN35" i="1"/>
  <c r="BP35" i="1" s="1"/>
  <c r="BB47" i="2"/>
  <c r="BD47" i="2" s="1"/>
  <c r="BZ47" i="2"/>
  <c r="CF20" i="13"/>
  <c r="BE63" i="1"/>
  <c r="BG63" i="1" s="1"/>
  <c r="BE49" i="1"/>
  <c r="BG49" i="1" s="1"/>
  <c r="BE56" i="1"/>
  <c r="BG56" i="1" s="1"/>
  <c r="BE17" i="1"/>
  <c r="BG17" i="1" s="1"/>
  <c r="CB18" i="1"/>
  <c r="BE18" i="1" s="1"/>
  <c r="BG18" i="1" s="1"/>
  <c r="AY35" i="1"/>
  <c r="BA35" i="1" s="1"/>
  <c r="BV36" i="1"/>
  <c r="AY36" i="1" s="1"/>
  <c r="BA36" i="1" s="1"/>
  <c r="BB95" i="2"/>
  <c r="BD95" i="2" s="1"/>
  <c r="BZ95" i="2"/>
  <c r="BY18" i="1"/>
  <c r="BB18" i="1" s="1"/>
  <c r="BD18" i="1" s="1"/>
  <c r="BB17" i="1"/>
  <c r="BD17" i="1" s="1"/>
  <c r="CB32" i="1"/>
  <c r="BE32" i="1" s="1"/>
  <c r="BG32" i="1" s="1"/>
  <c r="BE31" i="1"/>
  <c r="BG31" i="1" s="1"/>
  <c r="BB66" i="1"/>
  <c r="BD66" i="1" s="1"/>
  <c r="BB24" i="1"/>
  <c r="BD24" i="1" s="1"/>
  <c r="BE24" i="1"/>
  <c r="BG24" i="1" s="1"/>
  <c r="BN26" i="1"/>
  <c r="BP26" i="1" s="1"/>
  <c r="BK26" i="1"/>
  <c r="BM26" i="1" s="1"/>
  <c r="CK30" i="1" l="1"/>
  <c r="BN30" i="1" s="1"/>
  <c r="BP30" i="1" s="1"/>
  <c r="BN29" i="1"/>
  <c r="BP29" i="1" s="1"/>
  <c r="CK44" i="1"/>
  <c r="BB31" i="1"/>
  <c r="BD31" i="1" s="1"/>
  <c r="BY32" i="1"/>
  <c r="BB32" i="1" s="1"/>
  <c r="BD32" i="1" s="1"/>
  <c r="BE66" i="1"/>
  <c r="BG66" i="1" s="1"/>
  <c r="CB21" i="1"/>
  <c r="BE21" i="1" s="1"/>
  <c r="BG21" i="1" s="1"/>
  <c r="BE20" i="1"/>
  <c r="BG20" i="1" s="1"/>
  <c r="BB20" i="1"/>
  <c r="BD20" i="1" s="1"/>
  <c r="BY21" i="1"/>
  <c r="BB21" i="1" s="1"/>
  <c r="BD21" i="1" s="1"/>
  <c r="BY36" i="1"/>
  <c r="BB36" i="1" s="1"/>
  <c r="BD36" i="1" s="1"/>
  <c r="BB35" i="1"/>
  <c r="BD35" i="1" s="1"/>
  <c r="BE26" i="1"/>
  <c r="BG26" i="1" s="1"/>
  <c r="BB26" i="1"/>
  <c r="BD26" i="1" s="1"/>
  <c r="CB36" i="1" l="1"/>
  <c r="BE36" i="1" s="1"/>
  <c r="BG36" i="1" s="1"/>
  <c r="BE35" i="1"/>
  <c r="BG35" i="1" s="1"/>
  <c r="BB29" i="1"/>
  <c r="BD29" i="1" s="1"/>
  <c r="BY30" i="1"/>
  <c r="BB30" i="1" s="1"/>
  <c r="BD30" i="1" s="1"/>
  <c r="BY44" i="1"/>
  <c r="BK29" i="1"/>
  <c r="BM29" i="1" s="1"/>
  <c r="CH44" i="1"/>
  <c r="CH30" i="1"/>
  <c r="BK30" i="1" s="1"/>
  <c r="BM30" i="1" s="1"/>
  <c r="CB44" i="1"/>
  <c r="BE29" i="1"/>
  <c r="BG29" i="1" s="1"/>
  <c r="CB30" i="1"/>
  <c r="BE30" i="1" s="1"/>
  <c r="BG30" i="1" s="1"/>
  <c r="AY29" i="1"/>
  <c r="BA29" i="1" s="1"/>
  <c r="BV44" i="1"/>
  <c r="BV30" i="1"/>
  <c r="AY30" i="1" s="1"/>
  <c r="BA30" i="1" s="1"/>
  <c r="BH57" i="2" l="1"/>
  <c r="BJ57" i="2" s="1"/>
  <c r="BI9" i="7"/>
  <c r="BQ28" i="1" l="1"/>
  <c r="BS28" i="1" s="1"/>
  <c r="CO28" i="1"/>
  <c r="BQ13" i="1" l="1"/>
  <c r="BS13" i="1" s="1"/>
  <c r="CO13" i="1"/>
  <c r="BH56" i="2"/>
  <c r="BJ56" i="2" s="1"/>
  <c r="BH37" i="2"/>
  <c r="BJ37" i="2" s="1"/>
  <c r="BH33" i="2"/>
  <c r="BJ33" i="2" s="1"/>
  <c r="BH93" i="2"/>
  <c r="BJ93" i="2" s="1"/>
  <c r="BH42" i="2"/>
  <c r="BJ42" i="2" s="1"/>
  <c r="BH18" i="2"/>
  <c r="BJ18" i="2" s="1"/>
  <c r="BH9" i="2"/>
  <c r="BJ9" i="2" s="1"/>
  <c r="BH81" i="2"/>
  <c r="BJ81" i="2" s="1"/>
  <c r="BH85" i="2"/>
  <c r="BJ85" i="2" s="1"/>
  <c r="BH80" i="2"/>
  <c r="BJ80" i="2" s="1"/>
  <c r="BH69" i="2"/>
  <c r="BJ69" i="2" s="1"/>
  <c r="BH66" i="2"/>
  <c r="BJ66" i="2" s="1"/>
  <c r="BH21" i="2"/>
  <c r="BJ21" i="2" s="1"/>
  <c r="BH61" i="2"/>
  <c r="BJ61" i="2" s="1"/>
  <c r="BH13" i="2"/>
  <c r="BJ13" i="2" s="1"/>
  <c r="BH90" i="2"/>
  <c r="BJ90" i="2" s="1"/>
  <c r="BQ27" i="1"/>
  <c r="BS27" i="1" s="1"/>
  <c r="CO27" i="1"/>
  <c r="BI8" i="7"/>
  <c r="BI5" i="7"/>
  <c r="BI13" i="7"/>
  <c r="BI18" i="7"/>
  <c r="BH27" i="1"/>
  <c r="BJ27" i="1" s="1"/>
  <c r="BH28" i="1"/>
  <c r="BJ28" i="1" s="1"/>
  <c r="BH25" i="1"/>
  <c r="BJ25" i="1" s="1"/>
  <c r="CI14" i="13" l="1"/>
  <c r="CD14" i="7"/>
  <c r="CH14" i="13"/>
  <c r="BQ6" i="1"/>
  <c r="BS6" i="1" s="1"/>
  <c r="CO6" i="1"/>
  <c r="BH45" i="2"/>
  <c r="BJ45" i="2" s="1"/>
  <c r="CE62" i="2"/>
  <c r="BH60" i="2"/>
  <c r="BJ60" i="2" s="1"/>
  <c r="CE14" i="2"/>
  <c r="BH12" i="2"/>
  <c r="BJ12" i="2" s="1"/>
  <c r="BH36" i="2"/>
  <c r="BJ36" i="2" s="1"/>
  <c r="CE38" i="2"/>
  <c r="BQ23" i="1"/>
  <c r="BS23" i="1" s="1"/>
  <c r="CO23" i="1"/>
  <c r="BH50" i="1"/>
  <c r="BJ50" i="1" s="1"/>
  <c r="BH19" i="1"/>
  <c r="BJ19" i="1" s="1"/>
  <c r="BH32" i="2"/>
  <c r="BJ32" i="2" s="1"/>
  <c r="BH57" i="1"/>
  <c r="BJ57" i="1" s="1"/>
  <c r="BH23" i="1"/>
  <c r="BJ23" i="1" s="1"/>
  <c r="BQ25" i="1"/>
  <c r="BS25" i="1" s="1"/>
  <c r="CO25" i="1"/>
  <c r="CG14" i="13"/>
  <c r="BQ19" i="1"/>
  <c r="BS19" i="1" s="1"/>
  <c r="CO19" i="1"/>
  <c r="BH29" i="2"/>
  <c r="BJ29" i="2" s="1"/>
  <c r="BH6" i="2"/>
  <c r="BJ6" i="2" s="1"/>
  <c r="BH77" i="2"/>
  <c r="BJ77" i="2" s="1"/>
  <c r="BQ14" i="1"/>
  <c r="BS14" i="1" s="1"/>
  <c r="CO14" i="1"/>
  <c r="CJ14" i="13"/>
  <c r="BQ50" i="1"/>
  <c r="BS50" i="1" s="1"/>
  <c r="CO50" i="1"/>
  <c r="BQ65" i="1"/>
  <c r="BS65" i="1" s="1"/>
  <c r="CO65" i="1"/>
  <c r="BH84" i="2"/>
  <c r="BJ84" i="2" s="1"/>
  <c r="CE86" i="2"/>
  <c r="BQ10" i="1"/>
  <c r="BS10" i="1" s="1"/>
  <c r="CO10" i="1"/>
  <c r="BQ9" i="1"/>
  <c r="BS9" i="1" s="1"/>
  <c r="CO9" i="1"/>
  <c r="BH5" i="2"/>
  <c r="BJ5" i="2" s="1"/>
  <c r="BH54" i="2"/>
  <c r="BJ54" i="2" s="1"/>
  <c r="BH10" i="1"/>
  <c r="BJ10" i="1" s="1"/>
  <c r="BH51" i="1"/>
  <c r="BJ51" i="1" s="1"/>
  <c r="BH58" i="1"/>
  <c r="BJ58" i="1" s="1"/>
  <c r="BH64" i="1"/>
  <c r="BJ64" i="1" s="1"/>
  <c r="BQ22" i="1"/>
  <c r="BS22" i="1" s="1"/>
  <c r="CO22" i="1"/>
  <c r="BQ52" i="1"/>
  <c r="BS52" i="1" s="1"/>
  <c r="CO52" i="1"/>
  <c r="BQ58" i="1"/>
  <c r="BS58" i="1" s="1"/>
  <c r="CO58" i="1"/>
  <c r="BH30" i="2"/>
  <c r="BJ30" i="2" s="1"/>
  <c r="BQ59" i="1"/>
  <c r="BS59" i="1" s="1"/>
  <c r="CO59" i="1"/>
  <c r="CN15" i="1"/>
  <c r="BQ64" i="1"/>
  <c r="BS64" i="1" s="1"/>
  <c r="CO64" i="1"/>
  <c r="BH53" i="2"/>
  <c r="BJ53" i="2" s="1"/>
  <c r="BH78" i="2"/>
  <c r="BJ78" i="2" s="1"/>
  <c r="BH8" i="2"/>
  <c r="BJ8" i="2" s="1"/>
  <c r="BH52" i="1"/>
  <c r="BJ52" i="1" s="1"/>
  <c r="BH59" i="1"/>
  <c r="BJ59" i="1" s="1"/>
  <c r="BH65" i="1"/>
  <c r="BJ65" i="1" s="1"/>
  <c r="BH14" i="1"/>
  <c r="BJ14" i="1" s="1"/>
  <c r="BQ57" i="1"/>
  <c r="BS57" i="1" s="1"/>
  <c r="CO57" i="1"/>
  <c r="BQ51" i="1"/>
  <c r="BS51" i="1" s="1"/>
  <c r="CO51" i="1"/>
  <c r="CD27" i="7"/>
  <c r="BI21" i="7"/>
  <c r="BI6" i="7"/>
  <c r="BI12" i="7"/>
  <c r="BG14" i="7"/>
  <c r="BQ15" i="1" l="1"/>
  <c r="BS15" i="1" s="1"/>
  <c r="CO15" i="1"/>
  <c r="BH86" i="2"/>
  <c r="BJ86" i="2" s="1"/>
  <c r="BH14" i="2"/>
  <c r="BJ14" i="2" s="1"/>
  <c r="CD15" i="7"/>
  <c r="BH62" i="2"/>
  <c r="BJ62" i="2" s="1"/>
  <c r="BH22" i="1"/>
  <c r="BJ22" i="1" s="1"/>
  <c r="BQ7" i="1"/>
  <c r="BS7" i="1" s="1"/>
  <c r="CO7" i="1"/>
  <c r="BH38" i="2"/>
  <c r="BJ38" i="2" s="1"/>
  <c r="BH79" i="2"/>
  <c r="BJ79" i="2" s="1"/>
  <c r="CJ15" i="13"/>
  <c r="BH55" i="2"/>
  <c r="BJ55" i="2" s="1"/>
  <c r="CI15" i="13"/>
  <c r="BH9" i="1"/>
  <c r="BJ9" i="1" s="1"/>
  <c r="BH31" i="2"/>
  <c r="BJ31" i="2" s="1"/>
  <c r="CH15" i="13"/>
  <c r="CG15" i="13"/>
  <c r="BH7" i="2"/>
  <c r="BJ7" i="2" s="1"/>
  <c r="CK14" i="13"/>
  <c r="CD11" i="7"/>
  <c r="BG15" i="7"/>
  <c r="BI15" i="7" s="1"/>
  <c r="BI14" i="7"/>
  <c r="BG27" i="7"/>
  <c r="BI27" i="7" s="1"/>
  <c r="BI7" i="7"/>
  <c r="CE39" i="2" l="1"/>
  <c r="BH39" i="2" s="1"/>
  <c r="BJ39" i="2" s="1"/>
  <c r="CE15" i="2"/>
  <c r="BH15" i="2" s="1"/>
  <c r="BJ15" i="2" s="1"/>
  <c r="CN34" i="1"/>
  <c r="CN41" i="1"/>
  <c r="CO41" i="1" s="1"/>
  <c r="CN39" i="1"/>
  <c r="CO39" i="1" s="1"/>
  <c r="BQ8" i="1"/>
  <c r="BS8" i="1" s="1"/>
  <c r="CO8" i="1"/>
  <c r="CJ11" i="13"/>
  <c r="CE15" i="1"/>
  <c r="BH13" i="1"/>
  <c r="BJ13" i="1" s="1"/>
  <c r="CE87" i="2"/>
  <c r="BH87" i="2" s="1"/>
  <c r="BJ87" i="2" s="1"/>
  <c r="BH7" i="1"/>
  <c r="BJ7" i="1" s="1"/>
  <c r="BQ11" i="1"/>
  <c r="BS11" i="1" s="1"/>
  <c r="CN12" i="1"/>
  <c r="CO11" i="1"/>
  <c r="CI11" i="13"/>
  <c r="CH11" i="13"/>
  <c r="CN16" i="1"/>
  <c r="CG11" i="13"/>
  <c r="BH6" i="1"/>
  <c r="BJ6" i="1" s="1"/>
  <c r="CE63" i="2"/>
  <c r="BH63" i="2" s="1"/>
  <c r="BJ63" i="2" s="1"/>
  <c r="CD17" i="7"/>
  <c r="BG11" i="7"/>
  <c r="BI11" i="7" s="1"/>
  <c r="BI10" i="7"/>
  <c r="BQ12" i="1" l="1"/>
  <c r="BS12" i="1" s="1"/>
  <c r="CO12" i="1"/>
  <c r="CE83" i="2"/>
  <c r="BH83" i="2" s="1"/>
  <c r="BJ83" i="2" s="1"/>
  <c r="BH82" i="2"/>
  <c r="BJ82" i="2" s="1"/>
  <c r="CN18" i="1"/>
  <c r="BQ17" i="1"/>
  <c r="BS17" i="1" s="1"/>
  <c r="CO17" i="1"/>
  <c r="CG17" i="13"/>
  <c r="CK15" i="13"/>
  <c r="CE16" i="1"/>
  <c r="BH16" i="1" s="1"/>
  <c r="BJ16" i="1" s="1"/>
  <c r="BH10" i="2"/>
  <c r="BJ10" i="2" s="1"/>
  <c r="CE11" i="2"/>
  <c r="BH11" i="2" s="1"/>
  <c r="BJ11" i="2" s="1"/>
  <c r="BQ16" i="1"/>
  <c r="BS16" i="1" s="1"/>
  <c r="CO16" i="1"/>
  <c r="BH34" i="2"/>
  <c r="BJ34" i="2" s="1"/>
  <c r="CE35" i="2"/>
  <c r="BH35" i="2" s="1"/>
  <c r="BJ35" i="2" s="1"/>
  <c r="CH17" i="13"/>
  <c r="BQ34" i="1"/>
  <c r="BS34" i="1" s="1"/>
  <c r="CO34" i="1"/>
  <c r="CI17" i="13"/>
  <c r="CJ17" i="13"/>
  <c r="BH58" i="2"/>
  <c r="BJ58" i="2" s="1"/>
  <c r="CE59" i="2"/>
  <c r="BH59" i="2" s="1"/>
  <c r="BJ59" i="2" s="1"/>
  <c r="BH15" i="1"/>
  <c r="BJ15" i="1" s="1"/>
  <c r="CD25" i="7"/>
  <c r="CD20" i="7"/>
  <c r="BG17" i="7"/>
  <c r="BI17" i="7" s="1"/>
  <c r="BI16" i="7"/>
  <c r="CK11" i="13" l="1"/>
  <c r="CE17" i="2"/>
  <c r="BH17" i="2" s="1"/>
  <c r="BJ17" i="2" s="1"/>
  <c r="BH16" i="2"/>
  <c r="BJ16" i="2" s="1"/>
  <c r="CH23" i="13"/>
  <c r="CE65" i="2"/>
  <c r="BH65" i="2" s="1"/>
  <c r="BJ65" i="2" s="1"/>
  <c r="BH64" i="2"/>
  <c r="BJ64" i="2" s="1"/>
  <c r="CI20" i="13"/>
  <c r="CJ23" i="13"/>
  <c r="BQ18" i="1"/>
  <c r="BS18" i="1" s="1"/>
  <c r="CO18" i="1"/>
  <c r="CJ20" i="13"/>
  <c r="CH20" i="13"/>
  <c r="CG20" i="13"/>
  <c r="CE41" i="2"/>
  <c r="BH41" i="2" s="1"/>
  <c r="BJ41" i="2" s="1"/>
  <c r="BH40" i="2"/>
  <c r="BJ40" i="2" s="1"/>
  <c r="CE34" i="1"/>
  <c r="BH34" i="1" s="1"/>
  <c r="BJ34" i="1" s="1"/>
  <c r="CE39" i="1"/>
  <c r="CE41" i="1"/>
  <c r="BH8" i="1"/>
  <c r="BJ8" i="1" s="1"/>
  <c r="CG23" i="13"/>
  <c r="CI23" i="13"/>
  <c r="CE89" i="2"/>
  <c r="BJ89" i="2" s="1"/>
  <c r="BH88" i="2"/>
  <c r="BJ88" i="2" s="1"/>
  <c r="BI19" i="7"/>
  <c r="BG20" i="7"/>
  <c r="BI20" i="7" s="1"/>
  <c r="BG25" i="7"/>
  <c r="BI25" i="7" s="1"/>
  <c r="BI24" i="7"/>
  <c r="BH43" i="2" l="1"/>
  <c r="BJ43" i="2" s="1"/>
  <c r="CE44" i="2"/>
  <c r="BH44" i="2" s="1"/>
  <c r="BJ44" i="2" s="1"/>
  <c r="CE68" i="2"/>
  <c r="BH68" i="2" s="1"/>
  <c r="BJ68" i="2" s="1"/>
  <c r="BH67" i="2"/>
  <c r="BJ67" i="2" s="1"/>
  <c r="CE95" i="2"/>
  <c r="BH95" i="2" s="1"/>
  <c r="BJ95" i="2" s="1"/>
  <c r="BH94" i="2"/>
  <c r="BJ94" i="2" s="1"/>
  <c r="CK23" i="13"/>
  <c r="BH53" i="1"/>
  <c r="BJ53" i="1" s="1"/>
  <c r="BH46" i="2"/>
  <c r="BJ46" i="2" s="1"/>
  <c r="CE47" i="2"/>
  <c r="BH47" i="2" s="1"/>
  <c r="BJ47" i="2" s="1"/>
  <c r="CE71" i="2"/>
  <c r="BH71" i="2" s="1"/>
  <c r="BJ71" i="2" s="1"/>
  <c r="BH70" i="2"/>
  <c r="BJ70" i="2" s="1"/>
  <c r="CN21" i="1"/>
  <c r="BQ20" i="1"/>
  <c r="BS20" i="1" s="1"/>
  <c r="CO20" i="1"/>
  <c r="CK17" i="13"/>
  <c r="BH91" i="2"/>
  <c r="BJ91" i="2" s="1"/>
  <c r="CE92" i="2"/>
  <c r="BQ56" i="1"/>
  <c r="BS56" i="1" s="1"/>
  <c r="CO56" i="1"/>
  <c r="BQ31" i="1"/>
  <c r="BS31" i="1" s="1"/>
  <c r="CN32" i="1"/>
  <c r="CO31" i="1"/>
  <c r="BQ63" i="1"/>
  <c r="BS63" i="1" s="1"/>
  <c r="CO63" i="1"/>
  <c r="BH11" i="1"/>
  <c r="BJ11" i="1" s="1"/>
  <c r="CE12" i="1"/>
  <c r="BH12" i="1" s="1"/>
  <c r="BJ12" i="1" s="1"/>
  <c r="CE23" i="2"/>
  <c r="BH23" i="2" s="1"/>
  <c r="BJ23" i="2" s="1"/>
  <c r="BH22" i="2"/>
  <c r="BJ22" i="2" s="1"/>
  <c r="BQ53" i="1"/>
  <c r="BS53" i="1" s="1"/>
  <c r="CO53" i="1"/>
  <c r="BQ49" i="1"/>
  <c r="BS49" i="1" s="1"/>
  <c r="CO49" i="1"/>
  <c r="BQ24" i="1"/>
  <c r="BS24" i="1" s="1"/>
  <c r="CO24" i="1"/>
  <c r="BH19" i="2"/>
  <c r="BJ19" i="2" s="1"/>
  <c r="CE20" i="2"/>
  <c r="BH20" i="2" s="1"/>
  <c r="BJ20" i="2" s="1"/>
  <c r="BQ32" i="1" l="1"/>
  <c r="BS32" i="1" s="1"/>
  <c r="CO32" i="1"/>
  <c r="BQ66" i="1"/>
  <c r="BS66" i="1" s="1"/>
  <c r="CO66" i="1"/>
  <c r="BQ21" i="1"/>
  <c r="BS21" i="1" s="1"/>
  <c r="CO21" i="1"/>
  <c r="BQ26" i="1"/>
  <c r="BS26" i="1" s="1"/>
  <c r="CO26" i="1"/>
  <c r="CK20" i="13"/>
  <c r="BH63" i="1"/>
  <c r="BJ63" i="1" s="1"/>
  <c r="BH49" i="1"/>
  <c r="BJ49" i="1" s="1"/>
  <c r="BH56" i="1"/>
  <c r="BJ56" i="1" s="1"/>
  <c r="CN36" i="1"/>
  <c r="BQ35" i="1"/>
  <c r="BS35" i="1" s="1"/>
  <c r="CO35" i="1"/>
  <c r="CE18" i="1"/>
  <c r="BH18" i="1" s="1"/>
  <c r="BJ18" i="1" s="1"/>
  <c r="BH17" i="1"/>
  <c r="BJ17" i="1" s="1"/>
  <c r="BH31" i="1"/>
  <c r="BJ31" i="1" s="1"/>
  <c r="CE32" i="1"/>
  <c r="BH32" i="1" s="1"/>
  <c r="BJ32" i="1" s="1"/>
  <c r="CD23" i="7"/>
  <c r="BH24" i="1"/>
  <c r="BJ24" i="1" s="1"/>
  <c r="BH66" i="1" l="1"/>
  <c r="BJ66" i="1" s="1"/>
  <c r="BQ36" i="1"/>
  <c r="BS36" i="1" s="1"/>
  <c r="CO36" i="1"/>
  <c r="BH20" i="1"/>
  <c r="BJ20" i="1" s="1"/>
  <c r="CE21" i="1"/>
  <c r="BH21" i="1" s="1"/>
  <c r="BJ21" i="1" s="1"/>
  <c r="CN44" i="1"/>
  <c r="CO44" i="1" s="1"/>
  <c r="CN30" i="1"/>
  <c r="BQ29" i="1"/>
  <c r="BS29" i="1" s="1"/>
  <c r="CO29" i="1"/>
  <c r="BG23" i="7"/>
  <c r="BI23" i="7" s="1"/>
  <c r="BI22" i="7"/>
  <c r="BH26" i="1"/>
  <c r="BJ26" i="1" s="1"/>
  <c r="BQ30" i="1" l="1"/>
  <c r="BS30" i="1" s="1"/>
  <c r="CO30" i="1"/>
  <c r="BH35" i="1"/>
  <c r="BJ35" i="1" s="1"/>
  <c r="CE36" i="1"/>
  <c r="BH36" i="1" s="1"/>
  <c r="BJ36" i="1" s="1"/>
  <c r="CE30" i="1" l="1"/>
  <c r="BH30" i="1" s="1"/>
  <c r="BJ30" i="1" s="1"/>
  <c r="BH29" i="1"/>
  <c r="BJ29" i="1" s="1"/>
  <c r="CE44" i="1"/>
  <c r="BW8" i="7"/>
  <c r="BY8" i="7" s="1"/>
  <c r="BW21" i="7"/>
  <c r="BY21" i="7" s="1"/>
  <c r="BU23" i="1" l="1"/>
  <c r="BW23" i="1" s="1"/>
  <c r="BU57" i="1"/>
  <c r="BW57" i="1" s="1"/>
  <c r="BU64" i="1"/>
  <c r="BW64" i="1" s="1"/>
  <c r="BU58" i="1"/>
  <c r="BW58" i="1" s="1"/>
  <c r="BU51" i="1"/>
  <c r="BW51" i="1" s="1"/>
  <c r="BU10" i="1"/>
  <c r="BW10" i="1" s="1"/>
  <c r="BU14" i="1"/>
  <c r="BW14" i="1" s="1"/>
  <c r="BU59" i="1"/>
  <c r="BW59" i="1" s="1"/>
  <c r="BU65" i="1"/>
  <c r="BW65" i="1" s="1"/>
  <c r="BU52" i="1"/>
  <c r="BW52" i="1" s="1"/>
  <c r="BW6" i="7"/>
  <c r="BY6" i="7" s="1"/>
  <c r="BW5" i="7"/>
  <c r="BY5" i="7" s="1"/>
  <c r="BX21" i="2" l="1"/>
  <c r="BZ21" i="2" s="1"/>
  <c r="BX8" i="2"/>
  <c r="BZ8" i="2" s="1"/>
  <c r="BX5" i="2"/>
  <c r="BZ5" i="2" s="1"/>
  <c r="BU6" i="1" l="1"/>
  <c r="BW6" i="1" s="1"/>
  <c r="BX6" i="2"/>
  <c r="BZ6" i="2" s="1"/>
  <c r="BU7" i="1"/>
  <c r="BW7" i="1" s="1"/>
  <c r="CT27" i="7"/>
  <c r="BW27" i="7" s="1"/>
  <c r="BY27" i="7" s="1"/>
  <c r="BW7" i="7"/>
  <c r="BY7" i="7" s="1"/>
  <c r="BX6" i="1" l="1"/>
  <c r="BZ6" i="1" s="1"/>
  <c r="CR15" i="13"/>
  <c r="BX7" i="1"/>
  <c r="BZ7" i="1" s="1"/>
  <c r="CT11" i="7"/>
  <c r="BW11" i="7" s="1"/>
  <c r="BY11" i="7" s="1"/>
  <c r="BW10" i="7"/>
  <c r="BY10" i="7" s="1"/>
  <c r="BX7" i="2" l="1"/>
  <c r="BZ7" i="2" s="1"/>
  <c r="CU15" i="2"/>
  <c r="BX15" i="2" s="1"/>
  <c r="BZ15" i="2" s="1"/>
  <c r="CR41" i="1"/>
  <c r="BU41" i="1" s="1"/>
  <c r="BW41" i="1" s="1"/>
  <c r="CR34" i="1"/>
  <c r="BU34" i="1" s="1"/>
  <c r="BW34" i="1" s="1"/>
  <c r="BU8" i="1"/>
  <c r="BW8" i="1" s="1"/>
  <c r="CR39" i="1"/>
  <c r="BU39" i="1" s="1"/>
  <c r="BW39" i="1" s="1"/>
  <c r="CR11" i="13"/>
  <c r="CU34" i="1" l="1"/>
  <c r="BX34" i="1" s="1"/>
  <c r="BZ34" i="1" s="1"/>
  <c r="CU41" i="1"/>
  <c r="BX41" i="1" s="1"/>
  <c r="BZ41" i="1" s="1"/>
  <c r="CU39" i="1"/>
  <c r="BX39" i="1" s="1"/>
  <c r="BZ39" i="1" s="1"/>
  <c r="BX8" i="1"/>
  <c r="BZ8" i="1" s="1"/>
  <c r="CU11" i="2"/>
  <c r="BX11" i="2" s="1"/>
  <c r="BZ11" i="2" s="1"/>
  <c r="BX10" i="2"/>
  <c r="BZ10" i="2" s="1"/>
  <c r="BU22" i="1" l="1"/>
  <c r="BW22" i="1" s="1"/>
  <c r="CR17" i="13"/>
  <c r="BU9" i="1"/>
  <c r="BW9" i="1" s="1"/>
  <c r="BX9" i="1"/>
  <c r="BZ9" i="1" s="1"/>
  <c r="BX22" i="1"/>
  <c r="BZ22" i="1" s="1"/>
  <c r="BU27" i="1"/>
  <c r="BW27" i="1" s="1"/>
  <c r="BU25" i="1"/>
  <c r="BW25" i="1" s="1"/>
  <c r="CQ11" i="13" l="1"/>
  <c r="CR23" i="13"/>
  <c r="CU17" i="2"/>
  <c r="BX17" i="2" s="1"/>
  <c r="BZ17" i="2" s="1"/>
  <c r="BX16" i="2"/>
  <c r="BZ16" i="2" s="1"/>
  <c r="CV11" i="13" l="1"/>
  <c r="BX22" i="2"/>
  <c r="BZ22" i="2" s="1"/>
  <c r="CU23" i="2"/>
  <c r="BX23" i="2" s="1"/>
  <c r="BZ23" i="2" s="1"/>
  <c r="CR12" i="1"/>
  <c r="BU12" i="1" s="1"/>
  <c r="BW12" i="1" s="1"/>
  <c r="BU11" i="1"/>
  <c r="BW11" i="1" s="1"/>
  <c r="BW18" i="7"/>
  <c r="BY18" i="7" s="1"/>
  <c r="CG13" i="1" l="1"/>
  <c r="CI13" i="1" s="1"/>
  <c r="BX18" i="2"/>
  <c r="BZ18" i="2" s="1"/>
  <c r="CG23" i="1"/>
  <c r="CI23" i="1" s="1"/>
  <c r="CG57" i="1"/>
  <c r="CI57" i="1" s="1"/>
  <c r="CG14" i="1"/>
  <c r="CI14" i="1" s="1"/>
  <c r="CG52" i="1"/>
  <c r="CI52" i="1" s="1"/>
  <c r="CG59" i="1"/>
  <c r="CI59" i="1" s="1"/>
  <c r="CG65" i="1"/>
  <c r="CI65" i="1" s="1"/>
  <c r="CU12" i="1"/>
  <c r="BX12" i="1" s="1"/>
  <c r="BZ12" i="1" s="1"/>
  <c r="BX11" i="1"/>
  <c r="BZ11" i="1" s="1"/>
  <c r="BW12" i="7"/>
  <c r="BY12" i="7" s="1"/>
  <c r="CT14" i="7"/>
  <c r="CR20" i="13" l="1"/>
  <c r="BX23" i="1"/>
  <c r="BZ23" i="1" s="1"/>
  <c r="BX57" i="1"/>
  <c r="BZ57" i="1" s="1"/>
  <c r="DD15" i="1"/>
  <c r="BX52" i="1"/>
  <c r="BZ52" i="1" s="1"/>
  <c r="BX59" i="1"/>
  <c r="BZ59" i="1" s="1"/>
  <c r="BX14" i="1"/>
  <c r="BZ14" i="1" s="1"/>
  <c r="BX65" i="1"/>
  <c r="BZ65" i="1" s="1"/>
  <c r="CT17" i="7"/>
  <c r="BW17" i="7" s="1"/>
  <c r="BY17" i="7" s="1"/>
  <c r="BW16" i="7"/>
  <c r="BY16" i="7" s="1"/>
  <c r="CT15" i="7"/>
  <c r="BW15" i="7" s="1"/>
  <c r="BY15" i="7" s="1"/>
  <c r="BW14" i="7"/>
  <c r="BY14" i="7" s="1"/>
  <c r="CG25" i="1"/>
  <c r="CI25" i="1" s="1"/>
  <c r="CG27" i="1"/>
  <c r="CI27" i="1" s="1"/>
  <c r="CG17" i="1" l="1"/>
  <c r="CI17" i="1" s="1"/>
  <c r="DD18" i="1"/>
  <c r="CG18" i="1" s="1"/>
  <c r="CI18" i="1" s="1"/>
  <c r="CG53" i="1"/>
  <c r="CI53" i="1" s="1"/>
  <c r="CG15" i="1"/>
  <c r="CI15" i="1" s="1"/>
  <c r="DD16" i="1"/>
  <c r="CG16" i="1" s="1"/>
  <c r="CI16" i="1" s="1"/>
  <c r="BX19" i="2"/>
  <c r="BZ19" i="2" s="1"/>
  <c r="CU20" i="2"/>
  <c r="BX20" i="2" s="1"/>
  <c r="BZ20" i="2" s="1"/>
  <c r="BW24" i="7"/>
  <c r="BY24" i="7" s="1"/>
  <c r="CT25" i="7"/>
  <c r="BW25" i="7" s="1"/>
  <c r="BY25" i="7" s="1"/>
  <c r="BW19" i="7"/>
  <c r="BY19" i="7" s="1"/>
  <c r="CT20" i="7"/>
  <c r="BW20" i="7" s="1"/>
  <c r="BY20" i="7" s="1"/>
  <c r="BX25" i="1"/>
  <c r="BZ25" i="1" s="1"/>
  <c r="BX27" i="1"/>
  <c r="BZ27" i="1" s="1"/>
  <c r="CG31" i="1" l="1"/>
  <c r="CI31" i="1" s="1"/>
  <c r="DD32" i="1"/>
  <c r="CG32" i="1" s="1"/>
  <c r="CI32" i="1" s="1"/>
  <c r="BW22" i="7" l="1"/>
  <c r="BY22" i="7" s="1"/>
  <c r="CT23" i="7"/>
  <c r="BW23" i="7" s="1"/>
  <c r="BY23" i="7" s="1"/>
  <c r="CG28" i="1" l="1"/>
  <c r="CI28" i="1" s="1"/>
  <c r="BX66" i="2" l="1"/>
  <c r="BZ66" i="2" s="1"/>
  <c r="BU50" i="1"/>
  <c r="BW50" i="1" s="1"/>
  <c r="BU19" i="1"/>
  <c r="BW19" i="1" s="1"/>
  <c r="CT14" i="13"/>
  <c r="CT15" i="13" s="1"/>
  <c r="BX60" i="2" l="1"/>
  <c r="BZ60" i="2" s="1"/>
  <c r="CU62" i="2"/>
  <c r="CG19" i="1"/>
  <c r="CI19" i="1" s="1"/>
  <c r="CG50" i="1"/>
  <c r="CI50" i="1" s="1"/>
  <c r="CT20" i="13"/>
  <c r="CT17" i="13"/>
  <c r="CU68" i="2" l="1"/>
  <c r="BX68" i="2" s="1"/>
  <c r="BZ68" i="2" s="1"/>
  <c r="BX67" i="2"/>
  <c r="BZ67" i="2" s="1"/>
  <c r="BX64" i="2"/>
  <c r="BZ64" i="2" s="1"/>
  <c r="CU65" i="2"/>
  <c r="BX65" i="2" s="1"/>
  <c r="BZ65" i="2" s="1"/>
  <c r="BX62" i="2"/>
  <c r="BZ62" i="2" s="1"/>
  <c r="CU63" i="2"/>
  <c r="BX63" i="2" s="1"/>
  <c r="BZ63" i="2" s="1"/>
  <c r="BX19" i="1"/>
  <c r="BZ19" i="1" s="1"/>
  <c r="BX50" i="1"/>
  <c r="BZ50" i="1" s="1"/>
  <c r="CG49" i="1"/>
  <c r="CI49" i="1" s="1"/>
  <c r="CG56" i="1"/>
  <c r="CI56" i="1" s="1"/>
  <c r="CG63" i="1"/>
  <c r="CI63" i="1" s="1"/>
  <c r="CT23" i="13"/>
  <c r="CG24" i="1"/>
  <c r="CI24" i="1" s="1"/>
  <c r="CU71" i="2" l="1"/>
  <c r="BX71" i="2" s="1"/>
  <c r="BZ71" i="2" s="1"/>
  <c r="BX70" i="2"/>
  <c r="BZ70" i="2" s="1"/>
  <c r="CG20" i="1"/>
  <c r="CI20" i="1" s="1"/>
  <c r="DD21" i="1"/>
  <c r="CG21" i="1" s="1"/>
  <c r="CI21" i="1" s="1"/>
  <c r="CG66" i="1"/>
  <c r="CI66" i="1" s="1"/>
  <c r="CG26" i="1"/>
  <c r="CI26" i="1" s="1"/>
  <c r="DD36" i="1" l="1"/>
  <c r="CG36" i="1" s="1"/>
  <c r="CI36" i="1" s="1"/>
  <c r="CG35" i="1"/>
  <c r="CI35" i="1" s="1"/>
  <c r="DD44" i="1" l="1"/>
  <c r="CG29" i="1"/>
  <c r="DD30" i="1"/>
  <c r="CG30" i="1" s="1"/>
  <c r="CI30" i="1" s="1"/>
  <c r="BU28" i="1"/>
  <c r="BW28" i="1" s="1"/>
  <c r="CG44" i="1" l="1"/>
  <c r="CI44" i="1" s="1"/>
  <c r="CI29" i="1"/>
  <c r="BX28" i="1"/>
  <c r="BZ28" i="1" s="1"/>
  <c r="CQ14" i="13" l="1"/>
  <c r="CQ15" i="13" s="1"/>
  <c r="CQ17" i="13" l="1"/>
  <c r="CV14" i="13"/>
  <c r="CV15" i="13" s="1"/>
  <c r="CR15" i="1"/>
  <c r="BU13" i="1"/>
  <c r="BW13" i="1" s="1"/>
  <c r="CQ23" i="13" l="1"/>
  <c r="BU53" i="1"/>
  <c r="BW53" i="1" s="1"/>
  <c r="CV17" i="13"/>
  <c r="CQ20" i="13"/>
  <c r="BU56" i="1"/>
  <c r="BW56" i="1" s="1"/>
  <c r="BU63" i="1"/>
  <c r="BW63" i="1" s="1"/>
  <c r="BU49" i="1"/>
  <c r="BW49" i="1" s="1"/>
  <c r="CR16" i="1"/>
  <c r="BU16" i="1" s="1"/>
  <c r="BW16" i="1" s="1"/>
  <c r="BU15" i="1"/>
  <c r="BW15" i="1" s="1"/>
  <c r="BX13" i="1"/>
  <c r="BZ13" i="1" s="1"/>
  <c r="CU15" i="1"/>
  <c r="BU17" i="1"/>
  <c r="BW17" i="1" s="1"/>
  <c r="CR18" i="1"/>
  <c r="BU18" i="1" s="1"/>
  <c r="BW18" i="1" s="1"/>
  <c r="BU24" i="1"/>
  <c r="BW24" i="1" s="1"/>
  <c r="BU66" i="1" l="1"/>
  <c r="BW66" i="1" s="1"/>
  <c r="BX15" i="1"/>
  <c r="BZ15" i="1" s="1"/>
  <c r="CU16" i="1"/>
  <c r="BX16" i="1" s="1"/>
  <c r="BZ16" i="1" s="1"/>
  <c r="CV20" i="13"/>
  <c r="BX49" i="1"/>
  <c r="BZ49" i="1" s="1"/>
  <c r="BX63" i="1"/>
  <c r="BZ63" i="1" s="1"/>
  <c r="BX56" i="1"/>
  <c r="BZ56" i="1" s="1"/>
  <c r="BX17" i="1"/>
  <c r="BZ17" i="1" s="1"/>
  <c r="CU18" i="1"/>
  <c r="BX18" i="1" s="1"/>
  <c r="BZ18" i="1" s="1"/>
  <c r="CV23" i="13"/>
  <c r="BX53" i="1"/>
  <c r="BZ53" i="1" s="1"/>
  <c r="BU31" i="1"/>
  <c r="BW31" i="1" s="1"/>
  <c r="CR32" i="1"/>
  <c r="BU32" i="1" s="1"/>
  <c r="BW32" i="1" s="1"/>
  <c r="BU20" i="1"/>
  <c r="BW20" i="1" s="1"/>
  <c r="CR21" i="1"/>
  <c r="BU21" i="1" s="1"/>
  <c r="BW21" i="1" s="1"/>
  <c r="BX24" i="1"/>
  <c r="BZ24" i="1" s="1"/>
  <c r="BU26" i="1"/>
  <c r="BW26" i="1" s="1"/>
  <c r="BX20" i="1" l="1"/>
  <c r="BZ20" i="1" s="1"/>
  <c r="CU21" i="1"/>
  <c r="BX21" i="1" s="1"/>
  <c r="BZ21" i="1" s="1"/>
  <c r="CU32" i="1"/>
  <c r="BX32" i="1" s="1"/>
  <c r="BZ32" i="1" s="1"/>
  <c r="BX31" i="1"/>
  <c r="BZ31" i="1" s="1"/>
  <c r="BX66" i="1"/>
  <c r="BZ66" i="1" s="1"/>
  <c r="BU35" i="1"/>
  <c r="BW35" i="1" s="1"/>
  <c r="CR36" i="1"/>
  <c r="BU36" i="1" s="1"/>
  <c r="BW36" i="1" s="1"/>
  <c r="BX26" i="1"/>
  <c r="BZ26" i="1" s="1"/>
  <c r="BX35" i="1" l="1"/>
  <c r="BZ35" i="1" s="1"/>
  <c r="CU36" i="1"/>
  <c r="BX36" i="1" s="1"/>
  <c r="BZ36" i="1" s="1"/>
  <c r="CR44" i="1"/>
  <c r="BU29" i="1"/>
  <c r="CR30" i="1"/>
  <c r="BU30" i="1" s="1"/>
  <c r="BW30" i="1" s="1"/>
  <c r="CU30" i="1" l="1"/>
  <c r="BX30" i="1" s="1"/>
  <c r="BZ30" i="1" s="1"/>
  <c r="BX29" i="1"/>
  <c r="CU44" i="1"/>
  <c r="BU44" i="1"/>
  <c r="BW44" i="1" s="1"/>
  <c r="BW29" i="1"/>
  <c r="BZ29" i="1" l="1"/>
  <c r="BX44" i="1"/>
  <c r="BZ44" i="1" s="1"/>
  <c r="BZ9" i="7"/>
  <c r="CB9" i="7" s="1"/>
  <c r="CC9" i="7"/>
  <c r="CE9" i="7" s="1"/>
  <c r="CD37" i="2" l="1"/>
  <c r="CF37" i="2" s="1"/>
  <c r="CD9" i="2"/>
  <c r="CF9" i="2" s="1"/>
  <c r="CA9" i="2"/>
  <c r="CC9" i="2" s="1"/>
  <c r="CD33" i="2"/>
  <c r="CF33" i="2" s="1"/>
  <c r="CA37" i="2"/>
  <c r="CC37" i="2" s="1"/>
  <c r="CA33" i="2"/>
  <c r="CC33" i="2" s="1"/>
  <c r="CC21" i="7"/>
  <c r="CE21" i="7" s="1"/>
  <c r="BZ21" i="7"/>
  <c r="CB21" i="7" s="1"/>
  <c r="CA45" i="2" l="1"/>
  <c r="CC45" i="2" s="1"/>
  <c r="CA29" i="2"/>
  <c r="CC29" i="2" s="1"/>
  <c r="CD45" i="2"/>
  <c r="CF45" i="2" s="1"/>
  <c r="CD29" i="2"/>
  <c r="CF29" i="2" s="1"/>
  <c r="CA32" i="2"/>
  <c r="CC32" i="2" s="1"/>
  <c r="CD32" i="2"/>
  <c r="CF32" i="2" s="1"/>
  <c r="CX14" i="13" l="1"/>
  <c r="CD42" i="2"/>
  <c r="CF42" i="2" s="1"/>
  <c r="CA42" i="2"/>
  <c r="CC42" i="2" s="1"/>
  <c r="DC14" i="13"/>
  <c r="CD36" i="2" l="1"/>
  <c r="CF36" i="2" s="1"/>
  <c r="DA38" i="2"/>
  <c r="CX38" i="2"/>
  <c r="CA36" i="2"/>
  <c r="CC36" i="2" s="1"/>
  <c r="CA30" i="2" l="1"/>
  <c r="CC30" i="2" s="1"/>
  <c r="CA38" i="2"/>
  <c r="CC38" i="2" s="1"/>
  <c r="CD38" i="2"/>
  <c r="CF38" i="2" s="1"/>
  <c r="CD30" i="2"/>
  <c r="CF30" i="2" s="1"/>
  <c r="DC15" i="13" l="1"/>
  <c r="CX15" i="13"/>
  <c r="CX11" i="13" l="1"/>
  <c r="DC11" i="13"/>
  <c r="CA31" i="2"/>
  <c r="CC31" i="2" s="1"/>
  <c r="CX39" i="2"/>
  <c r="CA39" i="2" s="1"/>
  <c r="CC39" i="2" s="1"/>
  <c r="CD31" i="2"/>
  <c r="CF31" i="2" s="1"/>
  <c r="DA39" i="2"/>
  <c r="CD39" i="2" s="1"/>
  <c r="CF39" i="2" s="1"/>
  <c r="DC17" i="13" l="1"/>
  <c r="CX17" i="13"/>
  <c r="DA35" i="2"/>
  <c r="CD35" i="2" s="1"/>
  <c r="CF35" i="2" s="1"/>
  <c r="CD34" i="2"/>
  <c r="CF34" i="2" s="1"/>
  <c r="CX35" i="2"/>
  <c r="CA35" i="2" s="1"/>
  <c r="CC35" i="2" s="1"/>
  <c r="CA34" i="2"/>
  <c r="CC34" i="2" s="1"/>
  <c r="DC23" i="13" l="1"/>
  <c r="DC20" i="13"/>
  <c r="CX20" i="13"/>
  <c r="CX23" i="13"/>
  <c r="CX41" i="2"/>
  <c r="CA41" i="2" s="1"/>
  <c r="CC41" i="2" s="1"/>
  <c r="CA40" i="2"/>
  <c r="CC40" i="2" s="1"/>
  <c r="CD40" i="2"/>
  <c r="CF40" i="2" s="1"/>
  <c r="DA41" i="2"/>
  <c r="CD41" i="2" s="1"/>
  <c r="CF41" i="2" s="1"/>
  <c r="CX47" i="2" l="1"/>
  <c r="CA47" i="2" s="1"/>
  <c r="CC47" i="2" s="1"/>
  <c r="CA46" i="2"/>
  <c r="CC46" i="2" s="1"/>
  <c r="CX44" i="2"/>
  <c r="CA44" i="2" s="1"/>
  <c r="CC44" i="2" s="1"/>
  <c r="CA43" i="2"/>
  <c r="CC43" i="2" s="1"/>
  <c r="DA44" i="2"/>
  <c r="CD44" i="2" s="1"/>
  <c r="CF44" i="2" s="1"/>
  <c r="CD43" i="2"/>
  <c r="CF43" i="2" s="1"/>
  <c r="DA47" i="2"/>
  <c r="CD47" i="2" s="1"/>
  <c r="CF47" i="2" s="1"/>
  <c r="CD46" i="2"/>
  <c r="CF46" i="2" s="1"/>
  <c r="BZ13" i="7" l="1"/>
  <c r="CB13" i="7" s="1"/>
  <c r="CA81" i="2" l="1"/>
  <c r="CC81" i="2" s="1"/>
  <c r="CD81" i="2"/>
  <c r="CF81" i="2" s="1"/>
  <c r="CD85" i="2"/>
  <c r="CF85" i="2" s="1"/>
  <c r="CD61" i="2"/>
  <c r="CF61" i="2" s="1"/>
  <c r="CC13" i="7"/>
  <c r="CE13" i="7" s="1"/>
  <c r="CJ28" i="1"/>
  <c r="CL28" i="1" s="1"/>
  <c r="CC8" i="7"/>
  <c r="CE8" i="7" s="1"/>
  <c r="BZ8" i="7"/>
  <c r="CB8" i="7" s="1"/>
  <c r="CJ27" i="1"/>
  <c r="CL27" i="1" s="1"/>
  <c r="CC18" i="7"/>
  <c r="CE18" i="7" s="1"/>
  <c r="BZ18" i="7"/>
  <c r="CB18" i="7" s="1"/>
  <c r="CD80" i="2" l="1"/>
  <c r="CF80" i="2" s="1"/>
  <c r="CA5" i="2"/>
  <c r="CC5" i="2" s="1"/>
  <c r="CA66" i="2"/>
  <c r="CC66" i="2" s="1"/>
  <c r="CD69" i="2"/>
  <c r="CF69" i="2" s="1"/>
  <c r="CA57" i="2"/>
  <c r="CC57" i="2" s="1"/>
  <c r="CA80" i="2"/>
  <c r="CC80" i="2" s="1"/>
  <c r="CA90" i="2"/>
  <c r="CC90" i="2" s="1"/>
  <c r="CA61" i="2"/>
  <c r="CC61" i="2" s="1"/>
  <c r="CA77" i="2"/>
  <c r="CC77" i="2" s="1"/>
  <c r="CD90" i="2"/>
  <c r="CF90" i="2" s="1"/>
  <c r="CA13" i="2"/>
  <c r="CC13" i="2" s="1"/>
  <c r="CA69" i="2"/>
  <c r="CC69" i="2" s="1"/>
  <c r="CD77" i="2"/>
  <c r="CF77" i="2" s="1"/>
  <c r="CA93" i="2"/>
  <c r="CC93" i="2" s="1"/>
  <c r="CD13" i="2"/>
  <c r="CF13" i="2" s="1"/>
  <c r="CD93" i="2"/>
  <c r="CF93" i="2" s="1"/>
  <c r="CA53" i="2"/>
  <c r="CC53" i="2" s="1"/>
  <c r="CD5" i="2"/>
  <c r="CF5" i="2" s="1"/>
  <c r="CD53" i="2"/>
  <c r="CF53" i="2" s="1"/>
  <c r="CD57" i="2"/>
  <c r="CF57" i="2" s="1"/>
  <c r="CA18" i="2"/>
  <c r="CC18" i="2" s="1"/>
  <c r="CA8" i="2"/>
  <c r="CC8" i="2" s="1"/>
  <c r="CA21" i="2"/>
  <c r="CC21" i="2" s="1"/>
  <c r="CD18" i="2"/>
  <c r="CF18" i="2" s="1"/>
  <c r="CJ58" i="1"/>
  <c r="CL58" i="1" s="1"/>
  <c r="CJ51" i="1"/>
  <c r="CL51" i="1" s="1"/>
  <c r="CJ64" i="1"/>
  <c r="CL64" i="1" s="1"/>
  <c r="CJ10" i="1"/>
  <c r="CL10" i="1" s="1"/>
  <c r="CJ57" i="1"/>
  <c r="CL57" i="1" s="1"/>
  <c r="CJ23" i="1"/>
  <c r="CL23" i="1" s="1"/>
  <c r="DE14" i="13"/>
  <c r="CD8" i="2"/>
  <c r="CF8" i="2" s="1"/>
  <c r="CD21" i="2"/>
  <c r="CF21" i="2" s="1"/>
  <c r="DD14" i="13"/>
  <c r="CD66" i="2"/>
  <c r="CF66" i="2" s="1"/>
  <c r="CJ52" i="1"/>
  <c r="CL52" i="1" s="1"/>
  <c r="CJ65" i="1"/>
  <c r="CL65" i="1" s="1"/>
  <c r="CJ59" i="1"/>
  <c r="CL59" i="1" s="1"/>
  <c r="CJ14" i="1"/>
  <c r="CL14" i="1" s="1"/>
  <c r="CA85" i="2"/>
  <c r="CC85" i="2" s="1"/>
  <c r="BZ12" i="7"/>
  <c r="CB12" i="7" s="1"/>
  <c r="CW14" i="7"/>
  <c r="CZ14" i="7"/>
  <c r="CC12" i="7"/>
  <c r="CE12" i="7" s="1"/>
  <c r="CJ6" i="1"/>
  <c r="CL6" i="1" s="1"/>
  <c r="CJ9" i="1"/>
  <c r="CL9" i="1" s="1"/>
  <c r="CA27" i="1"/>
  <c r="CC27" i="1" s="1"/>
  <c r="CD27" i="1"/>
  <c r="CF27" i="1" s="1"/>
  <c r="CA28" i="1"/>
  <c r="CC28" i="1" s="1"/>
  <c r="BZ5" i="7"/>
  <c r="CB5" i="7" s="1"/>
  <c r="CC5" i="7"/>
  <c r="CE5" i="7" s="1"/>
  <c r="CW14" i="13" l="1"/>
  <c r="CY14" i="13"/>
  <c r="CJ50" i="1"/>
  <c r="CL50" i="1" s="1"/>
  <c r="CJ19" i="1"/>
  <c r="CL19" i="1" s="1"/>
  <c r="CX14" i="2"/>
  <c r="CA12" i="2"/>
  <c r="CC12" i="2" s="1"/>
  <c r="DA62" i="2"/>
  <c r="CD60" i="2"/>
  <c r="CF60" i="2" s="1"/>
  <c r="CZ14" i="13"/>
  <c r="CJ13" i="1"/>
  <c r="CL13" i="1" s="1"/>
  <c r="DG15" i="1"/>
  <c r="DA86" i="2"/>
  <c r="CD84" i="2"/>
  <c r="CF84" i="2" s="1"/>
  <c r="CX86" i="2"/>
  <c r="CA84" i="2"/>
  <c r="CC84" i="2" s="1"/>
  <c r="CD52" i="1"/>
  <c r="CF52" i="1" s="1"/>
  <c r="CD59" i="1"/>
  <c r="CF59" i="1" s="1"/>
  <c r="CD65" i="1"/>
  <c r="CF65" i="1" s="1"/>
  <c r="CD14" i="1"/>
  <c r="CF14" i="1" s="1"/>
  <c r="CA65" i="1"/>
  <c r="CC65" i="1" s="1"/>
  <c r="CA59" i="1"/>
  <c r="CC59" i="1" s="1"/>
  <c r="CA52" i="1"/>
  <c r="CC52" i="1" s="1"/>
  <c r="CA14" i="1"/>
  <c r="CC14" i="1" s="1"/>
  <c r="CD56" i="2"/>
  <c r="CF56" i="2" s="1"/>
  <c r="CA56" i="2"/>
  <c r="CC56" i="2" s="1"/>
  <c r="CX62" i="2"/>
  <c r="CA60" i="2"/>
  <c r="CC60" i="2" s="1"/>
  <c r="CA58" i="1"/>
  <c r="CC58" i="1" s="1"/>
  <c r="CA64" i="1"/>
  <c r="CC64" i="1" s="1"/>
  <c r="CA51" i="1"/>
  <c r="CC51" i="1" s="1"/>
  <c r="CA10" i="1"/>
  <c r="CC10" i="1" s="1"/>
  <c r="CA57" i="1"/>
  <c r="CC57" i="1" s="1"/>
  <c r="CA23" i="1"/>
  <c r="CC23" i="1" s="1"/>
  <c r="DB14" i="13"/>
  <c r="CD57" i="1"/>
  <c r="CF57" i="1" s="1"/>
  <c r="CD23" i="1"/>
  <c r="CF23" i="1" s="1"/>
  <c r="CD10" i="1"/>
  <c r="CF10" i="1" s="1"/>
  <c r="CD51" i="1"/>
  <c r="CF51" i="1" s="1"/>
  <c r="CD58" i="1"/>
  <c r="CF58" i="1" s="1"/>
  <c r="CD64" i="1"/>
  <c r="CF64" i="1" s="1"/>
  <c r="CA50" i="1"/>
  <c r="CC50" i="1" s="1"/>
  <c r="CA19" i="1"/>
  <c r="CC19" i="1" s="1"/>
  <c r="CD12" i="2"/>
  <c r="CF12" i="2" s="1"/>
  <c r="DA14" i="2"/>
  <c r="CC14" i="7"/>
  <c r="CE14" i="7" s="1"/>
  <c r="BZ14" i="7"/>
  <c r="CB14" i="7" s="1"/>
  <c r="CJ25" i="1"/>
  <c r="CL25" i="1" s="1"/>
  <c r="CJ22" i="1"/>
  <c r="CL22" i="1" s="1"/>
  <c r="CD28" i="1"/>
  <c r="CF28" i="1" s="1"/>
  <c r="CJ7" i="1"/>
  <c r="CL7" i="1" s="1"/>
  <c r="BZ6" i="7"/>
  <c r="CB6" i="7" s="1"/>
  <c r="CC6" i="7"/>
  <c r="CE6" i="7" s="1"/>
  <c r="CZ15" i="7"/>
  <c r="CC15" i="7" s="1"/>
  <c r="CE15" i="7" s="1"/>
  <c r="CW15" i="7"/>
  <c r="BZ15" i="7" s="1"/>
  <c r="CB15" i="7" s="1"/>
  <c r="CD54" i="2" l="1"/>
  <c r="CF54" i="2" s="1"/>
  <c r="CD9" i="1"/>
  <c r="CF9" i="1" s="1"/>
  <c r="DA14" i="13"/>
  <c r="CD78" i="2"/>
  <c r="CF78" i="2" s="1"/>
  <c r="CA6" i="1"/>
  <c r="CC6" i="1" s="1"/>
  <c r="CA6" i="2"/>
  <c r="CC6" i="2" s="1"/>
  <c r="CD6" i="2"/>
  <c r="CF6" i="2" s="1"/>
  <c r="CA54" i="2"/>
  <c r="CC54" i="2" s="1"/>
  <c r="CD50" i="1"/>
  <c r="CF50" i="1" s="1"/>
  <c r="CD19" i="1"/>
  <c r="CF19" i="1" s="1"/>
  <c r="CA78" i="2"/>
  <c r="CC78" i="2" s="1"/>
  <c r="DF14" i="13"/>
  <c r="CD62" i="2"/>
  <c r="CF62" i="2" s="1"/>
  <c r="CA62" i="2"/>
  <c r="CC62" i="2" s="1"/>
  <c r="CA86" i="2"/>
  <c r="CC86" i="2" s="1"/>
  <c r="CD6" i="1"/>
  <c r="CF6" i="1" s="1"/>
  <c r="CA14" i="2"/>
  <c r="CC14" i="2" s="1"/>
  <c r="CD86" i="2"/>
  <c r="CF86" i="2" s="1"/>
  <c r="CA9" i="1"/>
  <c r="CC9" i="1" s="1"/>
  <c r="CD14" i="2"/>
  <c r="CF14" i="2" s="1"/>
  <c r="CJ15" i="1"/>
  <c r="CL15" i="1" s="1"/>
  <c r="CW27" i="7"/>
  <c r="BZ27" i="7" s="1"/>
  <c r="CB27" i="7" s="1"/>
  <c r="BZ7" i="7"/>
  <c r="CB7" i="7" s="1"/>
  <c r="CC7" i="7"/>
  <c r="CE7" i="7" s="1"/>
  <c r="CZ27" i="7"/>
  <c r="CC27" i="7" s="1"/>
  <c r="CE27" i="7" s="1"/>
  <c r="CA25" i="1"/>
  <c r="CC25" i="1" s="1"/>
  <c r="CD25" i="1"/>
  <c r="CF25" i="1" s="1"/>
  <c r="CY15" i="13" l="1"/>
  <c r="CA22" i="1"/>
  <c r="CC22" i="1" s="1"/>
  <c r="CD7" i="1"/>
  <c r="CF7" i="1" s="1"/>
  <c r="CA13" i="1"/>
  <c r="CC13" i="1" s="1"/>
  <c r="CX15" i="1"/>
  <c r="DA15" i="1"/>
  <c r="CD13" i="1"/>
  <c r="CF13" i="1" s="1"/>
  <c r="DE15" i="13"/>
  <c r="DB15" i="13"/>
  <c r="CW15" i="13"/>
  <c r="DD15" i="13"/>
  <c r="CA7" i="1"/>
  <c r="CC7" i="1" s="1"/>
  <c r="CJ8" i="1"/>
  <c r="CL8" i="1" s="1"/>
  <c r="DG39" i="1"/>
  <c r="CJ39" i="1" s="1"/>
  <c r="CL39" i="1" s="1"/>
  <c r="DG34" i="1"/>
  <c r="CJ34" i="1" s="1"/>
  <c r="CL34" i="1" s="1"/>
  <c r="DG41" i="1"/>
  <c r="CJ41" i="1" s="1"/>
  <c r="CL41" i="1" s="1"/>
  <c r="CD22" i="1"/>
  <c r="CF22" i="1" s="1"/>
  <c r="CZ15" i="13"/>
  <c r="DG16" i="1"/>
  <c r="CJ16" i="1" s="1"/>
  <c r="CL16" i="1" s="1"/>
  <c r="CW11" i="7"/>
  <c r="BZ11" i="7" s="1"/>
  <c r="CB11" i="7" s="1"/>
  <c r="BZ10" i="7"/>
  <c r="CB10" i="7" s="1"/>
  <c r="CC10" i="7"/>
  <c r="CE10" i="7" s="1"/>
  <c r="CZ11" i="7"/>
  <c r="CC11" i="7" s="1"/>
  <c r="CE11" i="7" s="1"/>
  <c r="CZ17" i="7"/>
  <c r="CC17" i="7" s="1"/>
  <c r="CE17" i="7" s="1"/>
  <c r="CC16" i="7"/>
  <c r="CE16" i="7" s="1"/>
  <c r="BZ16" i="7"/>
  <c r="CB16" i="7" s="1"/>
  <c r="CW17" i="7"/>
  <c r="BZ17" i="7" s="1"/>
  <c r="CB17" i="7" s="1"/>
  <c r="CZ11" i="13" l="1"/>
  <c r="CW11" i="13"/>
  <c r="CA15" i="1"/>
  <c r="CC15" i="1" s="1"/>
  <c r="DF15" i="13"/>
  <c r="DA16" i="1"/>
  <c r="CD16" i="1" s="1"/>
  <c r="CF16" i="1" s="1"/>
  <c r="CA7" i="2"/>
  <c r="CC7" i="2" s="1"/>
  <c r="CX15" i="2"/>
  <c r="CA15" i="2" s="1"/>
  <c r="CC15" i="2" s="1"/>
  <c r="DB11" i="13"/>
  <c r="CD7" i="2"/>
  <c r="CF7" i="2" s="1"/>
  <c r="DA15" i="2"/>
  <c r="CD15" i="2" s="1"/>
  <c r="CF15" i="2" s="1"/>
  <c r="CA79" i="2"/>
  <c r="CC79" i="2" s="1"/>
  <c r="CX100" i="2"/>
  <c r="CA100" i="2" s="1"/>
  <c r="CC100" i="2" s="1"/>
  <c r="CX98" i="2"/>
  <c r="CA98" i="2" s="1"/>
  <c r="CC98" i="2" s="1"/>
  <c r="CX87" i="2"/>
  <c r="CA87" i="2" s="1"/>
  <c r="CC87" i="2" s="1"/>
  <c r="DA98" i="2"/>
  <c r="CD98" i="2" s="1"/>
  <c r="CF98" i="2" s="1"/>
  <c r="CD79" i="2"/>
  <c r="CF79" i="2" s="1"/>
  <c r="DA100" i="2"/>
  <c r="CD100" i="2" s="1"/>
  <c r="CF100" i="2" s="1"/>
  <c r="DA87" i="2"/>
  <c r="CD87" i="2" s="1"/>
  <c r="CF87" i="2" s="1"/>
  <c r="DE11" i="13"/>
  <c r="DD11" i="13"/>
  <c r="CY11" i="13"/>
  <c r="CA55" i="2"/>
  <c r="CC55" i="2" s="1"/>
  <c r="CX63" i="2"/>
  <c r="CA63" i="2" s="1"/>
  <c r="CC63" i="2" s="1"/>
  <c r="DG12" i="1"/>
  <c r="CJ12" i="1" s="1"/>
  <c r="CL12" i="1" s="1"/>
  <c r="CJ11" i="1"/>
  <c r="CL11" i="1" s="1"/>
  <c r="DA15" i="13"/>
  <c r="CX16" i="1"/>
  <c r="CA16" i="1" s="1"/>
  <c r="CC16" i="1" s="1"/>
  <c r="CD55" i="2"/>
  <c r="CF55" i="2" s="1"/>
  <c r="DA63" i="2"/>
  <c r="CD63" i="2" s="1"/>
  <c r="CF63" i="2" s="1"/>
  <c r="CD15" i="1"/>
  <c r="CF15" i="1" s="1"/>
  <c r="BZ24" i="7"/>
  <c r="CB24" i="7" s="1"/>
  <c r="CW25" i="7"/>
  <c r="BZ25" i="7" s="1"/>
  <c r="CB25" i="7" s="1"/>
  <c r="CC24" i="7"/>
  <c r="CE24" i="7" s="1"/>
  <c r="CZ25" i="7"/>
  <c r="CC25" i="7" s="1"/>
  <c r="CE25" i="7" s="1"/>
  <c r="CW20" i="7"/>
  <c r="BZ20" i="7" s="1"/>
  <c r="CB20" i="7" s="1"/>
  <c r="BZ19" i="7"/>
  <c r="CB19" i="7" s="1"/>
  <c r="CC19" i="7"/>
  <c r="CE19" i="7" s="1"/>
  <c r="CZ20" i="7"/>
  <c r="CC20" i="7" s="1"/>
  <c r="CE20" i="7" s="1"/>
  <c r="CW17" i="13" l="1"/>
  <c r="DA83" i="2"/>
  <c r="CD83" i="2" s="1"/>
  <c r="CF83" i="2" s="1"/>
  <c r="CD82" i="2"/>
  <c r="CF82" i="2" s="1"/>
  <c r="CD8" i="1"/>
  <c r="CF8" i="1" s="1"/>
  <c r="DA34" i="1"/>
  <c r="CD34" i="1" s="1"/>
  <c r="CF34" i="1" s="1"/>
  <c r="DA39" i="1"/>
  <c r="CD39" i="1" s="1"/>
  <c r="CF39" i="1" s="1"/>
  <c r="DA41" i="1"/>
  <c r="CD41" i="1" s="1"/>
  <c r="CF41" i="1" s="1"/>
  <c r="DG18" i="1"/>
  <c r="CJ18" i="1" s="1"/>
  <c r="CL18" i="1" s="1"/>
  <c r="CJ17" i="1"/>
  <c r="CL17" i="1" s="1"/>
  <c r="CZ17" i="13"/>
  <c r="DA11" i="13"/>
  <c r="DD17" i="13"/>
  <c r="DB17" i="13"/>
  <c r="DF11" i="13"/>
  <c r="DE17" i="13"/>
  <c r="CY17" i="13"/>
  <c r="CA58" i="2"/>
  <c r="CC58" i="2" s="1"/>
  <c r="CX59" i="2"/>
  <c r="CA59" i="2" s="1"/>
  <c r="CC59" i="2" s="1"/>
  <c r="CX11" i="2"/>
  <c r="CA11" i="2" s="1"/>
  <c r="CC11" i="2" s="1"/>
  <c r="CA10" i="2"/>
  <c r="CC10" i="2" s="1"/>
  <c r="DA11" i="2"/>
  <c r="CD11" i="2" s="1"/>
  <c r="CF11" i="2" s="1"/>
  <c r="CD10" i="2"/>
  <c r="CF10" i="2" s="1"/>
  <c r="CX41" i="1"/>
  <c r="CA41" i="1" s="1"/>
  <c r="CC41" i="1" s="1"/>
  <c r="CX34" i="1"/>
  <c r="CA34" i="1" s="1"/>
  <c r="CC34" i="1" s="1"/>
  <c r="CX39" i="1"/>
  <c r="CA39" i="1" s="1"/>
  <c r="CC39" i="1" s="1"/>
  <c r="CA8" i="1"/>
  <c r="CC8" i="1" s="1"/>
  <c r="CA82" i="2"/>
  <c r="CC82" i="2" s="1"/>
  <c r="CX83" i="2"/>
  <c r="CA83" i="2" s="1"/>
  <c r="CC83" i="2" s="1"/>
  <c r="CD58" i="2"/>
  <c r="CF58" i="2" s="1"/>
  <c r="DA59" i="2"/>
  <c r="CD59" i="2" s="1"/>
  <c r="CF59" i="2" s="1"/>
  <c r="DD23" i="13" l="1"/>
  <c r="DB20" i="13"/>
  <c r="DA65" i="2"/>
  <c r="CD65" i="2" s="1"/>
  <c r="CF65" i="2" s="1"/>
  <c r="CD64" i="2"/>
  <c r="CF64" i="2" s="1"/>
  <c r="CY20" i="13"/>
  <c r="CA11" i="1"/>
  <c r="CC11" i="1" s="1"/>
  <c r="CX12" i="1"/>
  <c r="CA12" i="1" s="1"/>
  <c r="CC12" i="1" s="1"/>
  <c r="CA64" i="2"/>
  <c r="CC64" i="2" s="1"/>
  <c r="CX65" i="2"/>
  <c r="CA65" i="2" s="1"/>
  <c r="CC65" i="2" s="1"/>
  <c r="DD20" i="13"/>
  <c r="DA89" i="2"/>
  <c r="CD89" i="2" s="1"/>
  <c r="CF89" i="2" s="1"/>
  <c r="CD88" i="2"/>
  <c r="CF88" i="2" s="1"/>
  <c r="DA17" i="13"/>
  <c r="DA12" i="1"/>
  <c r="CD12" i="1" s="1"/>
  <c r="CF12" i="1" s="1"/>
  <c r="CD11" i="1"/>
  <c r="CF11" i="1" s="1"/>
  <c r="CA88" i="2"/>
  <c r="CC88" i="2" s="1"/>
  <c r="CX89" i="2"/>
  <c r="CA89" i="2" s="1"/>
  <c r="CC89" i="2" s="1"/>
  <c r="DF17" i="13"/>
  <c r="CJ53" i="1"/>
  <c r="CL53" i="1" s="1"/>
  <c r="DE23" i="13"/>
  <c r="CW23" i="13"/>
  <c r="CW20" i="13"/>
  <c r="DA17" i="2"/>
  <c r="CD17" i="2" s="1"/>
  <c r="CF17" i="2" s="1"/>
  <c r="CD16" i="2"/>
  <c r="CF16" i="2" s="1"/>
  <c r="CA16" i="2"/>
  <c r="CC16" i="2" s="1"/>
  <c r="CX17" i="2"/>
  <c r="CA17" i="2" s="1"/>
  <c r="CC17" i="2" s="1"/>
  <c r="CY23" i="13"/>
  <c r="DE20" i="13"/>
  <c r="CZ20" i="13"/>
  <c r="CZ23" i="13"/>
  <c r="DB23" i="13"/>
  <c r="CJ63" i="1"/>
  <c r="CL63" i="1" s="1"/>
  <c r="CJ49" i="1"/>
  <c r="CL49" i="1" s="1"/>
  <c r="CJ56" i="1"/>
  <c r="CL56" i="1" s="1"/>
  <c r="CJ24" i="1"/>
  <c r="CL24" i="1" s="1"/>
  <c r="CD91" i="2" l="1"/>
  <c r="CF91" i="2" s="1"/>
  <c r="DA92" i="2"/>
  <c r="CD92" i="2" s="1"/>
  <c r="CF92" i="2" s="1"/>
  <c r="DA18" i="1"/>
  <c r="CD18" i="1" s="1"/>
  <c r="CF18" i="1" s="1"/>
  <c r="CD17" i="1"/>
  <c r="CF17" i="1" s="1"/>
  <c r="CA67" i="2"/>
  <c r="CC67" i="2" s="1"/>
  <c r="CX68" i="2"/>
  <c r="CA68" i="2" s="1"/>
  <c r="CC68" i="2" s="1"/>
  <c r="CA19" i="2"/>
  <c r="CC19" i="2" s="1"/>
  <c r="CX20" i="2"/>
  <c r="CA20" i="2" s="1"/>
  <c r="CC20" i="2" s="1"/>
  <c r="DA68" i="2"/>
  <c r="CD68" i="2" s="1"/>
  <c r="CF68" i="2" s="1"/>
  <c r="CD67" i="2"/>
  <c r="CF67" i="2" s="1"/>
  <c r="CJ66" i="1"/>
  <c r="CL66" i="1" s="1"/>
  <c r="DA23" i="2"/>
  <c r="CD23" i="2" s="1"/>
  <c r="CF23" i="2" s="1"/>
  <c r="CD22" i="2"/>
  <c r="CF22" i="2" s="1"/>
  <c r="CX71" i="2"/>
  <c r="CA71" i="2" s="1"/>
  <c r="CC71" i="2" s="1"/>
  <c r="CA70" i="2"/>
  <c r="CC70" i="2" s="1"/>
  <c r="CA22" i="2"/>
  <c r="CC22" i="2" s="1"/>
  <c r="CX23" i="2"/>
  <c r="CA23" i="2" s="1"/>
  <c r="CC23" i="2" s="1"/>
  <c r="DA23" i="13"/>
  <c r="CA53" i="1"/>
  <c r="CC53" i="1" s="1"/>
  <c r="DA20" i="13"/>
  <c r="CA56" i="1"/>
  <c r="CC56" i="1" s="1"/>
  <c r="CA63" i="1"/>
  <c r="CC63" i="1" s="1"/>
  <c r="CA49" i="1"/>
  <c r="CC49" i="1" s="1"/>
  <c r="DF23" i="13"/>
  <c r="CD53" i="1"/>
  <c r="CF53" i="1" s="1"/>
  <c r="CX95" i="2"/>
  <c r="CA95" i="2" s="1"/>
  <c r="CC95" i="2" s="1"/>
  <c r="CA94" i="2"/>
  <c r="CC94" i="2" s="1"/>
  <c r="DA20" i="2"/>
  <c r="CD20" i="2" s="1"/>
  <c r="CF20" i="2" s="1"/>
  <c r="CD19" i="2"/>
  <c r="CF19" i="2" s="1"/>
  <c r="CD94" i="2"/>
  <c r="CF94" i="2" s="1"/>
  <c r="DA95" i="2"/>
  <c r="CD95" i="2" s="1"/>
  <c r="CF95" i="2" s="1"/>
  <c r="DF20" i="13"/>
  <c r="CD49" i="1"/>
  <c r="CF49" i="1" s="1"/>
  <c r="CD56" i="1"/>
  <c r="CF56" i="1" s="1"/>
  <c r="CD63" i="1"/>
  <c r="CF63" i="1" s="1"/>
  <c r="DG32" i="1"/>
  <c r="CJ32" i="1" s="1"/>
  <c r="CL32" i="1" s="1"/>
  <c r="CJ31" i="1"/>
  <c r="CL31" i="1" s="1"/>
  <c r="CX18" i="1"/>
  <c r="CA18" i="1" s="1"/>
  <c r="CC18" i="1" s="1"/>
  <c r="CA17" i="1"/>
  <c r="CC17" i="1" s="1"/>
  <c r="DG21" i="1"/>
  <c r="CJ21" i="1" s="1"/>
  <c r="CL21" i="1" s="1"/>
  <c r="CJ20" i="1"/>
  <c r="CL20" i="1" s="1"/>
  <c r="CA91" i="2"/>
  <c r="CC91" i="2" s="1"/>
  <c r="CX92" i="2"/>
  <c r="CA92" i="2" s="1"/>
  <c r="CC92" i="2" s="1"/>
  <c r="CD70" i="2"/>
  <c r="CF70" i="2" s="1"/>
  <c r="DA71" i="2"/>
  <c r="CD71" i="2" s="1"/>
  <c r="CF71" i="2" s="1"/>
  <c r="BZ22" i="7"/>
  <c r="CB22" i="7" s="1"/>
  <c r="CW23" i="7"/>
  <c r="BZ23" i="7" s="1"/>
  <c r="CB23" i="7" s="1"/>
  <c r="CZ23" i="7"/>
  <c r="CC23" i="7" s="1"/>
  <c r="CE23" i="7" s="1"/>
  <c r="CC22" i="7"/>
  <c r="CE22" i="7" s="1"/>
  <c r="CJ26" i="1"/>
  <c r="CL26" i="1" s="1"/>
  <c r="CD24" i="1"/>
  <c r="CF24" i="1" s="1"/>
  <c r="CA24" i="1"/>
  <c r="CC24" i="1" s="1"/>
  <c r="CA66" i="1" l="1"/>
  <c r="CC66" i="1" s="1"/>
  <c r="CX21" i="1"/>
  <c r="CA21" i="1" s="1"/>
  <c r="CC21" i="1" s="1"/>
  <c r="CA20" i="1"/>
  <c r="CC20" i="1" s="1"/>
  <c r="CD66" i="1"/>
  <c r="CF66" i="1" s="1"/>
  <c r="CD31" i="1"/>
  <c r="CF31" i="1" s="1"/>
  <c r="DA32" i="1"/>
  <c r="CD32" i="1" s="1"/>
  <c r="CF32" i="1" s="1"/>
  <c r="CA31" i="1"/>
  <c r="CC31" i="1" s="1"/>
  <c r="CX32" i="1"/>
  <c r="CA32" i="1" s="1"/>
  <c r="CC32" i="1" s="1"/>
  <c r="CJ35" i="1"/>
  <c r="CL35" i="1" s="1"/>
  <c r="DG36" i="1"/>
  <c r="CJ36" i="1" s="1"/>
  <c r="CL36" i="1" s="1"/>
  <c r="CD20" i="1"/>
  <c r="CF20" i="1" s="1"/>
  <c r="DA21" i="1"/>
  <c r="CD21" i="1" s="1"/>
  <c r="CF21" i="1" s="1"/>
  <c r="CA26" i="1"/>
  <c r="CC26" i="1" s="1"/>
  <c r="CD26" i="1"/>
  <c r="CF26" i="1" s="1"/>
  <c r="DA36" i="1" l="1"/>
  <c r="CD36" i="1" s="1"/>
  <c r="CF36" i="1" s="1"/>
  <c r="CD35" i="1"/>
  <c r="CF35" i="1" s="1"/>
  <c r="DG44" i="1"/>
  <c r="DG30" i="1"/>
  <c r="CJ30" i="1" s="1"/>
  <c r="CL30" i="1" s="1"/>
  <c r="CJ29" i="1"/>
  <c r="CX36" i="1"/>
  <c r="CA36" i="1" s="1"/>
  <c r="CC36" i="1" s="1"/>
  <c r="CA35" i="1"/>
  <c r="CC35" i="1" s="1"/>
  <c r="CL29" i="1" l="1"/>
  <c r="CJ44" i="1"/>
  <c r="CL44" i="1" s="1"/>
  <c r="DA30" i="1"/>
  <c r="CD30" i="1" s="1"/>
  <c r="CF30" i="1" s="1"/>
  <c r="CD29" i="1"/>
  <c r="DA44" i="1"/>
  <c r="CA29" i="1"/>
  <c r="CX30" i="1"/>
  <c r="CA30" i="1" s="1"/>
  <c r="CC30" i="1" s="1"/>
  <c r="CX44" i="1"/>
  <c r="CF29" i="1" l="1"/>
  <c r="CD44" i="1"/>
  <c r="CF44" i="1" s="1"/>
  <c r="CC29" i="1"/>
  <c r="CA44" i="1"/>
  <c r="CC44" i="1" s="1"/>
  <c r="CY45" i="2" l="1"/>
  <c r="CV33" i="2"/>
  <c r="DB33" i="2"/>
  <c r="DX33" i="2"/>
  <c r="CY61" i="2"/>
  <c r="CV61" i="2"/>
  <c r="CV37" i="2"/>
  <c r="DB61" i="2"/>
  <c r="DX61" i="2"/>
  <c r="CV45" i="2"/>
  <c r="DX37" i="2"/>
  <c r="DB37" i="2"/>
  <c r="CY9" i="2"/>
  <c r="CV32" i="2"/>
  <c r="CY33" i="2"/>
  <c r="CY37" i="2"/>
  <c r="DX9" i="2"/>
  <c r="DB9" i="2"/>
  <c r="DX45" i="2"/>
  <c r="DB45" i="2"/>
  <c r="CV9" i="2"/>
  <c r="DW9" i="7"/>
  <c r="DA9" i="7"/>
  <c r="DT9" i="7"/>
  <c r="CX9" i="7"/>
  <c r="DQ9" i="7"/>
  <c r="CU9" i="7"/>
  <c r="DB29" i="2" l="1"/>
  <c r="DX29" i="2"/>
  <c r="CY29" i="2"/>
  <c r="DB32" i="2"/>
  <c r="DX32" i="2"/>
  <c r="CV29" i="2"/>
  <c r="CY69" i="2"/>
  <c r="CY32" i="2"/>
  <c r="DN23" i="13" l="1"/>
  <c r="CS46" i="2" l="1"/>
  <c r="CQ47" i="2"/>
  <c r="CS47" i="2" s="1"/>
  <c r="DN47" i="2"/>
  <c r="DO47" i="2" s="1"/>
  <c r="DO46" i="2"/>
  <c r="CY42" i="2" l="1"/>
  <c r="DX14" i="13"/>
  <c r="DT38" i="2"/>
  <c r="CV42" i="2"/>
  <c r="DS14" i="13"/>
  <c r="DQ38" i="2"/>
  <c r="DX42" i="2"/>
  <c r="DB42" i="2"/>
  <c r="EC14" i="13"/>
  <c r="CT38" i="2" l="1"/>
  <c r="CV36" i="2"/>
  <c r="CY36" i="2"/>
  <c r="CW38" i="2"/>
  <c r="CZ38" i="2"/>
  <c r="DB36" i="2"/>
  <c r="DW38" i="2"/>
  <c r="DX36" i="2"/>
  <c r="CV30" i="2" l="1"/>
  <c r="DB38" i="2"/>
  <c r="DX30" i="2"/>
  <c r="DB30" i="2"/>
  <c r="CY38" i="2"/>
  <c r="DX38" i="2"/>
  <c r="CY30" i="2"/>
  <c r="CV38" i="2"/>
  <c r="EC15" i="13" l="1"/>
  <c r="DQ39" i="2"/>
  <c r="DS15" i="13"/>
  <c r="DX15" i="13"/>
  <c r="DT39" i="2"/>
  <c r="DX11" i="13" l="1"/>
  <c r="DT35" i="2"/>
  <c r="DS11" i="13"/>
  <c r="DQ35" i="2"/>
  <c r="CY31" i="2"/>
  <c r="CW39" i="2"/>
  <c r="CY39" i="2" s="1"/>
  <c r="EC11" i="13"/>
  <c r="CV31" i="2"/>
  <c r="CT39" i="2"/>
  <c r="CV39" i="2" s="1"/>
  <c r="DX31" i="2"/>
  <c r="DW39" i="2"/>
  <c r="DX39" i="2" s="1"/>
  <c r="DB31" i="2"/>
  <c r="CZ39" i="2"/>
  <c r="DB39" i="2" s="1"/>
  <c r="CV34" i="2" l="1"/>
  <c r="CT35" i="2"/>
  <c r="CV35" i="2" s="1"/>
  <c r="CZ35" i="2"/>
  <c r="DB35" i="2" s="1"/>
  <c r="DB34" i="2"/>
  <c r="CY34" i="2"/>
  <c r="CW35" i="2"/>
  <c r="CY35" i="2" s="1"/>
  <c r="DW35" i="2"/>
  <c r="DX35" i="2" s="1"/>
  <c r="DX34" i="2"/>
  <c r="DQ41" i="2"/>
  <c r="DS17" i="13"/>
  <c r="EC17" i="13"/>
  <c r="DT41" i="2"/>
  <c r="DX17" i="13"/>
  <c r="DT44" i="2" l="1"/>
  <c r="DX20" i="13"/>
  <c r="DH46" i="2"/>
  <c r="DF47" i="2"/>
  <c r="DH47" i="2" s="1"/>
  <c r="DB40" i="2"/>
  <c r="CZ41" i="2"/>
  <c r="DB41" i="2" s="1"/>
  <c r="EC47" i="2"/>
  <c r="ED47" i="2" s="1"/>
  <c r="ED46" i="2"/>
  <c r="EC20" i="13"/>
  <c r="EC23" i="13"/>
  <c r="DQ47" i="2"/>
  <c r="DS23" i="13"/>
  <c r="DQ44" i="2"/>
  <c r="DS20" i="13"/>
  <c r="DW41" i="2"/>
  <c r="DX41" i="2" s="1"/>
  <c r="DX40" i="2"/>
  <c r="DX23" i="13"/>
  <c r="DT47" i="2"/>
  <c r="CY40" i="2"/>
  <c r="CW41" i="2"/>
  <c r="CY41" i="2" s="1"/>
  <c r="CT41" i="2"/>
  <c r="CV41" i="2" s="1"/>
  <c r="CV40" i="2"/>
  <c r="CY46" i="2" l="1"/>
  <c r="CW47" i="2"/>
  <c r="CY47" i="2" s="1"/>
  <c r="CT47" i="2"/>
  <c r="CV47" i="2" s="1"/>
  <c r="CV46" i="2"/>
  <c r="DW47" i="2"/>
  <c r="DX47" i="2" s="1"/>
  <c r="DX46" i="2"/>
  <c r="CV43" i="2"/>
  <c r="CT44" i="2"/>
  <c r="CV44" i="2" s="1"/>
  <c r="DB46" i="2"/>
  <c r="CZ47" i="2"/>
  <c r="DB47" i="2" s="1"/>
  <c r="DW44" i="2"/>
  <c r="DX44" i="2" s="1"/>
  <c r="DX43" i="2"/>
  <c r="CZ44" i="2"/>
  <c r="DB44" i="2" s="1"/>
  <c r="DB43" i="2"/>
  <c r="CY43" i="2"/>
  <c r="CW44" i="2"/>
  <c r="CY44" i="2" s="1"/>
  <c r="DC28" i="1" l="1"/>
  <c r="DE28" i="1" s="1"/>
  <c r="DB81" i="2" l="1"/>
  <c r="DX81" i="2"/>
  <c r="CV56" i="2"/>
  <c r="CY93" i="2"/>
  <c r="CY90" i="2"/>
  <c r="DB85" i="2"/>
  <c r="DX85" i="2"/>
  <c r="CY13" i="2"/>
  <c r="DI28" i="1"/>
  <c r="DK28" i="1" s="1"/>
  <c r="EG28" i="1"/>
  <c r="CY81" i="2"/>
  <c r="DX56" i="2"/>
  <c r="DB56" i="2"/>
  <c r="DF28" i="1"/>
  <c r="DH28" i="1" s="1"/>
  <c r="ED28" i="1"/>
  <c r="DB57" i="2"/>
  <c r="DX57" i="2"/>
  <c r="CY57" i="2"/>
  <c r="DX69" i="2"/>
  <c r="DB69" i="2"/>
  <c r="CV90" i="2"/>
  <c r="CV85" i="2"/>
  <c r="CV18" i="2"/>
  <c r="DC14" i="1"/>
  <c r="DE14" i="1" s="1"/>
  <c r="DC59" i="1"/>
  <c r="DE59" i="1" s="1"/>
  <c r="DC52" i="1"/>
  <c r="DE52" i="1" s="1"/>
  <c r="DC65" i="1"/>
  <c r="DE65" i="1" s="1"/>
  <c r="CV93" i="2"/>
  <c r="CY85" i="2"/>
  <c r="DB90" i="2"/>
  <c r="DX90" i="2"/>
  <c r="DB18" i="2"/>
  <c r="DX18" i="2"/>
  <c r="DC10" i="1"/>
  <c r="DE10" i="1" s="1"/>
  <c r="DC51" i="1"/>
  <c r="DE51" i="1" s="1"/>
  <c r="DC58" i="1"/>
  <c r="DE58" i="1" s="1"/>
  <c r="DC64" i="1"/>
  <c r="DE64" i="1" s="1"/>
  <c r="DX13" i="2"/>
  <c r="DB13" i="2"/>
  <c r="EK14" i="13"/>
  <c r="CV13" i="2"/>
  <c r="CY56" i="2"/>
  <c r="DW14" i="13"/>
  <c r="CV81" i="2"/>
  <c r="CV57" i="2"/>
  <c r="DC23" i="1"/>
  <c r="DE23" i="1" s="1"/>
  <c r="DC57" i="1"/>
  <c r="DE57" i="1" s="1"/>
  <c r="DQ86" i="2"/>
  <c r="CY18" i="2"/>
  <c r="DB66" i="2"/>
  <c r="DX66" i="2"/>
  <c r="DA13" i="7"/>
  <c r="DW13" i="7"/>
  <c r="DT13" i="7"/>
  <c r="CX13" i="7"/>
  <c r="DT18" i="7"/>
  <c r="CX18" i="7"/>
  <c r="DA18" i="7"/>
  <c r="DQ13" i="7"/>
  <c r="CU13" i="7"/>
  <c r="DQ18" i="7"/>
  <c r="CU18" i="7"/>
  <c r="DC25" i="1"/>
  <c r="DE25" i="1" s="1"/>
  <c r="DC22" i="1"/>
  <c r="DE22" i="1" s="1"/>
  <c r="DC9" i="1"/>
  <c r="DE9" i="1" s="1"/>
  <c r="DF22" i="1"/>
  <c r="DH22" i="1" s="1"/>
  <c r="DC27" i="1"/>
  <c r="DE27" i="1" s="1"/>
  <c r="EE14" i="13" l="1"/>
  <c r="DU14" i="13"/>
  <c r="CQ27" i="1"/>
  <c r="CS27" i="1" s="1"/>
  <c r="DO27" i="1"/>
  <c r="DF23" i="1"/>
  <c r="DH23" i="1" s="1"/>
  <c r="ED23" i="1"/>
  <c r="CY8" i="2"/>
  <c r="DX80" i="2"/>
  <c r="DB80" i="2"/>
  <c r="CT51" i="1"/>
  <c r="CV51" i="1" s="1"/>
  <c r="CT58" i="1"/>
  <c r="CV58" i="1" s="1"/>
  <c r="CT64" i="1"/>
  <c r="CV64" i="1" s="1"/>
  <c r="CT10" i="1"/>
  <c r="CV10" i="1" s="1"/>
  <c r="CV84" i="2"/>
  <c r="CT86" i="2"/>
  <c r="CQ14" i="1"/>
  <c r="CS14" i="1" s="1"/>
  <c r="DO14" i="1"/>
  <c r="DI10" i="1"/>
  <c r="DK10" i="1" s="1"/>
  <c r="EG10" i="1"/>
  <c r="DF57" i="1"/>
  <c r="DH57" i="1" s="1"/>
  <c r="ED57" i="1"/>
  <c r="CQ51" i="1"/>
  <c r="CS51" i="1" s="1"/>
  <c r="DO51" i="1"/>
  <c r="DZ14" i="13"/>
  <c r="DI25" i="1"/>
  <c r="DK25" i="1" s="1"/>
  <c r="EG25" i="1"/>
  <c r="CY53" i="2"/>
  <c r="DB21" i="2"/>
  <c r="DX21" i="2"/>
  <c r="DI58" i="1"/>
  <c r="DK58" i="1" s="1"/>
  <c r="EG58" i="1"/>
  <c r="DF27" i="1"/>
  <c r="DH27" i="1" s="1"/>
  <c r="ED27" i="1"/>
  <c r="DF25" i="1"/>
  <c r="DH25" i="1" s="1"/>
  <c r="ED25" i="1"/>
  <c r="CY77" i="2"/>
  <c r="EB14" i="13"/>
  <c r="DF10" i="1"/>
  <c r="DH10" i="1" s="1"/>
  <c r="ED10" i="1"/>
  <c r="CQ65" i="1"/>
  <c r="CS65" i="1" s="1"/>
  <c r="DO65" i="1"/>
  <c r="DI19" i="1"/>
  <c r="DK19" i="1" s="1"/>
  <c r="EG19" i="1"/>
  <c r="CQ64" i="1"/>
  <c r="CS64" i="1" s="1"/>
  <c r="DO64" i="1"/>
  <c r="DB78" i="2"/>
  <c r="DX78" i="2"/>
  <c r="DX77" i="2"/>
  <c r="DB77" i="2"/>
  <c r="CV53" i="2"/>
  <c r="DB93" i="2"/>
  <c r="DX93" i="2"/>
  <c r="CZ14" i="2"/>
  <c r="DB12" i="2"/>
  <c r="DF64" i="1"/>
  <c r="DH64" i="1" s="1"/>
  <c r="ED64" i="1"/>
  <c r="CQ59" i="1"/>
  <c r="CS59" i="1" s="1"/>
  <c r="DO59" i="1"/>
  <c r="DI50" i="1"/>
  <c r="DK50" i="1" s="1"/>
  <c r="EG50" i="1"/>
  <c r="CQ23" i="1"/>
  <c r="CS23" i="1" s="1"/>
  <c r="DO23" i="1"/>
  <c r="CQ58" i="1"/>
  <c r="CS58" i="1" s="1"/>
  <c r="DO58" i="1"/>
  <c r="DI59" i="1"/>
  <c r="DK59" i="1" s="1"/>
  <c r="EG59" i="1"/>
  <c r="CY84" i="2"/>
  <c r="CW86" i="2"/>
  <c r="DX5" i="2"/>
  <c r="DB5" i="2"/>
  <c r="CV80" i="2"/>
  <c r="CT65" i="1"/>
  <c r="CV65" i="1" s="1"/>
  <c r="CT59" i="1"/>
  <c r="CV59" i="1" s="1"/>
  <c r="CT14" i="1"/>
  <c r="CV14" i="1" s="1"/>
  <c r="CT52" i="1"/>
  <c r="CV52" i="1" s="1"/>
  <c r="CY5" i="2"/>
  <c r="CV21" i="2"/>
  <c r="DT14" i="2"/>
  <c r="DW14" i="2"/>
  <c r="DX12" i="2"/>
  <c r="DF51" i="1"/>
  <c r="DH51" i="1" s="1"/>
  <c r="ED51" i="1"/>
  <c r="CQ52" i="1"/>
  <c r="CS52" i="1" s="1"/>
  <c r="DO52" i="1"/>
  <c r="CQ57" i="1"/>
  <c r="CS57" i="1" s="1"/>
  <c r="DO57" i="1"/>
  <c r="CQ10" i="1"/>
  <c r="CS10" i="1" s="1"/>
  <c r="DO10" i="1"/>
  <c r="DI52" i="1"/>
  <c r="DK52" i="1" s="1"/>
  <c r="EG52" i="1"/>
  <c r="CY12" i="2"/>
  <c r="CW14" i="2"/>
  <c r="EG13" i="1"/>
  <c r="EF15" i="1"/>
  <c r="DI13" i="1"/>
  <c r="DK13" i="1" s="1"/>
  <c r="DB84" i="2"/>
  <c r="CZ86" i="2"/>
  <c r="DF19" i="1"/>
  <c r="DH19" i="1" s="1"/>
  <c r="ED19" i="1"/>
  <c r="DF58" i="1"/>
  <c r="DH58" i="1" s="1"/>
  <c r="ED58" i="1"/>
  <c r="DI23" i="1"/>
  <c r="DK23" i="1" s="1"/>
  <c r="EG23" i="1"/>
  <c r="DI14" i="1"/>
  <c r="DK14" i="1" s="1"/>
  <c r="EG14" i="1"/>
  <c r="CV5" i="2"/>
  <c r="CY78" i="2"/>
  <c r="CT23" i="1"/>
  <c r="CV23" i="1" s="1"/>
  <c r="CT57" i="1"/>
  <c r="CV57" i="1" s="1"/>
  <c r="DI27" i="1"/>
  <c r="DK27" i="1" s="1"/>
  <c r="EG27" i="1"/>
  <c r="DB53" i="2"/>
  <c r="DX53" i="2"/>
  <c r="CV8" i="2"/>
  <c r="DB8" i="2"/>
  <c r="DX8" i="2"/>
  <c r="DW86" i="2"/>
  <c r="DX84" i="2"/>
  <c r="DF50" i="1"/>
  <c r="DH50" i="1" s="1"/>
  <c r="ED50" i="1"/>
  <c r="DI64" i="1"/>
  <c r="DK64" i="1" s="1"/>
  <c r="EG64" i="1"/>
  <c r="DI57" i="1"/>
  <c r="DK57" i="1" s="1"/>
  <c r="EG57" i="1"/>
  <c r="DI65" i="1"/>
  <c r="DK65" i="1" s="1"/>
  <c r="EG65" i="1"/>
  <c r="CY21" i="2"/>
  <c r="CV69" i="2"/>
  <c r="CW57" i="1"/>
  <c r="CY57" i="1" s="1"/>
  <c r="CW23" i="1"/>
  <c r="CY23" i="1" s="1"/>
  <c r="CV77" i="2"/>
  <c r="CY80" i="2"/>
  <c r="DI51" i="1"/>
  <c r="DK51" i="1" s="1"/>
  <c r="EG51" i="1"/>
  <c r="DT86" i="2"/>
  <c r="DT5" i="7"/>
  <c r="CX5" i="7"/>
  <c r="DT21" i="7"/>
  <c r="CX21" i="7"/>
  <c r="CU21" i="7"/>
  <c r="DQ21" i="7"/>
  <c r="DW5" i="7"/>
  <c r="DA5" i="7"/>
  <c r="DW21" i="7"/>
  <c r="DA21" i="7"/>
  <c r="DT8" i="7"/>
  <c r="CX8" i="7"/>
  <c r="DW8" i="7"/>
  <c r="DA8" i="7"/>
  <c r="DQ8" i="7"/>
  <c r="CU8" i="7"/>
  <c r="CX12" i="7"/>
  <c r="CV14" i="7"/>
  <c r="CX14" i="7" s="1"/>
  <c r="DS14" i="7"/>
  <c r="DT14" i="7" s="1"/>
  <c r="DT12" i="7"/>
  <c r="DA12" i="7"/>
  <c r="CY14" i="7"/>
  <c r="DV14" i="7"/>
  <c r="DW12" i="7"/>
  <c r="CU12" i="7"/>
  <c r="CS14" i="7"/>
  <c r="DP14" i="7"/>
  <c r="DQ12" i="7"/>
  <c r="DC6" i="1"/>
  <c r="DE6" i="1" s="1"/>
  <c r="CT27" i="1"/>
  <c r="CV27" i="1" s="1"/>
  <c r="CW25" i="1"/>
  <c r="CY25" i="1" s="1"/>
  <c r="DC7" i="1"/>
  <c r="DE7" i="1" s="1"/>
  <c r="CW27" i="1"/>
  <c r="CY27" i="1" s="1"/>
  <c r="CY54" i="2" l="1"/>
  <c r="DI22" i="1"/>
  <c r="DK22" i="1" s="1"/>
  <c r="EG22" i="1"/>
  <c r="CW87" i="2"/>
  <c r="CY87" i="2" s="1"/>
  <c r="DT87" i="2"/>
  <c r="DZ15" i="13"/>
  <c r="CV78" i="2"/>
  <c r="CW10" i="1"/>
  <c r="CY10" i="1" s="1"/>
  <c r="CW64" i="1"/>
  <c r="CY64" i="1" s="1"/>
  <c r="CW58" i="1"/>
  <c r="CY58" i="1" s="1"/>
  <c r="CW51" i="1"/>
  <c r="CY51" i="1" s="1"/>
  <c r="DX86" i="2"/>
  <c r="DI9" i="1"/>
  <c r="DK9" i="1" s="1"/>
  <c r="EG9" i="1"/>
  <c r="DB86" i="2"/>
  <c r="CW6" i="1"/>
  <c r="CY6" i="1" s="1"/>
  <c r="CV7" i="2"/>
  <c r="CQ50" i="1"/>
  <c r="CS50" i="1" s="1"/>
  <c r="DO50" i="1"/>
  <c r="CZ14" i="1"/>
  <c r="DB14" i="1" s="1"/>
  <c r="DX14" i="1"/>
  <c r="DU15" i="13"/>
  <c r="CT87" i="2"/>
  <c r="CV87" i="2" s="1"/>
  <c r="DF6" i="1"/>
  <c r="DH6" i="1" s="1"/>
  <c r="ED6" i="1"/>
  <c r="DX14" i="2"/>
  <c r="CQ19" i="1"/>
  <c r="CS19" i="1" s="1"/>
  <c r="DO19" i="1"/>
  <c r="CV86" i="2"/>
  <c r="CZ59" i="1"/>
  <c r="DB59" i="1" s="1"/>
  <c r="DX59" i="1"/>
  <c r="CZ52" i="1"/>
  <c r="DB52" i="1" s="1"/>
  <c r="DX52" i="1"/>
  <c r="EE15" i="13"/>
  <c r="DF65" i="1"/>
  <c r="DH65" i="1" s="1"/>
  <c r="ED65" i="1"/>
  <c r="EG15" i="1"/>
  <c r="DI15" i="1"/>
  <c r="DK15" i="1" s="1"/>
  <c r="CZ27" i="1"/>
  <c r="DB27" i="1" s="1"/>
  <c r="DX27" i="1"/>
  <c r="CZ25" i="1"/>
  <c r="DB25" i="1" s="1"/>
  <c r="DX25" i="1"/>
  <c r="CW14" i="1"/>
  <c r="CY14" i="1" s="1"/>
  <c r="CW59" i="1"/>
  <c r="CY59" i="1" s="1"/>
  <c r="CW65" i="1"/>
  <c r="CY65" i="1" s="1"/>
  <c r="CW52" i="1"/>
  <c r="CY52" i="1" s="1"/>
  <c r="DF59" i="1"/>
  <c r="DH59" i="1" s="1"/>
  <c r="ED59" i="1"/>
  <c r="CZ57" i="1"/>
  <c r="DB57" i="1" s="1"/>
  <c r="DX57" i="1"/>
  <c r="DB14" i="2"/>
  <c r="CZ65" i="1"/>
  <c r="DB65" i="1" s="1"/>
  <c r="DX65" i="1"/>
  <c r="CZ22" i="1"/>
  <c r="DB22" i="1" s="1"/>
  <c r="CV54" i="2"/>
  <c r="DB6" i="2"/>
  <c r="DX6" i="2"/>
  <c r="CW22" i="1"/>
  <c r="CY22" i="1" s="1"/>
  <c r="DF9" i="1"/>
  <c r="DH9" i="1" s="1"/>
  <c r="ED9" i="1"/>
  <c r="DF14" i="1"/>
  <c r="DH14" i="1" s="1"/>
  <c r="ED14" i="1"/>
  <c r="CZ23" i="1"/>
  <c r="DB23" i="1" s="1"/>
  <c r="DX23" i="1"/>
  <c r="CY14" i="2"/>
  <c r="CY86" i="2"/>
  <c r="DF7" i="1"/>
  <c r="DH7" i="1" s="1"/>
  <c r="ED7" i="1"/>
  <c r="DF52" i="1"/>
  <c r="DH52" i="1" s="1"/>
  <c r="ED52" i="1"/>
  <c r="CQ6" i="1"/>
  <c r="CS6" i="1" s="1"/>
  <c r="DO6" i="1"/>
  <c r="DB54" i="2"/>
  <c r="DX54" i="2"/>
  <c r="CY6" i="2"/>
  <c r="CV6" i="2"/>
  <c r="DQ6" i="7"/>
  <c r="CU6" i="7"/>
  <c r="CX6" i="7"/>
  <c r="DT6" i="7"/>
  <c r="DA6" i="7"/>
  <c r="DW6" i="7"/>
  <c r="DV15" i="7"/>
  <c r="DW15" i="7" s="1"/>
  <c r="CY15" i="7"/>
  <c r="DA15" i="7" s="1"/>
  <c r="DP15" i="7"/>
  <c r="DQ15" i="7" s="1"/>
  <c r="CS15" i="7"/>
  <c r="CU15" i="7" s="1"/>
  <c r="DQ5" i="7"/>
  <c r="CU5" i="7"/>
  <c r="DQ14" i="7"/>
  <c r="CU14" i="7"/>
  <c r="DW14" i="7"/>
  <c r="DA14" i="7"/>
  <c r="CZ58" i="1" l="1"/>
  <c r="DB58" i="1" s="1"/>
  <c r="DX58" i="1"/>
  <c r="DX79" i="2"/>
  <c r="DW98" i="2"/>
  <c r="DX98" i="2" s="1"/>
  <c r="DW100" i="2"/>
  <c r="DX100" i="2" s="1"/>
  <c r="CT7" i="1"/>
  <c r="CV7" i="1" s="1"/>
  <c r="CY55" i="2"/>
  <c r="CZ64" i="1"/>
  <c r="DB64" i="1" s="1"/>
  <c r="DX64" i="1"/>
  <c r="CZ100" i="2"/>
  <c r="DB100" i="2" s="1"/>
  <c r="DB79" i="2"/>
  <c r="CZ98" i="2"/>
  <c r="DB98" i="2" s="1"/>
  <c r="CQ7" i="1"/>
  <c r="CS7" i="1" s="1"/>
  <c r="DO7" i="1"/>
  <c r="DF8" i="1"/>
  <c r="DH8" i="1" s="1"/>
  <c r="EC39" i="1"/>
  <c r="EC41" i="1"/>
  <c r="EC34" i="1"/>
  <c r="ED8" i="1"/>
  <c r="CZ10" i="1"/>
  <c r="DB10" i="1" s="1"/>
  <c r="DX10" i="1"/>
  <c r="DI7" i="1"/>
  <c r="DK7" i="1" s="1"/>
  <c r="EG7" i="1"/>
  <c r="DZ34" i="1"/>
  <c r="DC34" i="1" s="1"/>
  <c r="DE34" i="1" s="1"/>
  <c r="DC8" i="1"/>
  <c r="DE8" i="1" s="1"/>
  <c r="DZ41" i="1"/>
  <c r="DC41" i="1" s="1"/>
  <c r="DE41" i="1" s="1"/>
  <c r="DZ39" i="1"/>
  <c r="DC39" i="1" s="1"/>
  <c r="DE39" i="1" s="1"/>
  <c r="DW87" i="2"/>
  <c r="DX87" i="2" s="1"/>
  <c r="CW9" i="1"/>
  <c r="CY9" i="1" s="1"/>
  <c r="DX55" i="2"/>
  <c r="DB55" i="2"/>
  <c r="DR11" i="13"/>
  <c r="DQ11" i="2"/>
  <c r="DT83" i="2"/>
  <c r="DZ11" i="13"/>
  <c r="CT6" i="1"/>
  <c r="CV6" i="1" s="1"/>
  <c r="CV55" i="2"/>
  <c r="DQ83" i="2"/>
  <c r="DU11" i="13"/>
  <c r="CZ19" i="1"/>
  <c r="DB19" i="1" s="1"/>
  <c r="DX19" i="1"/>
  <c r="DI6" i="1"/>
  <c r="DK6" i="1" s="1"/>
  <c r="EG6" i="1"/>
  <c r="CT100" i="2"/>
  <c r="CV100" i="2" s="1"/>
  <c r="CV79" i="2"/>
  <c r="CT98" i="2"/>
  <c r="CV98" i="2" s="1"/>
  <c r="CZ87" i="2"/>
  <c r="DB87" i="2" s="1"/>
  <c r="DT100" i="2"/>
  <c r="DT98" i="2"/>
  <c r="CZ50" i="1"/>
  <c r="DB50" i="1" s="1"/>
  <c r="DX50" i="1"/>
  <c r="CW7" i="1"/>
  <c r="CY7" i="1" s="1"/>
  <c r="EK15" i="13"/>
  <c r="EB15" i="13"/>
  <c r="EE11" i="13"/>
  <c r="DT15" i="2"/>
  <c r="DW15" i="13"/>
  <c r="CZ51" i="1"/>
  <c r="DB51" i="1" s="1"/>
  <c r="DX51" i="1"/>
  <c r="DQ100" i="2"/>
  <c r="DQ98" i="2"/>
  <c r="DQ87" i="2"/>
  <c r="CZ9" i="1"/>
  <c r="DB9" i="1" s="1"/>
  <c r="DX9" i="1"/>
  <c r="CY79" i="2"/>
  <c r="CW100" i="2"/>
  <c r="CY100" i="2" s="1"/>
  <c r="CW98" i="2"/>
  <c r="CY98" i="2" s="1"/>
  <c r="CS27" i="7"/>
  <c r="CU27" i="7" s="1"/>
  <c r="CU7" i="7"/>
  <c r="DP27" i="7"/>
  <c r="DQ27" i="7" s="1"/>
  <c r="DQ7" i="7"/>
  <c r="CV15" i="7"/>
  <c r="CX15" i="7" s="1"/>
  <c r="CV27" i="7"/>
  <c r="CX27" i="7" s="1"/>
  <c r="CX7" i="7"/>
  <c r="DS15" i="7"/>
  <c r="DT15" i="7" s="1"/>
  <c r="DS27" i="7"/>
  <c r="DT27" i="7" s="1"/>
  <c r="DT7" i="7"/>
  <c r="DA7" i="7"/>
  <c r="CY27" i="7"/>
  <c r="DA27" i="7" s="1"/>
  <c r="DV27" i="7"/>
  <c r="DW27" i="7" s="1"/>
  <c r="DW7" i="7"/>
  <c r="DU17" i="13" l="1"/>
  <c r="DQ89" i="2"/>
  <c r="DT11" i="2"/>
  <c r="DW11" i="13"/>
  <c r="DT11" i="13"/>
  <c r="DQ59" i="2"/>
  <c r="DB82" i="2"/>
  <c r="CZ83" i="2"/>
  <c r="DB83" i="2" s="1"/>
  <c r="CZ6" i="1"/>
  <c r="DB6" i="1" s="1"/>
  <c r="DX6" i="1"/>
  <c r="DF34" i="1"/>
  <c r="DH34" i="1" s="1"/>
  <c r="ED34" i="1"/>
  <c r="EK11" i="13"/>
  <c r="DB7" i="2"/>
  <c r="CZ15" i="2"/>
  <c r="DB15" i="2" s="1"/>
  <c r="DF41" i="1"/>
  <c r="DH41" i="1" s="1"/>
  <c r="ED41" i="1"/>
  <c r="ED11" i="13"/>
  <c r="DZ12" i="1"/>
  <c r="DC12" i="1" s="1"/>
  <c r="DE12" i="1" s="1"/>
  <c r="DC11" i="1"/>
  <c r="DE11" i="1" s="1"/>
  <c r="DB10" i="2"/>
  <c r="CZ11" i="2"/>
  <c r="DB11" i="2" s="1"/>
  <c r="CT83" i="2"/>
  <c r="CV83" i="2" s="1"/>
  <c r="CV82" i="2"/>
  <c r="DF39" i="1"/>
  <c r="DH39" i="1" s="1"/>
  <c r="ED39" i="1"/>
  <c r="DX7" i="2"/>
  <c r="DW15" i="2"/>
  <c r="DX15" i="2" s="1"/>
  <c r="EB11" i="13"/>
  <c r="CY82" i="2"/>
  <c r="CW83" i="2"/>
  <c r="CY83" i="2" s="1"/>
  <c r="DZ17" i="13"/>
  <c r="DT89" i="2"/>
  <c r="DP23" i="13"/>
  <c r="EF41" i="1"/>
  <c r="DI8" i="1"/>
  <c r="DK8" i="1" s="1"/>
  <c r="EG8" i="1"/>
  <c r="EF34" i="1"/>
  <c r="EF39" i="1"/>
  <c r="EF16" i="1"/>
  <c r="DW11" i="2"/>
  <c r="DX11" i="2" s="1"/>
  <c r="DX10" i="2"/>
  <c r="CY7" i="2"/>
  <c r="CW15" i="2"/>
  <c r="CY15" i="2" s="1"/>
  <c r="DN39" i="1"/>
  <c r="DO8" i="1"/>
  <c r="DN34" i="1"/>
  <c r="DN41" i="1"/>
  <c r="CQ8" i="1"/>
  <c r="CS8" i="1" s="1"/>
  <c r="CZ7" i="1"/>
  <c r="DB7" i="1" s="1"/>
  <c r="DX7" i="1"/>
  <c r="EC12" i="1"/>
  <c r="ED11" i="1"/>
  <c r="DF11" i="1"/>
  <c r="DH11" i="1" s="1"/>
  <c r="EE17" i="13"/>
  <c r="DT59" i="2"/>
  <c r="DY11" i="13"/>
  <c r="DW83" i="2"/>
  <c r="DX83" i="2" s="1"/>
  <c r="DX82" i="2"/>
  <c r="CV10" i="2"/>
  <c r="CT11" i="2"/>
  <c r="CV11" i="2" s="1"/>
  <c r="DA10" i="7"/>
  <c r="CY11" i="7"/>
  <c r="DA11" i="7" s="1"/>
  <c r="DV11" i="7"/>
  <c r="DW11" i="7" s="1"/>
  <c r="DW10" i="7"/>
  <c r="CX10" i="7"/>
  <c r="CV11" i="7"/>
  <c r="CX11" i="7" s="1"/>
  <c r="DS11" i="7"/>
  <c r="DT11" i="7" s="1"/>
  <c r="DT10" i="7"/>
  <c r="DB88" i="2" l="1"/>
  <c r="CZ89" i="2"/>
  <c r="DB89" i="2" s="1"/>
  <c r="CQ34" i="1"/>
  <c r="CS34" i="1" s="1"/>
  <c r="DO34" i="1"/>
  <c r="DI34" i="1"/>
  <c r="DK34" i="1" s="1"/>
  <c r="EG34" i="1"/>
  <c r="DO23" i="13"/>
  <c r="DW34" i="1"/>
  <c r="DX8" i="1"/>
  <c r="DW41" i="1"/>
  <c r="CZ8" i="1"/>
  <c r="DB8" i="1" s="1"/>
  <c r="DW39" i="1"/>
  <c r="DZ20" i="13"/>
  <c r="DT92" i="2"/>
  <c r="DT17" i="2"/>
  <c r="DW17" i="13"/>
  <c r="CQ39" i="1"/>
  <c r="CS39" i="1" s="1"/>
  <c r="DO39" i="1"/>
  <c r="CW8" i="1"/>
  <c r="CY8" i="1" s="1"/>
  <c r="DT34" i="1"/>
  <c r="CW34" i="1" s="1"/>
  <c r="CY34" i="1" s="1"/>
  <c r="DT41" i="1"/>
  <c r="CW41" i="1" s="1"/>
  <c r="CY41" i="1" s="1"/>
  <c r="DT39" i="1"/>
  <c r="CW39" i="1" s="1"/>
  <c r="CY39" i="1" s="1"/>
  <c r="CY10" i="2"/>
  <c r="CW11" i="2"/>
  <c r="CY11" i="2" s="1"/>
  <c r="EK17" i="13"/>
  <c r="CY58" i="2"/>
  <c r="CW59" i="2"/>
  <c r="CY59" i="2" s="1"/>
  <c r="DF12" i="1"/>
  <c r="DH12" i="1" s="1"/>
  <c r="ED12" i="1"/>
  <c r="DI11" i="1"/>
  <c r="DK11" i="1" s="1"/>
  <c r="EF12" i="1"/>
  <c r="EG11" i="1"/>
  <c r="DQ39" i="1"/>
  <c r="CT39" i="1" s="1"/>
  <c r="CV39" i="1" s="1"/>
  <c r="DQ34" i="1"/>
  <c r="CT34" i="1" s="1"/>
  <c r="CV34" i="1" s="1"/>
  <c r="CT8" i="1"/>
  <c r="CV8" i="1" s="1"/>
  <c r="DQ41" i="1"/>
  <c r="CT41" i="1" s="1"/>
  <c r="CV41" i="1" s="1"/>
  <c r="EF11" i="13"/>
  <c r="DU23" i="13"/>
  <c r="DQ95" i="2"/>
  <c r="DI39" i="1"/>
  <c r="DK39" i="1" s="1"/>
  <c r="EG39" i="1"/>
  <c r="EE20" i="13"/>
  <c r="DI41" i="1"/>
  <c r="DK41" i="1" s="1"/>
  <c r="EG41" i="1"/>
  <c r="CZ59" i="2"/>
  <c r="DB59" i="2" s="1"/>
  <c r="DB58" i="2"/>
  <c r="DQ92" i="2"/>
  <c r="DU20" i="13"/>
  <c r="EE23" i="13"/>
  <c r="EB17" i="13"/>
  <c r="CS94" i="2"/>
  <c r="CQ95" i="2"/>
  <c r="CS95" i="2" s="1"/>
  <c r="CY88" i="2"/>
  <c r="CW89" i="2"/>
  <c r="CY89" i="2" s="1"/>
  <c r="CT59" i="2"/>
  <c r="CV59" i="2" s="1"/>
  <c r="CV58" i="2"/>
  <c r="CT89" i="2"/>
  <c r="CV89" i="2" s="1"/>
  <c r="CV88" i="2"/>
  <c r="EA11" i="13"/>
  <c r="DZ23" i="13"/>
  <c r="DT95" i="2"/>
  <c r="DN95" i="2"/>
  <c r="DO95" i="2" s="1"/>
  <c r="DO94" i="2"/>
  <c r="DW59" i="2"/>
  <c r="DX59" i="2" s="1"/>
  <c r="DX58" i="2"/>
  <c r="EC95" i="2"/>
  <c r="ED95" i="2" s="1"/>
  <c r="ED94" i="2"/>
  <c r="DW89" i="2"/>
  <c r="DX89" i="2" s="1"/>
  <c r="DX88" i="2"/>
  <c r="CQ41" i="1"/>
  <c r="CS41" i="1" s="1"/>
  <c r="DO41" i="1"/>
  <c r="DI16" i="1"/>
  <c r="DK16" i="1" s="1"/>
  <c r="EG16" i="1"/>
  <c r="DF95" i="2"/>
  <c r="DH95" i="2" s="1"/>
  <c r="DH94" i="2"/>
  <c r="DV20" i="7"/>
  <c r="DP17" i="7"/>
  <c r="DQ17" i="7" s="1"/>
  <c r="DQ16" i="7"/>
  <c r="CS17" i="7"/>
  <c r="CU17" i="7" s="1"/>
  <c r="CU16" i="7"/>
  <c r="CY17" i="7"/>
  <c r="DA17" i="7" s="1"/>
  <c r="DA16" i="7"/>
  <c r="DV17" i="7"/>
  <c r="DW17" i="7" s="1"/>
  <c r="DW16" i="7"/>
  <c r="DP11" i="7"/>
  <c r="DQ11" i="7" s="1"/>
  <c r="DQ10" i="7"/>
  <c r="CU10" i="7"/>
  <c r="CS11" i="7"/>
  <c r="CU11" i="7" s="1"/>
  <c r="EB25" i="7"/>
  <c r="EC25" i="7" s="1"/>
  <c r="EC24" i="7"/>
  <c r="DG24" i="7"/>
  <c r="DE25" i="7"/>
  <c r="DG25" i="7" s="1"/>
  <c r="DS17" i="7"/>
  <c r="DT17" i="7" s="1"/>
  <c r="DT16" i="7"/>
  <c r="CX16" i="7"/>
  <c r="CV17" i="7"/>
  <c r="CX17" i="7" s="1"/>
  <c r="CY91" i="2" l="1"/>
  <c r="CW92" i="2"/>
  <c r="CY92" i="2" s="1"/>
  <c r="DT23" i="2"/>
  <c r="DW23" i="13"/>
  <c r="DB94" i="2"/>
  <c r="CZ95" i="2"/>
  <c r="DB95" i="2" s="1"/>
  <c r="CW95" i="2"/>
  <c r="CY95" i="2" s="1"/>
  <c r="CY94" i="2"/>
  <c r="DI17" i="1"/>
  <c r="DK17" i="1" s="1"/>
  <c r="EF18" i="1"/>
  <c r="EG17" i="1"/>
  <c r="CZ39" i="1"/>
  <c r="DB39" i="1" s="1"/>
  <c r="DX39" i="1"/>
  <c r="CS70" i="2"/>
  <c r="CQ71" i="2"/>
  <c r="CS71" i="2" s="1"/>
  <c r="EB23" i="13"/>
  <c r="DW95" i="2"/>
  <c r="DX95" i="2" s="1"/>
  <c r="DX94" i="2"/>
  <c r="DT12" i="1"/>
  <c r="CW12" i="1" s="1"/>
  <c r="CY12" i="1" s="1"/>
  <c r="CW11" i="1"/>
  <c r="CY11" i="1" s="1"/>
  <c r="DW92" i="2"/>
  <c r="DX92" i="2" s="1"/>
  <c r="DX91" i="2"/>
  <c r="CV94" i="2"/>
  <c r="CT95" i="2"/>
  <c r="CV95" i="2" s="1"/>
  <c r="DI12" i="1"/>
  <c r="DK12" i="1" s="1"/>
  <c r="EG12" i="1"/>
  <c r="CW17" i="2"/>
  <c r="CY17" i="2" s="1"/>
  <c r="CY16" i="2"/>
  <c r="CZ41" i="1"/>
  <c r="DB41" i="1" s="1"/>
  <c r="DX41" i="1"/>
  <c r="CT92" i="2"/>
  <c r="CV92" i="2" s="1"/>
  <c r="CV91" i="2"/>
  <c r="CZ92" i="2"/>
  <c r="DB92" i="2" s="1"/>
  <c r="DB91" i="2"/>
  <c r="CZ11" i="1"/>
  <c r="DB11" i="1" s="1"/>
  <c r="DX11" i="1"/>
  <c r="DW12" i="1"/>
  <c r="DW20" i="13"/>
  <c r="DT20" i="2"/>
  <c r="EK23" i="13"/>
  <c r="DW17" i="2"/>
  <c r="DX17" i="2" s="1"/>
  <c r="DX16" i="2"/>
  <c r="DH22" i="2"/>
  <c r="DF23" i="2"/>
  <c r="DH23" i="2" s="1"/>
  <c r="CZ34" i="1"/>
  <c r="DB34" i="1" s="1"/>
  <c r="DX34" i="1"/>
  <c r="EB20" i="13"/>
  <c r="EK20" i="13"/>
  <c r="DB16" i="2"/>
  <c r="CZ17" i="2"/>
  <c r="DB17" i="2" s="1"/>
  <c r="EC23" i="2"/>
  <c r="ED23" i="2" s="1"/>
  <c r="ED22" i="2"/>
  <c r="DN71" i="2"/>
  <c r="DO71" i="2" s="1"/>
  <c r="DO70" i="2"/>
  <c r="CX19" i="7"/>
  <c r="CV20" i="7"/>
  <c r="CX20" i="7" s="1"/>
  <c r="DS20" i="7"/>
  <c r="DT20" i="7" s="1"/>
  <c r="DT19" i="7"/>
  <c r="CS20" i="7"/>
  <c r="CU20" i="7" s="1"/>
  <c r="CU19" i="7"/>
  <c r="DP20" i="7"/>
  <c r="DQ20" i="7" s="1"/>
  <c r="DQ19" i="7"/>
  <c r="DP25" i="7"/>
  <c r="DQ25" i="7" s="1"/>
  <c r="DQ24" i="7"/>
  <c r="CU24" i="7"/>
  <c r="CS25" i="7"/>
  <c r="CU25" i="7" s="1"/>
  <c r="CX24" i="7"/>
  <c r="CV25" i="7"/>
  <c r="CX25" i="7" s="1"/>
  <c r="DS25" i="7"/>
  <c r="DT25" i="7" s="1"/>
  <c r="DT24" i="7"/>
  <c r="DA24" i="7"/>
  <c r="CY25" i="7"/>
  <c r="DA25" i="7" s="1"/>
  <c r="DV25" i="7"/>
  <c r="DW25" i="7" s="1"/>
  <c r="DW24" i="7"/>
  <c r="DA19" i="7"/>
  <c r="CY20" i="7"/>
  <c r="DA20" i="7" s="1"/>
  <c r="CZ20" i="2" l="1"/>
  <c r="DB20" i="2" s="1"/>
  <c r="DB19" i="2"/>
  <c r="EG31" i="1"/>
  <c r="DI31" i="1"/>
  <c r="DK31" i="1" s="1"/>
  <c r="EF32" i="1"/>
  <c r="CZ12" i="1"/>
  <c r="DB12" i="1" s="1"/>
  <c r="DX12" i="1"/>
  <c r="DW20" i="2"/>
  <c r="DX20" i="2" s="1"/>
  <c r="DX19" i="2"/>
  <c r="DI53" i="1"/>
  <c r="DK53" i="1" s="1"/>
  <c r="EG53" i="1"/>
  <c r="DI56" i="1"/>
  <c r="DK56" i="1" s="1"/>
  <c r="EG56" i="1"/>
  <c r="CW23" i="2"/>
  <c r="CY23" i="2" s="1"/>
  <c r="CY22" i="2"/>
  <c r="DI24" i="1"/>
  <c r="DK24" i="1" s="1"/>
  <c r="EG24" i="1"/>
  <c r="DI49" i="1"/>
  <c r="DK49" i="1" s="1"/>
  <c r="EG49" i="1"/>
  <c r="DW23" i="2"/>
  <c r="DX23" i="2" s="1"/>
  <c r="DX22" i="2"/>
  <c r="DI18" i="1"/>
  <c r="DK18" i="1" s="1"/>
  <c r="EG18" i="1"/>
  <c r="DI20" i="1"/>
  <c r="DK20" i="1" s="1"/>
  <c r="EG20" i="1"/>
  <c r="EF21" i="1"/>
  <c r="CY19" i="2"/>
  <c r="CW20" i="2"/>
  <c r="CY20" i="2" s="1"/>
  <c r="DI63" i="1"/>
  <c r="DK63" i="1" s="1"/>
  <c r="EG63" i="1"/>
  <c r="CZ23" i="2"/>
  <c r="DB23" i="2" s="1"/>
  <c r="DB22" i="2"/>
  <c r="DI66" i="1" l="1"/>
  <c r="DK66" i="1" s="1"/>
  <c r="EG66" i="1"/>
  <c r="DI32" i="1"/>
  <c r="DK32" i="1" s="1"/>
  <c r="EG32" i="1"/>
  <c r="DI26" i="1"/>
  <c r="DK26" i="1" s="1"/>
  <c r="EG26" i="1"/>
  <c r="EG35" i="1"/>
  <c r="EF36" i="1"/>
  <c r="DI35" i="1"/>
  <c r="DK35" i="1" s="1"/>
  <c r="DI21" i="1"/>
  <c r="DK21" i="1" s="1"/>
  <c r="EG21" i="1"/>
  <c r="DV23" i="7"/>
  <c r="DI36" i="1" l="1"/>
  <c r="DK36" i="1" s="1"/>
  <c r="EG36" i="1"/>
  <c r="EG29" i="1"/>
  <c r="EF30" i="1"/>
  <c r="EF44" i="1"/>
  <c r="EG44" i="1" s="1"/>
  <c r="DI29" i="1"/>
  <c r="DS23" i="7"/>
  <c r="DT23" i="7" s="1"/>
  <c r="DT22" i="7"/>
  <c r="CX22" i="7"/>
  <c r="CV23" i="7"/>
  <c r="CX23" i="7" s="1"/>
  <c r="CY23" i="7"/>
  <c r="DA23" i="7" s="1"/>
  <c r="DA22" i="7"/>
  <c r="CU22" i="7"/>
  <c r="CS23" i="7"/>
  <c r="CU23" i="7" s="1"/>
  <c r="DP23" i="7"/>
  <c r="DQ23" i="7" s="1"/>
  <c r="DQ22" i="7"/>
  <c r="DK29" i="1" l="1"/>
  <c r="DI44" i="1"/>
  <c r="DK44" i="1" s="1"/>
  <c r="DI30" i="1"/>
  <c r="DK30" i="1" s="1"/>
  <c r="EG30" i="1"/>
  <c r="CQ28" i="1" l="1"/>
  <c r="CS28" i="1" s="1"/>
  <c r="DO28" i="1"/>
  <c r="DR14" i="13"/>
  <c r="DR15" i="13" s="1"/>
  <c r="DQ14" i="2"/>
  <c r="DQ15" i="2" s="1"/>
  <c r="DQ14" i="13"/>
  <c r="DQ15" i="13" s="1"/>
  <c r="CT28" i="1"/>
  <c r="CV28" i="1" s="1"/>
  <c r="DQ17" i="2" l="1"/>
  <c r="DR17" i="13"/>
  <c r="DM23" i="13"/>
  <c r="CQ13" i="1"/>
  <c r="CS13" i="1" s="1"/>
  <c r="DO13" i="1"/>
  <c r="DN15" i="1"/>
  <c r="CV12" i="2"/>
  <c r="CT14" i="2"/>
  <c r="CQ25" i="1"/>
  <c r="CS25" i="1" s="1"/>
  <c r="DO25" i="1"/>
  <c r="CW28" i="1"/>
  <c r="CY28" i="1" s="1"/>
  <c r="CT25" i="1"/>
  <c r="CV25" i="1" s="1"/>
  <c r="DN23" i="2" l="1"/>
  <c r="DO23" i="2" s="1"/>
  <c r="DO22" i="2"/>
  <c r="DR23" i="13"/>
  <c r="DQ23" i="2"/>
  <c r="CS22" i="2"/>
  <c r="CQ23" i="2"/>
  <c r="CS23" i="2" s="1"/>
  <c r="CQ9" i="1"/>
  <c r="CS9" i="1" s="1"/>
  <c r="DO9" i="1"/>
  <c r="DR20" i="13"/>
  <c r="DQ20" i="2"/>
  <c r="DQ11" i="13"/>
  <c r="CQ22" i="1"/>
  <c r="CS22" i="1" s="1"/>
  <c r="CT9" i="1"/>
  <c r="CV9" i="1" s="1"/>
  <c r="CV14" i="2"/>
  <c r="CT15" i="2"/>
  <c r="CV15" i="2" s="1"/>
  <c r="CQ15" i="1"/>
  <c r="CS15" i="1" s="1"/>
  <c r="DN16" i="1"/>
  <c r="DO15" i="1"/>
  <c r="CV16" i="2"/>
  <c r="CT17" i="2"/>
  <c r="CV17" i="2" s="1"/>
  <c r="CZ28" i="1"/>
  <c r="DB28" i="1" s="1"/>
  <c r="DQ17" i="13" l="1"/>
  <c r="DV11" i="13"/>
  <c r="CQ16" i="1"/>
  <c r="CS16" i="1" s="1"/>
  <c r="DO16" i="1"/>
  <c r="DO11" i="1"/>
  <c r="CQ11" i="1"/>
  <c r="CS11" i="1" s="1"/>
  <c r="DN12" i="1"/>
  <c r="CT22" i="1"/>
  <c r="CV22" i="1" s="1"/>
  <c r="CV19" i="2"/>
  <c r="CT20" i="2"/>
  <c r="CV20" i="2" s="1"/>
  <c r="CT23" i="2"/>
  <c r="CV23" i="2" s="1"/>
  <c r="CV22" i="2"/>
  <c r="CQ12" i="1" l="1"/>
  <c r="CS12" i="1" s="1"/>
  <c r="DO12" i="1"/>
  <c r="DQ20" i="13"/>
  <c r="DQ23" i="13"/>
  <c r="DQ12" i="1"/>
  <c r="CT12" i="1" s="1"/>
  <c r="CV12" i="1" s="1"/>
  <c r="CT11" i="1"/>
  <c r="CV11" i="1" s="1"/>
  <c r="DN18" i="1"/>
  <c r="CQ17" i="1"/>
  <c r="CS17" i="1" s="1"/>
  <c r="DO17" i="1"/>
  <c r="CQ24" i="1"/>
  <c r="CS24" i="1" s="1"/>
  <c r="CQ49" i="1" l="1"/>
  <c r="CS49" i="1" s="1"/>
  <c r="DO49" i="1"/>
  <c r="CQ20" i="1"/>
  <c r="CS20" i="1" s="1"/>
  <c r="DN21" i="1"/>
  <c r="DO20" i="1"/>
  <c r="CQ18" i="1"/>
  <c r="CS18" i="1" s="1"/>
  <c r="DO18" i="1"/>
  <c r="CQ63" i="1"/>
  <c r="CS63" i="1" s="1"/>
  <c r="DO63" i="1"/>
  <c r="CQ56" i="1"/>
  <c r="CS56" i="1" s="1"/>
  <c r="DO56" i="1"/>
  <c r="CQ31" i="1"/>
  <c r="CS31" i="1" s="1"/>
  <c r="DN32" i="1"/>
  <c r="DO31" i="1"/>
  <c r="CQ53" i="1"/>
  <c r="CS53" i="1" s="1"/>
  <c r="DO53" i="1"/>
  <c r="CQ26" i="1"/>
  <c r="CS26" i="1" s="1"/>
  <c r="CQ35" i="1" l="1"/>
  <c r="CS35" i="1" s="1"/>
  <c r="DO35" i="1"/>
  <c r="DN36" i="1"/>
  <c r="CQ32" i="1"/>
  <c r="CS32" i="1" s="1"/>
  <c r="DO32" i="1"/>
  <c r="CQ21" i="1"/>
  <c r="CS21" i="1" s="1"/>
  <c r="DO21" i="1"/>
  <c r="CQ66" i="1"/>
  <c r="CS66" i="1" s="1"/>
  <c r="DO66" i="1"/>
  <c r="CQ36" i="1" l="1"/>
  <c r="CS36" i="1" s="1"/>
  <c r="DO36" i="1"/>
  <c r="CQ29" i="1"/>
  <c r="DN30" i="1"/>
  <c r="CQ30" i="1" s="1"/>
  <c r="CS30" i="1" s="1"/>
  <c r="DN44" i="1"/>
  <c r="CS29" i="1" l="1"/>
  <c r="CQ44" i="1"/>
  <c r="CS44" i="1" s="1"/>
  <c r="DC19" i="1" l="1"/>
  <c r="DE19" i="1" s="1"/>
  <c r="DC50" i="1"/>
  <c r="DE50" i="1" s="1"/>
  <c r="CV66" i="2"/>
  <c r="CY66" i="2"/>
  <c r="DQ62" i="2"/>
  <c r="DQ63" i="2" s="1"/>
  <c r="DT14" i="13"/>
  <c r="DT15" i="13" s="1"/>
  <c r="DT17" i="13" l="1"/>
  <c r="DQ65" i="2"/>
  <c r="DV14" i="13"/>
  <c r="DV15" i="13" s="1"/>
  <c r="DZ15" i="1"/>
  <c r="DC13" i="1"/>
  <c r="DE13" i="1" s="1"/>
  <c r="CT62" i="2"/>
  <c r="CV60" i="2"/>
  <c r="DC53" i="1" l="1"/>
  <c r="DE53" i="1" s="1"/>
  <c r="CW19" i="1"/>
  <c r="CY19" i="1" s="1"/>
  <c r="CW50" i="1"/>
  <c r="CY50" i="1" s="1"/>
  <c r="DT23" i="13"/>
  <c r="DQ71" i="2"/>
  <c r="DT20" i="13"/>
  <c r="DQ68" i="2"/>
  <c r="CV62" i="2"/>
  <c r="CT63" i="2"/>
  <c r="CV63" i="2" s="1"/>
  <c r="DZ16" i="1"/>
  <c r="DC16" i="1" s="1"/>
  <c r="DE16" i="1" s="1"/>
  <c r="DC15" i="1"/>
  <c r="DE15" i="1" s="1"/>
  <c r="DQ15" i="1"/>
  <c r="CT13" i="1"/>
  <c r="CV13" i="1" s="1"/>
  <c r="DZ18" i="1"/>
  <c r="DC18" i="1" s="1"/>
  <c r="DE18" i="1" s="1"/>
  <c r="DC17" i="1"/>
  <c r="DE17" i="1" s="1"/>
  <c r="CV64" i="2"/>
  <c r="CT65" i="2"/>
  <c r="CV65" i="2" s="1"/>
  <c r="CT50" i="1"/>
  <c r="CV50" i="1" s="1"/>
  <c r="CT19" i="1"/>
  <c r="CV19" i="1" s="1"/>
  <c r="DC24" i="1"/>
  <c r="DE24" i="1" s="1"/>
  <c r="CV70" i="2" l="1"/>
  <c r="CT71" i="2"/>
  <c r="CV71" i="2" s="1"/>
  <c r="DV20" i="13"/>
  <c r="CT49" i="1"/>
  <c r="CV49" i="1" s="1"/>
  <c r="CT63" i="1"/>
  <c r="CV63" i="1" s="1"/>
  <c r="CT56" i="1"/>
  <c r="CV56" i="1" s="1"/>
  <c r="DV17" i="13"/>
  <c r="DC66" i="1"/>
  <c r="DE66" i="1" s="1"/>
  <c r="DC56" i="1"/>
  <c r="DE56" i="1" s="1"/>
  <c r="DC49" i="1"/>
  <c r="DE49" i="1" s="1"/>
  <c r="DC63" i="1"/>
  <c r="DE63" i="1" s="1"/>
  <c r="DQ16" i="1"/>
  <c r="CT16" i="1" s="1"/>
  <c r="CV16" i="1" s="1"/>
  <c r="CT15" i="1"/>
  <c r="CV15" i="1" s="1"/>
  <c r="CV67" i="2"/>
  <c r="CT68" i="2"/>
  <c r="CV68" i="2" s="1"/>
  <c r="DC31" i="1"/>
  <c r="DE31" i="1" s="1"/>
  <c r="DZ32" i="1"/>
  <c r="DC32" i="1" s="1"/>
  <c r="DE32" i="1" s="1"/>
  <c r="CT24" i="1"/>
  <c r="CV24" i="1" s="1"/>
  <c r="DC26" i="1"/>
  <c r="DE26" i="1" s="1"/>
  <c r="DV23" i="13" l="1"/>
  <c r="CT53" i="1"/>
  <c r="CV53" i="1" s="1"/>
  <c r="DC20" i="1"/>
  <c r="DE20" i="1" s="1"/>
  <c r="DZ21" i="1"/>
  <c r="DC21" i="1" s="1"/>
  <c r="DE21" i="1" s="1"/>
  <c r="DQ21" i="1"/>
  <c r="CT21" i="1" s="1"/>
  <c r="CV21" i="1" s="1"/>
  <c r="CT20" i="1"/>
  <c r="CV20" i="1" s="1"/>
  <c r="CT66" i="1"/>
  <c r="CV66" i="1" s="1"/>
  <c r="DZ36" i="1"/>
  <c r="DC36" i="1" s="1"/>
  <c r="DE36" i="1" s="1"/>
  <c r="DC35" i="1"/>
  <c r="DE35" i="1" s="1"/>
  <c r="DQ18" i="1"/>
  <c r="CT18" i="1" s="1"/>
  <c r="CV18" i="1" s="1"/>
  <c r="CT17" i="1"/>
  <c r="CV17" i="1" s="1"/>
  <c r="CT26" i="1"/>
  <c r="CV26" i="1" s="1"/>
  <c r="DQ30" i="1" l="1"/>
  <c r="CT30" i="1" s="1"/>
  <c r="CV30" i="1" s="1"/>
  <c r="CT29" i="1"/>
  <c r="DQ44" i="1"/>
  <c r="DQ36" i="1"/>
  <c r="CT36" i="1" s="1"/>
  <c r="CV36" i="1" s="1"/>
  <c r="CT35" i="1"/>
  <c r="CV35" i="1" s="1"/>
  <c r="DZ30" i="1"/>
  <c r="DC30" i="1" s="1"/>
  <c r="DE30" i="1" s="1"/>
  <c r="DZ44" i="1"/>
  <c r="DC29" i="1"/>
  <c r="DQ32" i="1"/>
  <c r="CT32" i="1" s="1"/>
  <c r="CV32" i="1" s="1"/>
  <c r="CT31" i="1"/>
  <c r="CV31" i="1" s="1"/>
  <c r="DE29" i="1" l="1"/>
  <c r="DC44" i="1"/>
  <c r="DE44" i="1" s="1"/>
  <c r="CV29" i="1"/>
  <c r="CT44" i="1"/>
  <c r="CV44" i="1" s="1"/>
  <c r="DY14" i="13" l="1"/>
  <c r="DY15" i="13" s="1"/>
  <c r="DT62" i="2"/>
  <c r="DT63" i="2" s="1"/>
  <c r="ED14" i="13"/>
  <c r="ED15" i="13" s="1"/>
  <c r="DF13" i="1"/>
  <c r="DH13" i="1" s="1"/>
  <c r="EC15" i="1"/>
  <c r="EC18" i="1" l="1"/>
  <c r="DF18" i="1" s="1"/>
  <c r="DH18" i="1" s="1"/>
  <c r="DF17" i="1"/>
  <c r="DH17" i="1" s="1"/>
  <c r="DW62" i="2"/>
  <c r="DX60" i="2"/>
  <c r="EC16" i="1"/>
  <c r="DF16" i="1" s="1"/>
  <c r="DH16" i="1" s="1"/>
  <c r="DF15" i="1"/>
  <c r="DH15" i="1" s="1"/>
  <c r="CZ62" i="2"/>
  <c r="DB60" i="2"/>
  <c r="ED17" i="13"/>
  <c r="EA14" i="13"/>
  <c r="EA15" i="13" s="1"/>
  <c r="EF14" i="13"/>
  <c r="EF15" i="13" s="1"/>
  <c r="DY17" i="13"/>
  <c r="DT65" i="2"/>
  <c r="CY60" i="2"/>
  <c r="CW62" i="2"/>
  <c r="DH70" i="2" l="1"/>
  <c r="DF71" i="2"/>
  <c r="DH71" i="2" s="1"/>
  <c r="DT15" i="1"/>
  <c r="CW13" i="1"/>
  <c r="CY13" i="1" s="1"/>
  <c r="CW63" i="2"/>
  <c r="CY63" i="2" s="1"/>
  <c r="CY62" i="2"/>
  <c r="EC71" i="2"/>
  <c r="ED71" i="2" s="1"/>
  <c r="ED70" i="2"/>
  <c r="EA17" i="13"/>
  <c r="EF17" i="13"/>
  <c r="DY23" i="13"/>
  <c r="DT71" i="2"/>
  <c r="DW65" i="2"/>
  <c r="DX65" i="2" s="1"/>
  <c r="DX64" i="2"/>
  <c r="CY64" i="2"/>
  <c r="CW65" i="2"/>
  <c r="CY65" i="2" s="1"/>
  <c r="DB64" i="2"/>
  <c r="CZ65" i="2"/>
  <c r="DB65" i="2" s="1"/>
  <c r="DW63" i="2"/>
  <c r="DX63" i="2" s="1"/>
  <c r="DX62" i="2"/>
  <c r="DF53" i="1"/>
  <c r="DH53" i="1" s="1"/>
  <c r="ED20" i="13"/>
  <c r="DY20" i="13"/>
  <c r="DT68" i="2"/>
  <c r="ED23" i="13"/>
  <c r="DF56" i="1"/>
  <c r="DH56" i="1" s="1"/>
  <c r="DF63" i="1"/>
  <c r="DH63" i="1" s="1"/>
  <c r="DF49" i="1"/>
  <c r="DH49" i="1" s="1"/>
  <c r="CZ13" i="1"/>
  <c r="DB13" i="1" s="1"/>
  <c r="DW15" i="1"/>
  <c r="CZ63" i="2"/>
  <c r="DB63" i="2" s="1"/>
  <c r="DB62" i="2"/>
  <c r="DF24" i="1"/>
  <c r="DH24" i="1" s="1"/>
  <c r="DF31" i="1" l="1"/>
  <c r="DH31" i="1" s="1"/>
  <c r="EC32" i="1"/>
  <c r="DF32" i="1" s="1"/>
  <c r="DH32" i="1" s="1"/>
  <c r="DF66" i="1"/>
  <c r="DH66" i="1" s="1"/>
  <c r="CY67" i="2"/>
  <c r="CW68" i="2"/>
  <c r="CY68" i="2" s="1"/>
  <c r="DF20" i="1"/>
  <c r="DH20" i="1" s="1"/>
  <c r="EC21" i="1"/>
  <c r="DF21" i="1" s="1"/>
  <c r="DH21" i="1" s="1"/>
  <c r="CY70" i="2"/>
  <c r="CW71" i="2"/>
  <c r="CY71" i="2" s="1"/>
  <c r="DW16" i="1"/>
  <c r="CZ16" i="1" s="1"/>
  <c r="DB16" i="1" s="1"/>
  <c r="CZ15" i="1"/>
  <c r="DB15" i="1" s="1"/>
  <c r="EA23" i="13"/>
  <c r="CW53" i="1"/>
  <c r="CY53" i="1" s="1"/>
  <c r="DW68" i="2"/>
  <c r="DX68" i="2" s="1"/>
  <c r="DX67" i="2"/>
  <c r="CZ17" i="1"/>
  <c r="DB17" i="1" s="1"/>
  <c r="DW18" i="1"/>
  <c r="CZ18" i="1" s="1"/>
  <c r="DB18" i="1" s="1"/>
  <c r="DW71" i="2"/>
  <c r="DX71" i="2" s="1"/>
  <c r="DX70" i="2"/>
  <c r="EF20" i="13"/>
  <c r="CZ63" i="1"/>
  <c r="DB63" i="1" s="1"/>
  <c r="CZ56" i="1"/>
  <c r="DB56" i="1" s="1"/>
  <c r="CZ49" i="1"/>
  <c r="DB49" i="1" s="1"/>
  <c r="DB67" i="2"/>
  <c r="CZ68" i="2"/>
  <c r="DB68" i="2" s="1"/>
  <c r="DT16" i="1"/>
  <c r="CW16" i="1" s="1"/>
  <c r="CY16" i="1" s="1"/>
  <c r="CW15" i="1"/>
  <c r="CY15" i="1" s="1"/>
  <c r="CZ71" i="2"/>
  <c r="DB71" i="2" s="1"/>
  <c r="DB70" i="2"/>
  <c r="DT18" i="1"/>
  <c r="CW18" i="1" s="1"/>
  <c r="CY18" i="1" s="1"/>
  <c r="CW17" i="1"/>
  <c r="CY17" i="1" s="1"/>
  <c r="EA20" i="13"/>
  <c r="CW56" i="1"/>
  <c r="CY56" i="1" s="1"/>
  <c r="CW49" i="1"/>
  <c r="CY49" i="1" s="1"/>
  <c r="CW63" i="1"/>
  <c r="CY63" i="1" s="1"/>
  <c r="EF23" i="13"/>
  <c r="CZ53" i="1"/>
  <c r="DB53" i="1" s="1"/>
  <c r="CW24" i="1"/>
  <c r="CY24" i="1" s="1"/>
  <c r="CZ24" i="1"/>
  <c r="DB24" i="1" s="1"/>
  <c r="DF26" i="1"/>
  <c r="DH26" i="1" s="1"/>
  <c r="CZ66" i="1" l="1"/>
  <c r="DB66" i="1" s="1"/>
  <c r="CW31" i="1"/>
  <c r="CY31" i="1" s="1"/>
  <c r="DT32" i="1"/>
  <c r="CW32" i="1" s="1"/>
  <c r="CY32" i="1" s="1"/>
  <c r="DT21" i="1"/>
  <c r="CW21" i="1" s="1"/>
  <c r="CY21" i="1" s="1"/>
  <c r="CW20" i="1"/>
  <c r="CY20" i="1" s="1"/>
  <c r="DF35" i="1"/>
  <c r="DH35" i="1" s="1"/>
  <c r="EC36" i="1"/>
  <c r="DF36" i="1" s="1"/>
  <c r="DH36" i="1" s="1"/>
  <c r="CW66" i="1"/>
  <c r="CY66" i="1" s="1"/>
  <c r="CZ31" i="1"/>
  <c r="DB31" i="1" s="1"/>
  <c r="DW32" i="1"/>
  <c r="CZ32" i="1" s="1"/>
  <c r="DB32" i="1" s="1"/>
  <c r="DW21" i="1"/>
  <c r="CZ21" i="1" s="1"/>
  <c r="DB21" i="1" s="1"/>
  <c r="CZ20" i="1"/>
  <c r="DB20" i="1" s="1"/>
  <c r="CZ26" i="1"/>
  <c r="DB26" i="1" s="1"/>
  <c r="CW26" i="1"/>
  <c r="CY26" i="1" s="1"/>
  <c r="DT36" i="1" l="1"/>
  <c r="CW36" i="1" s="1"/>
  <c r="CY36" i="1" s="1"/>
  <c r="CW35" i="1"/>
  <c r="CY35" i="1" s="1"/>
  <c r="EC30" i="1"/>
  <c r="DF30" i="1" s="1"/>
  <c r="DH30" i="1" s="1"/>
  <c r="DF29" i="1"/>
  <c r="EC44" i="1"/>
  <c r="DW36" i="1"/>
  <c r="CZ36" i="1" s="1"/>
  <c r="DB36" i="1" s="1"/>
  <c r="CZ35" i="1"/>
  <c r="DB35" i="1" s="1"/>
  <c r="DF44" i="1" l="1"/>
  <c r="DH44" i="1" s="1"/>
  <c r="DH29" i="1"/>
  <c r="CZ29" i="1"/>
  <c r="DW44" i="1"/>
  <c r="DW30" i="1"/>
  <c r="CZ30" i="1" s="1"/>
  <c r="DB30" i="1" s="1"/>
  <c r="CW29" i="1"/>
  <c r="DT30" i="1"/>
  <c r="CW30" i="1" s="1"/>
  <c r="CY30" i="1" s="1"/>
  <c r="DT44" i="1"/>
  <c r="CW44" i="1" l="1"/>
  <c r="CY44" i="1" s="1"/>
  <c r="CY29" i="1"/>
  <c r="DB29" i="1"/>
  <c r="CZ44" i="1"/>
  <c r="DB44" i="1" s="1"/>
  <c r="DO22" i="1" l="1"/>
  <c r="DW18" i="7"/>
  <c r="ED22" i="1" l="1"/>
  <c r="EZ22" i="1"/>
  <c r="DO24" i="1"/>
  <c r="ER20" i="7"/>
  <c r="DO26" i="1" l="1"/>
  <c r="DX22" i="1"/>
  <c r="EY15" i="1"/>
  <c r="EZ13" i="1"/>
  <c r="FF14" i="13"/>
  <c r="FF15" i="13" s="1"/>
  <c r="ES15" i="1"/>
  <c r="ES16" i="1" s="1"/>
  <c r="ED13" i="1"/>
  <c r="EB15" i="1"/>
  <c r="DU20" i="7"/>
  <c r="DW20" i="7" s="1"/>
  <c r="DW19" i="7"/>
  <c r="DX13" i="1" l="1"/>
  <c r="DV15" i="1"/>
  <c r="FF17" i="13"/>
  <c r="ES18" i="1"/>
  <c r="EY16" i="1"/>
  <c r="EZ16" i="1" s="1"/>
  <c r="EZ15" i="1"/>
  <c r="EB16" i="1"/>
  <c r="ED16" i="1" s="1"/>
  <c r="ED15" i="1"/>
  <c r="ED53" i="1"/>
  <c r="EZ53" i="1"/>
  <c r="EY21" i="1"/>
  <c r="ED49" i="1"/>
  <c r="ED56" i="1"/>
  <c r="ED63" i="1"/>
  <c r="EY18" i="1"/>
  <c r="EZ18" i="1" s="1"/>
  <c r="EZ17" i="1"/>
  <c r="ED17" i="1"/>
  <c r="EB18" i="1"/>
  <c r="ED18" i="1" s="1"/>
  <c r="EB32" i="1" l="1"/>
  <c r="ED32" i="1" s="1"/>
  <c r="ED31" i="1"/>
  <c r="EB21" i="1"/>
  <c r="ED21" i="1" s="1"/>
  <c r="ED20" i="1"/>
  <c r="DV18" i="1"/>
  <c r="DX18" i="1" s="1"/>
  <c r="DX17" i="1"/>
  <c r="EJ30" i="1"/>
  <c r="EJ44" i="1"/>
  <c r="ED24" i="1"/>
  <c r="DM44" i="1"/>
  <c r="DO44" i="1" s="1"/>
  <c r="DO29" i="1"/>
  <c r="DM30" i="1"/>
  <c r="DO30" i="1" s="1"/>
  <c r="EY32" i="1"/>
  <c r="EZ32" i="1" s="1"/>
  <c r="EZ31" i="1"/>
  <c r="FF23" i="13"/>
  <c r="ES32" i="1"/>
  <c r="DX53" i="1"/>
  <c r="DX15" i="1"/>
  <c r="DV16" i="1"/>
  <c r="DX16" i="1" s="1"/>
  <c r="FF20" i="13"/>
  <c r="DX49" i="1"/>
  <c r="DX56" i="1"/>
  <c r="ES21" i="1"/>
  <c r="DX63" i="1"/>
  <c r="EY36" i="1"/>
  <c r="ED66" i="1"/>
  <c r="ER23" i="7"/>
  <c r="DV21" i="1" l="1"/>
  <c r="DX21" i="1" s="1"/>
  <c r="DX20" i="1"/>
  <c r="DX24" i="1"/>
  <c r="ES36" i="1"/>
  <c r="DX66" i="1"/>
  <c r="ED26" i="1"/>
  <c r="ED35" i="1"/>
  <c r="EB36" i="1"/>
  <c r="ED36" i="1" s="1"/>
  <c r="DV32" i="1"/>
  <c r="DX32" i="1" s="1"/>
  <c r="DX31" i="1"/>
  <c r="DW22" i="7"/>
  <c r="DU23" i="7"/>
  <c r="DW23" i="7" s="1"/>
  <c r="DX35" i="1" l="1"/>
  <c r="DV36" i="1"/>
  <c r="DX36" i="1" s="1"/>
  <c r="DX26" i="1"/>
  <c r="EB44" i="1" l="1"/>
  <c r="ED44" i="1" s="1"/>
  <c r="EB30" i="1"/>
  <c r="ED30" i="1" s="1"/>
  <c r="ED29" i="1"/>
  <c r="EY44" i="1"/>
  <c r="EY30" i="1"/>
  <c r="ES30" i="1" l="1"/>
  <c r="ES44" i="1"/>
  <c r="DV44" i="1"/>
  <c r="DX44" i="1" s="1"/>
  <c r="DV30" i="1"/>
  <c r="DX30" i="1" s="1"/>
  <c r="DX29" i="1"/>
  <c r="EQ53" i="2" l="1"/>
  <c r="DU53" i="2"/>
  <c r="EN53" i="2"/>
  <c r="DR53" i="2"/>
  <c r="DU61" i="2" l="1"/>
  <c r="EQ61" i="2"/>
  <c r="DR61" i="2"/>
  <c r="EN61" i="2"/>
  <c r="DR33" i="2"/>
  <c r="EN33" i="2"/>
  <c r="DR57" i="2"/>
  <c r="EN57" i="2"/>
  <c r="EQ33" i="2"/>
  <c r="DU33" i="2"/>
  <c r="EN9" i="2"/>
  <c r="DR9" i="2"/>
  <c r="DU9" i="2"/>
  <c r="EQ9" i="2"/>
  <c r="EN37" i="2"/>
  <c r="DR37" i="2"/>
  <c r="EQ37" i="2"/>
  <c r="DU37" i="2"/>
  <c r="EQ57" i="2"/>
  <c r="DU57" i="2"/>
  <c r="DU45" i="2" l="1"/>
  <c r="EQ45" i="2"/>
  <c r="EQ29" i="2"/>
  <c r="DU29" i="2"/>
  <c r="EN29" i="2"/>
  <c r="DR29" i="2"/>
  <c r="EN32" i="2"/>
  <c r="DR32" i="2"/>
  <c r="DR45" i="2"/>
  <c r="EN45" i="2"/>
  <c r="EQ32" i="2"/>
  <c r="DU32" i="2"/>
  <c r="EN69" i="2"/>
  <c r="DR69" i="2"/>
  <c r="DU69" i="2"/>
  <c r="EQ69" i="2"/>
  <c r="ES14" i="13" l="1"/>
  <c r="EX14" i="13"/>
  <c r="EN42" i="2"/>
  <c r="DR42" i="2"/>
  <c r="DU42" i="2"/>
  <c r="DU36" i="2" l="1"/>
  <c r="DS38" i="2"/>
  <c r="EP38" i="2"/>
  <c r="EQ36" i="2"/>
  <c r="EM38" i="2"/>
  <c r="EN36" i="2"/>
  <c r="DP38" i="2"/>
  <c r="DR36" i="2"/>
  <c r="DR38" i="2" l="1"/>
  <c r="EN38" i="2"/>
  <c r="EN30" i="2"/>
  <c r="DR30" i="2"/>
  <c r="EQ38" i="2"/>
  <c r="DU30" i="2"/>
  <c r="EQ30" i="2"/>
  <c r="DU38" i="2"/>
  <c r="EX15" i="13" l="1"/>
  <c r="ES15" i="13"/>
  <c r="ES11" i="13" l="1"/>
  <c r="EX11" i="13"/>
  <c r="DR31" i="2"/>
  <c r="DP39" i="2"/>
  <c r="DR39" i="2" s="1"/>
  <c r="EN31" i="2"/>
  <c r="EM39" i="2"/>
  <c r="EN39" i="2" s="1"/>
  <c r="EQ31" i="2"/>
  <c r="EP39" i="2"/>
  <c r="EQ39" i="2" s="1"/>
  <c r="DU31" i="2"/>
  <c r="DS39" i="2"/>
  <c r="DU39" i="2" s="1"/>
  <c r="EX17" i="13" l="1"/>
  <c r="DS35" i="2"/>
  <c r="DU35" i="2" s="1"/>
  <c r="DU34" i="2"/>
  <c r="EP35" i="2"/>
  <c r="EQ35" i="2" s="1"/>
  <c r="EQ34" i="2"/>
  <c r="DP35" i="2"/>
  <c r="DR35" i="2" s="1"/>
  <c r="DR34" i="2"/>
  <c r="ES17" i="13"/>
  <c r="EM35" i="2"/>
  <c r="EN35" i="2" s="1"/>
  <c r="EN34" i="2"/>
  <c r="EM41" i="2" l="1"/>
  <c r="EN41" i="2" s="1"/>
  <c r="EN40" i="2"/>
  <c r="EX23" i="13"/>
  <c r="ES20" i="13"/>
  <c r="DY47" i="2"/>
  <c r="EA47" i="2" s="1"/>
  <c r="EA46" i="2"/>
  <c r="EV47" i="2"/>
  <c r="EW47" i="2" s="1"/>
  <c r="EW46" i="2"/>
  <c r="DR40" i="2"/>
  <c r="DP41" i="2"/>
  <c r="DR41" i="2" s="1"/>
  <c r="DU40" i="2"/>
  <c r="DS41" i="2"/>
  <c r="DU41" i="2" s="1"/>
  <c r="EP44" i="2"/>
  <c r="EX20" i="13"/>
  <c r="ES23" i="13"/>
  <c r="EP41" i="2"/>
  <c r="EQ41" i="2" s="1"/>
  <c r="EQ40" i="2"/>
  <c r="EM44" i="2" l="1"/>
  <c r="EN44" i="2" s="1"/>
  <c r="EN43" i="2"/>
  <c r="DP44" i="2"/>
  <c r="DR44" i="2" s="1"/>
  <c r="DR43" i="2"/>
  <c r="DR46" i="2"/>
  <c r="DP47" i="2"/>
  <c r="DR47" i="2" s="1"/>
  <c r="EP47" i="2"/>
  <c r="EQ47" i="2" s="1"/>
  <c r="EQ46" i="2"/>
  <c r="DU46" i="2"/>
  <c r="DS47" i="2"/>
  <c r="DU47" i="2" s="1"/>
  <c r="EM47" i="2"/>
  <c r="EN47" i="2" s="1"/>
  <c r="EN46" i="2"/>
  <c r="DS44" i="2"/>
  <c r="DU44" i="2" s="1"/>
  <c r="DU43" i="2"/>
  <c r="EN18" i="2" l="1"/>
  <c r="DR18" i="2"/>
  <c r="EW10" i="1"/>
  <c r="EW64" i="1"/>
  <c r="EA58" i="1"/>
  <c r="EA64" i="1"/>
  <c r="EW58" i="1"/>
  <c r="EW51" i="1"/>
  <c r="EA51" i="1"/>
  <c r="EA10" i="1"/>
  <c r="DU85" i="2"/>
  <c r="EQ85" i="2"/>
  <c r="EN66" i="2"/>
  <c r="DR66" i="2"/>
  <c r="DR81" i="2"/>
  <c r="EN81" i="2"/>
  <c r="DU66" i="2"/>
  <c r="EA23" i="1"/>
  <c r="EW57" i="1"/>
  <c r="EA57" i="1"/>
  <c r="EW23" i="1"/>
  <c r="DR13" i="2"/>
  <c r="EN13" i="2"/>
  <c r="EY14" i="13"/>
  <c r="EN90" i="2"/>
  <c r="DR90" i="2"/>
  <c r="EQ13" i="2"/>
  <c r="DU13" i="2"/>
  <c r="EA28" i="1"/>
  <c r="EW28" i="1"/>
  <c r="ET14" i="13"/>
  <c r="EQ90" i="2"/>
  <c r="DU90" i="2"/>
  <c r="EW52" i="1"/>
  <c r="EW59" i="1"/>
  <c r="EA14" i="1"/>
  <c r="EA52" i="1"/>
  <c r="EA65" i="1"/>
  <c r="EW65" i="1"/>
  <c r="EW14" i="1"/>
  <c r="EA59" i="1"/>
  <c r="EN85" i="2"/>
  <c r="DR85" i="2"/>
  <c r="EQ81" i="2"/>
  <c r="DU81" i="2"/>
  <c r="EQ18" i="2"/>
  <c r="DU18" i="2"/>
  <c r="EZ14" i="13" l="1"/>
  <c r="ER14" i="13"/>
  <c r="EN51" i="1"/>
  <c r="DR10" i="1"/>
  <c r="DR58" i="1"/>
  <c r="DR51" i="1"/>
  <c r="EN10" i="1"/>
  <c r="EN58" i="1"/>
  <c r="EN64" i="1"/>
  <c r="DR64" i="1"/>
  <c r="EQ93" i="2"/>
  <c r="DU93" i="2"/>
  <c r="DR80" i="2"/>
  <c r="EN80" i="2"/>
  <c r="EN8" i="2"/>
  <c r="DR8" i="2"/>
  <c r="DU80" i="2"/>
  <c r="EQ80" i="2"/>
  <c r="EQ8" i="2"/>
  <c r="DU8" i="2"/>
  <c r="EN56" i="2"/>
  <c r="DR56" i="2"/>
  <c r="EN5" i="2"/>
  <c r="DR5" i="2"/>
  <c r="EA22" i="1"/>
  <c r="EW22" i="1"/>
  <c r="DP62" i="2"/>
  <c r="DR60" i="2"/>
  <c r="DU84" i="2"/>
  <c r="DS86" i="2"/>
  <c r="EM14" i="2"/>
  <c r="EN12" i="2"/>
  <c r="DS62" i="2"/>
  <c r="DU60" i="2"/>
  <c r="EQ77" i="2"/>
  <c r="DU77" i="2"/>
  <c r="EP62" i="2"/>
  <c r="EQ60" i="2"/>
  <c r="DS14" i="2"/>
  <c r="DU12" i="2"/>
  <c r="EQ56" i="2"/>
  <c r="DU56" i="2"/>
  <c r="EA6" i="1"/>
  <c r="EW6" i="1"/>
  <c r="EQ5" i="2"/>
  <c r="DU5" i="2"/>
  <c r="EA27" i="1"/>
  <c r="EW27" i="1"/>
  <c r="EN77" i="2"/>
  <c r="DR77" i="2"/>
  <c r="DU57" i="1"/>
  <c r="DU23" i="1"/>
  <c r="EQ57" i="1"/>
  <c r="EQ23" i="1"/>
  <c r="EP14" i="2"/>
  <c r="EQ12" i="2"/>
  <c r="EW9" i="1"/>
  <c r="EA9" i="1"/>
  <c r="EW14" i="13"/>
  <c r="EU14" i="13"/>
  <c r="EN59" i="1"/>
  <c r="DR65" i="1"/>
  <c r="DR52" i="1"/>
  <c r="EN52" i="1"/>
  <c r="DR14" i="1"/>
  <c r="EN14" i="1"/>
  <c r="EN65" i="1"/>
  <c r="DR59" i="1"/>
  <c r="DR84" i="2"/>
  <c r="DP86" i="2"/>
  <c r="EA13" i="1"/>
  <c r="DY15" i="1"/>
  <c r="EN23" i="1"/>
  <c r="DR23" i="1"/>
  <c r="DR57" i="1"/>
  <c r="EN57" i="1"/>
  <c r="EN28" i="1"/>
  <c r="DR28" i="1"/>
  <c r="DR21" i="2"/>
  <c r="EN21" i="2"/>
  <c r="EM62" i="2"/>
  <c r="EN60" i="2"/>
  <c r="EM86" i="2"/>
  <c r="EN84" i="2"/>
  <c r="EV15" i="1"/>
  <c r="EW13" i="1"/>
  <c r="DU58" i="1"/>
  <c r="DU64" i="1"/>
  <c r="DU10" i="1"/>
  <c r="EQ64" i="1"/>
  <c r="DU51" i="1"/>
  <c r="EQ58" i="1"/>
  <c r="EQ51" i="1"/>
  <c r="EQ10" i="1"/>
  <c r="EQ52" i="1"/>
  <c r="EQ65" i="1"/>
  <c r="EQ59" i="1"/>
  <c r="DU59" i="1"/>
  <c r="EQ14" i="1"/>
  <c r="DU14" i="1"/>
  <c r="DU65" i="1"/>
  <c r="DU52" i="1"/>
  <c r="DR93" i="2"/>
  <c r="EN93" i="2"/>
  <c r="EW50" i="1"/>
  <c r="EA19" i="1"/>
  <c r="EW19" i="1"/>
  <c r="EA50" i="1"/>
  <c r="EQ21" i="2"/>
  <c r="DU21" i="2"/>
  <c r="EP86" i="2"/>
  <c r="EQ84" i="2"/>
  <c r="DP14" i="2"/>
  <c r="DR12" i="2"/>
  <c r="EQ86" i="2" l="1"/>
  <c r="EN86" i="2"/>
  <c r="DU62" i="2"/>
  <c r="DR6" i="2"/>
  <c r="EN6" i="2"/>
  <c r="EQ28" i="1"/>
  <c r="DU28" i="1"/>
  <c r="DU14" i="2"/>
  <c r="EQ78" i="2"/>
  <c r="DU78" i="2"/>
  <c r="DR54" i="2"/>
  <c r="EN54" i="2"/>
  <c r="EQ54" i="2"/>
  <c r="DU54" i="2"/>
  <c r="EQ6" i="2"/>
  <c r="DU6" i="2"/>
  <c r="DR7" i="2"/>
  <c r="ER15" i="13"/>
  <c r="EN7" i="2"/>
  <c r="DP87" i="2"/>
  <c r="DR87" i="2" s="1"/>
  <c r="EU15" i="13"/>
  <c r="EN62" i="2"/>
  <c r="EN14" i="2"/>
  <c r="EW7" i="1"/>
  <c r="EA7" i="1"/>
  <c r="EW15" i="13"/>
  <c r="EQ7" i="2"/>
  <c r="DU7" i="2"/>
  <c r="EZ15" i="13"/>
  <c r="DS87" i="2"/>
  <c r="DU87" i="2" s="1"/>
  <c r="EQ62" i="2"/>
  <c r="DU86" i="2"/>
  <c r="EA25" i="1"/>
  <c r="EW25" i="1"/>
  <c r="EN78" i="2"/>
  <c r="DR78" i="2"/>
  <c r="EQ22" i="1"/>
  <c r="DU22" i="1"/>
  <c r="EN50" i="1"/>
  <c r="EN19" i="1"/>
  <c r="DR50" i="1"/>
  <c r="DR19" i="1"/>
  <c r="EA15" i="1"/>
  <c r="FA14" i="13"/>
  <c r="DU27" i="1"/>
  <c r="EQ27" i="1"/>
  <c r="DR22" i="1"/>
  <c r="EN27" i="1"/>
  <c r="DR27" i="1"/>
  <c r="EV14" i="13"/>
  <c r="DU50" i="1"/>
  <c r="DU19" i="1"/>
  <c r="DR14" i="2"/>
  <c r="EW15" i="1"/>
  <c r="DR86" i="2"/>
  <c r="EQ14" i="2"/>
  <c r="DR62" i="2"/>
  <c r="EP15" i="2" l="1"/>
  <c r="EQ15" i="2" s="1"/>
  <c r="DP15" i="2"/>
  <c r="DR15" i="2" s="1"/>
  <c r="EM15" i="2"/>
  <c r="EN15" i="2" s="1"/>
  <c r="EP15" i="1"/>
  <c r="EQ13" i="1"/>
  <c r="DR6" i="1"/>
  <c r="EN6" i="1"/>
  <c r="ET15" i="13"/>
  <c r="DP98" i="2"/>
  <c r="DR98" i="2" s="1"/>
  <c r="DR79" i="2"/>
  <c r="DP100" i="2"/>
  <c r="DR100" i="2" s="1"/>
  <c r="EU11" i="13"/>
  <c r="EZ11" i="13"/>
  <c r="DU6" i="1"/>
  <c r="EQ6" i="1"/>
  <c r="EY15" i="13"/>
  <c r="ER11" i="13"/>
  <c r="EM100" i="2"/>
  <c r="EN100" i="2" s="1"/>
  <c r="EN79" i="2"/>
  <c r="EM98" i="2"/>
  <c r="EN98" i="2" s="1"/>
  <c r="DS15" i="2"/>
  <c r="DU15" i="2" s="1"/>
  <c r="EM15" i="1"/>
  <c r="EN13" i="1"/>
  <c r="DS100" i="2"/>
  <c r="DU100" i="2" s="1"/>
  <c r="DU79" i="2"/>
  <c r="DS98" i="2"/>
  <c r="DU98" i="2" s="1"/>
  <c r="EM87" i="2"/>
  <c r="EN87" i="2" s="1"/>
  <c r="DX28" i="1"/>
  <c r="EW11" i="13"/>
  <c r="EN9" i="1"/>
  <c r="DR9" i="1"/>
  <c r="DP15" i="1"/>
  <c r="DR13" i="1"/>
  <c r="EQ79" i="2"/>
  <c r="EP100" i="2"/>
  <c r="EQ100" i="2" s="1"/>
  <c r="EP98" i="2"/>
  <c r="EQ98" i="2" s="1"/>
  <c r="DR25" i="1"/>
  <c r="EN25" i="1"/>
  <c r="DU25" i="1"/>
  <c r="EQ25" i="1"/>
  <c r="DU9" i="1"/>
  <c r="EQ9" i="1"/>
  <c r="DS15" i="1"/>
  <c r="DU13" i="1"/>
  <c r="EP87" i="2"/>
  <c r="EQ87" i="2" s="1"/>
  <c r="EY11" i="13" l="1"/>
  <c r="EP11" i="2"/>
  <c r="EQ11" i="2" s="1"/>
  <c r="EQ10" i="2"/>
  <c r="DR10" i="2"/>
  <c r="DP11" i="2"/>
  <c r="DR11" i="2" s="1"/>
  <c r="DU82" i="2"/>
  <c r="DS83" i="2"/>
  <c r="DU83" i="2" s="1"/>
  <c r="DR55" i="2"/>
  <c r="DP63" i="2"/>
  <c r="DR63" i="2" s="1"/>
  <c r="FA15" i="13"/>
  <c r="DS16" i="1"/>
  <c r="DU16" i="1" s="1"/>
  <c r="ER17" i="13"/>
  <c r="ET11" i="13"/>
  <c r="EN7" i="1"/>
  <c r="DR7" i="1"/>
  <c r="EN55" i="2"/>
  <c r="EM63" i="2"/>
  <c r="EN63" i="2" s="1"/>
  <c r="DR15" i="1"/>
  <c r="DU55" i="2"/>
  <c r="DS63" i="2"/>
  <c r="DU63" i="2" s="1"/>
  <c r="EM83" i="2"/>
  <c r="EN83" i="2" s="1"/>
  <c r="EN82" i="2"/>
  <c r="DR82" i="2"/>
  <c r="DP83" i="2"/>
  <c r="DR83" i="2" s="1"/>
  <c r="EN15" i="1"/>
  <c r="EV15" i="13"/>
  <c r="DP16" i="1"/>
  <c r="DR16" i="1" s="1"/>
  <c r="EM16" i="1"/>
  <c r="EN16" i="1" s="1"/>
  <c r="DU15" i="1"/>
  <c r="EV41" i="1"/>
  <c r="EW41" i="1" s="1"/>
  <c r="EV39" i="1"/>
  <c r="EW39" i="1" s="1"/>
  <c r="EV34" i="1"/>
  <c r="EW34" i="1" s="1"/>
  <c r="EW8" i="1"/>
  <c r="EV16" i="1"/>
  <c r="EW16" i="1" s="1"/>
  <c r="EQ55" i="2"/>
  <c r="EP63" i="2"/>
  <c r="EQ63" i="2" s="1"/>
  <c r="EU17" i="13"/>
  <c r="EZ17" i="13"/>
  <c r="DY34" i="1"/>
  <c r="EA34" i="1" s="1"/>
  <c r="DY41" i="1"/>
  <c r="EA41" i="1" s="1"/>
  <c r="EA8" i="1"/>
  <c r="DY39" i="1"/>
  <c r="EA39" i="1" s="1"/>
  <c r="DY16" i="1"/>
  <c r="EA16" i="1" s="1"/>
  <c r="EM11" i="2"/>
  <c r="EN11" i="2" s="1"/>
  <c r="EN10" i="2"/>
  <c r="EW17" i="13"/>
  <c r="DU7" i="1"/>
  <c r="EQ7" i="1"/>
  <c r="DS11" i="2"/>
  <c r="DU11" i="2" s="1"/>
  <c r="DU10" i="2"/>
  <c r="EP83" i="2"/>
  <c r="EQ83" i="2" s="1"/>
  <c r="EQ82" i="2"/>
  <c r="EQ15" i="1"/>
  <c r="EP39" i="1" l="1"/>
  <c r="EQ39" i="1" s="1"/>
  <c r="EP34" i="1"/>
  <c r="EQ34" i="1" s="1"/>
  <c r="EP41" i="1"/>
  <c r="EQ41" i="1" s="1"/>
  <c r="EQ8" i="1"/>
  <c r="DU88" i="2"/>
  <c r="DS89" i="2"/>
  <c r="DU89" i="2" s="1"/>
  <c r="DS41" i="1"/>
  <c r="DU41" i="1" s="1"/>
  <c r="DS39" i="1"/>
  <c r="DU39" i="1" s="1"/>
  <c r="DS34" i="1"/>
  <c r="DU34" i="1" s="1"/>
  <c r="DU8" i="1"/>
  <c r="ER20" i="13"/>
  <c r="EW20" i="13"/>
  <c r="EU23" i="13"/>
  <c r="ET17" i="13"/>
  <c r="DR88" i="2"/>
  <c r="DP89" i="2"/>
  <c r="DR89" i="2" s="1"/>
  <c r="EA94" i="2"/>
  <c r="DY95" i="2"/>
  <c r="EA95" i="2" s="1"/>
  <c r="DY12" i="1"/>
  <c r="EA12" i="1" s="1"/>
  <c r="EA11" i="1"/>
  <c r="EM59" i="2"/>
  <c r="EN59" i="2" s="1"/>
  <c r="EN58" i="2"/>
  <c r="EV23" i="2"/>
  <c r="EW23" i="2" s="1"/>
  <c r="EW22" i="2"/>
  <c r="EZ23" i="13"/>
  <c r="EY17" i="13"/>
  <c r="EM89" i="2"/>
  <c r="EN89" i="2" s="1"/>
  <c r="EN88" i="2"/>
  <c r="EV12" i="1"/>
  <c r="EW12" i="1" s="1"/>
  <c r="EW11" i="1"/>
  <c r="DR58" i="2"/>
  <c r="DP59" i="2"/>
  <c r="DR59" i="2" s="1"/>
  <c r="EA22" i="2"/>
  <c r="DY23" i="2"/>
  <c r="EA23" i="2" s="1"/>
  <c r="EW23" i="13"/>
  <c r="EV95" i="2"/>
  <c r="EW95" i="2" s="1"/>
  <c r="EW94" i="2"/>
  <c r="EP59" i="2"/>
  <c r="EQ59" i="2" s="1"/>
  <c r="EQ58" i="2"/>
  <c r="EV17" i="13"/>
  <c r="EP16" i="1"/>
  <c r="EQ16" i="1" s="1"/>
  <c r="FA11" i="13"/>
  <c r="EV11" i="13"/>
  <c r="EP17" i="2"/>
  <c r="EQ17" i="2" s="1"/>
  <c r="EQ16" i="2"/>
  <c r="EM41" i="1"/>
  <c r="EN41" i="1" s="1"/>
  <c r="EM34" i="1"/>
  <c r="EN34" i="1" s="1"/>
  <c r="EM39" i="1"/>
  <c r="EN39" i="1" s="1"/>
  <c r="EN8" i="1"/>
  <c r="EM17" i="2"/>
  <c r="EN17" i="2" s="1"/>
  <c r="EN16" i="2"/>
  <c r="DS59" i="2"/>
  <c r="DU59" i="2" s="1"/>
  <c r="DU58" i="2"/>
  <c r="EZ20" i="13"/>
  <c r="EU20" i="13"/>
  <c r="ER23" i="13"/>
  <c r="DU16" i="2"/>
  <c r="DS17" i="2"/>
  <c r="DU17" i="2" s="1"/>
  <c r="EP89" i="2"/>
  <c r="EQ89" i="2" s="1"/>
  <c r="EQ88" i="2"/>
  <c r="DP34" i="1"/>
  <c r="DR34" i="1" s="1"/>
  <c r="DP41" i="1"/>
  <c r="DR41" i="1" s="1"/>
  <c r="DR8" i="1"/>
  <c r="DP39" i="1"/>
  <c r="DR39" i="1" s="1"/>
  <c r="DP17" i="2"/>
  <c r="DR17" i="2" s="1"/>
  <c r="DR16" i="2"/>
  <c r="EP23" i="2" l="1"/>
  <c r="EQ23" i="2" s="1"/>
  <c r="EQ22" i="2"/>
  <c r="EA53" i="1"/>
  <c r="EW53" i="1"/>
  <c r="EP12" i="1"/>
  <c r="EQ12" i="1" s="1"/>
  <c r="EQ11" i="1"/>
  <c r="EM18" i="1"/>
  <c r="EN18" i="1" s="1"/>
  <c r="EN17" i="1"/>
  <c r="DS23" i="2"/>
  <c r="DU23" i="2" s="1"/>
  <c r="DU22" i="2"/>
  <c r="FA17" i="13"/>
  <c r="DS92" i="2"/>
  <c r="DU92" i="2" s="1"/>
  <c r="DU91" i="2"/>
  <c r="DP65" i="2"/>
  <c r="DR65" i="2" s="1"/>
  <c r="DR64" i="2"/>
  <c r="EP20" i="2"/>
  <c r="EQ20" i="2" s="1"/>
  <c r="EQ19" i="2"/>
  <c r="DS12" i="1"/>
  <c r="DU12" i="1" s="1"/>
  <c r="DU11" i="1"/>
  <c r="DR22" i="2"/>
  <c r="DP23" i="2"/>
  <c r="DR23" i="2" s="1"/>
  <c r="EM23" i="2"/>
  <c r="EN23" i="2" s="1"/>
  <c r="EN22" i="2"/>
  <c r="EV71" i="2"/>
  <c r="EW71" i="2" s="1"/>
  <c r="EW70" i="2"/>
  <c r="EP65" i="2"/>
  <c r="EQ65" i="2" s="1"/>
  <c r="EQ64" i="2"/>
  <c r="EM20" i="2"/>
  <c r="EN20" i="2" s="1"/>
  <c r="EN19" i="2"/>
  <c r="DU19" i="2"/>
  <c r="DS20" i="2"/>
  <c r="DU20" i="2" s="1"/>
  <c r="ET23" i="13"/>
  <c r="DY71" i="2"/>
  <c r="EA71" i="2" s="1"/>
  <c r="EA70" i="2"/>
  <c r="DU64" i="2"/>
  <c r="DS65" i="2"/>
  <c r="DU65" i="2" s="1"/>
  <c r="EM65" i="2"/>
  <c r="EN65" i="2" s="1"/>
  <c r="EN64" i="2"/>
  <c r="DP20" i="2"/>
  <c r="DR20" i="2" s="1"/>
  <c r="DR19" i="2"/>
  <c r="EP92" i="2"/>
  <c r="EQ92" i="2" s="1"/>
  <c r="EQ91" i="2"/>
  <c r="EY23" i="13"/>
  <c r="EW49" i="1"/>
  <c r="EW56" i="1"/>
  <c r="EA63" i="1"/>
  <c r="EA56" i="1"/>
  <c r="EW63" i="1"/>
  <c r="EA49" i="1"/>
  <c r="EM92" i="2"/>
  <c r="EN92" i="2" s="1"/>
  <c r="EN91" i="2"/>
  <c r="EM12" i="1"/>
  <c r="EN12" i="1" s="1"/>
  <c r="EN11" i="1"/>
  <c r="DR17" i="1"/>
  <c r="DP18" i="1"/>
  <c r="DR18" i="1" s="1"/>
  <c r="ET20" i="13"/>
  <c r="DP92" i="2"/>
  <c r="DR92" i="2" s="1"/>
  <c r="DR91" i="2"/>
  <c r="DP12" i="1"/>
  <c r="DR12" i="1" s="1"/>
  <c r="DR11" i="1"/>
  <c r="EV18" i="1"/>
  <c r="EW18" i="1" s="1"/>
  <c r="EW17" i="1"/>
  <c r="EP95" i="2"/>
  <c r="EQ95" i="2" s="1"/>
  <c r="EQ94" i="2"/>
  <c r="DR94" i="2"/>
  <c r="DP95" i="2"/>
  <c r="DR95" i="2" s="1"/>
  <c r="EY20" i="13"/>
  <c r="EP68" i="2"/>
  <c r="EA17" i="1"/>
  <c r="DY18" i="1"/>
  <c r="EA18" i="1" s="1"/>
  <c r="DS95" i="2"/>
  <c r="DU95" i="2" s="1"/>
  <c r="DU94" i="2"/>
  <c r="EM95" i="2"/>
  <c r="EN95" i="2" s="1"/>
  <c r="EN94" i="2"/>
  <c r="DS18" i="1" l="1"/>
  <c r="DU18" i="1" s="1"/>
  <c r="DU17" i="1"/>
  <c r="EV23" i="13"/>
  <c r="EN53" i="1"/>
  <c r="DR53" i="1"/>
  <c r="DR70" i="2"/>
  <c r="DP71" i="2"/>
  <c r="DR71" i="2" s="1"/>
  <c r="EP18" i="1"/>
  <c r="EQ18" i="1" s="1"/>
  <c r="EQ17" i="1"/>
  <c r="EA24" i="1"/>
  <c r="EW24" i="1"/>
  <c r="EM71" i="2"/>
  <c r="EN71" i="2" s="1"/>
  <c r="EN70" i="2"/>
  <c r="DY32" i="1"/>
  <c r="EA32" i="1" s="1"/>
  <c r="EA31" i="1"/>
  <c r="FA20" i="13"/>
  <c r="DU56" i="1"/>
  <c r="DU63" i="1"/>
  <c r="DU49" i="1"/>
  <c r="EP21" i="1"/>
  <c r="EV21" i="1"/>
  <c r="EW21" i="1" s="1"/>
  <c r="EW20" i="1"/>
  <c r="EM68" i="2"/>
  <c r="EN68" i="2" s="1"/>
  <c r="EN67" i="2"/>
  <c r="EP71" i="2"/>
  <c r="EQ71" i="2" s="1"/>
  <c r="EQ70" i="2"/>
  <c r="EV32" i="1"/>
  <c r="EW32" i="1" s="1"/>
  <c r="EW31" i="1"/>
  <c r="FA23" i="13"/>
  <c r="DU53" i="1"/>
  <c r="EQ53" i="1"/>
  <c r="EV20" i="13"/>
  <c r="EN63" i="1"/>
  <c r="DR63" i="1"/>
  <c r="EN56" i="1"/>
  <c r="EN49" i="1"/>
  <c r="DR56" i="1"/>
  <c r="DR49" i="1"/>
  <c r="DP68" i="2"/>
  <c r="DR68" i="2" s="1"/>
  <c r="DR67" i="2"/>
  <c r="DY21" i="1"/>
  <c r="EA21" i="1" s="1"/>
  <c r="EA20" i="1"/>
  <c r="DU70" i="2"/>
  <c r="DS71" i="2"/>
  <c r="DU71" i="2" s="1"/>
  <c r="EW66" i="1"/>
  <c r="EA66" i="1"/>
  <c r="DS68" i="2"/>
  <c r="DU68" i="2" s="1"/>
  <c r="DU67" i="2"/>
  <c r="EA35" i="1" l="1"/>
  <c r="DY36" i="1"/>
  <c r="EA36" i="1" s="1"/>
  <c r="DS32" i="1"/>
  <c r="DU32" i="1" s="1"/>
  <c r="DU31" i="1"/>
  <c r="DR24" i="1"/>
  <c r="EP32" i="1"/>
  <c r="EQ32" i="1" s="1"/>
  <c r="EQ31" i="1"/>
  <c r="DS21" i="1"/>
  <c r="DU21" i="1" s="1"/>
  <c r="DU20" i="1"/>
  <c r="EM32" i="1"/>
  <c r="EN32" i="1" s="1"/>
  <c r="EN31" i="1"/>
  <c r="DR66" i="1"/>
  <c r="EN66" i="1"/>
  <c r="DU24" i="1"/>
  <c r="DR31" i="1"/>
  <c r="DP32" i="1"/>
  <c r="DR32" i="1" s="1"/>
  <c r="EP36" i="1"/>
  <c r="DU66" i="1"/>
  <c r="DR20" i="1"/>
  <c r="DP21" i="1"/>
  <c r="DR21" i="1" s="1"/>
  <c r="EW26" i="1"/>
  <c r="EA26" i="1"/>
  <c r="EM21" i="1"/>
  <c r="EN21" i="1" s="1"/>
  <c r="EN20" i="1"/>
  <c r="EV36" i="1"/>
  <c r="EW36" i="1" s="1"/>
  <c r="EW35" i="1"/>
  <c r="DR26" i="1" l="1"/>
  <c r="EM36" i="1"/>
  <c r="EN36" i="1" s="1"/>
  <c r="EN35" i="1"/>
  <c r="DU35" i="1"/>
  <c r="DS36" i="1"/>
  <c r="DU36" i="1" s="1"/>
  <c r="DR35" i="1"/>
  <c r="DP36" i="1"/>
  <c r="DR36" i="1" s="1"/>
  <c r="DU26" i="1"/>
  <c r="DY44" i="1" l="1"/>
  <c r="EA44" i="1" s="1"/>
  <c r="DY30" i="1"/>
  <c r="EA30" i="1" s="1"/>
  <c r="EA29" i="1"/>
  <c r="EV44" i="1"/>
  <c r="EW44" i="1" s="1"/>
  <c r="EV30" i="1"/>
  <c r="EW30" i="1" s="1"/>
  <c r="EW29" i="1"/>
  <c r="DS44" i="1" l="1"/>
  <c r="DU44" i="1" s="1"/>
  <c r="DS30" i="1"/>
  <c r="DU30" i="1" s="1"/>
  <c r="DU29" i="1"/>
  <c r="EP30" i="1"/>
  <c r="EP44" i="1"/>
  <c r="EM30" i="1"/>
  <c r="EM44" i="1"/>
  <c r="DP44" i="1"/>
  <c r="DR44" i="1" s="1"/>
  <c r="DP30" i="1"/>
  <c r="DR30" i="1" s="1"/>
  <c r="DR29" i="1"/>
  <c r="EK22" i="1" l="1"/>
  <c r="FG22" i="1"/>
  <c r="EN22" i="1" l="1"/>
  <c r="FG24" i="1"/>
  <c r="EK24" i="1"/>
  <c r="EN24" i="1" l="1"/>
  <c r="FG26" i="1"/>
  <c r="EK26" i="1"/>
  <c r="EN26" i="1" l="1"/>
  <c r="EK29" i="1" l="1"/>
  <c r="EI30" i="1"/>
  <c r="EK30" i="1" s="1"/>
  <c r="EI44" i="1"/>
  <c r="EK44" i="1" s="1"/>
  <c r="FF44" i="1"/>
  <c r="FG44" i="1" s="1"/>
  <c r="FG29" i="1"/>
  <c r="FF30" i="1"/>
  <c r="FG30" i="1" s="1"/>
  <c r="FI30" i="1" l="1"/>
  <c r="FI44" i="1"/>
  <c r="EL44" i="1"/>
  <c r="EN44" i="1" s="1"/>
  <c r="EN29" i="1"/>
  <c r="EL30" i="1"/>
  <c r="EN30" i="1" s="1"/>
  <c r="EQ66" i="2" l="1"/>
  <c r="EQ42" i="2"/>
  <c r="FV19" i="1"/>
  <c r="EZ50" i="1"/>
  <c r="FV50" i="1"/>
  <c r="EZ19" i="1"/>
  <c r="EQ50" i="1" l="1"/>
  <c r="EQ19" i="1"/>
  <c r="EZ56" i="1"/>
  <c r="EZ49" i="1"/>
  <c r="EZ63" i="1"/>
  <c r="FL68" i="2"/>
  <c r="FY20" i="13"/>
  <c r="FL44" i="2"/>
  <c r="FX20" i="13"/>
  <c r="EZ24" i="1" l="1"/>
  <c r="FV24" i="1"/>
  <c r="EQ67" i="2"/>
  <c r="EO68" i="2"/>
  <c r="EQ68" i="2" s="1"/>
  <c r="FV56" i="1"/>
  <c r="FU54" i="1"/>
  <c r="FV49" i="1"/>
  <c r="FV66" i="1"/>
  <c r="EZ66" i="1"/>
  <c r="FV63" i="1"/>
  <c r="GA20" i="13"/>
  <c r="FL54" i="1"/>
  <c r="EQ56" i="1"/>
  <c r="EQ63" i="1"/>
  <c r="FL21" i="1"/>
  <c r="EQ49" i="1"/>
  <c r="EX21" i="1"/>
  <c r="EZ21" i="1" s="1"/>
  <c r="EZ20" i="1"/>
  <c r="EQ43" i="2"/>
  <c r="EO44" i="2"/>
  <c r="EQ44" i="2" s="1"/>
  <c r="FU21" i="1"/>
  <c r="FV21" i="1" s="1"/>
  <c r="FV20" i="1"/>
  <c r="FU67" i="1" l="1"/>
  <c r="EO21" i="1"/>
  <c r="EQ21" i="1" s="1"/>
  <c r="EQ20" i="1"/>
  <c r="FU33" i="1"/>
  <c r="FU36" i="1"/>
  <c r="FV36" i="1" s="1"/>
  <c r="FV35" i="1"/>
  <c r="EZ26" i="1"/>
  <c r="FV26" i="1"/>
  <c r="EQ66" i="1"/>
  <c r="FL67" i="1"/>
  <c r="EX36" i="1"/>
  <c r="EZ36" i="1" s="1"/>
  <c r="EZ35" i="1"/>
  <c r="EQ24" i="1"/>
  <c r="FV33" i="1" l="1"/>
  <c r="FU60" i="1"/>
  <c r="FU34" i="1"/>
  <c r="FV34" i="1" s="1"/>
  <c r="FL36" i="1"/>
  <c r="FL33" i="1"/>
  <c r="EO36" i="1"/>
  <c r="EQ36" i="1" s="1"/>
  <c r="EQ35" i="1"/>
  <c r="EQ26" i="1"/>
  <c r="FL34" i="1" l="1"/>
  <c r="FL60" i="1"/>
  <c r="FL61" i="1" s="1"/>
  <c r="FV60" i="1"/>
  <c r="FU61" i="1"/>
  <c r="FU30" i="1"/>
  <c r="FV30" i="1" s="1"/>
  <c r="FU44" i="1"/>
  <c r="FV44" i="1" s="1"/>
  <c r="FV29" i="1"/>
  <c r="EX30" i="1"/>
  <c r="EZ30" i="1" s="1"/>
  <c r="EX44" i="1"/>
  <c r="EZ44" i="1" s="1"/>
  <c r="EZ29" i="1"/>
  <c r="FL30" i="1" l="1"/>
  <c r="FL44" i="1"/>
  <c r="EO30" i="1"/>
  <c r="EQ30" i="1" s="1"/>
  <c r="EQ29" i="1"/>
  <c r="EO44" i="1"/>
  <c r="EQ44" i="1" s="1"/>
  <c r="FP57" i="2" l="1"/>
  <c r="ET57" i="2"/>
  <c r="ES9" i="7" l="1"/>
  <c r="FO9" i="7"/>
  <c r="CF29" i="4" l="1"/>
  <c r="CF26" i="4"/>
  <c r="CF34" i="4"/>
  <c r="CF28" i="4"/>
  <c r="CF21" i="4"/>
  <c r="CF35" i="4"/>
  <c r="FP81" i="2" l="1"/>
  <c r="ET81" i="2"/>
  <c r="ET13" i="2"/>
  <c r="FP13" i="2"/>
  <c r="FP9" i="2"/>
  <c r="ET9" i="2"/>
  <c r="ET85" i="2"/>
  <c r="FP85" i="2"/>
  <c r="ET37" i="2"/>
  <c r="FP37" i="2"/>
  <c r="FP33" i="2"/>
  <c r="ET33" i="2"/>
  <c r="FP61" i="2"/>
  <c r="ET61" i="2"/>
  <c r="CF19" i="4"/>
  <c r="CF25" i="4"/>
  <c r="CF14" i="4"/>
  <c r="CF30" i="4"/>
  <c r="CF36" i="4"/>
  <c r="CF15" i="4"/>
  <c r="CF33" i="4"/>
  <c r="CF27" i="4"/>
  <c r="CF20" i="4"/>
  <c r="FO13" i="7"/>
  <c r="ES13" i="7"/>
  <c r="ES18" i="7"/>
  <c r="CO35" i="4"/>
  <c r="CP35" i="4"/>
  <c r="CN35" i="4"/>
  <c r="CM35" i="4"/>
  <c r="CN21" i="4"/>
  <c r="CO21" i="4"/>
  <c r="CP21" i="4"/>
  <c r="CM21" i="4"/>
  <c r="CN28" i="4"/>
  <c r="CO28" i="4"/>
  <c r="CP28" i="4"/>
  <c r="CM28" i="4"/>
  <c r="CP34" i="4"/>
  <c r="CN34" i="4"/>
  <c r="CO34" i="4"/>
  <c r="CM34" i="4"/>
  <c r="CP26" i="4"/>
  <c r="CN26" i="4"/>
  <c r="CO26" i="4"/>
  <c r="CM26" i="4"/>
  <c r="CP29" i="4"/>
  <c r="CO29" i="4"/>
  <c r="CN29" i="4"/>
  <c r="CM29" i="4"/>
  <c r="FN14" i="7" l="1"/>
  <c r="ET80" i="2"/>
  <c r="FP80" i="2"/>
  <c r="GC14" i="13"/>
  <c r="FO38" i="2"/>
  <c r="ET66" i="2"/>
  <c r="GE14" i="13"/>
  <c r="FP69" i="2"/>
  <c r="ET69" i="2"/>
  <c r="ET18" i="2"/>
  <c r="FP18" i="2"/>
  <c r="GB14" i="13"/>
  <c r="FP5" i="2"/>
  <c r="ET5" i="2"/>
  <c r="GD14" i="13"/>
  <c r="FO62" i="2"/>
  <c r="ET29" i="2"/>
  <c r="FP29" i="2"/>
  <c r="ET51" i="1"/>
  <c r="ET58" i="1"/>
  <c r="ET10" i="1"/>
  <c r="ET64" i="1"/>
  <c r="ET21" i="2"/>
  <c r="FP21" i="2"/>
  <c r="ET42" i="2"/>
  <c r="FP90" i="2"/>
  <c r="ET90" i="2"/>
  <c r="ET45" i="2"/>
  <c r="FP45" i="2"/>
  <c r="ET8" i="2"/>
  <c r="FP8" i="2"/>
  <c r="FP56" i="2"/>
  <c r="ET56" i="2"/>
  <c r="FP77" i="2"/>
  <c r="ET77" i="2"/>
  <c r="ET32" i="2"/>
  <c r="FP32" i="2"/>
  <c r="FP93" i="2"/>
  <c r="ET93" i="2"/>
  <c r="FP53" i="2"/>
  <c r="ET53" i="2"/>
  <c r="CF38" i="4"/>
  <c r="CF37" i="4"/>
  <c r="FO21" i="7"/>
  <c r="ES21" i="7"/>
  <c r="ES6" i="7"/>
  <c r="FO8" i="7"/>
  <c r="ES8" i="7"/>
  <c r="EQ14" i="7"/>
  <c r="ES12" i="7"/>
  <c r="CP20" i="4"/>
  <c r="CN20" i="4"/>
  <c r="CO20" i="4"/>
  <c r="CM20" i="4"/>
  <c r="CN27" i="4"/>
  <c r="CO27" i="4"/>
  <c r="CP27" i="4"/>
  <c r="CM27" i="4"/>
  <c r="CP33" i="4"/>
  <c r="CO33" i="4"/>
  <c r="CN33" i="4"/>
  <c r="CM33" i="4"/>
  <c r="CN15" i="4"/>
  <c r="CP15" i="4"/>
  <c r="CO15" i="4"/>
  <c r="CM15" i="4"/>
  <c r="CN36" i="4"/>
  <c r="CO36" i="4"/>
  <c r="CP36" i="4"/>
  <c r="CM36" i="4"/>
  <c r="CN30" i="4"/>
  <c r="CO30" i="4"/>
  <c r="CP30" i="4"/>
  <c r="CM30" i="4"/>
  <c r="CP14" i="4"/>
  <c r="CO14" i="4"/>
  <c r="CN14" i="4"/>
  <c r="CM14" i="4"/>
  <c r="CN25" i="4"/>
  <c r="CO25" i="4"/>
  <c r="CP25" i="4"/>
  <c r="CM25" i="4"/>
  <c r="CP19" i="4"/>
  <c r="CN19" i="4"/>
  <c r="CO19" i="4"/>
  <c r="CM19" i="4"/>
  <c r="ET27" i="1" l="1"/>
  <c r="FP27" i="1"/>
  <c r="ET25" i="1"/>
  <c r="GE15" i="13"/>
  <c r="FP78" i="2"/>
  <c r="ET78" i="2"/>
  <c r="ET12" i="2"/>
  <c r="ER14" i="2"/>
  <c r="ER38" i="2"/>
  <c r="ET36" i="2"/>
  <c r="ET6" i="2"/>
  <c r="FP6" i="2"/>
  <c r="FO14" i="2"/>
  <c r="FP12" i="2"/>
  <c r="FO86" i="2"/>
  <c r="FP84" i="2"/>
  <c r="FP54" i="2"/>
  <c r="ET54" i="2"/>
  <c r="FP7" i="2"/>
  <c r="ET7" i="2"/>
  <c r="GB15" i="13"/>
  <c r="ET31" i="2"/>
  <c r="FP31" i="2"/>
  <c r="GC15" i="13"/>
  <c r="ET30" i="2"/>
  <c r="FP30" i="2"/>
  <c r="ER62" i="2"/>
  <c r="ET60" i="2"/>
  <c r="ET84" i="2"/>
  <c r="ER86" i="2"/>
  <c r="ES14" i="7"/>
  <c r="CP37" i="4"/>
  <c r="CO37" i="4"/>
  <c r="CN37" i="4"/>
  <c r="CM37" i="4"/>
  <c r="CF13" i="4"/>
  <c r="CE22" i="4"/>
  <c r="CF22" i="4" s="1"/>
  <c r="CP13" i="4"/>
  <c r="CL22" i="4"/>
  <c r="CO13" i="4"/>
  <c r="CN13" i="4"/>
  <c r="CN38" i="4"/>
  <c r="CO38" i="4"/>
  <c r="CP38" i="4"/>
  <c r="CM38" i="4"/>
  <c r="ER100" i="2" l="1"/>
  <c r="ET100" i="2" s="1"/>
  <c r="ET79" i="2"/>
  <c r="ER98" i="2"/>
  <c r="ET98" i="2" s="1"/>
  <c r="ET62" i="2"/>
  <c r="FO87" i="2"/>
  <c r="FP87" i="2" s="1"/>
  <c r="FP86" i="2"/>
  <c r="ER15" i="2"/>
  <c r="ET15" i="2" s="1"/>
  <c r="ET14" i="2"/>
  <c r="FO15" i="2"/>
  <c r="FP15" i="2" s="1"/>
  <c r="FP14" i="2"/>
  <c r="ET13" i="1"/>
  <c r="GE11" i="13"/>
  <c r="ET86" i="2"/>
  <c r="ER87" i="2"/>
  <c r="ET87" i="2" s="1"/>
  <c r="FO39" i="2"/>
  <c r="GD15" i="13"/>
  <c r="ET55" i="2"/>
  <c r="GB11" i="13"/>
  <c r="FO98" i="2"/>
  <c r="FP98" i="2" s="1"/>
  <c r="FO100" i="2"/>
  <c r="FP100" i="2" s="1"/>
  <c r="FP79" i="2"/>
  <c r="GC11" i="13"/>
  <c r="ET38" i="2"/>
  <c r="ER39" i="2"/>
  <c r="ET39" i="2" s="1"/>
  <c r="CF23" i="4"/>
  <c r="CF40" i="4"/>
  <c r="CO22" i="4"/>
  <c r="CN22" i="4"/>
  <c r="CP22" i="4"/>
  <c r="CO24" i="4"/>
  <c r="CL31" i="4"/>
  <c r="CN24" i="4"/>
  <c r="CP24" i="4"/>
  <c r="CF24" i="4"/>
  <c r="CE31" i="4"/>
  <c r="CF31" i="4" s="1"/>
  <c r="CF5" i="4"/>
  <c r="CP5" i="4"/>
  <c r="CO5" i="4"/>
  <c r="CN5" i="4"/>
  <c r="CF32" i="4"/>
  <c r="CE39" i="4"/>
  <c r="CF39" i="4" s="1"/>
  <c r="CO32" i="4"/>
  <c r="CP32" i="4"/>
  <c r="CL39" i="4"/>
  <c r="CN32" i="4"/>
  <c r="CL44" i="4" l="1"/>
  <c r="CL48" i="4"/>
  <c r="FO35" i="2"/>
  <c r="FP35" i="2" s="1"/>
  <c r="FP34" i="2"/>
  <c r="ET82" i="2"/>
  <c r="ER83" i="2"/>
  <c r="ET83" i="2" s="1"/>
  <c r="ET34" i="2"/>
  <c r="ER35" i="2"/>
  <c r="ET35" i="2" s="1"/>
  <c r="FO83" i="2"/>
  <c r="FP83" i="2" s="1"/>
  <c r="FP82" i="2"/>
  <c r="GB17" i="13"/>
  <c r="FP55" i="2"/>
  <c r="FO63" i="2"/>
  <c r="ER63" i="2"/>
  <c r="ET63" i="2" s="1"/>
  <c r="GD11" i="13"/>
  <c r="GE17" i="13"/>
  <c r="GC17" i="13"/>
  <c r="FO41" i="2"/>
  <c r="FO11" i="2"/>
  <c r="FP11" i="2" s="1"/>
  <c r="FP10" i="2"/>
  <c r="CE48" i="4"/>
  <c r="ER11" i="2"/>
  <c r="ET11" i="2" s="1"/>
  <c r="ET10" i="2"/>
  <c r="CO39" i="4"/>
  <c r="CN39" i="4"/>
  <c r="CP39" i="4"/>
  <c r="CO31" i="4"/>
  <c r="CN31" i="4"/>
  <c r="CP31" i="4"/>
  <c r="CP40" i="4"/>
  <c r="CO40" i="4"/>
  <c r="CN40" i="4"/>
  <c r="CN23" i="4"/>
  <c r="CP23" i="4"/>
  <c r="CO23" i="4"/>
  <c r="GE20" i="13" l="1"/>
  <c r="ER59" i="2"/>
  <c r="ET59" i="2" s="1"/>
  <c r="ET58" i="2"/>
  <c r="GD17" i="13"/>
  <c r="FO65" i="2"/>
  <c r="FO89" i="2"/>
  <c r="FP89" i="2" s="1"/>
  <c r="FP88" i="2"/>
  <c r="GB23" i="13"/>
  <c r="GB20" i="13"/>
  <c r="ET16" i="2"/>
  <c r="ER17" i="2"/>
  <c r="ET17" i="2" s="1"/>
  <c r="GE23" i="13"/>
  <c r="FO44" i="2"/>
  <c r="GC20" i="13"/>
  <c r="ET88" i="2"/>
  <c r="ER89" i="2"/>
  <c r="ET89" i="2" s="1"/>
  <c r="ET40" i="2"/>
  <c r="ER41" i="2"/>
  <c r="ET41" i="2" s="1"/>
  <c r="GC23" i="13"/>
  <c r="FO47" i="2"/>
  <c r="FO59" i="2"/>
  <c r="FP59" i="2" s="1"/>
  <c r="FP58" i="2"/>
  <c r="FO17" i="2"/>
  <c r="FP17" i="2" s="1"/>
  <c r="FP16" i="2"/>
  <c r="ET28" i="1" l="1"/>
  <c r="ER47" i="2"/>
  <c r="ET47" i="2" s="1"/>
  <c r="ET46" i="2"/>
  <c r="ER44" i="2"/>
  <c r="ET44" i="2" s="1"/>
  <c r="ET43" i="2"/>
  <c r="GF14" i="13"/>
  <c r="ET65" i="1"/>
  <c r="ET52" i="1"/>
  <c r="FP65" i="1"/>
  <c r="FP59" i="1"/>
  <c r="FP52" i="1"/>
  <c r="ET59" i="1"/>
  <c r="ET50" i="1"/>
  <c r="ET19" i="1"/>
  <c r="FO68" i="2"/>
  <c r="GD20" i="13"/>
  <c r="ET19" i="2"/>
  <c r="ER20" i="2"/>
  <c r="ET20" i="2" s="1"/>
  <c r="ET64" i="2"/>
  <c r="ER65" i="2"/>
  <c r="ET65" i="2" s="1"/>
  <c r="FP19" i="2"/>
  <c r="FO20" i="2"/>
  <c r="FP20" i="2" s="1"/>
  <c r="FO24" i="2"/>
  <c r="FP23" i="1"/>
  <c r="FP57" i="1"/>
  <c r="ET57" i="1"/>
  <c r="ET23" i="1"/>
  <c r="FO95" i="2"/>
  <c r="FP95" i="2" s="1"/>
  <c r="FP94" i="2"/>
  <c r="ET22" i="2"/>
  <c r="ER23" i="2"/>
  <c r="ET23" i="2" s="1"/>
  <c r="FO23" i="2"/>
  <c r="FP23" i="2" s="1"/>
  <c r="FP22" i="2"/>
  <c r="ER95" i="2"/>
  <c r="ET95" i="2" s="1"/>
  <c r="ET94" i="2"/>
  <c r="FO92" i="2"/>
  <c r="FP92" i="2" s="1"/>
  <c r="FP91" i="2"/>
  <c r="ET91" i="2"/>
  <c r="ER92" i="2"/>
  <c r="ET92" i="2" s="1"/>
  <c r="FO71" i="2"/>
  <c r="GD23" i="13"/>
  <c r="ES5" i="7"/>
  <c r="ET70" i="2" l="1"/>
  <c r="ER71" i="2"/>
  <c r="ET71" i="2" s="1"/>
  <c r="FP7" i="1"/>
  <c r="ET7" i="1"/>
  <c r="ET9" i="1"/>
  <c r="ER68" i="2"/>
  <c r="ET68" i="2" s="1"/>
  <c r="ET67" i="2"/>
  <c r="ET14" i="1"/>
  <c r="ER15" i="1"/>
  <c r="FP14" i="1"/>
  <c r="FO15" i="1"/>
  <c r="ET6" i="1"/>
  <c r="FP6" i="1"/>
  <c r="ET22" i="1"/>
  <c r="FN15" i="7"/>
  <c r="EQ15" i="7"/>
  <c r="ES15" i="7" s="1"/>
  <c r="ET15" i="1" l="1"/>
  <c r="GF15" i="13"/>
  <c r="FN11" i="7"/>
  <c r="EQ27" i="7"/>
  <c r="ES27" i="7" s="1"/>
  <c r="ES7" i="7"/>
  <c r="ER41" i="1" l="1"/>
  <c r="ET41" i="1" s="1"/>
  <c r="ER39" i="1"/>
  <c r="ET39" i="1" s="1"/>
  <c r="ET8" i="1"/>
  <c r="ER34" i="1"/>
  <c r="ET34" i="1" s="1"/>
  <c r="FO39" i="1"/>
  <c r="FP39" i="1" s="1"/>
  <c r="FP8" i="1"/>
  <c r="FO41" i="1"/>
  <c r="FP41" i="1" s="1"/>
  <c r="ER16" i="1"/>
  <c r="ET16" i="1" s="1"/>
  <c r="GF11" i="13"/>
  <c r="FO12" i="1"/>
  <c r="FO16" i="1"/>
  <c r="FN17" i="7"/>
  <c r="ES10" i="7"/>
  <c r="EQ11" i="7"/>
  <c r="ES11" i="7" s="1"/>
  <c r="GF17" i="13" l="1"/>
  <c r="FO18" i="1"/>
  <c r="ER12" i="1"/>
  <c r="ET12" i="1" s="1"/>
  <c r="ET11" i="1"/>
  <c r="FN20" i="7"/>
  <c r="FN25" i="7"/>
  <c r="ES16" i="7"/>
  <c r="EQ17" i="7"/>
  <c r="ES17" i="7" s="1"/>
  <c r="FN27" i="7"/>
  <c r="GF20" i="13" l="1"/>
  <c r="ET49" i="1"/>
  <c r="ET56" i="1"/>
  <c r="FO21" i="1"/>
  <c r="ET63" i="1"/>
  <c r="GF23" i="13"/>
  <c r="FO32" i="1"/>
  <c r="ET53" i="1"/>
  <c r="ET17" i="1"/>
  <c r="ER18" i="1"/>
  <c r="ET18" i="1" s="1"/>
  <c r="EQ25" i="7"/>
  <c r="ES25" i="7" s="1"/>
  <c r="ES24" i="7"/>
  <c r="EQ20" i="7"/>
  <c r="ES20" i="7" s="1"/>
  <c r="ES19" i="7"/>
  <c r="ET24" i="1" l="1"/>
  <c r="FO54" i="1"/>
  <c r="ET20" i="1"/>
  <c r="ER21" i="1"/>
  <c r="ET21" i="1" s="1"/>
  <c r="FO67" i="1"/>
  <c r="ET66" i="1"/>
  <c r="ER32" i="1"/>
  <c r="ET32" i="1" s="1"/>
  <c r="ET31" i="1"/>
  <c r="FO33" i="1" l="1"/>
  <c r="FO36" i="1"/>
  <c r="ET35" i="1"/>
  <c r="ER36" i="1"/>
  <c r="ET36" i="1" s="1"/>
  <c r="ET26" i="1"/>
  <c r="FN23" i="7"/>
  <c r="FO34" i="1" l="1"/>
  <c r="FO60" i="1"/>
  <c r="FO61" i="1" s="1"/>
  <c r="EQ23" i="7"/>
  <c r="ES23" i="7" s="1"/>
  <c r="ES22" i="7"/>
  <c r="FO30" i="1" l="1"/>
  <c r="FO44" i="1"/>
  <c r="ER30" i="1"/>
  <c r="ET30" i="1" s="1"/>
  <c r="ET29" i="1"/>
  <c r="ER44" i="1"/>
  <c r="ET44" i="1" s="1"/>
  <c r="HE61" i="2" l="1"/>
  <c r="FM61" i="2"/>
  <c r="FJ61" i="2"/>
  <c r="GI61" i="2" l="1"/>
  <c r="GF61" i="2"/>
  <c r="FM53" i="2"/>
  <c r="FJ53" i="2"/>
  <c r="FL9" i="7" l="1"/>
  <c r="FI9" i="7"/>
  <c r="FJ66" i="2" l="1"/>
  <c r="HE66" i="2"/>
  <c r="GF66" i="2" l="1"/>
  <c r="FJ37" i="2"/>
  <c r="FM81" i="2"/>
  <c r="FJ9" i="2"/>
  <c r="HE69" i="2"/>
  <c r="HE37" i="2"/>
  <c r="FJ13" i="2"/>
  <c r="FM37" i="2"/>
  <c r="FM9" i="2"/>
  <c r="FJ85" i="2"/>
  <c r="HE81" i="2"/>
  <c r="FJ57" i="2"/>
  <c r="HE85" i="2"/>
  <c r="HE33" i="2"/>
  <c r="FM85" i="2"/>
  <c r="FJ33" i="2"/>
  <c r="FM13" i="2"/>
  <c r="HE57" i="2"/>
  <c r="HE13" i="2"/>
  <c r="FM57" i="2"/>
  <c r="FJ81" i="2"/>
  <c r="HE45" i="2"/>
  <c r="HE9" i="2"/>
  <c r="HE32" i="2"/>
  <c r="FM33" i="2"/>
  <c r="FL13" i="7"/>
  <c r="FI13" i="7"/>
  <c r="FI18" i="7"/>
  <c r="GF37" i="2" l="1"/>
  <c r="GF9" i="2"/>
  <c r="GI81" i="2"/>
  <c r="GF13" i="2"/>
  <c r="FM56" i="2"/>
  <c r="HE90" i="2"/>
  <c r="GE14" i="2"/>
  <c r="GR14" i="13"/>
  <c r="HE18" i="2"/>
  <c r="HE77" i="2"/>
  <c r="HB23" i="1"/>
  <c r="GI33" i="2"/>
  <c r="GI85" i="2"/>
  <c r="GF57" i="2"/>
  <c r="FM29" i="2"/>
  <c r="FJ8" i="2"/>
  <c r="FJ5" i="2"/>
  <c r="FJ80" i="2"/>
  <c r="GI32" i="2"/>
  <c r="FM32" i="2"/>
  <c r="HA38" i="2"/>
  <c r="IC14" i="13"/>
  <c r="FM21" i="2"/>
  <c r="ID14" i="13"/>
  <c r="HA62" i="2"/>
  <c r="HE80" i="2"/>
  <c r="FM8" i="2"/>
  <c r="HE57" i="1"/>
  <c r="HE23" i="1"/>
  <c r="FM5" i="2"/>
  <c r="FM80" i="2"/>
  <c r="FM52" i="1"/>
  <c r="FM65" i="1"/>
  <c r="FM14" i="1"/>
  <c r="FM59" i="1"/>
  <c r="GF85" i="2"/>
  <c r="HE21" i="2"/>
  <c r="HE5" i="2"/>
  <c r="FJ90" i="2"/>
  <c r="GW14" i="13"/>
  <c r="GH14" i="2"/>
  <c r="FJ93" i="2"/>
  <c r="GF53" i="2"/>
  <c r="GI13" i="2"/>
  <c r="GF81" i="2"/>
  <c r="GI37" i="2"/>
  <c r="FJ21" i="2"/>
  <c r="FM77" i="2"/>
  <c r="GF69" i="2"/>
  <c r="FJ69" i="2"/>
  <c r="FJ32" i="2"/>
  <c r="GF32" i="2"/>
  <c r="GZ14" i="13"/>
  <c r="GH86" i="2"/>
  <c r="FJ42" i="2"/>
  <c r="GF42" i="2"/>
  <c r="IB14" i="13"/>
  <c r="HA14" i="2"/>
  <c r="FJ45" i="2"/>
  <c r="GF45" i="2"/>
  <c r="HE29" i="2"/>
  <c r="FM90" i="2"/>
  <c r="FJ18" i="2"/>
  <c r="HE78" i="2"/>
  <c r="FM93" i="2"/>
  <c r="HE93" i="2"/>
  <c r="GI53" i="2"/>
  <c r="HE53" i="2"/>
  <c r="GI9" i="2"/>
  <c r="IG14" i="13"/>
  <c r="HE8" i="2"/>
  <c r="FJ29" i="2"/>
  <c r="GS14" i="13"/>
  <c r="GE38" i="2"/>
  <c r="HE54" i="2"/>
  <c r="GE62" i="2"/>
  <c r="GT14" i="13"/>
  <c r="GI56" i="2"/>
  <c r="HE56" i="2"/>
  <c r="GI69" i="2"/>
  <c r="FM69" i="2"/>
  <c r="FJ56" i="2"/>
  <c r="GD14" i="7"/>
  <c r="GI57" i="2"/>
  <c r="GF33" i="2"/>
  <c r="IE14" i="13"/>
  <c r="HA86" i="2"/>
  <c r="IH14" i="13"/>
  <c r="IJ14" i="13"/>
  <c r="GE86" i="2"/>
  <c r="GU14" i="13"/>
  <c r="FJ77" i="2"/>
  <c r="FM45" i="2"/>
  <c r="GI45" i="2"/>
  <c r="FJ59" i="1"/>
  <c r="FJ65" i="1"/>
  <c r="FJ14" i="1"/>
  <c r="FJ52" i="1"/>
  <c r="FM18" i="2"/>
  <c r="HE30" i="2"/>
  <c r="FL8" i="7"/>
  <c r="FI8" i="7"/>
  <c r="FL21" i="7"/>
  <c r="FI21" i="7"/>
  <c r="FI12" i="7"/>
  <c r="FG14" i="7"/>
  <c r="GI8" i="2" l="1"/>
  <c r="GI21" i="2"/>
  <c r="GF18" i="2"/>
  <c r="GF90" i="2"/>
  <c r="GI5" i="2"/>
  <c r="GI29" i="2"/>
  <c r="GI93" i="2"/>
  <c r="GF93" i="2"/>
  <c r="GI90" i="2"/>
  <c r="GI77" i="2"/>
  <c r="GU15" i="13"/>
  <c r="GE87" i="2"/>
  <c r="ID15" i="13"/>
  <c r="HA63" i="2"/>
  <c r="GF30" i="2"/>
  <c r="FJ30" i="2"/>
  <c r="FJ78" i="2"/>
  <c r="GF78" i="2"/>
  <c r="FM6" i="2"/>
  <c r="HE31" i="2"/>
  <c r="IH15" i="13"/>
  <c r="HE6" i="2"/>
  <c r="GF77" i="2"/>
  <c r="HD86" i="2"/>
  <c r="HE84" i="2"/>
  <c r="GI18" i="2"/>
  <c r="HD38" i="2"/>
  <c r="HE36" i="2"/>
  <c r="GD62" i="2"/>
  <c r="GF60" i="2"/>
  <c r="GF54" i="2"/>
  <c r="FJ54" i="2"/>
  <c r="GV14" i="13"/>
  <c r="GE15" i="1"/>
  <c r="FK14" i="2"/>
  <c r="FM12" i="2"/>
  <c r="FJ28" i="1"/>
  <c r="HD14" i="2"/>
  <c r="HE12" i="2"/>
  <c r="FH14" i="2"/>
  <c r="FJ12" i="2"/>
  <c r="GF21" i="2"/>
  <c r="FM54" i="2"/>
  <c r="GI54" i="2"/>
  <c r="GZ15" i="13"/>
  <c r="HE55" i="2"/>
  <c r="GI30" i="2"/>
  <c r="FM30" i="2"/>
  <c r="HA15" i="2"/>
  <c r="IB15" i="13"/>
  <c r="GG38" i="2"/>
  <c r="FJ36" i="2"/>
  <c r="FH38" i="2"/>
  <c r="GI12" i="2"/>
  <c r="GG14" i="2"/>
  <c r="GF8" i="2"/>
  <c r="FM84" i="2"/>
  <c r="FK86" i="2"/>
  <c r="GG86" i="2"/>
  <c r="GI84" i="2"/>
  <c r="FM78" i="2"/>
  <c r="GI78" i="2"/>
  <c r="IE15" i="13"/>
  <c r="FJ84" i="2"/>
  <c r="FH86" i="2"/>
  <c r="GF29" i="2"/>
  <c r="GF5" i="2"/>
  <c r="IJ15" i="13"/>
  <c r="IC15" i="13"/>
  <c r="HA39" i="2"/>
  <c r="IG15" i="13"/>
  <c r="HE7" i="2"/>
  <c r="FH62" i="2"/>
  <c r="FJ60" i="2"/>
  <c r="GD14" i="2"/>
  <c r="GF12" i="2"/>
  <c r="GF56" i="2"/>
  <c r="GI80" i="2"/>
  <c r="GF80" i="2"/>
  <c r="FJ6" i="2"/>
  <c r="GF84" i="2"/>
  <c r="GD86" i="2"/>
  <c r="GF36" i="2"/>
  <c r="GD38" i="2"/>
  <c r="FI14" i="7"/>
  <c r="GE63" i="2" l="1"/>
  <c r="FJ55" i="2"/>
  <c r="GT15" i="13"/>
  <c r="GD87" i="2"/>
  <c r="GF87" i="2" s="1"/>
  <c r="GF86" i="2"/>
  <c r="FJ86" i="2"/>
  <c r="FH87" i="2"/>
  <c r="FJ87" i="2" s="1"/>
  <c r="HA59" i="2"/>
  <c r="ID11" i="13"/>
  <c r="GF6" i="2"/>
  <c r="HE79" i="2"/>
  <c r="HD98" i="2"/>
  <c r="HE98" i="2" s="1"/>
  <c r="HD100" i="2"/>
  <c r="HE100" i="2" s="1"/>
  <c r="GD100" i="2"/>
  <c r="GD98" i="2"/>
  <c r="GF79" i="2"/>
  <c r="FM86" i="2"/>
  <c r="FK87" i="2"/>
  <c r="FM87" i="2" s="1"/>
  <c r="GG39" i="2"/>
  <c r="HD87" i="2"/>
  <c r="HE87" i="2" s="1"/>
  <c r="HE86" i="2"/>
  <c r="FM31" i="2"/>
  <c r="GI31" i="2"/>
  <c r="HA100" i="2"/>
  <c r="HA98" i="2"/>
  <c r="FM14" i="2"/>
  <c r="GD63" i="2"/>
  <c r="GF62" i="2"/>
  <c r="IG11" i="13"/>
  <c r="GE39" i="2"/>
  <c r="FJ31" i="2"/>
  <c r="GS15" i="13"/>
  <c r="GH83" i="2"/>
  <c r="GZ11" i="13"/>
  <c r="II11" i="13"/>
  <c r="FM28" i="1"/>
  <c r="GG98" i="2"/>
  <c r="GG100" i="2"/>
  <c r="GI79" i="2"/>
  <c r="FM79" i="2"/>
  <c r="FK98" i="2"/>
  <c r="FM98" i="2" s="1"/>
  <c r="FK100" i="2"/>
  <c r="FM100" i="2" s="1"/>
  <c r="FJ14" i="2"/>
  <c r="FJ13" i="1"/>
  <c r="FH15" i="1"/>
  <c r="GI6" i="2"/>
  <c r="GF55" i="2"/>
  <c r="GI55" i="2"/>
  <c r="FM55" i="2"/>
  <c r="HA35" i="2"/>
  <c r="IC11" i="13"/>
  <c r="HA83" i="2"/>
  <c r="IE11" i="13"/>
  <c r="GF14" i="2"/>
  <c r="GD15" i="2"/>
  <c r="GI14" i="2"/>
  <c r="GG15" i="2"/>
  <c r="GH98" i="2"/>
  <c r="GH100" i="2"/>
  <c r="GH87" i="2"/>
  <c r="GE98" i="2"/>
  <c r="GE100" i="2"/>
  <c r="GU11" i="13"/>
  <c r="GE83" i="2"/>
  <c r="GH15" i="2"/>
  <c r="FM7" i="2"/>
  <c r="GW15" i="13"/>
  <c r="GG87" i="2"/>
  <c r="GI86" i="2"/>
  <c r="IH11" i="13"/>
  <c r="GD39" i="2"/>
  <c r="GF38" i="2"/>
  <c r="HB13" i="1"/>
  <c r="HD39" i="2"/>
  <c r="HE39" i="2" s="1"/>
  <c r="HE38" i="2"/>
  <c r="IJ11" i="13"/>
  <c r="IB11" i="13"/>
  <c r="HA11" i="2"/>
  <c r="FJ25" i="1"/>
  <c r="GE15" i="2"/>
  <c r="FJ7" i="2"/>
  <c r="GR15" i="13"/>
  <c r="GF13" i="1"/>
  <c r="FJ62" i="2"/>
  <c r="HA87" i="2"/>
  <c r="FJ38" i="2"/>
  <c r="HD15" i="2"/>
  <c r="HE15" i="2" s="1"/>
  <c r="HE14" i="2"/>
  <c r="FJ79" i="2"/>
  <c r="FH98" i="2"/>
  <c r="FJ98" i="2" s="1"/>
  <c r="FH100" i="2"/>
  <c r="FJ100" i="2" s="1"/>
  <c r="FH63" i="2" l="1"/>
  <c r="FJ63" i="2" s="1"/>
  <c r="FH39" i="2"/>
  <c r="FJ39" i="2" s="1"/>
  <c r="GF39" i="2"/>
  <c r="GI87" i="2"/>
  <c r="GF100" i="2"/>
  <c r="GI98" i="2"/>
  <c r="GF63" i="2"/>
  <c r="FH15" i="2"/>
  <c r="FJ15" i="2" s="1"/>
  <c r="GF15" i="2"/>
  <c r="HA17" i="2"/>
  <c r="IB17" i="13"/>
  <c r="FM23" i="1"/>
  <c r="GI57" i="1"/>
  <c r="FM57" i="1"/>
  <c r="GI23" i="1"/>
  <c r="GV15" i="13"/>
  <c r="FH16" i="1"/>
  <c r="FJ16" i="1" s="1"/>
  <c r="GT11" i="13"/>
  <c r="GE59" i="2"/>
  <c r="GR11" i="13"/>
  <c r="GE11" i="2"/>
  <c r="GD11" i="2"/>
  <c r="FK15" i="2"/>
  <c r="FM15" i="2" s="1"/>
  <c r="GH35" i="2"/>
  <c r="GX11" i="13"/>
  <c r="HE6" i="1"/>
  <c r="IC17" i="13"/>
  <c r="HA41" i="2"/>
  <c r="IG17" i="13"/>
  <c r="HE28" i="1"/>
  <c r="GI28" i="1"/>
  <c r="HE65" i="1"/>
  <c r="HE52" i="1"/>
  <c r="HE14" i="1"/>
  <c r="GI65" i="1"/>
  <c r="GI52" i="1"/>
  <c r="GI59" i="1"/>
  <c r="HE59" i="1"/>
  <c r="GI14" i="1"/>
  <c r="HE10" i="1"/>
  <c r="HE51" i="1"/>
  <c r="HE58" i="1"/>
  <c r="HE64" i="1"/>
  <c r="FP28" i="1"/>
  <c r="GL28" i="1"/>
  <c r="FM6" i="1"/>
  <c r="GF31" i="2"/>
  <c r="ID17" i="13"/>
  <c r="HA65" i="2"/>
  <c r="GW11" i="13"/>
  <c r="GH11" i="2"/>
  <c r="HD83" i="2"/>
  <c r="HE83" i="2" s="1"/>
  <c r="HE82" i="2"/>
  <c r="GD83" i="2"/>
  <c r="GF83" i="2" s="1"/>
  <c r="GF82" i="2"/>
  <c r="GE89" i="2"/>
  <c r="GU17" i="13"/>
  <c r="GH59" i="2"/>
  <c r="GY11" i="13"/>
  <c r="FJ23" i="1"/>
  <c r="GF57" i="1"/>
  <c r="GF23" i="1"/>
  <c r="FJ57" i="1"/>
  <c r="IH17" i="13"/>
  <c r="IE17" i="13"/>
  <c r="HA89" i="2"/>
  <c r="FJ19" i="1"/>
  <c r="FJ50" i="1"/>
  <c r="FJ51" i="1"/>
  <c r="FJ58" i="1"/>
  <c r="FJ64" i="1"/>
  <c r="FJ10" i="1"/>
  <c r="IF14" i="13"/>
  <c r="GF59" i="1"/>
  <c r="GF65" i="1"/>
  <c r="GF52" i="1"/>
  <c r="FM10" i="1"/>
  <c r="FM64" i="1"/>
  <c r="FM51" i="1"/>
  <c r="FM58" i="1"/>
  <c r="HD59" i="2"/>
  <c r="HE59" i="2" s="1"/>
  <c r="HE58" i="2"/>
  <c r="GG11" i="2"/>
  <c r="GZ17" i="13"/>
  <c r="GH89" i="2"/>
  <c r="HB19" i="1"/>
  <c r="FJ6" i="1"/>
  <c r="GG83" i="2"/>
  <c r="GI83" i="2" s="1"/>
  <c r="GI82" i="2"/>
  <c r="GG35" i="2"/>
  <c r="GI15" i="2"/>
  <c r="GD35" i="2"/>
  <c r="GF7" i="2"/>
  <c r="GG59" i="2"/>
  <c r="HD11" i="2"/>
  <c r="HE11" i="2" s="1"/>
  <c r="HE10" i="2"/>
  <c r="GD59" i="2"/>
  <c r="HB10" i="1"/>
  <c r="IJ17" i="13"/>
  <c r="GF28" i="1"/>
  <c r="HB28" i="1"/>
  <c r="FJ7" i="1"/>
  <c r="HD35" i="2"/>
  <c r="HE35" i="2" s="1"/>
  <c r="HE34" i="2"/>
  <c r="FJ82" i="2"/>
  <c r="FH83" i="2"/>
  <c r="FJ83" i="2" s="1"/>
  <c r="FJ15" i="1"/>
  <c r="GE35" i="2"/>
  <c r="GS11" i="13"/>
  <c r="HB6" i="1"/>
  <c r="FM7" i="1"/>
  <c r="GI7" i="2"/>
  <c r="GI100" i="2"/>
  <c r="FM82" i="2"/>
  <c r="FK83" i="2"/>
  <c r="FM83" i="2" s="1"/>
  <c r="GF98" i="2"/>
  <c r="FI5" i="7"/>
  <c r="FL5" i="7"/>
  <c r="FI6" i="7"/>
  <c r="FL6" i="7"/>
  <c r="GI34" i="2" l="1"/>
  <c r="GF51" i="1"/>
  <c r="GI35" i="2"/>
  <c r="GF10" i="1"/>
  <c r="GI10" i="2"/>
  <c r="GF58" i="2"/>
  <c r="GF59" i="2"/>
  <c r="GF19" i="1"/>
  <c r="GF6" i="1"/>
  <c r="GF50" i="1"/>
  <c r="GF64" i="1"/>
  <c r="GF58" i="1"/>
  <c r="GI10" i="1"/>
  <c r="FJ22" i="1"/>
  <c r="IB20" i="13"/>
  <c r="IF15" i="13"/>
  <c r="GE65" i="2"/>
  <c r="GT17" i="13"/>
  <c r="GF7" i="1"/>
  <c r="HB7" i="1"/>
  <c r="GE41" i="2"/>
  <c r="GS17" i="13"/>
  <c r="IJ20" i="13"/>
  <c r="IH23" i="13"/>
  <c r="HA95" i="2"/>
  <c r="IE23" i="13"/>
  <c r="HB25" i="1"/>
  <c r="GF25" i="1"/>
  <c r="HE9" i="1"/>
  <c r="HA68" i="2"/>
  <c r="ID20" i="13"/>
  <c r="GH92" i="2"/>
  <c r="GZ20" i="13"/>
  <c r="HB9" i="1"/>
  <c r="GF34" i="2"/>
  <c r="GG41" i="2"/>
  <c r="FM58" i="2"/>
  <c r="FK59" i="2"/>
  <c r="FM59" i="2" s="1"/>
  <c r="FH11" i="2"/>
  <c r="FJ11" i="2" s="1"/>
  <c r="FJ10" i="2"/>
  <c r="IJ23" i="13"/>
  <c r="GE95" i="2"/>
  <c r="GU23" i="13"/>
  <c r="GI11" i="2"/>
  <c r="HB14" i="1"/>
  <c r="HA15" i="1"/>
  <c r="HD41" i="2"/>
  <c r="HE41" i="2" s="1"/>
  <c r="HE40" i="2"/>
  <c r="GI64" i="1"/>
  <c r="FJ27" i="1"/>
  <c r="IG20" i="13"/>
  <c r="HA23" i="2"/>
  <c r="IB23" i="13"/>
  <c r="FJ88" i="2"/>
  <c r="FH89" i="2"/>
  <c r="FJ89" i="2" s="1"/>
  <c r="FM10" i="2"/>
  <c r="FK11" i="2"/>
  <c r="FM11" i="2" s="1"/>
  <c r="GG17" i="2"/>
  <c r="FJ9" i="1"/>
  <c r="HB22" i="1"/>
  <c r="HE27" i="1"/>
  <c r="HE7" i="1"/>
  <c r="GI7" i="1"/>
  <c r="GE17" i="2"/>
  <c r="GR17" i="13"/>
  <c r="FM9" i="1"/>
  <c r="GG89" i="2"/>
  <c r="GI89" i="2" s="1"/>
  <c r="GI88" i="2"/>
  <c r="GI58" i="2"/>
  <c r="FK35" i="2"/>
  <c r="FM35" i="2" s="1"/>
  <c r="FM34" i="2"/>
  <c r="IC20" i="13"/>
  <c r="HA44" i="2"/>
  <c r="HD17" i="2"/>
  <c r="HE17" i="2" s="1"/>
  <c r="HE16" i="2"/>
  <c r="GH95" i="2"/>
  <c r="GZ23" i="13"/>
  <c r="HA92" i="2"/>
  <c r="IE20" i="13"/>
  <c r="HB27" i="1"/>
  <c r="IG23" i="13"/>
  <c r="GU20" i="13"/>
  <c r="GE92" i="2"/>
  <c r="HD89" i="2"/>
  <c r="HE89" i="2" s="1"/>
  <c r="HE88" i="2"/>
  <c r="GI59" i="2"/>
  <c r="FH59" i="2"/>
  <c r="FJ59" i="2" s="1"/>
  <c r="FJ58" i="2"/>
  <c r="GD17" i="2"/>
  <c r="GW17" i="13"/>
  <c r="GH17" i="2"/>
  <c r="ID23" i="13"/>
  <c r="HA71" i="2"/>
  <c r="GD65" i="2"/>
  <c r="GI51" i="1"/>
  <c r="GD41" i="2"/>
  <c r="GF40" i="2"/>
  <c r="GF11" i="2"/>
  <c r="GE41" i="1"/>
  <c r="GE39" i="1"/>
  <c r="GE16" i="1"/>
  <c r="IC23" i="13"/>
  <c r="HA47" i="2"/>
  <c r="FM27" i="1"/>
  <c r="FJ34" i="2"/>
  <c r="FH35" i="2"/>
  <c r="FJ35" i="2" s="1"/>
  <c r="GF35" i="2"/>
  <c r="FM88" i="2"/>
  <c r="FK89" i="2"/>
  <c r="FM89" i="2" s="1"/>
  <c r="GF14" i="1"/>
  <c r="GD15" i="1"/>
  <c r="GD89" i="2"/>
  <c r="GF89" i="2" s="1"/>
  <c r="GF88" i="2"/>
  <c r="GI58" i="1"/>
  <c r="GI6" i="1"/>
  <c r="GF10" i="2"/>
  <c r="FJ8" i="1"/>
  <c r="FH39" i="1"/>
  <c r="FJ39" i="1" s="1"/>
  <c r="FH41" i="1"/>
  <c r="FJ41" i="1" s="1"/>
  <c r="FL7" i="7"/>
  <c r="GF41" i="2" l="1"/>
  <c r="GF17" i="2"/>
  <c r="GF22" i="1"/>
  <c r="GI27" i="1"/>
  <c r="GF64" i="2"/>
  <c r="GF65" i="2"/>
  <c r="GF27" i="1"/>
  <c r="GF16" i="2"/>
  <c r="GI9" i="1"/>
  <c r="GT23" i="13"/>
  <c r="GE71" i="2"/>
  <c r="GS23" i="13"/>
  <c r="GE47" i="2"/>
  <c r="GD15" i="7"/>
  <c r="GD71" i="2"/>
  <c r="GG23" i="2"/>
  <c r="HD41" i="1"/>
  <c r="HE41" i="1" s="1"/>
  <c r="HD39" i="1"/>
  <c r="HE39" i="1" s="1"/>
  <c r="HE8" i="1"/>
  <c r="GD44" i="2"/>
  <c r="GG24" i="2"/>
  <c r="GG20" i="2"/>
  <c r="GF9" i="1"/>
  <c r="HD47" i="2"/>
  <c r="HE47" i="2" s="1"/>
  <c r="HE46" i="2"/>
  <c r="GD39" i="1"/>
  <c r="GF39" i="1" s="1"/>
  <c r="GD41" i="1"/>
  <c r="GF41" i="1" s="1"/>
  <c r="GF8" i="1"/>
  <c r="IF11" i="13"/>
  <c r="GH39" i="1"/>
  <c r="GH41" i="1"/>
  <c r="GG47" i="2"/>
  <c r="HA20" i="2"/>
  <c r="HA24" i="2"/>
  <c r="FK17" i="2"/>
  <c r="FM17" i="2" s="1"/>
  <c r="FM16" i="2"/>
  <c r="FM8" i="1"/>
  <c r="FK41" i="1"/>
  <c r="FM41" i="1" s="1"/>
  <c r="FK39" i="1"/>
  <c r="FM39" i="1" s="1"/>
  <c r="GV11" i="13"/>
  <c r="GE12" i="1"/>
  <c r="GI16" i="2"/>
  <c r="FK92" i="2"/>
  <c r="FM92" i="2" s="1"/>
  <c r="FM91" i="2"/>
  <c r="HD92" i="2"/>
  <c r="HE92" i="2" s="1"/>
  <c r="HE91" i="2"/>
  <c r="GE23" i="2"/>
  <c r="GR23" i="13"/>
  <c r="GW23" i="13"/>
  <c r="GH23" i="2"/>
  <c r="GT20" i="13"/>
  <c r="GE68" i="2"/>
  <c r="IK11" i="13"/>
  <c r="GD47" i="2"/>
  <c r="FK95" i="2"/>
  <c r="FM95" i="2" s="1"/>
  <c r="FM94" i="2"/>
  <c r="GI17" i="2"/>
  <c r="FJ94" i="2"/>
  <c r="FH95" i="2"/>
  <c r="FJ95" i="2" s="1"/>
  <c r="GI91" i="2"/>
  <c r="GG92" i="2"/>
  <c r="GI92" i="2" s="1"/>
  <c r="GD24" i="2"/>
  <c r="GD20" i="2"/>
  <c r="GF15" i="1"/>
  <c r="GD16" i="1"/>
  <c r="GF16" i="1" s="1"/>
  <c r="HE19" i="2"/>
  <c r="HD24" i="2"/>
  <c r="HD20" i="2"/>
  <c r="HE20" i="2" s="1"/>
  <c r="FH92" i="2"/>
  <c r="FJ92" i="2" s="1"/>
  <c r="FJ91" i="2"/>
  <c r="GF91" i="2"/>
  <c r="GD92" i="2"/>
  <c r="GF92" i="2" s="1"/>
  <c r="GD23" i="2"/>
  <c r="GI94" i="2"/>
  <c r="GG95" i="2"/>
  <c r="GI95" i="2" s="1"/>
  <c r="GD95" i="2"/>
  <c r="GF95" i="2" s="1"/>
  <c r="GF94" i="2"/>
  <c r="GW20" i="13"/>
  <c r="GS20" i="13"/>
  <c r="GE44" i="2"/>
  <c r="GR20" i="13"/>
  <c r="FH65" i="2"/>
  <c r="FJ65" i="2" s="1"/>
  <c r="FJ64" i="2"/>
  <c r="HA11" i="13"/>
  <c r="GH12" i="1"/>
  <c r="FI7" i="7"/>
  <c r="FG15" i="7"/>
  <c r="FI15" i="7" s="1"/>
  <c r="HD23" i="2"/>
  <c r="HE23" i="2" s="1"/>
  <c r="HE22" i="2"/>
  <c r="GI8" i="1"/>
  <c r="GG39" i="1"/>
  <c r="GG41" i="1"/>
  <c r="FJ16" i="2"/>
  <c r="FH17" i="2"/>
  <c r="FJ17" i="2" s="1"/>
  <c r="HA16" i="1"/>
  <c r="HB16" i="1" s="1"/>
  <c r="HB15" i="1"/>
  <c r="HD95" i="2"/>
  <c r="HE95" i="2" s="1"/>
  <c r="HE94" i="2"/>
  <c r="GD68" i="2"/>
  <c r="FJ40" i="2"/>
  <c r="FH41" i="2"/>
  <c r="FJ41" i="2" s="1"/>
  <c r="HB8" i="1"/>
  <c r="HA41" i="1"/>
  <c r="HB41" i="1" s="1"/>
  <c r="HA39" i="1"/>
  <c r="HB39" i="1" s="1"/>
  <c r="GD11" i="7"/>
  <c r="GG11" i="7"/>
  <c r="GI41" i="1" l="1"/>
  <c r="GF68" i="2"/>
  <c r="GF23" i="2"/>
  <c r="GF22" i="2"/>
  <c r="GF67" i="2"/>
  <c r="GF46" i="2"/>
  <c r="GF47" i="2"/>
  <c r="GF71" i="2"/>
  <c r="GE24" i="2"/>
  <c r="GE20" i="2"/>
  <c r="GF20" i="2" s="1"/>
  <c r="GF44" i="2"/>
  <c r="IF17" i="13"/>
  <c r="GV17" i="13"/>
  <c r="GE18" i="1"/>
  <c r="FM11" i="1"/>
  <c r="FK12" i="1"/>
  <c r="FM12" i="1" s="1"/>
  <c r="FJ43" i="2"/>
  <c r="FH44" i="2"/>
  <c r="FJ44" i="2" s="1"/>
  <c r="HD12" i="1"/>
  <c r="HE12" i="1" s="1"/>
  <c r="HE11" i="1"/>
  <c r="FM22" i="2"/>
  <c r="FK23" i="2"/>
  <c r="FM23" i="2" s="1"/>
  <c r="GF11" i="1"/>
  <c r="GD12" i="1"/>
  <c r="GF12" i="1" s="1"/>
  <c r="GV20" i="13"/>
  <c r="GE21" i="1"/>
  <c r="GI39" i="1"/>
  <c r="GI11" i="1"/>
  <c r="GG12" i="1"/>
  <c r="GI12" i="1" s="1"/>
  <c r="FH12" i="1"/>
  <c r="FJ12" i="1" s="1"/>
  <c r="FJ11" i="1"/>
  <c r="HA12" i="1"/>
  <c r="HB12" i="1" s="1"/>
  <c r="HB11" i="1"/>
  <c r="GI23" i="2"/>
  <c r="FH47" i="2"/>
  <c r="FJ47" i="2" s="1"/>
  <c r="FJ46" i="2"/>
  <c r="FH24" i="2"/>
  <c r="FJ19" i="2"/>
  <c r="FH20" i="2"/>
  <c r="FJ20" i="2" s="1"/>
  <c r="FJ22" i="2"/>
  <c r="FH23" i="2"/>
  <c r="FJ23" i="2" s="1"/>
  <c r="GI22" i="2"/>
  <c r="GH24" i="2"/>
  <c r="GH20" i="2"/>
  <c r="GI20" i="2" s="1"/>
  <c r="GI19" i="2"/>
  <c r="FM19" i="2"/>
  <c r="FK20" i="2"/>
  <c r="FM20" i="2" s="1"/>
  <c r="FK24" i="2"/>
  <c r="GF19" i="2"/>
  <c r="FH68" i="2"/>
  <c r="FJ68" i="2" s="1"/>
  <c r="FJ67" i="2"/>
  <c r="GF43" i="2"/>
  <c r="GF70" i="2"/>
  <c r="FJ70" i="2"/>
  <c r="FH71" i="2"/>
  <c r="FJ71" i="2" s="1"/>
  <c r="GD17" i="7"/>
  <c r="FJ11" i="7"/>
  <c r="FL11" i="7" s="1"/>
  <c r="FL10" i="7"/>
  <c r="FG11" i="7"/>
  <c r="FI11" i="7" s="1"/>
  <c r="FI10" i="7"/>
  <c r="FJ49" i="1" l="1"/>
  <c r="HA18" i="1"/>
  <c r="HB18" i="1" s="1"/>
  <c r="HB17" i="1"/>
  <c r="GV23" i="13"/>
  <c r="FJ53" i="1"/>
  <c r="GE54" i="1"/>
  <c r="GE32" i="1"/>
  <c r="IF23" i="13"/>
  <c r="FJ20" i="1"/>
  <c r="FH21" i="1"/>
  <c r="FJ21" i="1" s="1"/>
  <c r="GF17" i="1"/>
  <c r="GD18" i="1"/>
  <c r="GF18" i="1" s="1"/>
  <c r="FJ56" i="1"/>
  <c r="FJ63" i="1"/>
  <c r="IF20" i="13"/>
  <c r="GN67" i="1"/>
  <c r="FH18" i="1"/>
  <c r="FJ18" i="1" s="1"/>
  <c r="FJ17" i="1"/>
  <c r="GD25" i="7"/>
  <c r="FG17" i="7"/>
  <c r="FI17" i="7" s="1"/>
  <c r="FI16" i="7"/>
  <c r="HA54" i="1" l="1"/>
  <c r="GN33" i="1"/>
  <c r="GN36" i="1"/>
  <c r="HA32" i="1"/>
  <c r="HB32" i="1" s="1"/>
  <c r="HB31" i="1"/>
  <c r="FS35" i="1"/>
  <c r="FQ33" i="1"/>
  <c r="FQ36" i="1"/>
  <c r="FS36" i="1" s="1"/>
  <c r="GD54" i="1"/>
  <c r="GF49" i="1"/>
  <c r="HA67" i="1"/>
  <c r="GE67" i="1"/>
  <c r="FS66" i="1"/>
  <c r="FQ67" i="1"/>
  <c r="GF63" i="1"/>
  <c r="GD32" i="1"/>
  <c r="GF32" i="1" s="1"/>
  <c r="GF31" i="1"/>
  <c r="FJ26" i="1"/>
  <c r="FJ24" i="1"/>
  <c r="GF20" i="1"/>
  <c r="GD21" i="1"/>
  <c r="GF21" i="1" s="1"/>
  <c r="GF53" i="1"/>
  <c r="HJ67" i="1"/>
  <c r="HK66" i="1"/>
  <c r="HB24" i="1"/>
  <c r="HB20" i="1"/>
  <c r="HA21" i="1"/>
  <c r="HB21" i="1" s="1"/>
  <c r="GO66" i="1"/>
  <c r="GM67" i="1"/>
  <c r="FH54" i="1"/>
  <c r="GO35" i="1"/>
  <c r="GM36" i="1"/>
  <c r="GM33" i="1"/>
  <c r="FH32" i="1"/>
  <c r="FJ32" i="1" s="1"/>
  <c r="FJ31" i="1"/>
  <c r="GF56" i="1"/>
  <c r="HJ33" i="1"/>
  <c r="HJ36" i="1"/>
  <c r="HK36" i="1" s="1"/>
  <c r="HK35" i="1"/>
  <c r="GD20" i="7"/>
  <c r="GD26" i="7"/>
  <c r="GD27" i="7" s="1"/>
  <c r="FG26" i="7"/>
  <c r="FG20" i="7"/>
  <c r="FI20" i="7" s="1"/>
  <c r="FI19" i="7"/>
  <c r="FI24" i="7"/>
  <c r="FG25" i="7"/>
  <c r="FI25" i="7" s="1"/>
  <c r="GO36" i="1" l="1"/>
  <c r="GF66" i="1"/>
  <c r="GF24" i="1"/>
  <c r="GD67" i="1"/>
  <c r="HB26" i="1"/>
  <c r="GF26" i="1"/>
  <c r="HK33" i="1"/>
  <c r="HJ60" i="1"/>
  <c r="HJ34" i="1"/>
  <c r="HK34" i="1" s="1"/>
  <c r="FJ66" i="1"/>
  <c r="FH67" i="1"/>
  <c r="GE33" i="1"/>
  <c r="GE36" i="1"/>
  <c r="FQ34" i="1"/>
  <c r="FS34" i="1" s="1"/>
  <c r="FS33" i="1"/>
  <c r="FQ60" i="1"/>
  <c r="GD36" i="1"/>
  <c r="GD33" i="1"/>
  <c r="GF35" i="1"/>
  <c r="GM60" i="1"/>
  <c r="GM34" i="1"/>
  <c r="GO33" i="1"/>
  <c r="HA33" i="1"/>
  <c r="HA36" i="1"/>
  <c r="HB36" i="1" s="1"/>
  <c r="HB35" i="1"/>
  <c r="GN34" i="1"/>
  <c r="GN60" i="1"/>
  <c r="GN61" i="1" s="1"/>
  <c r="FH33" i="1"/>
  <c r="FH36" i="1"/>
  <c r="FJ36" i="1" s="1"/>
  <c r="FJ35" i="1"/>
  <c r="FI26" i="7"/>
  <c r="FG27" i="7"/>
  <c r="FI27" i="7" s="1"/>
  <c r="GF33" i="1" l="1"/>
  <c r="GD34" i="1"/>
  <c r="GD60" i="1"/>
  <c r="GE60" i="1"/>
  <c r="GE61" i="1" s="1"/>
  <c r="GE34" i="1"/>
  <c r="GF36" i="1"/>
  <c r="HA34" i="1"/>
  <c r="HB34" i="1" s="1"/>
  <c r="HA60" i="1"/>
  <c r="HB33" i="1"/>
  <c r="FS60" i="1"/>
  <c r="FQ61" i="1"/>
  <c r="HJ61" i="1"/>
  <c r="HK60" i="1"/>
  <c r="GO34" i="1"/>
  <c r="FH60" i="1"/>
  <c r="FJ33" i="1"/>
  <c r="FH34" i="1"/>
  <c r="FJ34" i="1" s="1"/>
  <c r="GO60" i="1"/>
  <c r="GM61" i="1"/>
  <c r="GD23" i="7"/>
  <c r="GF29" i="1" l="1"/>
  <c r="GD44" i="1"/>
  <c r="GD30" i="1"/>
  <c r="GE44" i="1"/>
  <c r="GE30" i="1"/>
  <c r="FH44" i="1"/>
  <c r="FJ44" i="1" s="1"/>
  <c r="FJ29" i="1"/>
  <c r="FH30" i="1"/>
  <c r="FJ30" i="1" s="1"/>
  <c r="FJ60" i="1"/>
  <c r="FH61" i="1"/>
  <c r="GF60" i="1"/>
  <c r="GD61" i="1"/>
  <c r="HB60" i="1"/>
  <c r="HA61" i="1"/>
  <c r="GF34" i="1"/>
  <c r="HB29" i="1"/>
  <c r="HA30" i="1"/>
  <c r="HB30" i="1" s="1"/>
  <c r="HA44" i="1"/>
  <c r="HB44" i="1" s="1"/>
  <c r="FG23" i="7"/>
  <c r="FI23" i="7" s="1"/>
  <c r="FI22" i="7"/>
  <c r="GF30" i="1" l="1"/>
  <c r="GF44" i="1"/>
  <c r="FL18" i="7" l="1"/>
  <c r="FM42" i="2" l="1"/>
  <c r="HD14" i="13"/>
  <c r="HD15" i="13" s="1"/>
  <c r="GK62" i="2"/>
  <c r="GK63" i="2" s="1"/>
  <c r="FP42" i="2"/>
  <c r="HE42" i="2"/>
  <c r="II14" i="13"/>
  <c r="II15" i="13" s="1"/>
  <c r="FM66" i="2"/>
  <c r="GI66" i="2"/>
  <c r="GL66" i="2"/>
  <c r="FP66" i="2"/>
  <c r="GX14" i="13"/>
  <c r="GX15" i="13" s="1"/>
  <c r="IN14" i="13"/>
  <c r="IN15" i="13" s="1"/>
  <c r="GH62" i="2"/>
  <c r="GH63" i="2" s="1"/>
  <c r="GY14" i="13"/>
  <c r="GY15" i="13" s="1"/>
  <c r="HC14" i="13"/>
  <c r="HC15" i="13" s="1"/>
  <c r="GG14" i="7"/>
  <c r="FJ14" i="7"/>
  <c r="FL12" i="7"/>
  <c r="GI42" i="2" l="1"/>
  <c r="GL42" i="2"/>
  <c r="FP22" i="1"/>
  <c r="FM60" i="2"/>
  <c r="FK62" i="2"/>
  <c r="GK68" i="2"/>
  <c r="HD20" i="13"/>
  <c r="HC17" i="13"/>
  <c r="IM20" i="13"/>
  <c r="HG62" i="2"/>
  <c r="HD62" i="2"/>
  <c r="HE60" i="2"/>
  <c r="FM22" i="1"/>
  <c r="II17" i="13"/>
  <c r="HE22" i="1"/>
  <c r="GG15" i="7"/>
  <c r="GL60" i="2"/>
  <c r="GJ62" i="2"/>
  <c r="IK14" i="13"/>
  <c r="IK15" i="13" s="1"/>
  <c r="HA14" i="13"/>
  <c r="HA15" i="13" s="1"/>
  <c r="GH15" i="1"/>
  <c r="GH16" i="1" s="1"/>
  <c r="FP60" i="2"/>
  <c r="FN62" i="2"/>
  <c r="GG17" i="7"/>
  <c r="GI60" i="2"/>
  <c r="GG62" i="2"/>
  <c r="GH65" i="2"/>
  <c r="GY17" i="13"/>
  <c r="IN17" i="13"/>
  <c r="FP36" i="2"/>
  <c r="FN38" i="2"/>
  <c r="GH68" i="2"/>
  <c r="GY20" i="13"/>
  <c r="HE50" i="1"/>
  <c r="HE19" i="1"/>
  <c r="HF14" i="13"/>
  <c r="HF15" i="13" s="1"/>
  <c r="GK15" i="1"/>
  <c r="GK16" i="1" s="1"/>
  <c r="GK38" i="2"/>
  <c r="GL36" i="2"/>
  <c r="FK38" i="2"/>
  <c r="FM36" i="2"/>
  <c r="FP50" i="1"/>
  <c r="FP19" i="1"/>
  <c r="FM50" i="1"/>
  <c r="FM19" i="1"/>
  <c r="HD17" i="13"/>
  <c r="GK65" i="2"/>
  <c r="GX17" i="13"/>
  <c r="IP14" i="13"/>
  <c r="IP15" i="13" s="1"/>
  <c r="IH20" i="13"/>
  <c r="GH38" i="2"/>
  <c r="GI36" i="2"/>
  <c r="FJ15" i="7"/>
  <c r="FL15" i="7" s="1"/>
  <c r="FL14" i="7"/>
  <c r="FJ17" i="7"/>
  <c r="FL17" i="7" s="1"/>
  <c r="FL16" i="7"/>
  <c r="GL22" i="1" l="1"/>
  <c r="GI22" i="1"/>
  <c r="GI50" i="1"/>
  <c r="IN20" i="13"/>
  <c r="FK65" i="2"/>
  <c r="FM65" i="2" s="1"/>
  <c r="FM64" i="2"/>
  <c r="GJ44" i="2"/>
  <c r="IN23" i="13"/>
  <c r="IP17" i="13"/>
  <c r="HD44" i="2"/>
  <c r="HE44" i="2" s="1"/>
  <c r="HE43" i="2"/>
  <c r="GK39" i="2"/>
  <c r="GL39" i="2" s="1"/>
  <c r="GL38" i="2"/>
  <c r="FM67" i="2"/>
  <c r="FK68" i="2"/>
  <c r="FM68" i="2" s="1"/>
  <c r="FK15" i="1"/>
  <c r="FM13" i="1"/>
  <c r="HG44" i="2"/>
  <c r="GG25" i="7"/>
  <c r="GG44" i="2"/>
  <c r="FN39" i="2"/>
  <c r="FP39" i="2" s="1"/>
  <c r="FP38" i="2"/>
  <c r="GI62" i="2"/>
  <c r="GG63" i="2"/>
  <c r="GI63" i="2" s="1"/>
  <c r="FP40" i="2"/>
  <c r="FN41" i="2"/>
  <c r="FP41" i="2" s="1"/>
  <c r="GY23" i="13"/>
  <c r="GH71" i="2"/>
  <c r="IK17" i="13"/>
  <c r="HE25" i="1"/>
  <c r="GL13" i="1"/>
  <c r="GJ15" i="1"/>
  <c r="FP64" i="2"/>
  <c r="FN65" i="2"/>
  <c r="FP65" i="2" s="1"/>
  <c r="FN15" i="1"/>
  <c r="FP13" i="1"/>
  <c r="GL19" i="1"/>
  <c r="GI13" i="1"/>
  <c r="GG15" i="1"/>
  <c r="GK41" i="2"/>
  <c r="GL41" i="2" s="1"/>
  <c r="GL40" i="2"/>
  <c r="FM62" i="2"/>
  <c r="FK63" i="2"/>
  <c r="FM63" i="2" s="1"/>
  <c r="HG15" i="1"/>
  <c r="GL50" i="1"/>
  <c r="HD15" i="1"/>
  <c r="HE13" i="1"/>
  <c r="HD63" i="2"/>
  <c r="HE63" i="2" s="1"/>
  <c r="HE62" i="2"/>
  <c r="GK71" i="2"/>
  <c r="HD23" i="13"/>
  <c r="GH44" i="2"/>
  <c r="GX20" i="13"/>
  <c r="GG20" i="7"/>
  <c r="GI19" i="1"/>
  <c r="HG65" i="2"/>
  <c r="HD65" i="2"/>
  <c r="HE65" i="2" s="1"/>
  <c r="HE64" i="2"/>
  <c r="FN68" i="2"/>
  <c r="FP68" i="2" s="1"/>
  <c r="FP67" i="2"/>
  <c r="GX23" i="13"/>
  <c r="FM25" i="1"/>
  <c r="HC23" i="13"/>
  <c r="II20" i="13"/>
  <c r="FM40" i="2"/>
  <c r="FK41" i="2"/>
  <c r="FM41" i="2" s="1"/>
  <c r="GL64" i="2"/>
  <c r="GJ65" i="2"/>
  <c r="GL65" i="2" s="1"/>
  <c r="FP62" i="2"/>
  <c r="FN63" i="2"/>
  <c r="FP63" i="2" s="1"/>
  <c r="GL62" i="2"/>
  <c r="GJ63" i="2"/>
  <c r="GL63" i="2" s="1"/>
  <c r="GG65" i="2"/>
  <c r="GI65" i="2" s="1"/>
  <c r="GI64" i="2"/>
  <c r="HG63" i="2"/>
  <c r="HA17" i="13"/>
  <c r="GH18" i="1"/>
  <c r="HC20" i="13"/>
  <c r="GK44" i="2"/>
  <c r="II23" i="13"/>
  <c r="GH39" i="2"/>
  <c r="GI39" i="2" s="1"/>
  <c r="GI38" i="2"/>
  <c r="GH41" i="2"/>
  <c r="GI41" i="2" s="1"/>
  <c r="GI40" i="2"/>
  <c r="FM38" i="2"/>
  <c r="FK39" i="2"/>
  <c r="FM39" i="2" s="1"/>
  <c r="FL24" i="7"/>
  <c r="FJ25" i="7"/>
  <c r="FL25" i="7" s="1"/>
  <c r="FJ20" i="7"/>
  <c r="FL20" i="7" s="1"/>
  <c r="FL19" i="7"/>
  <c r="GI25" i="1" l="1"/>
  <c r="GL44" i="2"/>
  <c r="GG27" i="7"/>
  <c r="HD71" i="2"/>
  <c r="HE71" i="2" s="1"/>
  <c r="HE70" i="2"/>
  <c r="GL43" i="2"/>
  <c r="GI70" i="2"/>
  <c r="GG71" i="2"/>
  <c r="GI71" i="2" s="1"/>
  <c r="FN47" i="2"/>
  <c r="FP47" i="2" s="1"/>
  <c r="FP46" i="2"/>
  <c r="GL15" i="1"/>
  <c r="GJ16" i="1"/>
  <c r="GL16" i="1" s="1"/>
  <c r="FK71" i="2"/>
  <c r="FM71" i="2" s="1"/>
  <c r="FM70" i="2"/>
  <c r="GJ18" i="1"/>
  <c r="IP20" i="13"/>
  <c r="FK44" i="2"/>
  <c r="FM44" i="2" s="1"/>
  <c r="FM43" i="2"/>
  <c r="HD16" i="1"/>
  <c r="HE16" i="1" s="1"/>
  <c r="HE15" i="1"/>
  <c r="GI15" i="1"/>
  <c r="GG16" i="1"/>
  <c r="GI16" i="1" s="1"/>
  <c r="FK16" i="1"/>
  <c r="FM16" i="1" s="1"/>
  <c r="FM15" i="1"/>
  <c r="HG18" i="1"/>
  <c r="GK47" i="2"/>
  <c r="GL47" i="2" s="1"/>
  <c r="GL46" i="2"/>
  <c r="IK20" i="13"/>
  <c r="FP43" i="2"/>
  <c r="FN44" i="2"/>
  <c r="FP44" i="2" s="1"/>
  <c r="GI43" i="2"/>
  <c r="HG68" i="2"/>
  <c r="HD68" i="2"/>
  <c r="HE68" i="2" s="1"/>
  <c r="HE67" i="2"/>
  <c r="GH47" i="2"/>
  <c r="GI47" i="2" s="1"/>
  <c r="GI46" i="2"/>
  <c r="FN71" i="2"/>
  <c r="FP71" i="2" s="1"/>
  <c r="FP70" i="2"/>
  <c r="GI44" i="2"/>
  <c r="HG71" i="2"/>
  <c r="IP23" i="13"/>
  <c r="IK23" i="13"/>
  <c r="HE53" i="1"/>
  <c r="HA20" i="13"/>
  <c r="GH21" i="1"/>
  <c r="GG68" i="2"/>
  <c r="GI68" i="2" s="1"/>
  <c r="GI67" i="2"/>
  <c r="FK47" i="2"/>
  <c r="FM47" i="2" s="1"/>
  <c r="FM46" i="2"/>
  <c r="HG16" i="1"/>
  <c r="HD18" i="1"/>
  <c r="HE18" i="1" s="1"/>
  <c r="HE17" i="1"/>
  <c r="GJ68" i="2"/>
  <c r="GL68" i="2" s="1"/>
  <c r="GL67" i="2"/>
  <c r="HA23" i="13"/>
  <c r="GH32" i="1"/>
  <c r="FM53" i="1"/>
  <c r="FM17" i="1"/>
  <c r="FK18" i="1"/>
  <c r="FM18" i="1" s="1"/>
  <c r="FP15" i="1"/>
  <c r="FN16" i="1"/>
  <c r="FP16" i="1" s="1"/>
  <c r="GI17" i="1"/>
  <c r="GG18" i="1"/>
  <c r="GI18" i="1" s="1"/>
  <c r="GJ71" i="2"/>
  <c r="GL71" i="2" s="1"/>
  <c r="GL70" i="2"/>
  <c r="FL26" i="7"/>
  <c r="FJ27" i="7"/>
  <c r="FL27" i="7" s="1"/>
  <c r="FM63" i="1" l="1"/>
  <c r="HE63" i="1"/>
  <c r="HG32" i="1"/>
  <c r="GG21" i="1"/>
  <c r="GI21" i="1" s="1"/>
  <c r="GI20" i="1"/>
  <c r="GJ21" i="1"/>
  <c r="FM24" i="1"/>
  <c r="GI49" i="1"/>
  <c r="GG54" i="1"/>
  <c r="GJ54" i="1"/>
  <c r="HE24" i="1"/>
  <c r="HD32" i="1"/>
  <c r="HE32" i="1" s="1"/>
  <c r="HE31" i="1"/>
  <c r="GJ32" i="1"/>
  <c r="HD21" i="1"/>
  <c r="HE21" i="1" s="1"/>
  <c r="HE20" i="1"/>
  <c r="HG54" i="1"/>
  <c r="FM66" i="1"/>
  <c r="GH67" i="1"/>
  <c r="FK32" i="1"/>
  <c r="FM32" i="1" s="1"/>
  <c r="FM31" i="1"/>
  <c r="FK21" i="1"/>
  <c r="FM21" i="1" s="1"/>
  <c r="FM20" i="1"/>
  <c r="GG32" i="1"/>
  <c r="GI32" i="1" s="1"/>
  <c r="GI31" i="1"/>
  <c r="HD54" i="1"/>
  <c r="HE49" i="1"/>
  <c r="GH54" i="1"/>
  <c r="GI56" i="1"/>
  <c r="GJ67" i="1"/>
  <c r="FK54" i="1"/>
  <c r="FM49" i="1"/>
  <c r="GI53" i="1"/>
  <c r="GI63" i="1"/>
  <c r="HG21" i="1"/>
  <c r="HE66" i="1"/>
  <c r="FM56" i="1"/>
  <c r="HE56" i="1"/>
  <c r="GI66" i="1" l="1"/>
  <c r="HG67" i="1"/>
  <c r="GG23" i="7"/>
  <c r="GG67" i="1"/>
  <c r="HG33" i="1"/>
  <c r="HG36" i="1"/>
  <c r="GH36" i="1"/>
  <c r="GH33" i="1"/>
  <c r="HD33" i="1"/>
  <c r="HD36" i="1"/>
  <c r="HE36" i="1" s="1"/>
  <c r="HE35" i="1"/>
  <c r="GG33" i="1"/>
  <c r="GG36" i="1"/>
  <c r="GI35" i="1"/>
  <c r="FM35" i="1"/>
  <c r="FK33" i="1"/>
  <c r="FK36" i="1"/>
  <c r="FM36" i="1" s="1"/>
  <c r="HE26" i="1"/>
  <c r="GI24" i="1"/>
  <c r="HD67" i="1"/>
  <c r="FM26" i="1"/>
  <c r="FK67" i="1"/>
  <c r="GJ36" i="1"/>
  <c r="GJ33" i="1"/>
  <c r="FJ23" i="7"/>
  <c r="FL23" i="7" s="1"/>
  <c r="FL22" i="7"/>
  <c r="GI36" i="1" l="1"/>
  <c r="GI26" i="1"/>
  <c r="GH34" i="1"/>
  <c r="GH60" i="1"/>
  <c r="GH61" i="1" s="1"/>
  <c r="GG34" i="1"/>
  <c r="GI34" i="1" s="1"/>
  <c r="GI33" i="1"/>
  <c r="GG60" i="1"/>
  <c r="GJ60" i="1"/>
  <c r="GJ34" i="1"/>
  <c r="HG60" i="1"/>
  <c r="HG34" i="1"/>
  <c r="FM33" i="1"/>
  <c r="FK60" i="1"/>
  <c r="FK34" i="1"/>
  <c r="FM34" i="1" s="1"/>
  <c r="HE33" i="1"/>
  <c r="HD60" i="1"/>
  <c r="HD34" i="1"/>
  <c r="HE34" i="1" s="1"/>
  <c r="GG44" i="1" l="1"/>
  <c r="GI29" i="1"/>
  <c r="GG30" i="1"/>
  <c r="HE60" i="1"/>
  <c r="HD61" i="1"/>
  <c r="GI60" i="1"/>
  <c r="GG61" i="1"/>
  <c r="HD44" i="1"/>
  <c r="HE44" i="1" s="1"/>
  <c r="HD30" i="1"/>
  <c r="HE30" i="1" s="1"/>
  <c r="HE29" i="1"/>
  <c r="FM60" i="1"/>
  <c r="FK61" i="1"/>
  <c r="HG61" i="1"/>
  <c r="GJ61" i="1"/>
  <c r="HG30" i="1"/>
  <c r="HG44" i="1"/>
  <c r="FK30" i="1"/>
  <c r="FM30" i="1" s="1"/>
  <c r="FM29" i="1"/>
  <c r="FK44" i="1"/>
  <c r="FM44" i="1" s="1"/>
  <c r="GJ30" i="1"/>
  <c r="GJ44" i="1"/>
  <c r="GH44" i="1"/>
  <c r="GH30" i="1"/>
  <c r="GI30" i="1" l="1"/>
  <c r="GI44" i="1"/>
  <c r="CM40" i="4" l="1"/>
  <c r="CX40" i="4" l="1"/>
  <c r="CY40" i="4"/>
  <c r="CZ40" i="4"/>
  <c r="CY24" i="4"/>
  <c r="CV31" i="4"/>
  <c r="CZ24" i="4"/>
  <c r="CX24" i="4"/>
  <c r="CH31" i="4"/>
  <c r="CM31" i="4" s="1"/>
  <c r="CM24" i="4"/>
  <c r="CZ31" i="4" l="1"/>
  <c r="CX31" i="4"/>
  <c r="CY31" i="4"/>
  <c r="CM23" i="4"/>
  <c r="CM32" i="4"/>
  <c r="CH39" i="4"/>
  <c r="CM39" i="4" s="1"/>
  <c r="CX32" i="4"/>
  <c r="CY32" i="4"/>
  <c r="CZ32" i="4"/>
  <c r="CV39" i="4"/>
  <c r="CM6" i="4" l="1"/>
  <c r="CH12" i="4"/>
  <c r="CM12" i="4" s="1"/>
  <c r="CZ6" i="4"/>
  <c r="CX6" i="4"/>
  <c r="CY6" i="4"/>
  <c r="CV12" i="4"/>
  <c r="CZ13" i="4"/>
  <c r="CX13" i="4"/>
  <c r="CY13" i="4"/>
  <c r="CV22" i="4"/>
  <c r="CY39" i="4"/>
  <c r="CZ39" i="4"/>
  <c r="CX39" i="4"/>
  <c r="CH22" i="4"/>
  <c r="CM22" i="4" s="1"/>
  <c r="CM13" i="4"/>
  <c r="CZ23" i="4"/>
  <c r="CY23" i="4"/>
  <c r="CX23" i="4"/>
  <c r="CZ12" i="4" l="1"/>
  <c r="CX12" i="4"/>
  <c r="CY12" i="4"/>
  <c r="CM5" i="4"/>
  <c r="CH48" i="4"/>
  <c r="CX22" i="4"/>
  <c r="CY22" i="4"/>
  <c r="CZ22" i="4"/>
  <c r="CX5" i="4"/>
  <c r="CY5" i="4"/>
  <c r="CV48" i="4"/>
  <c r="CZ5" i="4"/>
  <c r="CV44" i="4"/>
  <c r="FO5" i="7" l="1"/>
  <c r="FO6" i="7" l="1"/>
  <c r="FP25" i="1" l="1"/>
  <c r="GL25" i="1"/>
  <c r="FO7" i="7"/>
  <c r="GJ11" i="7" l="1"/>
  <c r="FM11" i="7" l="1"/>
  <c r="FO11" i="7" s="1"/>
  <c r="FO10" i="7"/>
  <c r="FP10" i="1" l="1"/>
  <c r="FP58" i="1"/>
  <c r="FP51" i="1"/>
  <c r="GL10" i="1"/>
  <c r="GL51" i="1"/>
  <c r="FP64" i="1"/>
  <c r="GL58" i="1"/>
  <c r="GL64" i="1"/>
  <c r="GL9" i="1" l="1"/>
  <c r="FP9" i="1"/>
  <c r="HF11" i="13" l="1"/>
  <c r="GK12" i="1" l="1"/>
  <c r="GL12" i="1" s="1"/>
  <c r="GL11" i="1"/>
  <c r="FP11" i="1"/>
  <c r="FN12" i="1"/>
  <c r="FP12" i="1" s="1"/>
  <c r="HF17" i="13"/>
  <c r="FN18" i="1" l="1"/>
  <c r="FP18" i="1" s="1"/>
  <c r="FP17" i="1"/>
  <c r="HF23" i="13"/>
  <c r="GL53" i="1"/>
  <c r="FP53" i="1"/>
  <c r="GK18" i="1"/>
  <c r="GL18" i="1" s="1"/>
  <c r="GL17" i="1"/>
  <c r="HF20" i="13"/>
  <c r="FP56" i="1" l="1"/>
  <c r="GL66" i="1"/>
  <c r="FP66" i="1"/>
  <c r="GL63" i="1"/>
  <c r="GK54" i="1"/>
  <c r="GL49" i="1"/>
  <c r="GK32" i="1"/>
  <c r="GL32" i="1" s="1"/>
  <c r="GL31" i="1"/>
  <c r="FN54" i="1"/>
  <c r="FP49" i="1"/>
  <c r="FN32" i="1"/>
  <c r="FP32" i="1" s="1"/>
  <c r="FP31" i="1"/>
  <c r="FP63" i="1"/>
  <c r="FP20" i="1"/>
  <c r="FN21" i="1"/>
  <c r="FP21" i="1" s="1"/>
  <c r="GL56" i="1"/>
  <c r="FP24" i="1"/>
  <c r="GL24" i="1"/>
  <c r="GK21" i="1"/>
  <c r="GL21" i="1" s="1"/>
  <c r="GL20" i="1"/>
  <c r="GK67" i="1" l="1"/>
  <c r="FN36" i="1"/>
  <c r="FP36" i="1" s="1"/>
  <c r="FP35" i="1"/>
  <c r="FN33" i="1"/>
  <c r="GK36" i="1"/>
  <c r="GL36" i="1" s="1"/>
  <c r="GK33" i="1"/>
  <c r="GL35" i="1"/>
  <c r="FP26" i="1"/>
  <c r="GL26" i="1"/>
  <c r="FN67" i="1"/>
  <c r="GK60" i="1" l="1"/>
  <c r="GK34" i="1"/>
  <c r="GL34" i="1" s="1"/>
  <c r="GL33" i="1"/>
  <c r="FN34" i="1"/>
  <c r="FP34" i="1" s="1"/>
  <c r="FP33" i="1"/>
  <c r="FN60" i="1"/>
  <c r="FP60" i="1" l="1"/>
  <c r="FN61" i="1"/>
  <c r="GL60" i="1"/>
  <c r="GK61" i="1"/>
  <c r="GK30" i="1"/>
  <c r="GL30" i="1" s="1"/>
  <c r="GK44" i="1"/>
  <c r="GL44" i="1" s="1"/>
  <c r="GL29" i="1"/>
  <c r="FP29" i="1"/>
  <c r="FN30" i="1"/>
  <c r="FP30" i="1" s="1"/>
  <c r="FN44" i="1"/>
  <c r="FP44" i="1" s="1"/>
  <c r="GK5" i="7" l="1"/>
  <c r="GJ14" i="7"/>
  <c r="GJ15" i="7" s="1"/>
  <c r="FO18" i="7"/>
  <c r="GK18" i="7" l="1"/>
  <c r="GK6" i="7"/>
  <c r="GJ17" i="7"/>
  <c r="FM14" i="7"/>
  <c r="FO12" i="7"/>
  <c r="HF14" i="7"/>
  <c r="GI14" i="7"/>
  <c r="GK12" i="7"/>
  <c r="GK7" i="7" l="1"/>
  <c r="GJ25" i="7"/>
  <c r="GJ20" i="7"/>
  <c r="GK14" i="7"/>
  <c r="FM15" i="7"/>
  <c r="FO15" i="7" s="1"/>
  <c r="FO14" i="7"/>
  <c r="FO16" i="7"/>
  <c r="FM17" i="7"/>
  <c r="FO17" i="7" s="1"/>
  <c r="HF15" i="7" l="1"/>
  <c r="GI15" i="7"/>
  <c r="GK15" i="7" s="1"/>
  <c r="GJ27" i="7"/>
  <c r="FO19" i="7"/>
  <c r="FM20" i="7"/>
  <c r="FO20" i="7" s="1"/>
  <c r="FO24" i="7"/>
  <c r="FM25" i="7"/>
  <c r="FO25" i="7" s="1"/>
  <c r="FO26" i="7" l="1"/>
  <c r="FM27" i="7"/>
  <c r="FO27" i="7" s="1"/>
  <c r="GK10" i="7"/>
  <c r="GI11" i="7"/>
  <c r="GK11" i="7" s="1"/>
  <c r="HF11" i="7"/>
  <c r="GJ23" i="7" l="1"/>
  <c r="GI17" i="7"/>
  <c r="GK17" i="7" s="1"/>
  <c r="GK16" i="7"/>
  <c r="HF17" i="7"/>
  <c r="FM23" i="7" l="1"/>
  <c r="FO23" i="7" s="1"/>
  <c r="FO22" i="7"/>
  <c r="GI20" i="7"/>
  <c r="GK20" i="7" s="1"/>
  <c r="GK19" i="7"/>
  <c r="HF20" i="7"/>
  <c r="GK24" i="7"/>
  <c r="GI25" i="7"/>
  <c r="GK25" i="7" s="1"/>
  <c r="HF25" i="7"/>
  <c r="HF27" i="7" l="1"/>
  <c r="GK26" i="7"/>
  <c r="GI27" i="7"/>
  <c r="GK27" i="7" s="1"/>
  <c r="HF23" i="7" l="1"/>
  <c r="GI23" i="7"/>
  <c r="GK23" i="7" s="1"/>
  <c r="GK22" i="7"/>
  <c r="CW7" i="3" l="1"/>
  <c r="CW10" i="3" l="1"/>
  <c r="CW29" i="3"/>
  <c r="CW13" i="3"/>
  <c r="CW24" i="3"/>
  <c r="CW15" i="3"/>
  <c r="CW30" i="3"/>
  <c r="CW18" i="3" l="1"/>
  <c r="CW25" i="3"/>
  <c r="CW32" i="3"/>
  <c r="CW23" i="3"/>
  <c r="CW14" i="3"/>
  <c r="CW17" i="3"/>
  <c r="CW31" i="3"/>
  <c r="CW26" i="3"/>
  <c r="CW16" i="3"/>
  <c r="CW8" i="3"/>
  <c r="CW22" i="3"/>
  <c r="CW9" i="3"/>
  <c r="CR27" i="3" l="1"/>
  <c r="CW21" i="3"/>
  <c r="CW34" i="3"/>
  <c r="CR41" i="3" l="1"/>
  <c r="CW20" i="3"/>
  <c r="CR19" i="3"/>
  <c r="CW19" i="3" s="1"/>
  <c r="CW12" i="3"/>
  <c r="CR33" i="3"/>
  <c r="CW33" i="3" s="1"/>
  <c r="CW28" i="3"/>
  <c r="CR44" i="3"/>
  <c r="CW27" i="3"/>
  <c r="CR45" i="3" l="1"/>
  <c r="CR43" i="3"/>
  <c r="CR11" i="3"/>
  <c r="CW6" i="3"/>
  <c r="CR42" i="3" l="1"/>
  <c r="CW11" i="3"/>
  <c r="CR40" i="3"/>
  <c r="CR39" i="3"/>
  <c r="CW5" i="3"/>
  <c r="GC61" i="2" l="1"/>
  <c r="GC57" i="2"/>
  <c r="GY57" i="2" l="1"/>
  <c r="GY61" i="2"/>
  <c r="GC69" i="2"/>
  <c r="GY69" i="2"/>
  <c r="HB57" i="2"/>
  <c r="HB61" i="2"/>
  <c r="HB69" i="2"/>
  <c r="HB53" i="2" l="1"/>
  <c r="GB9" i="7" l="1"/>
  <c r="GX9" i="7" l="1"/>
  <c r="GC9" i="2" l="1"/>
  <c r="GC13" i="2"/>
  <c r="GC85" i="2"/>
  <c r="GC37" i="2"/>
  <c r="GC33" i="2"/>
  <c r="GC81" i="2"/>
  <c r="GY9" i="2"/>
  <c r="GY13" i="2" l="1"/>
  <c r="GY81" i="2"/>
  <c r="GY33" i="2"/>
  <c r="GY85" i="2"/>
  <c r="HY14" i="13"/>
  <c r="GX62" i="2"/>
  <c r="GY37" i="2"/>
  <c r="HB9" i="2"/>
  <c r="HB57" i="1"/>
  <c r="HB33" i="2"/>
  <c r="HB81" i="2"/>
  <c r="HB32" i="2"/>
  <c r="HB93" i="2"/>
  <c r="GC56" i="2"/>
  <c r="GY56" i="2"/>
  <c r="GC45" i="2"/>
  <c r="GC29" i="2"/>
  <c r="HB13" i="2"/>
  <c r="GC77" i="2"/>
  <c r="GC21" i="2"/>
  <c r="GC93" i="2"/>
  <c r="GY93" i="2"/>
  <c r="GC53" i="2"/>
  <c r="GY53" i="2"/>
  <c r="GC80" i="2"/>
  <c r="HB56" i="2"/>
  <c r="GC8" i="2"/>
  <c r="GC59" i="1"/>
  <c r="GC14" i="1"/>
  <c r="GC65" i="1"/>
  <c r="GC52" i="1"/>
  <c r="HB85" i="2"/>
  <c r="GC32" i="2"/>
  <c r="GY32" i="2"/>
  <c r="GC58" i="1"/>
  <c r="GC10" i="1"/>
  <c r="GC51" i="1"/>
  <c r="CW27" i="4"/>
  <c r="CW28" i="4"/>
  <c r="CW30" i="4"/>
  <c r="CW29" i="4"/>
  <c r="CW25" i="4"/>
  <c r="CW36" i="4"/>
  <c r="CW37" i="4"/>
  <c r="CW33" i="4"/>
  <c r="CW35" i="4"/>
  <c r="CW7" i="4"/>
  <c r="CW8" i="4"/>
  <c r="CW10" i="4"/>
  <c r="CW20" i="4"/>
  <c r="CW18" i="4"/>
  <c r="CW21" i="4"/>
  <c r="CW14" i="4"/>
  <c r="CW16" i="4"/>
  <c r="CW15" i="4"/>
  <c r="DJ21" i="4" l="1"/>
  <c r="GY59" i="1"/>
  <c r="GY77" i="2"/>
  <c r="GY14" i="1"/>
  <c r="GY52" i="1"/>
  <c r="GY65" i="1"/>
  <c r="DJ36" i="4"/>
  <c r="DJ20" i="4"/>
  <c r="DJ16" i="4"/>
  <c r="DJ7" i="4"/>
  <c r="DJ30" i="4"/>
  <c r="CW19" i="4"/>
  <c r="CW17" i="4"/>
  <c r="GY8" i="2"/>
  <c r="DJ33" i="4"/>
  <c r="DJ34" i="4"/>
  <c r="DJ25" i="4"/>
  <c r="DJ27" i="4"/>
  <c r="GY80" i="2"/>
  <c r="DJ37" i="4"/>
  <c r="GY21" i="2"/>
  <c r="GY58" i="1"/>
  <c r="GY45" i="2"/>
  <c r="DJ35" i="4"/>
  <c r="DJ29" i="4"/>
  <c r="GY10" i="1"/>
  <c r="CW34" i="4"/>
  <c r="DJ10" i="4"/>
  <c r="GY51" i="1"/>
  <c r="GC64" i="1"/>
  <c r="HB77" i="2"/>
  <c r="HB21" i="2"/>
  <c r="HB59" i="1"/>
  <c r="HB65" i="1"/>
  <c r="HB52" i="1"/>
  <c r="HB8" i="2"/>
  <c r="HB5" i="2"/>
  <c r="HB64" i="1"/>
  <c r="HB51" i="1"/>
  <c r="HB58" i="1"/>
  <c r="GY64" i="1"/>
  <c r="HB37" i="2"/>
  <c r="GY5" i="2"/>
  <c r="GC5" i="2"/>
  <c r="GY57" i="1"/>
  <c r="GC23" i="1"/>
  <c r="GC57" i="1"/>
  <c r="GY23" i="1"/>
  <c r="GY29" i="2"/>
  <c r="GA62" i="2"/>
  <c r="GC60" i="2"/>
  <c r="GC18" i="2"/>
  <c r="GC42" i="2"/>
  <c r="GX14" i="2"/>
  <c r="HW14" i="13"/>
  <c r="JH14" i="13"/>
  <c r="GX38" i="2"/>
  <c r="HX14" i="13"/>
  <c r="GC90" i="2"/>
  <c r="GC66" i="2"/>
  <c r="JG14" i="13"/>
  <c r="GX86" i="2"/>
  <c r="HZ14" i="13"/>
  <c r="JJ14" i="13"/>
  <c r="JI14" i="13"/>
  <c r="DH15" i="4"/>
  <c r="DI15" i="4"/>
  <c r="DG15" i="4"/>
  <c r="DI16" i="4"/>
  <c r="DH16" i="4"/>
  <c r="DG16" i="4"/>
  <c r="DI14" i="4"/>
  <c r="DH14" i="4"/>
  <c r="DG14" i="4"/>
  <c r="DH21" i="4"/>
  <c r="DG21" i="4"/>
  <c r="DI21" i="4"/>
  <c r="DI20" i="4"/>
  <c r="DH20" i="4"/>
  <c r="DG20" i="4"/>
  <c r="DI19" i="4"/>
  <c r="DI10" i="4"/>
  <c r="DG10" i="4"/>
  <c r="DH10" i="4"/>
  <c r="DI8" i="4"/>
  <c r="DG8" i="4"/>
  <c r="DH8" i="4"/>
  <c r="DI7" i="4"/>
  <c r="DG7" i="4"/>
  <c r="DH7" i="4"/>
  <c r="DG34" i="4"/>
  <c r="DH34" i="4"/>
  <c r="DI34" i="4"/>
  <c r="DH35" i="4"/>
  <c r="DI35" i="4"/>
  <c r="DG35" i="4"/>
  <c r="DG33" i="4"/>
  <c r="DH33" i="4"/>
  <c r="DI33" i="4"/>
  <c r="DI37" i="4"/>
  <c r="DG37" i="4"/>
  <c r="DH37" i="4"/>
  <c r="DH36" i="4"/>
  <c r="DI36" i="4"/>
  <c r="DG36" i="4"/>
  <c r="DG25" i="4"/>
  <c r="DH25" i="4"/>
  <c r="DI25" i="4"/>
  <c r="DH29" i="4"/>
  <c r="DI29" i="4"/>
  <c r="DG29" i="4"/>
  <c r="DI30" i="4"/>
  <c r="DG30" i="4"/>
  <c r="DH30" i="4"/>
  <c r="DG28" i="4"/>
  <c r="DH28" i="4"/>
  <c r="DI28" i="4"/>
  <c r="DH27" i="4"/>
  <c r="DI27" i="4"/>
  <c r="DG27" i="4"/>
  <c r="DI17" i="4" l="1"/>
  <c r="DG18" i="4"/>
  <c r="DJ19" i="4"/>
  <c r="GY42" i="2"/>
  <c r="DH19" i="4"/>
  <c r="DH18" i="4"/>
  <c r="DG19" i="4"/>
  <c r="DI18" i="4"/>
  <c r="DH17" i="4"/>
  <c r="DG17" i="4"/>
  <c r="GY18" i="2"/>
  <c r="GY25" i="1"/>
  <c r="GY66" i="2"/>
  <c r="GC27" i="1"/>
  <c r="CW40" i="4"/>
  <c r="GC9" i="1"/>
  <c r="GY9" i="1"/>
  <c r="GY90" i="2"/>
  <c r="GY27" i="1"/>
  <c r="CW38" i="4"/>
  <c r="CW9" i="4"/>
  <c r="DJ8" i="4"/>
  <c r="DJ28" i="4"/>
  <c r="GC25" i="1"/>
  <c r="DJ14" i="4"/>
  <c r="CW26" i="4"/>
  <c r="GC22" i="1"/>
  <c r="DJ18" i="4"/>
  <c r="HB45" i="2"/>
  <c r="CW11" i="4"/>
  <c r="DJ17" i="4"/>
  <c r="HB80" i="2"/>
  <c r="DJ15" i="4"/>
  <c r="GC78" i="2"/>
  <c r="GY78" i="2"/>
  <c r="GW62" i="2"/>
  <c r="GY60" i="2"/>
  <c r="HB42" i="2"/>
  <c r="HB30" i="2"/>
  <c r="HB78" i="2"/>
  <c r="GW86" i="2"/>
  <c r="GY84" i="2"/>
  <c r="GC84" i="2"/>
  <c r="GA86" i="2"/>
  <c r="GC6" i="2"/>
  <c r="GY30" i="2"/>
  <c r="GC30" i="2"/>
  <c r="GC54" i="2"/>
  <c r="GW14" i="2"/>
  <c r="GY12" i="2"/>
  <c r="JK14" i="13"/>
  <c r="GY28" i="1"/>
  <c r="GC28" i="1"/>
  <c r="GC36" i="2"/>
  <c r="GA38" i="2"/>
  <c r="HB18" i="2"/>
  <c r="HB66" i="2"/>
  <c r="GW38" i="2"/>
  <c r="GY36" i="2"/>
  <c r="GC12" i="2"/>
  <c r="GA14" i="2"/>
  <c r="IA14" i="13"/>
  <c r="GX15" i="1"/>
  <c r="GC50" i="1"/>
  <c r="GC19" i="1"/>
  <c r="HB90" i="2"/>
  <c r="GC62" i="2"/>
  <c r="HB29" i="2"/>
  <c r="JH15" i="13"/>
  <c r="GY6" i="1"/>
  <c r="GC6" i="1"/>
  <c r="HW15" i="13"/>
  <c r="GX15" i="2"/>
  <c r="GC7" i="2"/>
  <c r="GY54" i="2" l="1"/>
  <c r="GY22" i="1"/>
  <c r="GY7" i="2"/>
  <c r="JG15" i="13"/>
  <c r="DJ11" i="4"/>
  <c r="DI11" i="4"/>
  <c r="DG11" i="4"/>
  <c r="DH11" i="4"/>
  <c r="DJ38" i="4"/>
  <c r="GY19" i="1"/>
  <c r="HX15" i="13"/>
  <c r="GX39" i="2"/>
  <c r="GC31" i="2"/>
  <c r="GY50" i="1"/>
  <c r="DJ26" i="4"/>
  <c r="DI26" i="4"/>
  <c r="DG26" i="4"/>
  <c r="DH26" i="4"/>
  <c r="DE31" i="4"/>
  <c r="GY6" i="2"/>
  <c r="DH38" i="4"/>
  <c r="DG38" i="4"/>
  <c r="DI38" i="4"/>
  <c r="GA87" i="2"/>
  <c r="GC87" i="2" s="1"/>
  <c r="HZ15" i="13"/>
  <c r="DJ9" i="4"/>
  <c r="DH9" i="4"/>
  <c r="DG9" i="4"/>
  <c r="DI9" i="4"/>
  <c r="JJ15" i="13"/>
  <c r="GW87" i="2"/>
  <c r="GX63" i="2"/>
  <c r="HY15" i="13"/>
  <c r="DG40" i="4"/>
  <c r="DH40" i="4"/>
  <c r="DI40" i="4"/>
  <c r="HW11" i="13"/>
  <c r="GX11" i="2"/>
  <c r="IA15" i="13"/>
  <c r="GX16" i="1"/>
  <c r="HB31" i="2"/>
  <c r="JH11" i="13"/>
  <c r="GA15" i="1"/>
  <c r="GC13" i="1"/>
  <c r="GC14" i="2"/>
  <c r="GA15" i="2"/>
  <c r="GC15" i="2" s="1"/>
  <c r="GY38" i="2"/>
  <c r="GW39" i="2"/>
  <c r="HB36" i="2"/>
  <c r="HB6" i="2"/>
  <c r="HB50" i="1"/>
  <c r="GC38" i="2"/>
  <c r="JI15" i="13"/>
  <c r="HB54" i="2"/>
  <c r="GW15" i="1"/>
  <c r="GY13" i="1"/>
  <c r="GY14" i="2"/>
  <c r="HB12" i="2"/>
  <c r="GC7" i="1"/>
  <c r="GC86" i="2"/>
  <c r="GY86" i="2"/>
  <c r="HB84" i="2"/>
  <c r="GZ86" i="2"/>
  <c r="HB60" i="2"/>
  <c r="GY62" i="2"/>
  <c r="GA39" i="2" l="1"/>
  <c r="GC39" i="2" s="1"/>
  <c r="GW15" i="2"/>
  <c r="GY15" i="2" s="1"/>
  <c r="GY55" i="2"/>
  <c r="GY39" i="2"/>
  <c r="GY31" i="2"/>
  <c r="GW63" i="2"/>
  <c r="GY63" i="2" s="1"/>
  <c r="DG32" i="4"/>
  <c r="DF39" i="4"/>
  <c r="DI32" i="4"/>
  <c r="DH32" i="4"/>
  <c r="JG11" i="13"/>
  <c r="JJ11" i="13"/>
  <c r="CR22" i="4"/>
  <c r="CW22" i="4" s="1"/>
  <c r="CW13" i="4"/>
  <c r="HB7" i="2"/>
  <c r="DF22" i="4"/>
  <c r="DI13" i="4"/>
  <c r="DG13" i="4"/>
  <c r="DH13" i="4"/>
  <c r="GX35" i="2"/>
  <c r="HX11" i="13"/>
  <c r="DE39" i="4"/>
  <c r="DJ32" i="4"/>
  <c r="JK15" i="13"/>
  <c r="GX59" i="2"/>
  <c r="HY11" i="13"/>
  <c r="DJ40" i="4"/>
  <c r="GC55" i="2"/>
  <c r="GA63" i="2"/>
  <c r="GC63" i="2" s="1"/>
  <c r="GZ87" i="2"/>
  <c r="HB87" i="2" s="1"/>
  <c r="DJ13" i="4"/>
  <c r="DE22" i="4"/>
  <c r="GX87" i="2"/>
  <c r="GY87" i="2" s="1"/>
  <c r="GX100" i="2"/>
  <c r="GX98" i="2"/>
  <c r="GX83" i="2"/>
  <c r="HZ11" i="13"/>
  <c r="GA100" i="2"/>
  <c r="GC100" i="2" s="1"/>
  <c r="GA98" i="2"/>
  <c r="GC98" i="2" s="1"/>
  <c r="GC79" i="2"/>
  <c r="GY7" i="1"/>
  <c r="GW98" i="2"/>
  <c r="GW100" i="2"/>
  <c r="GY79" i="2"/>
  <c r="CR39" i="4"/>
  <c r="CW39" i="4" s="1"/>
  <c r="CW32" i="4"/>
  <c r="HB62" i="2"/>
  <c r="HB86" i="2"/>
  <c r="HB14" i="2"/>
  <c r="HB15" i="2"/>
  <c r="GY15" i="1"/>
  <c r="JI11" i="13"/>
  <c r="HB55" i="2"/>
  <c r="HB38" i="2"/>
  <c r="HB39" i="2"/>
  <c r="GC15" i="1"/>
  <c r="GA16" i="1"/>
  <c r="GC16" i="1" s="1"/>
  <c r="JH17" i="13"/>
  <c r="GW35" i="2"/>
  <c r="GX41" i="1"/>
  <c r="GX39" i="1"/>
  <c r="GC8" i="1"/>
  <c r="GA39" i="1"/>
  <c r="GC39" i="1" s="1"/>
  <c r="GA41" i="1"/>
  <c r="GC41" i="1" s="1"/>
  <c r="GX12" i="1"/>
  <c r="IA11" i="13"/>
  <c r="GC10" i="2"/>
  <c r="GA11" i="2"/>
  <c r="GC11" i="2" s="1"/>
  <c r="HW17" i="13"/>
  <c r="GX17" i="2"/>
  <c r="DJ22" i="4" l="1"/>
  <c r="DJ39" i="4"/>
  <c r="GY98" i="2"/>
  <c r="GY100" i="2"/>
  <c r="GY34" i="2"/>
  <c r="GY35" i="2"/>
  <c r="DE12" i="4"/>
  <c r="DJ6" i="4"/>
  <c r="GC82" i="2"/>
  <c r="GA83" i="2"/>
  <c r="GC83" i="2" s="1"/>
  <c r="GY8" i="1"/>
  <c r="GW41" i="1"/>
  <c r="GY41" i="1" s="1"/>
  <c r="GW39" i="1"/>
  <c r="GY39" i="1" s="1"/>
  <c r="HZ17" i="13"/>
  <c r="GX89" i="2"/>
  <c r="DF12" i="4"/>
  <c r="DI6" i="4"/>
  <c r="DG6" i="4"/>
  <c r="DH6" i="4"/>
  <c r="GY82" i="2"/>
  <c r="GW83" i="2"/>
  <c r="GY83" i="2" s="1"/>
  <c r="GC58" i="2"/>
  <c r="GA59" i="2"/>
  <c r="GC59" i="2" s="1"/>
  <c r="DH22" i="4"/>
  <c r="DG22" i="4"/>
  <c r="DI22" i="4"/>
  <c r="CW23" i="4"/>
  <c r="JK11" i="13"/>
  <c r="GA35" i="2"/>
  <c r="GC35" i="2" s="1"/>
  <c r="GC34" i="2"/>
  <c r="DI24" i="4"/>
  <c r="DF31" i="4"/>
  <c r="DH24" i="4"/>
  <c r="DG24" i="4"/>
  <c r="DJ24" i="4"/>
  <c r="HB63" i="2"/>
  <c r="HX17" i="13"/>
  <c r="GX41" i="2"/>
  <c r="CR12" i="4"/>
  <c r="CW12" i="4" s="1"/>
  <c r="CW6" i="4"/>
  <c r="CR31" i="4"/>
  <c r="CW31" i="4" s="1"/>
  <c r="CW24" i="4"/>
  <c r="GW11" i="2"/>
  <c r="GY11" i="2" s="1"/>
  <c r="GY10" i="2"/>
  <c r="GX65" i="2"/>
  <c r="HY17" i="13"/>
  <c r="JJ17" i="13"/>
  <c r="JG17" i="13"/>
  <c r="GW16" i="1"/>
  <c r="GY16" i="1" s="1"/>
  <c r="HB79" i="2"/>
  <c r="GZ98" i="2"/>
  <c r="HB98" i="2" s="1"/>
  <c r="GZ100" i="2"/>
  <c r="HB100" i="2" s="1"/>
  <c r="DG39" i="4"/>
  <c r="DI39" i="4"/>
  <c r="DH39" i="4"/>
  <c r="GX23" i="2"/>
  <c r="HW23" i="13"/>
  <c r="GA17" i="2"/>
  <c r="GC17" i="2" s="1"/>
  <c r="GC16" i="2"/>
  <c r="GX18" i="1"/>
  <c r="IA17" i="13"/>
  <c r="HW20" i="13"/>
  <c r="GC11" i="1"/>
  <c r="GA12" i="1"/>
  <c r="GC12" i="1" s="1"/>
  <c r="HB35" i="2"/>
  <c r="HB34" i="2"/>
  <c r="JH20" i="13"/>
  <c r="JH23" i="13"/>
  <c r="GW41" i="2"/>
  <c r="JI17" i="13"/>
  <c r="GY58" i="2"/>
  <c r="GW59" i="2"/>
  <c r="GY59" i="2" s="1"/>
  <c r="GB18" i="7"/>
  <c r="GB13" i="7"/>
  <c r="DH5" i="4" l="1"/>
  <c r="GY41" i="2"/>
  <c r="GY40" i="2"/>
  <c r="GX13" i="7"/>
  <c r="DF44" i="4"/>
  <c r="GW14" i="7"/>
  <c r="GA65" i="2"/>
  <c r="GC65" i="2" s="1"/>
  <c r="GC64" i="2"/>
  <c r="DI31" i="4"/>
  <c r="DG31" i="4"/>
  <c r="DH31" i="4"/>
  <c r="DJ31" i="4"/>
  <c r="DI23" i="4"/>
  <c r="DH23" i="4"/>
  <c r="DG23" i="4"/>
  <c r="DJ23" i="4"/>
  <c r="HZ20" i="13"/>
  <c r="GX92" i="2"/>
  <c r="HB82" i="2"/>
  <c r="GZ83" i="2"/>
  <c r="HB83" i="2" s="1"/>
  <c r="JG20" i="13"/>
  <c r="GX68" i="2"/>
  <c r="HY20" i="13"/>
  <c r="GA89" i="2"/>
  <c r="GC89" i="2" s="1"/>
  <c r="GC88" i="2"/>
  <c r="JJ20" i="13"/>
  <c r="HX23" i="13"/>
  <c r="GX47" i="2"/>
  <c r="GX44" i="2"/>
  <c r="HX20" i="13"/>
  <c r="JJ23" i="13"/>
  <c r="GX18" i="7"/>
  <c r="DE44" i="4"/>
  <c r="DE48" i="4"/>
  <c r="DJ5" i="4"/>
  <c r="JK17" i="13"/>
  <c r="GA41" i="2"/>
  <c r="GC41" i="2" s="1"/>
  <c r="GC40" i="2"/>
  <c r="DJ12" i="4"/>
  <c r="GY88" i="2"/>
  <c r="GW89" i="2"/>
  <c r="GY89" i="2" s="1"/>
  <c r="HY23" i="13"/>
  <c r="GX71" i="2"/>
  <c r="HB10" i="2"/>
  <c r="HB11" i="2"/>
  <c r="JG23" i="13"/>
  <c r="CR48" i="4"/>
  <c r="CW5" i="4"/>
  <c r="GY11" i="1"/>
  <c r="GW12" i="1"/>
  <c r="GY12" i="1" s="1"/>
  <c r="HZ23" i="13"/>
  <c r="GX95" i="2"/>
  <c r="GW17" i="2"/>
  <c r="GY17" i="2" s="1"/>
  <c r="GY16" i="2"/>
  <c r="DG5" i="4"/>
  <c r="DF48" i="4"/>
  <c r="DI5" i="4"/>
  <c r="DI12" i="4"/>
  <c r="DG12" i="4"/>
  <c r="DH12" i="4"/>
  <c r="GB5" i="7"/>
  <c r="GX5" i="7"/>
  <c r="GX8" i="7"/>
  <c r="GB8" i="7"/>
  <c r="GV14" i="7"/>
  <c r="GX12" i="7"/>
  <c r="FZ14" i="7"/>
  <c r="GB12" i="7"/>
  <c r="GB6" i="7"/>
  <c r="GX6" i="7"/>
  <c r="GB21" i="7"/>
  <c r="GX21" i="7"/>
  <c r="HB59" i="2"/>
  <c r="HB58" i="2"/>
  <c r="JI23" i="13"/>
  <c r="JI20" i="13"/>
  <c r="GW65" i="2"/>
  <c r="GY65" i="2" s="1"/>
  <c r="GY64" i="2"/>
  <c r="GW47" i="2"/>
  <c r="HB41" i="2"/>
  <c r="HB40" i="2"/>
  <c r="GW44" i="2"/>
  <c r="GX20" i="2"/>
  <c r="GX24" i="2"/>
  <c r="GX21" i="1"/>
  <c r="IA20" i="13"/>
  <c r="GY63" i="1"/>
  <c r="GC19" i="2"/>
  <c r="GA20" i="2"/>
  <c r="GC20" i="2" s="1"/>
  <c r="GA24" i="2"/>
  <c r="GA18" i="1"/>
  <c r="GC18" i="1" s="1"/>
  <c r="GC17" i="1"/>
  <c r="IA23" i="13"/>
  <c r="GX32" i="1"/>
  <c r="GC53" i="1"/>
  <c r="GC22" i="2"/>
  <c r="GA23" i="2"/>
  <c r="GC23" i="2" s="1"/>
  <c r="GY47" i="2" l="1"/>
  <c r="GY44" i="2"/>
  <c r="GY43" i="2"/>
  <c r="GY46" i="2"/>
  <c r="GC70" i="2"/>
  <c r="GA71" i="2"/>
  <c r="GC71" i="2" s="1"/>
  <c r="GY17" i="1"/>
  <c r="GW18" i="1"/>
  <c r="GY18" i="1" s="1"/>
  <c r="HB17" i="2"/>
  <c r="HB16" i="2"/>
  <c r="GX54" i="1"/>
  <c r="GA95" i="2"/>
  <c r="GC95" i="2" s="1"/>
  <c r="GC94" i="2"/>
  <c r="GY94" i="2"/>
  <c r="GW95" i="2"/>
  <c r="GY95" i="2" s="1"/>
  <c r="GC67" i="2"/>
  <c r="GA68" i="2"/>
  <c r="GC68" i="2" s="1"/>
  <c r="GY19" i="2"/>
  <c r="GW20" i="2"/>
  <c r="GY20" i="2" s="1"/>
  <c r="GW24" i="2"/>
  <c r="GA92" i="2"/>
  <c r="GC92" i="2" s="1"/>
  <c r="GC91" i="2"/>
  <c r="JK23" i="13"/>
  <c r="GY53" i="1"/>
  <c r="GY91" i="2"/>
  <c r="GW92" i="2"/>
  <c r="GY92" i="2" s="1"/>
  <c r="GW23" i="2"/>
  <c r="GY23" i="2" s="1"/>
  <c r="GY22" i="2"/>
  <c r="GC43" i="2"/>
  <c r="GA44" i="2"/>
  <c r="GC44" i="2" s="1"/>
  <c r="HB88" i="2"/>
  <c r="GZ89" i="2"/>
  <c r="HB89" i="2" s="1"/>
  <c r="GC46" i="2"/>
  <c r="GA47" i="2"/>
  <c r="GC47" i="2" s="1"/>
  <c r="JK20" i="13"/>
  <c r="GC31" i="1"/>
  <c r="GA32" i="1"/>
  <c r="GC32" i="1" s="1"/>
  <c r="GC49" i="1"/>
  <c r="GA54" i="1"/>
  <c r="GA21" i="1"/>
  <c r="GC21" i="1" s="1"/>
  <c r="GC20" i="1"/>
  <c r="GC56" i="1"/>
  <c r="GC24" i="1"/>
  <c r="GX67" i="1"/>
  <c r="HB43" i="2"/>
  <c r="HB44" i="2"/>
  <c r="HB46" i="2"/>
  <c r="HB47" i="2"/>
  <c r="GY67" i="2"/>
  <c r="GW68" i="2"/>
  <c r="GY68" i="2" s="1"/>
  <c r="HB64" i="2"/>
  <c r="HB65" i="2"/>
  <c r="GW71" i="2"/>
  <c r="GY71" i="2" s="1"/>
  <c r="GY70" i="2"/>
  <c r="GB14" i="7"/>
  <c r="GX14" i="7"/>
  <c r="GV15" i="7"/>
  <c r="GB7" i="7"/>
  <c r="GW15" i="7"/>
  <c r="GX15" i="7" s="1"/>
  <c r="FZ15" i="7" l="1"/>
  <c r="GB15" i="7" s="1"/>
  <c r="HB22" i="2"/>
  <c r="HB23" i="2"/>
  <c r="GC66" i="1"/>
  <c r="GA67" i="1"/>
  <c r="GY24" i="1"/>
  <c r="HB19" i="2"/>
  <c r="GZ24" i="2"/>
  <c r="HB20" i="2"/>
  <c r="GW32" i="1"/>
  <c r="GY32" i="1" s="1"/>
  <c r="GY31" i="1"/>
  <c r="GZ95" i="2"/>
  <c r="HB95" i="2" s="1"/>
  <c r="HB94" i="2"/>
  <c r="GX7" i="7"/>
  <c r="GY56" i="1"/>
  <c r="HB66" i="1"/>
  <c r="GW54" i="1"/>
  <c r="GY49" i="1"/>
  <c r="GY20" i="1"/>
  <c r="GW21" i="1"/>
  <c r="GY21" i="1" s="1"/>
  <c r="HB53" i="1"/>
  <c r="GZ92" i="2"/>
  <c r="HB92" i="2" s="1"/>
  <c r="HB91" i="2"/>
  <c r="GW11" i="7"/>
  <c r="GX11" i="7" s="1"/>
  <c r="GV11" i="7"/>
  <c r="HB71" i="2"/>
  <c r="HB70" i="2"/>
  <c r="HB68" i="2"/>
  <c r="HB67" i="2"/>
  <c r="GX33" i="1"/>
  <c r="GX36" i="1"/>
  <c r="GC35" i="1"/>
  <c r="GA36" i="1"/>
  <c r="GC36" i="1" s="1"/>
  <c r="GA33" i="1"/>
  <c r="GC26" i="1"/>
  <c r="GY26" i="1" l="1"/>
  <c r="GX10" i="7"/>
  <c r="GY66" i="1"/>
  <c r="GW67" i="1"/>
  <c r="GZ67" i="1"/>
  <c r="HB63" i="1"/>
  <c r="GY35" i="1"/>
  <c r="GW33" i="1"/>
  <c r="GW36" i="1"/>
  <c r="GY36" i="1" s="1"/>
  <c r="GZ54" i="1"/>
  <c r="HB49" i="1"/>
  <c r="HB56" i="1"/>
  <c r="GZ61" i="1"/>
  <c r="GC33" i="1"/>
  <c r="GA34" i="1"/>
  <c r="GC34" i="1" s="1"/>
  <c r="GA60" i="1"/>
  <c r="GX60" i="1"/>
  <c r="GX61" i="1" s="1"/>
  <c r="GX34" i="1"/>
  <c r="GV17" i="7"/>
  <c r="GW17" i="7"/>
  <c r="FZ11" i="7"/>
  <c r="GB11" i="7" s="1"/>
  <c r="GB10" i="7"/>
  <c r="GX16" i="7" l="1"/>
  <c r="GX17" i="7"/>
  <c r="GC60" i="1"/>
  <c r="GA61" i="1"/>
  <c r="GW30" i="1"/>
  <c r="GY29" i="1"/>
  <c r="GW44" i="1"/>
  <c r="GW34" i="1"/>
  <c r="GY34" i="1" s="1"/>
  <c r="GY33" i="1"/>
  <c r="GW60" i="1"/>
  <c r="GB16" i="7"/>
  <c r="FZ17" i="7"/>
  <c r="GB17" i="7" s="1"/>
  <c r="GX19" i="7"/>
  <c r="GW25" i="7"/>
  <c r="GV20" i="7"/>
  <c r="GV26" i="7"/>
  <c r="GV25" i="7"/>
  <c r="GX44" i="1"/>
  <c r="GX30" i="1"/>
  <c r="GA44" i="1"/>
  <c r="GC44" i="1" s="1"/>
  <c r="GA30" i="1"/>
  <c r="GC30" i="1" s="1"/>
  <c r="GC29" i="1"/>
  <c r="GY30" i="1" l="1"/>
  <c r="GY44" i="1"/>
  <c r="GY60" i="1"/>
  <c r="GW61" i="1"/>
  <c r="GX25" i="7"/>
  <c r="GX24" i="7"/>
  <c r="GV27" i="7"/>
  <c r="GY26" i="7"/>
  <c r="GB24" i="7"/>
  <c r="FZ25" i="7"/>
  <c r="GB25" i="7" s="1"/>
  <c r="GW20" i="7"/>
  <c r="GX20" i="7" s="1"/>
  <c r="GW26" i="7"/>
  <c r="GW27" i="7" s="1"/>
  <c r="FZ20" i="7"/>
  <c r="GB20" i="7" s="1"/>
  <c r="FZ26" i="7"/>
  <c r="GB19" i="7"/>
  <c r="GX27" i="7" l="1"/>
  <c r="GX26" i="7"/>
  <c r="GB26" i="7"/>
  <c r="FZ27" i="7"/>
  <c r="GB27" i="7" s="1"/>
  <c r="GY27" i="7"/>
  <c r="GV23" i="7" l="1"/>
  <c r="GW23" i="7"/>
  <c r="GX23" i="7" s="1"/>
  <c r="GX22" i="7" l="1"/>
  <c r="GB22" i="7"/>
  <c r="FZ23" i="7"/>
  <c r="GB23" i="7" s="1"/>
  <c r="GQ21" i="7" l="1"/>
  <c r="GN6" i="7"/>
  <c r="GQ8" i="7"/>
  <c r="GN5" i="7"/>
  <c r="GN8" i="7"/>
  <c r="HJ21" i="7"/>
  <c r="GQ13" i="7"/>
  <c r="GN18" i="7"/>
  <c r="GN21" i="7"/>
  <c r="GQ7" i="7"/>
  <c r="GQ18" i="7"/>
  <c r="GQ5" i="7"/>
  <c r="GN7" i="7"/>
  <c r="GQ6" i="7"/>
  <c r="GQ9" i="7"/>
  <c r="GN9" i="7"/>
  <c r="GN13" i="7"/>
  <c r="GH13" i="7"/>
  <c r="HA6" i="7"/>
  <c r="GE5" i="7"/>
  <c r="GE6" i="7"/>
  <c r="HA5" i="7"/>
  <c r="GE18" i="7"/>
  <c r="HD6" i="7"/>
  <c r="HD5" i="7"/>
  <c r="HA18" i="7"/>
  <c r="GH6" i="7"/>
  <c r="GH5" i="7"/>
  <c r="HD13" i="7"/>
  <c r="GH18" i="7"/>
  <c r="HA13" i="7"/>
  <c r="HD18" i="7"/>
  <c r="GE13" i="7"/>
  <c r="HA7" i="7"/>
  <c r="GE7" i="7"/>
  <c r="HD7" i="7"/>
  <c r="GH7" i="7"/>
  <c r="HA9" i="7"/>
  <c r="HA21" i="7"/>
  <c r="HD9" i="7"/>
  <c r="HD21" i="7"/>
  <c r="GH9" i="7"/>
  <c r="GH21" i="7"/>
  <c r="GE9" i="7"/>
  <c r="GE21" i="7"/>
  <c r="HA8" i="7"/>
  <c r="GE8" i="7"/>
  <c r="GH8" i="7"/>
  <c r="HD8" i="7"/>
  <c r="HJ13" i="7" l="1"/>
  <c r="HJ5" i="7"/>
  <c r="HM8" i="7"/>
  <c r="HI25" i="7"/>
  <c r="HJ8" i="7"/>
  <c r="HJ6" i="7"/>
  <c r="HJ7" i="7"/>
  <c r="HM5" i="7"/>
  <c r="GL11" i="7"/>
  <c r="GN11" i="7" s="1"/>
  <c r="GN10" i="7"/>
  <c r="GF20" i="7"/>
  <c r="GH20" i="7" s="1"/>
  <c r="GH19" i="7"/>
  <c r="HD16" i="7"/>
  <c r="HC17" i="7"/>
  <c r="HD17" i="7" s="1"/>
  <c r="GE12" i="7"/>
  <c r="GC14" i="7"/>
  <c r="GO25" i="7"/>
  <c r="GQ25" i="7" s="1"/>
  <c r="GQ24" i="7"/>
  <c r="GQ10" i="7"/>
  <c r="GO11" i="7"/>
  <c r="GQ11" i="7" s="1"/>
  <c r="HI11" i="7"/>
  <c r="HM6" i="7"/>
  <c r="GL14" i="7"/>
  <c r="GN12" i="7"/>
  <c r="GQ16" i="7"/>
  <c r="GO17" i="7"/>
  <c r="GQ17" i="7" s="1"/>
  <c r="HK27" i="7"/>
  <c r="HM26" i="7"/>
  <c r="HC20" i="7"/>
  <c r="HD20" i="7" s="1"/>
  <c r="HD19" i="7"/>
  <c r="GE16" i="7"/>
  <c r="GC17" i="7"/>
  <c r="GE17" i="7" s="1"/>
  <c r="HJ9" i="7"/>
  <c r="HM19" i="7"/>
  <c r="HK20" i="7"/>
  <c r="HM21" i="7"/>
  <c r="GO20" i="7"/>
  <c r="GQ20" i="7" s="1"/>
  <c r="GQ19" i="7"/>
  <c r="HM18" i="7"/>
  <c r="HC23" i="7"/>
  <c r="HD23" i="7" s="1"/>
  <c r="HD22" i="7"/>
  <c r="GF23" i="7"/>
  <c r="GH23" i="7" s="1"/>
  <c r="GH22" i="7"/>
  <c r="GC20" i="7"/>
  <c r="GE20" i="7" s="1"/>
  <c r="GC26" i="7"/>
  <c r="GE19" i="7"/>
  <c r="GZ17" i="7"/>
  <c r="HA17" i="7" s="1"/>
  <c r="HA16" i="7"/>
  <c r="HL11" i="7"/>
  <c r="HH26" i="7"/>
  <c r="HH20" i="7"/>
  <c r="HJ19" i="7"/>
  <c r="HL25" i="7"/>
  <c r="HM16" i="7"/>
  <c r="HK17" i="7"/>
  <c r="HK11" i="7"/>
  <c r="HM10" i="7"/>
  <c r="GO14" i="7"/>
  <c r="GQ12" i="7"/>
  <c r="HJ22" i="7"/>
  <c r="HH23" i="7"/>
  <c r="GC23" i="7"/>
  <c r="GE23" i="7" s="1"/>
  <c r="GE22" i="7"/>
  <c r="GZ20" i="7"/>
  <c r="HA20" i="7" s="1"/>
  <c r="GZ26" i="7"/>
  <c r="HA19" i="7"/>
  <c r="HC11" i="7"/>
  <c r="HD11" i="7" s="1"/>
  <c r="HD10" i="7"/>
  <c r="HL27" i="7"/>
  <c r="GQ22" i="7"/>
  <c r="GO23" i="7"/>
  <c r="GQ23" i="7" s="1"/>
  <c r="HM7" i="7"/>
  <c r="HJ18" i="7"/>
  <c r="HK14" i="7"/>
  <c r="HM12" i="7"/>
  <c r="HM9" i="7"/>
  <c r="GF17" i="7"/>
  <c r="GH17" i="7" s="1"/>
  <c r="GH16" i="7"/>
  <c r="GZ23" i="7"/>
  <c r="HA23" i="7" s="1"/>
  <c r="HA22" i="7"/>
  <c r="HD24" i="7"/>
  <c r="HC25" i="7"/>
  <c r="HD25" i="7" s="1"/>
  <c r="GF11" i="7"/>
  <c r="GH11" i="7" s="1"/>
  <c r="GH10" i="7"/>
  <c r="HC14" i="7"/>
  <c r="HD12" i="7"/>
  <c r="HJ12" i="7"/>
  <c r="HH14" i="7"/>
  <c r="HJ16" i="7"/>
  <c r="HH17" i="7"/>
  <c r="HI14" i="7"/>
  <c r="HI15" i="7" s="1"/>
  <c r="HM24" i="7"/>
  <c r="HK25" i="7"/>
  <c r="GL17" i="7"/>
  <c r="GN17" i="7" s="1"/>
  <c r="GN16" i="7"/>
  <c r="GO27" i="7"/>
  <c r="GQ27" i="7" s="1"/>
  <c r="GQ26" i="7"/>
  <c r="GF27" i="7"/>
  <c r="GH27" i="7" s="1"/>
  <c r="GH26" i="7"/>
  <c r="GC25" i="7"/>
  <c r="GE25" i="7" s="1"/>
  <c r="GE24" i="7"/>
  <c r="GZ11" i="7"/>
  <c r="HA11" i="7" s="1"/>
  <c r="HA10" i="7"/>
  <c r="GF14" i="7"/>
  <c r="GH12" i="7"/>
  <c r="HH25" i="7"/>
  <c r="HJ25" i="7" s="1"/>
  <c r="HJ24" i="7"/>
  <c r="HI23" i="7"/>
  <c r="GL26" i="7"/>
  <c r="GL20" i="7"/>
  <c r="GN20" i="7" s="1"/>
  <c r="GN19" i="7"/>
  <c r="HI17" i="7"/>
  <c r="HL14" i="7"/>
  <c r="HL15" i="7" s="1"/>
  <c r="GZ25" i="7"/>
  <c r="HA25" i="7" s="1"/>
  <c r="HA24" i="7"/>
  <c r="HC27" i="7"/>
  <c r="HD27" i="7" s="1"/>
  <c r="HD26" i="7"/>
  <c r="GF25" i="7"/>
  <c r="GH25" i="7" s="1"/>
  <c r="GH24" i="7"/>
  <c r="GC11" i="7"/>
  <c r="GE11" i="7" s="1"/>
  <c r="GE10" i="7"/>
  <c r="GZ14" i="7"/>
  <c r="HA12" i="7"/>
  <c r="GN24" i="7"/>
  <c r="GL25" i="7"/>
  <c r="GN25" i="7" s="1"/>
  <c r="GL23" i="7"/>
  <c r="GN23" i="7" s="1"/>
  <c r="GN22" i="7"/>
  <c r="HJ10" i="7"/>
  <c r="HH11" i="7"/>
  <c r="HJ11" i="7" s="1"/>
  <c r="HM13" i="7"/>
  <c r="HL17" i="7"/>
  <c r="HI20" i="7"/>
  <c r="HI26" i="7"/>
  <c r="HI27" i="7" s="1"/>
  <c r="HL20" i="7"/>
  <c r="HL23" i="7"/>
  <c r="HM22" i="7"/>
  <c r="HK23" i="7"/>
  <c r="HM23" i="7" l="1"/>
  <c r="HM11" i="7"/>
  <c r="HM25" i="7"/>
  <c r="GC15" i="7"/>
  <c r="GE15" i="7" s="1"/>
  <c r="GE14" i="7"/>
  <c r="HM17" i="7"/>
  <c r="GZ15" i="7"/>
  <c r="HA15" i="7" s="1"/>
  <c r="HA14" i="7"/>
  <c r="HM14" i="7"/>
  <c r="HK15" i="7"/>
  <c r="HM15" i="7" s="1"/>
  <c r="GO15" i="7"/>
  <c r="GQ15" i="7" s="1"/>
  <c r="GQ14" i="7"/>
  <c r="HC15" i="7"/>
  <c r="HD15" i="7" s="1"/>
  <c r="HD14" i="7"/>
  <c r="GZ27" i="7"/>
  <c r="HA27" i="7" s="1"/>
  <c r="HA26" i="7"/>
  <c r="GL15" i="7"/>
  <c r="GN15" i="7" s="1"/>
  <c r="GN14" i="7"/>
  <c r="GF15" i="7"/>
  <c r="GH15" i="7" s="1"/>
  <c r="GH14" i="7"/>
  <c r="HJ17" i="7"/>
  <c r="GC27" i="7"/>
  <c r="GE27" i="7" s="1"/>
  <c r="GE26" i="7"/>
  <c r="HH15" i="7"/>
  <c r="HJ15" i="7" s="1"/>
  <c r="HJ14" i="7"/>
  <c r="HJ26" i="7"/>
  <c r="HH27" i="7"/>
  <c r="HJ27" i="7" s="1"/>
  <c r="GL27" i="7"/>
  <c r="GN27" i="7" s="1"/>
  <c r="GN26" i="7"/>
  <c r="HJ23" i="7"/>
  <c r="HJ20" i="7"/>
  <c r="HM20" i="7"/>
  <c r="HM27" i="7"/>
  <c r="GU57" i="2" l="1"/>
  <c r="GU18" i="2"/>
  <c r="GU13" i="2"/>
  <c r="GU42" i="2"/>
  <c r="GT18" i="7"/>
  <c r="HP18" i="7"/>
  <c r="GU37" i="2"/>
  <c r="GU90" i="2"/>
  <c r="GT5" i="7"/>
  <c r="HN14" i="7"/>
  <c r="GU9" i="2"/>
  <c r="JB14" i="13"/>
  <c r="GU85" i="2"/>
  <c r="GU66" i="2"/>
  <c r="GU33" i="2"/>
  <c r="GU61" i="2"/>
  <c r="GU81" i="2"/>
  <c r="HG9" i="7"/>
  <c r="HG13" i="7"/>
  <c r="JA14" i="13" l="1"/>
  <c r="HQ13" i="2"/>
  <c r="HP14" i="2"/>
  <c r="HQ42" i="2"/>
  <c r="HP86" i="2"/>
  <c r="HQ33" i="2"/>
  <c r="HP38" i="2"/>
  <c r="HQ66" i="2"/>
  <c r="KN14" i="13"/>
  <c r="HQ90" i="2"/>
  <c r="HQ9" i="2"/>
  <c r="HQ61" i="2"/>
  <c r="JC14" i="13"/>
  <c r="HP62" i="2"/>
  <c r="HQ18" i="2"/>
  <c r="KL14" i="13"/>
  <c r="HQ37" i="2"/>
  <c r="HQ60" i="2"/>
  <c r="HO62" i="2"/>
  <c r="KM14" i="13"/>
  <c r="HP6" i="7"/>
  <c r="GT6" i="7"/>
  <c r="HQ81" i="2"/>
  <c r="GT13" i="7"/>
  <c r="HP13" i="7"/>
  <c r="HH30" i="2"/>
  <c r="HH81" i="2"/>
  <c r="GU60" i="2"/>
  <c r="GS62" i="2"/>
  <c r="HO86" i="2"/>
  <c r="HQ84" i="2"/>
  <c r="HQ6" i="2"/>
  <c r="GU6" i="2"/>
  <c r="HP9" i="7"/>
  <c r="GT9" i="7"/>
  <c r="KK14" i="13"/>
  <c r="GU8" i="2"/>
  <c r="HQ57" i="2"/>
  <c r="HH37" i="2"/>
  <c r="HQ85" i="2"/>
  <c r="HO14" i="2"/>
  <c r="HQ12" i="2"/>
  <c r="HH5" i="2"/>
  <c r="HH33" i="2"/>
  <c r="HH42" i="2"/>
  <c r="HH85" i="2"/>
  <c r="JD14" i="13"/>
  <c r="GU12" i="2"/>
  <c r="GS14" i="2"/>
  <c r="GS38" i="2"/>
  <c r="GU36" i="2"/>
  <c r="HH90" i="2"/>
  <c r="GU84" i="2"/>
  <c r="GS86" i="2"/>
  <c r="HN15" i="7"/>
  <c r="GU5" i="2"/>
  <c r="HQ5" i="2"/>
  <c r="HO38" i="2"/>
  <c r="HQ36" i="2"/>
  <c r="HH78" i="2"/>
  <c r="HH93" i="2"/>
  <c r="HP5" i="7"/>
  <c r="HG8" i="7"/>
  <c r="HG18" i="7"/>
  <c r="HG6" i="7"/>
  <c r="HG5" i="7"/>
  <c r="HG21" i="7"/>
  <c r="KL15" i="13" l="1"/>
  <c r="KK15" i="13"/>
  <c r="HQ8" i="2"/>
  <c r="HF38" i="2"/>
  <c r="HH36" i="2"/>
  <c r="JW14" i="13"/>
  <c r="KN15" i="13"/>
  <c r="HO87" i="2"/>
  <c r="KM15" i="13"/>
  <c r="GU14" i="2"/>
  <c r="HF86" i="2"/>
  <c r="HH84" i="2"/>
  <c r="HQ38" i="2"/>
  <c r="HO39" i="2"/>
  <c r="JY14" i="13"/>
  <c r="HO14" i="7"/>
  <c r="HP12" i="7"/>
  <c r="GU86" i="2"/>
  <c r="GR14" i="7"/>
  <c r="GT12" i="7"/>
  <c r="KL23" i="13"/>
  <c r="HH9" i="2"/>
  <c r="HH18" i="2"/>
  <c r="HH45" i="2"/>
  <c r="HP7" i="7"/>
  <c r="HO15" i="2"/>
  <c r="HQ14" i="2"/>
  <c r="HQ62" i="2"/>
  <c r="HO63" i="2"/>
  <c r="HH80" i="2"/>
  <c r="GT8" i="7"/>
  <c r="HP8" i="7"/>
  <c r="HH13" i="2"/>
  <c r="KK17" i="13"/>
  <c r="GU21" i="2"/>
  <c r="HQ21" i="2"/>
  <c r="HN27" i="7"/>
  <c r="KM11" i="13"/>
  <c r="HO35" i="2"/>
  <c r="HO15" i="1"/>
  <c r="HP15" i="2"/>
  <c r="GU7" i="2"/>
  <c r="JA15" i="13"/>
  <c r="HE14" i="7"/>
  <c r="HG12" i="7"/>
  <c r="HH32" i="2"/>
  <c r="KK11" i="13"/>
  <c r="KL11" i="13"/>
  <c r="HQ86" i="2"/>
  <c r="KO14" i="13"/>
  <c r="GT21" i="7"/>
  <c r="HP21" i="7"/>
  <c r="GU38" i="2"/>
  <c r="KL17" i="13"/>
  <c r="GU62" i="2"/>
  <c r="HG7" i="7"/>
  <c r="JV14" i="13" l="1"/>
  <c r="HQ15" i="2"/>
  <c r="HO100" i="2"/>
  <c r="HO98" i="2"/>
  <c r="KK23" i="13"/>
  <c r="HO41" i="2"/>
  <c r="JA11" i="13"/>
  <c r="HP11" i="2"/>
  <c r="GT14" i="7"/>
  <c r="GR15" i="7"/>
  <c r="GT15" i="7" s="1"/>
  <c r="KN11" i="13"/>
  <c r="HH21" i="2"/>
  <c r="GT7" i="7"/>
  <c r="GR27" i="7"/>
  <c r="GT27" i="7" s="1"/>
  <c r="HH29" i="2"/>
  <c r="HQ45" i="2"/>
  <c r="GU45" i="2"/>
  <c r="HO11" i="2"/>
  <c r="HH8" i="2"/>
  <c r="HQ30" i="2"/>
  <c r="GU30" i="2"/>
  <c r="HF14" i="2"/>
  <c r="HH12" i="2"/>
  <c r="HH86" i="2"/>
  <c r="KL20" i="13"/>
  <c r="HH6" i="2"/>
  <c r="HO17" i="2"/>
  <c r="GS15" i="2"/>
  <c r="GU15" i="2" s="1"/>
  <c r="HO11" i="7"/>
  <c r="HQ32" i="2"/>
  <c r="GU32" i="2"/>
  <c r="HO59" i="2"/>
  <c r="KO15" i="13"/>
  <c r="KK20" i="13"/>
  <c r="HO17" i="7"/>
  <c r="HQ29" i="2"/>
  <c r="GU29" i="2"/>
  <c r="HQ7" i="2"/>
  <c r="HN11" i="7"/>
  <c r="HH77" i="2"/>
  <c r="HE15" i="7"/>
  <c r="HG15" i="7" s="1"/>
  <c r="HG14" i="7"/>
  <c r="KM17" i="13"/>
  <c r="HO15" i="7"/>
  <c r="HP15" i="7" s="1"/>
  <c r="HP14" i="7"/>
  <c r="HH38" i="2"/>
  <c r="HO47" i="2"/>
  <c r="HQ11" i="2" l="1"/>
  <c r="HQ10" i="2"/>
  <c r="JA17" i="13"/>
  <c r="HG10" i="7"/>
  <c r="HE11" i="7"/>
  <c r="HG11" i="7" s="1"/>
  <c r="HQ80" i="2"/>
  <c r="GU80" i="2"/>
  <c r="HO39" i="1"/>
  <c r="HO41" i="1"/>
  <c r="HH61" i="2"/>
  <c r="HP11" i="7"/>
  <c r="HO16" i="1"/>
  <c r="HP10" i="7"/>
  <c r="KO11" i="13"/>
  <c r="HO23" i="2"/>
  <c r="GU78" i="2"/>
  <c r="HQ78" i="2"/>
  <c r="JY15" i="13"/>
  <c r="HH7" i="2"/>
  <c r="HO25" i="7"/>
  <c r="HO83" i="2"/>
  <c r="HN25" i="7"/>
  <c r="HP16" i="7"/>
  <c r="HN17" i="7"/>
  <c r="HP17" i="7" s="1"/>
  <c r="HH14" i="2"/>
  <c r="KN17" i="13"/>
  <c r="HO65" i="2"/>
  <c r="GT10" i="7"/>
  <c r="GR11" i="7"/>
  <c r="GT11" i="7" s="1"/>
  <c r="GS11" i="2"/>
  <c r="GU11" i="2" s="1"/>
  <c r="GU10" i="2"/>
  <c r="HO20" i="7"/>
  <c r="GU93" i="2"/>
  <c r="HQ93" i="2"/>
  <c r="HQ77" i="2"/>
  <c r="GU77" i="2"/>
  <c r="KM20" i="13"/>
  <c r="HH66" i="2"/>
  <c r="JB15" i="13"/>
  <c r="KM23" i="13"/>
  <c r="GR17" i="7"/>
  <c r="GT17" i="7" s="1"/>
  <c r="GT16" i="7"/>
  <c r="HH57" i="2"/>
  <c r="HO20" i="2"/>
  <c r="HO44" i="2"/>
  <c r="HH28" i="1"/>
  <c r="HH27" i="1"/>
  <c r="HH25" i="1"/>
  <c r="JX14" i="13" l="1"/>
  <c r="KN20" i="13"/>
  <c r="HN23" i="7"/>
  <c r="HP19" i="7"/>
  <c r="HN20" i="7"/>
  <c r="HP20" i="7" s="1"/>
  <c r="GT24" i="7"/>
  <c r="GR25" i="7"/>
  <c r="GT25" i="7" s="1"/>
  <c r="HO89" i="2"/>
  <c r="GU53" i="2"/>
  <c r="HQ53" i="2"/>
  <c r="HH58" i="1"/>
  <c r="HH10" i="1"/>
  <c r="HH51" i="1"/>
  <c r="HH64" i="1"/>
  <c r="HF15" i="2"/>
  <c r="HH15" i="2" s="1"/>
  <c r="GT19" i="7"/>
  <c r="GR20" i="7"/>
  <c r="GT20" i="7" s="1"/>
  <c r="HO68" i="2"/>
  <c r="HO12" i="1"/>
  <c r="HH23" i="1"/>
  <c r="HH57" i="1"/>
  <c r="GU51" i="1"/>
  <c r="HQ64" i="1"/>
  <c r="HQ58" i="1"/>
  <c r="GU64" i="1"/>
  <c r="GU10" i="1"/>
  <c r="GU58" i="1"/>
  <c r="HQ10" i="1"/>
  <c r="HQ51" i="1"/>
  <c r="JW11" i="13"/>
  <c r="GU54" i="2"/>
  <c r="HQ54" i="2"/>
  <c r="HO71" i="2"/>
  <c r="JV15" i="13"/>
  <c r="HE17" i="7"/>
  <c r="HG17" i="7" s="1"/>
  <c r="HG16" i="7"/>
  <c r="HH50" i="1"/>
  <c r="HH19" i="1"/>
  <c r="JY11" i="13"/>
  <c r="HH53" i="2"/>
  <c r="HP24" i="7"/>
  <c r="HF62" i="2"/>
  <c r="HH60" i="2"/>
  <c r="JA20" i="13"/>
  <c r="HH56" i="2"/>
  <c r="HQ56" i="2"/>
  <c r="GU56" i="2"/>
  <c r="GU31" i="2"/>
  <c r="GS39" i="2"/>
  <c r="GU39" i="2" s="1"/>
  <c r="HP25" i="7"/>
  <c r="HF100" i="2"/>
  <c r="HH100" i="2" s="1"/>
  <c r="HH79" i="2"/>
  <c r="HF98" i="2"/>
  <c r="HH98" i="2" s="1"/>
  <c r="HF87" i="2"/>
  <c r="HH87" i="2" s="1"/>
  <c r="HP17" i="2"/>
  <c r="HQ17" i="2" s="1"/>
  <c r="HQ16" i="2"/>
  <c r="HH54" i="2"/>
  <c r="HH65" i="1"/>
  <c r="HH59" i="1"/>
  <c r="HH52" i="1"/>
  <c r="HH14" i="1"/>
  <c r="HQ69" i="2"/>
  <c r="GU69" i="2"/>
  <c r="HP39" i="2"/>
  <c r="HQ39" i="2" s="1"/>
  <c r="HQ31" i="2"/>
  <c r="HH31" i="2"/>
  <c r="HF39" i="2"/>
  <c r="HH39" i="2" s="1"/>
  <c r="GS17" i="2"/>
  <c r="GU17" i="2" s="1"/>
  <c r="GU16" i="2"/>
  <c r="HH69" i="2"/>
  <c r="JV11" i="13"/>
  <c r="KO17" i="13"/>
  <c r="JB11" i="13"/>
  <c r="JD15" i="13"/>
  <c r="KN23" i="13"/>
  <c r="JW15" i="13"/>
  <c r="JA23" i="13"/>
  <c r="JZ14" i="13" l="1"/>
  <c r="HG24" i="7"/>
  <c r="HE25" i="7"/>
  <c r="HG25" i="7" s="1"/>
  <c r="JD11" i="13"/>
  <c r="GU13" i="1"/>
  <c r="HH10" i="2"/>
  <c r="HF11" i="2"/>
  <c r="HH11" i="2" s="1"/>
  <c r="HP20" i="2"/>
  <c r="HQ20" i="2" s="1"/>
  <c r="HQ19" i="2"/>
  <c r="KO23" i="13"/>
  <c r="JY17" i="13"/>
  <c r="JW17" i="13"/>
  <c r="HO95" i="2"/>
  <c r="GS20" i="2"/>
  <c r="GU20" i="2" s="1"/>
  <c r="GU19" i="2"/>
  <c r="HF35" i="2"/>
  <c r="HH35" i="2" s="1"/>
  <c r="HH34" i="2"/>
  <c r="JW23" i="13"/>
  <c r="HH9" i="1"/>
  <c r="HP100" i="2"/>
  <c r="HQ100" i="2" s="1"/>
  <c r="HP98" i="2"/>
  <c r="HQ98" i="2" s="1"/>
  <c r="HP87" i="2"/>
  <c r="HQ87" i="2" s="1"/>
  <c r="HQ79" i="2"/>
  <c r="JX15" i="13"/>
  <c r="HH55" i="2"/>
  <c r="GU65" i="1"/>
  <c r="HQ65" i="1"/>
  <c r="GU59" i="1"/>
  <c r="GU52" i="1"/>
  <c r="HQ14" i="1"/>
  <c r="HQ52" i="1"/>
  <c r="HQ59" i="1"/>
  <c r="JC15" i="13"/>
  <c r="HQ57" i="1"/>
  <c r="GU23" i="1"/>
  <c r="GU57" i="1"/>
  <c r="HQ23" i="1"/>
  <c r="HH22" i="1"/>
  <c r="HH62" i="2"/>
  <c r="JY23" i="13"/>
  <c r="JV17" i="13"/>
  <c r="JB17" i="13"/>
  <c r="HQ50" i="1"/>
  <c r="GU50" i="1"/>
  <c r="HQ19" i="1"/>
  <c r="GU19" i="1"/>
  <c r="GS100" i="2"/>
  <c r="GU100" i="2" s="1"/>
  <c r="GS98" i="2"/>
  <c r="GU98" i="2" s="1"/>
  <c r="GU79" i="2"/>
  <c r="GS87" i="2"/>
  <c r="GU87" i="2" s="1"/>
  <c r="HF15" i="1"/>
  <c r="HH13" i="1"/>
  <c r="HH7" i="1"/>
  <c r="KO20" i="13"/>
  <c r="GS23" i="2"/>
  <c r="GU23" i="2" s="1"/>
  <c r="GU22" i="2"/>
  <c r="GU34" i="2"/>
  <c r="GS35" i="2"/>
  <c r="GU35" i="2" s="1"/>
  <c r="HP26" i="7"/>
  <c r="HO27" i="7"/>
  <c r="HP27" i="7" s="1"/>
  <c r="HE27" i="7"/>
  <c r="HG27" i="7" s="1"/>
  <c r="HG26" i="7"/>
  <c r="HP23" i="2"/>
  <c r="HQ23" i="2" s="1"/>
  <c r="HQ22" i="2"/>
  <c r="HP35" i="2"/>
  <c r="HQ35" i="2" s="1"/>
  <c r="HQ34" i="2"/>
  <c r="HH82" i="2"/>
  <c r="HF83" i="2"/>
  <c r="HH83" i="2" s="1"/>
  <c r="HG19" i="7"/>
  <c r="HE20" i="7"/>
  <c r="HG20" i="7" s="1"/>
  <c r="GU28" i="1"/>
  <c r="HQ28" i="1"/>
  <c r="HO18" i="1"/>
  <c r="HO92" i="2"/>
  <c r="JW20" i="13" l="1"/>
  <c r="HQ6" i="1"/>
  <c r="GU6" i="1"/>
  <c r="JB23" i="13"/>
  <c r="HO36" i="1"/>
  <c r="HO33" i="1"/>
  <c r="HQ27" i="1"/>
  <c r="GU27" i="1"/>
  <c r="HH15" i="1"/>
  <c r="GS41" i="2"/>
  <c r="GU41" i="2" s="1"/>
  <c r="GU40" i="2"/>
  <c r="HF41" i="2"/>
  <c r="HH41" i="2" s="1"/>
  <c r="HH40" i="2"/>
  <c r="HP41" i="2"/>
  <c r="HQ41" i="2" s="1"/>
  <c r="HQ40" i="2"/>
  <c r="GS15" i="1"/>
  <c r="GU14" i="1"/>
  <c r="HP15" i="1"/>
  <c r="HQ13" i="1"/>
  <c r="GU25" i="1"/>
  <c r="HQ25" i="1"/>
  <c r="GU22" i="1"/>
  <c r="HQ22" i="1"/>
  <c r="HO21" i="1"/>
  <c r="HH16" i="2"/>
  <c r="HF17" i="2"/>
  <c r="HH17" i="2" s="1"/>
  <c r="HF89" i="2"/>
  <c r="HH89" i="2" s="1"/>
  <c r="HH88" i="2"/>
  <c r="JE14" i="13"/>
  <c r="HQ9" i="1"/>
  <c r="GU9" i="1"/>
  <c r="HO54" i="1"/>
  <c r="HF47" i="2"/>
  <c r="HH47" i="2" s="1"/>
  <c r="HH46" i="2"/>
  <c r="GU7" i="1"/>
  <c r="HQ7" i="1"/>
  <c r="HH94" i="2"/>
  <c r="HF95" i="2"/>
  <c r="HH95" i="2" s="1"/>
  <c r="GS83" i="2"/>
  <c r="GU83" i="2" s="1"/>
  <c r="GU82" i="2"/>
  <c r="HO67" i="1"/>
  <c r="HO32" i="1"/>
  <c r="GU55" i="2"/>
  <c r="GS63" i="2"/>
  <c r="GU63" i="2" s="1"/>
  <c r="HP83" i="2"/>
  <c r="HQ83" i="2" s="1"/>
  <c r="HQ82" i="2"/>
  <c r="JC11" i="13"/>
  <c r="HP63" i="2"/>
  <c r="HQ63" i="2" s="1"/>
  <c r="HQ55" i="2"/>
  <c r="JY20" i="13"/>
  <c r="JX11" i="13"/>
  <c r="JV23" i="13"/>
  <c r="JB20" i="13"/>
  <c r="HH6" i="1"/>
  <c r="JV20" i="13"/>
  <c r="JD17" i="13"/>
  <c r="HF63" i="2"/>
  <c r="HH63" i="2" s="1"/>
  <c r="GT22" i="7" l="1"/>
  <c r="GR23" i="7"/>
  <c r="GT23" i="7" s="1"/>
  <c r="HP44" i="2"/>
  <c r="HQ44" i="2" s="1"/>
  <c r="HQ43" i="2"/>
  <c r="GS44" i="2"/>
  <c r="GU44" i="2" s="1"/>
  <c r="GU43" i="2"/>
  <c r="HF92" i="2"/>
  <c r="HH92" i="2" s="1"/>
  <c r="HH91" i="2"/>
  <c r="GS41" i="1"/>
  <c r="GU41" i="1" s="1"/>
  <c r="GU8" i="1"/>
  <c r="GS39" i="1"/>
  <c r="GU39" i="1" s="1"/>
  <c r="HF23" i="2"/>
  <c r="HH23" i="2" s="1"/>
  <c r="HH22" i="2"/>
  <c r="HP41" i="1"/>
  <c r="HQ41" i="1" s="1"/>
  <c r="HP39" i="1"/>
  <c r="HQ39" i="1" s="1"/>
  <c r="HQ8" i="1"/>
  <c r="HP47" i="2"/>
  <c r="HQ47" i="2" s="1"/>
  <c r="HQ46" i="2"/>
  <c r="HF59" i="2"/>
  <c r="HH59" i="2" s="1"/>
  <c r="HH58" i="2"/>
  <c r="HO30" i="1"/>
  <c r="HO44" i="1"/>
  <c r="GU46" i="2"/>
  <c r="GS47" i="2"/>
  <c r="GU47" i="2" s="1"/>
  <c r="JC17" i="13"/>
  <c r="JZ15" i="13"/>
  <c r="HP89" i="2"/>
  <c r="HQ89" i="2" s="1"/>
  <c r="HQ88" i="2"/>
  <c r="HP59" i="2"/>
  <c r="HQ59" i="2" s="1"/>
  <c r="HQ58" i="2"/>
  <c r="JE15" i="13"/>
  <c r="GS89" i="2"/>
  <c r="GU89" i="2" s="1"/>
  <c r="GU88" i="2"/>
  <c r="GS59" i="2"/>
  <c r="GU59" i="2" s="1"/>
  <c r="GU58" i="2"/>
  <c r="HO23" i="7"/>
  <c r="HP23" i="7" s="1"/>
  <c r="HP22" i="7"/>
  <c r="HP16" i="1"/>
  <c r="HQ16" i="1" s="1"/>
  <c r="HQ15" i="1"/>
  <c r="HF24" i="2"/>
  <c r="HH19" i="2"/>
  <c r="HF20" i="2"/>
  <c r="HH20" i="2" s="1"/>
  <c r="JX17" i="13"/>
  <c r="JD20" i="13"/>
  <c r="JD23" i="13"/>
  <c r="HF44" i="2"/>
  <c r="HH44" i="2" s="1"/>
  <c r="HH43" i="2"/>
  <c r="GS16" i="1"/>
  <c r="GU16" i="1" s="1"/>
  <c r="GU15" i="1"/>
  <c r="HO34" i="1"/>
  <c r="HO60" i="1"/>
  <c r="JX20" i="13" l="1"/>
  <c r="JC20" i="13"/>
  <c r="HP95" i="2"/>
  <c r="HQ95" i="2" s="1"/>
  <c r="HQ94" i="2"/>
  <c r="GS95" i="2"/>
  <c r="GU95" i="2" s="1"/>
  <c r="GU94" i="2"/>
  <c r="HF41" i="1"/>
  <c r="HH41" i="1" s="1"/>
  <c r="HH8" i="1"/>
  <c r="HF39" i="1"/>
  <c r="HH39" i="1" s="1"/>
  <c r="HF16" i="1"/>
  <c r="HH16" i="1" s="1"/>
  <c r="JZ11" i="13"/>
  <c r="GS65" i="2"/>
  <c r="GU65" i="2" s="1"/>
  <c r="GU64" i="2"/>
  <c r="JE11" i="13"/>
  <c r="HF65" i="2"/>
  <c r="HH65" i="2" s="1"/>
  <c r="HH64" i="2"/>
  <c r="HP65" i="2"/>
  <c r="HQ65" i="2" s="1"/>
  <c r="HQ64" i="2"/>
  <c r="HG22" i="7"/>
  <c r="HE23" i="7"/>
  <c r="HG23" i="7" s="1"/>
  <c r="HP92" i="2"/>
  <c r="HQ92" i="2" s="1"/>
  <c r="HQ91" i="2"/>
  <c r="GU91" i="2"/>
  <c r="GS92" i="2"/>
  <c r="GU92" i="2" s="1"/>
  <c r="JX23" i="13"/>
  <c r="HO61" i="1"/>
  <c r="JC23" i="13"/>
  <c r="JZ17" i="13" l="1"/>
  <c r="HF71" i="2"/>
  <c r="HH71" i="2" s="1"/>
  <c r="HH70" i="2"/>
  <c r="GU11" i="1"/>
  <c r="GS12" i="1"/>
  <c r="GU12" i="1" s="1"/>
  <c r="HP12" i="1"/>
  <c r="HQ12" i="1" s="1"/>
  <c r="HQ11" i="1"/>
  <c r="JE17" i="13"/>
  <c r="GS68" i="2"/>
  <c r="GU68" i="2" s="1"/>
  <c r="GU67" i="2"/>
  <c r="HH11" i="1"/>
  <c r="HF12" i="1"/>
  <c r="HH12" i="1" s="1"/>
  <c r="HP68" i="2"/>
  <c r="HQ68" i="2" s="1"/>
  <c r="HQ67" i="2"/>
  <c r="HP71" i="2"/>
  <c r="HQ71" i="2" s="1"/>
  <c r="HQ70" i="2"/>
  <c r="HF68" i="2"/>
  <c r="HH68" i="2" s="1"/>
  <c r="HH67" i="2"/>
  <c r="GU70" i="2"/>
  <c r="GS71" i="2"/>
  <c r="GU71" i="2" s="1"/>
  <c r="JZ23" i="13"/>
  <c r="HH53" i="1"/>
  <c r="HH24" i="1"/>
  <c r="HP18" i="1" l="1"/>
  <c r="HQ18" i="1" s="1"/>
  <c r="HQ17" i="1"/>
  <c r="GS18" i="1"/>
  <c r="GU18" i="1" s="1"/>
  <c r="GU17" i="1"/>
  <c r="JE23" i="13"/>
  <c r="GU53" i="1"/>
  <c r="HQ53" i="1"/>
  <c r="JE20" i="13"/>
  <c r="HQ56" i="1"/>
  <c r="HQ24" i="1"/>
  <c r="GU24" i="1"/>
  <c r="HH66" i="1"/>
  <c r="JZ20" i="13"/>
  <c r="HH56" i="1"/>
  <c r="HF32" i="1"/>
  <c r="HH32" i="1" s="1"/>
  <c r="HH31" i="1"/>
  <c r="HF18" i="1"/>
  <c r="HH18" i="1" s="1"/>
  <c r="HH17" i="1"/>
  <c r="GS32" i="1" l="1"/>
  <c r="GU32" i="1" s="1"/>
  <c r="GU31" i="1"/>
  <c r="HP32" i="1"/>
  <c r="HQ32" i="1" s="1"/>
  <c r="HQ31" i="1"/>
  <c r="GU63" i="1"/>
  <c r="HP54" i="1"/>
  <c r="HQ49" i="1"/>
  <c r="HQ63" i="1"/>
  <c r="HP21" i="1"/>
  <c r="HQ21" i="1" s="1"/>
  <c r="HQ20" i="1"/>
  <c r="HF67" i="1"/>
  <c r="HH63" i="1"/>
  <c r="HF21" i="1"/>
  <c r="HH21" i="1" s="1"/>
  <c r="HH20" i="1"/>
  <c r="GS21" i="1"/>
  <c r="GU21" i="1" s="1"/>
  <c r="GU20" i="1"/>
  <c r="GU56" i="1"/>
  <c r="HF54" i="1"/>
  <c r="HH49" i="1"/>
  <c r="GU66" i="1"/>
  <c r="HQ66" i="1"/>
  <c r="HF33" i="1"/>
  <c r="HH35" i="1"/>
  <c r="HF36" i="1"/>
  <c r="HH36" i="1" s="1"/>
  <c r="GU49" i="1"/>
  <c r="GS54" i="1"/>
  <c r="HH26" i="1"/>
  <c r="GS67" i="1" l="1"/>
  <c r="HP33" i="1"/>
  <c r="HQ35" i="1"/>
  <c r="HP36" i="1"/>
  <c r="HQ36" i="1" s="1"/>
  <c r="HQ26" i="1"/>
  <c r="GU26" i="1"/>
  <c r="HF44" i="1"/>
  <c r="HH44" i="1" s="1"/>
  <c r="HF30" i="1"/>
  <c r="HH30" i="1" s="1"/>
  <c r="HH29" i="1"/>
  <c r="HF34" i="1"/>
  <c r="HH34" i="1" s="1"/>
  <c r="HF60" i="1"/>
  <c r="HH33" i="1"/>
  <c r="GS33" i="1"/>
  <c r="GS36" i="1"/>
  <c r="GU36" i="1" s="1"/>
  <c r="GU35" i="1"/>
  <c r="HP67" i="1"/>
  <c r="HF61" i="1" l="1"/>
  <c r="HH60" i="1"/>
  <c r="GU33" i="1"/>
  <c r="GS60" i="1"/>
  <c r="GS34" i="1"/>
  <c r="GU34" i="1" s="1"/>
  <c r="HQ33" i="1"/>
  <c r="HP34" i="1"/>
  <c r="HQ34" i="1" s="1"/>
  <c r="HP60" i="1"/>
  <c r="HP61" i="1" l="1"/>
  <c r="HQ60" i="1"/>
  <c r="GU60" i="1"/>
  <c r="GS61" i="1"/>
  <c r="HP44" i="1"/>
  <c r="HQ44" i="1" s="1"/>
  <c r="HP30" i="1"/>
  <c r="HQ30" i="1" s="1"/>
  <c r="HQ29" i="1"/>
  <c r="GS44" i="1"/>
  <c r="GU44" i="1" s="1"/>
  <c r="GU29" i="1"/>
  <c r="GS30" i="1"/>
  <c r="GU30" i="1" s="1"/>
</calcChain>
</file>

<file path=xl/sharedStrings.xml><?xml version="1.0" encoding="utf-8"?>
<sst xmlns="http://schemas.openxmlformats.org/spreadsheetml/2006/main" count="6386" uniqueCount="838">
  <si>
    <t>Ventas</t>
  </si>
  <si>
    <t>Net Sales</t>
  </si>
  <si>
    <t>Otros Ingresos Operacionales</t>
  </si>
  <si>
    <t>Other Revenue</t>
  </si>
  <si>
    <t>Total Ingresos Operacionales</t>
  </si>
  <si>
    <t>Net Revenue</t>
  </si>
  <si>
    <t>Costo de Ventas</t>
  </si>
  <si>
    <t>Utilidad Bruta</t>
  </si>
  <si>
    <t>Gross profit</t>
  </si>
  <si>
    <t>Margen Bruto</t>
  </si>
  <si>
    <t>Gastos O&amp;AV</t>
  </si>
  <si>
    <t>SG&amp;A Expense</t>
  </si>
  <si>
    <t>Utilidad Operacional Recurrente (ROI)</t>
  </si>
  <si>
    <t>Recurring Operating Income (ROI)</t>
  </si>
  <si>
    <t>Margen ROI</t>
  </si>
  <si>
    <t>Gastos/Ingresos No-Recurrentes</t>
  </si>
  <si>
    <t>Utilidad Operacional (EBIT)</t>
  </si>
  <si>
    <t>Margen EBIT</t>
  </si>
  <si>
    <t>EBIT Margin</t>
  </si>
  <si>
    <t>Resultado Financiero Neto</t>
  </si>
  <si>
    <t>Ingresos de Asociadas y JV</t>
  </si>
  <si>
    <t>Utilidad antes de Impuestos (EBT)</t>
  </si>
  <si>
    <t>EBT</t>
  </si>
  <si>
    <t>Provisión Impuesto Renta</t>
  </si>
  <si>
    <t>Income Tax</t>
  </si>
  <si>
    <t>Utilidad Neta Operaciones Continuadas</t>
  </si>
  <si>
    <t>Net Result</t>
  </si>
  <si>
    <t>Interés Minoritario</t>
  </si>
  <si>
    <t>Utilidad Neta Operaciones Discontinuas</t>
  </si>
  <si>
    <t>Net Result of Discontinued Operations</t>
  </si>
  <si>
    <t>Utilidad Neta Grupo Éxito</t>
  </si>
  <si>
    <t>Net Group Share Result</t>
  </si>
  <si>
    <t>Margen Neto</t>
  </si>
  <si>
    <t>Net margin</t>
  </si>
  <si>
    <t>Recurring EBITDA</t>
  </si>
  <si>
    <t>Margen EBITDA Recurrente</t>
  </si>
  <si>
    <t>EBITDA</t>
  </si>
  <si>
    <t>Margen EBITDA</t>
  </si>
  <si>
    <t>Var %</t>
  </si>
  <si>
    <t>ACTIVOS</t>
  </si>
  <si>
    <t>Assets</t>
  </si>
  <si>
    <t>PASIVOS</t>
  </si>
  <si>
    <t>Activo corriente</t>
  </si>
  <si>
    <t>Current assets</t>
  </si>
  <si>
    <t>Pasivo corriente</t>
  </si>
  <si>
    <t>Current liabilities</t>
  </si>
  <si>
    <t>Caja y equivalentes de caja</t>
  </si>
  <si>
    <t>Cash &amp; Cash Equivalents</t>
  </si>
  <si>
    <t>Cuentas por pagar</t>
  </si>
  <si>
    <t>Trade payables</t>
  </si>
  <si>
    <t>Inventarios</t>
  </si>
  <si>
    <t>Inventories</t>
  </si>
  <si>
    <t>Pasivos por arrendamiento</t>
  </si>
  <si>
    <t>Cuentas comerciales por cobrar y otras cuentas por cobrar</t>
  </si>
  <si>
    <t>Accounts receivable</t>
  </si>
  <si>
    <t>Obligaciones financieras</t>
  </si>
  <si>
    <t>Borrowing-short term</t>
  </si>
  <si>
    <t>Activos por impuestos</t>
  </si>
  <si>
    <t>Assets for taxes</t>
  </si>
  <si>
    <t>Otros pasivos financieros</t>
  </si>
  <si>
    <t>Other financial liabilities</t>
  </si>
  <si>
    <t>Otros</t>
  </si>
  <si>
    <t>Others</t>
  </si>
  <si>
    <t>Pasivos por impuestos</t>
  </si>
  <si>
    <t>Liabilities for taxes</t>
  </si>
  <si>
    <t>Activos No Corrientes</t>
  </si>
  <si>
    <t>Non-current assets</t>
  </si>
  <si>
    <t>Plusvalía</t>
  </si>
  <si>
    <t>Goodwill</t>
  </si>
  <si>
    <t>Pasivos no corrientes</t>
  </si>
  <si>
    <t>Non-current liabilities</t>
  </si>
  <si>
    <t>Otros activos intangibles</t>
  </si>
  <si>
    <t>Other intangible assets</t>
  </si>
  <si>
    <t>Propiedades, planta y equipo</t>
  </si>
  <si>
    <t>Property, plant and equipment</t>
  </si>
  <si>
    <t>Borrowing-long Term</t>
  </si>
  <si>
    <t>Propiedades de Inversión</t>
  </si>
  <si>
    <t>Otras provisiones</t>
  </si>
  <si>
    <t>Other provisions</t>
  </si>
  <si>
    <t>Derechos de uso</t>
  </si>
  <si>
    <t>Right of Use</t>
  </si>
  <si>
    <t>Inversiones en asociadas y negocios conjuntos</t>
  </si>
  <si>
    <t>Investments in associates and JVs</t>
  </si>
  <si>
    <t>PATRIMONIO</t>
  </si>
  <si>
    <t>Shareholder´s equity</t>
  </si>
  <si>
    <t>Mar 2019</t>
  </si>
  <si>
    <t>Assets held for sale</t>
  </si>
  <si>
    <t>Liabilities</t>
  </si>
  <si>
    <t>Var of net of cash and cash equivalents before the FX rate</t>
  </si>
  <si>
    <t>Effects on FX changes on cash and cash equivalents</t>
  </si>
  <si>
    <t>Opening balance of cash and cash equivalents</t>
  </si>
  <si>
    <t>Ending balance of cash and cash equivalents</t>
  </si>
  <si>
    <t>Efectivo y equivalentes al efectivo al principio del periodo</t>
  </si>
  <si>
    <t>Depreciación y Amortización costo</t>
  </si>
  <si>
    <t>Cost D&amp;A</t>
  </si>
  <si>
    <t>Expense D&amp;A</t>
  </si>
  <si>
    <t>EBITDA Recurrente(1)</t>
  </si>
  <si>
    <t>Colombia</t>
  </si>
  <si>
    <t>Carulla</t>
  </si>
  <si>
    <t>Surtimax</t>
  </si>
  <si>
    <t>Super Inter</t>
  </si>
  <si>
    <t>Surtimayorista</t>
  </si>
  <si>
    <t>Total Colombia</t>
  </si>
  <si>
    <t>Uruguay</t>
  </si>
  <si>
    <t>Devoto</t>
  </si>
  <si>
    <t>Disco</t>
  </si>
  <si>
    <t>Geant</t>
  </si>
  <si>
    <t>Total Uruguay</t>
  </si>
  <si>
    <t>Brazil</t>
  </si>
  <si>
    <t>Pão de Açúcar</t>
  </si>
  <si>
    <t>Extra Hiper</t>
  </si>
  <si>
    <t>Extra Super</t>
  </si>
  <si>
    <t>Mercado Extra</t>
  </si>
  <si>
    <t>CompreBem</t>
  </si>
  <si>
    <t>Minimercado Extra</t>
  </si>
  <si>
    <t>Minuto Pão de Açúcar</t>
  </si>
  <si>
    <t>Assaí</t>
  </si>
  <si>
    <t>Total Brazil</t>
  </si>
  <si>
    <t>Argentina</t>
  </si>
  <si>
    <t>Libertad</t>
  </si>
  <si>
    <t>Mini  Libertad</t>
  </si>
  <si>
    <t>Total Argentina</t>
  </si>
  <si>
    <t>TOTAL</t>
  </si>
  <si>
    <t>Número de tiendas</t>
  </si>
  <si>
    <t>Área de ventas (m2)</t>
  </si>
  <si>
    <t>Marca por país</t>
  </si>
  <si>
    <t>Cost of Sales</t>
  </si>
  <si>
    <t>Net Financial  Result</t>
  </si>
  <si>
    <t>Non-Recurring Income and Expense</t>
  </si>
  <si>
    <t>v</t>
  </si>
  <si>
    <t>Non-Recurring Income/Expense</t>
  </si>
  <si>
    <t>Net Financial Result</t>
  </si>
  <si>
    <t>1Q19</t>
  </si>
  <si>
    <t>Dec 2018</t>
  </si>
  <si>
    <t>Mar 2018</t>
  </si>
  <si>
    <t>Banner by country</t>
  </si>
  <si>
    <t>Store number</t>
  </si>
  <si>
    <t>Sales Area (sqm)</t>
  </si>
  <si>
    <t>GRUPO ÉXITO Consolidated P&amp;L</t>
  </si>
  <si>
    <t>Brazil -  P&amp;L</t>
  </si>
  <si>
    <t>Brasil -  P&amp;G</t>
  </si>
  <si>
    <t>Uruguay -  P&amp;G</t>
  </si>
  <si>
    <t>Uruguay - P&amp;L</t>
  </si>
  <si>
    <t>Argentina - P&amp;G</t>
  </si>
  <si>
    <t>Argentina - P&amp;L</t>
  </si>
  <si>
    <t>in COP M</t>
  </si>
  <si>
    <t>en millones de pesos</t>
  </si>
  <si>
    <t>Almacenes Éxito S.A.- P&amp;G</t>
  </si>
  <si>
    <t>Almacenes Éxito S.A. - P&amp;L</t>
  </si>
  <si>
    <t>Adj</t>
  </si>
  <si>
    <t>AdJ</t>
  </si>
  <si>
    <t>Pre IFRS16</t>
  </si>
  <si>
    <t>Post IFRS16</t>
  </si>
  <si>
    <t>Depreciación y Amortización gasto</t>
  </si>
  <si>
    <t>2Q19</t>
  </si>
  <si>
    <t>3Q19</t>
  </si>
  <si>
    <t>4Q19</t>
  </si>
  <si>
    <t>EBITDA Recurrente (1)</t>
  </si>
  <si>
    <t>GRUPO ÉXITO Consolidated P&amp;L (pre and post IFRS 16)</t>
  </si>
  <si>
    <t>Brasil -  P&amp;G (pre y post NIIF 16)</t>
  </si>
  <si>
    <t>Uruguay -  P&amp;G (pre y post NIIF 16)</t>
  </si>
  <si>
    <t>Argentina - P&amp;G (pre y post NIIF 16)</t>
  </si>
  <si>
    <t>Brazil -  P&amp;L (pre and post IFRS 16)</t>
  </si>
  <si>
    <t>Uruguay - P&amp;L (pre and post IFRS 16)</t>
  </si>
  <si>
    <t>Argentina - P&amp;L (pre and post IFRS 16)</t>
  </si>
  <si>
    <t>Almacenes Éxito S.A.- P&amp;G  (pre y post NIIF 16)</t>
  </si>
  <si>
    <t>Almacenes Éxito S.A. - P&amp;L (pre and post IFRS 16)</t>
  </si>
  <si>
    <t>GRUPO ÉXITO (COL+URU+BRA+ARG)</t>
  </si>
  <si>
    <t>1Q18</t>
  </si>
  <si>
    <t>2Q18</t>
  </si>
  <si>
    <t>3Q18</t>
  </si>
  <si>
    <t>4Q18</t>
  </si>
  <si>
    <t>COLOMBIA</t>
  </si>
  <si>
    <t>BRASIL</t>
  </si>
  <si>
    <t>URUGUAY</t>
  </si>
  <si>
    <t>ARGENTINA</t>
  </si>
  <si>
    <t>CONSOLIDACION</t>
  </si>
  <si>
    <t>SEPARADO</t>
  </si>
  <si>
    <t xml:space="preserve">Nota: Datos incluyen: a) La comparación en las bases de 1Q18 y 1Q19 excluyendo e incluyendo el ajuste NIIF 16 - Arrendamientos efectuado de forma retrospectiva, b) el ajuste hiperinflacionario (NIC 29) en Argentina, c) el efecto en tasa de cambio en 1Q19 de 5.5% en total ingresos y de 4.9% en EBITDA recurrente, y d) Via Varejo S.A. clasificada como operación discontinua. </t>
  </si>
  <si>
    <t>Colombia -  P&amp;G (pre y post NIIF 16)</t>
  </si>
  <si>
    <t>Colombia -  P&amp;L (pre and post IFRS 16)</t>
  </si>
  <si>
    <t>Nota: Datos en Colombia incluyen: a) La comparación en las bases de 1Q18 y 1Q19 excluyendo e incluyendo el ajuste NIIF 16 - Arrendamientos efectuado de forma retrospectiva, b) la consolidación de Almacenes Éxito S.A. y sus subsidiarias en el país.</t>
  </si>
  <si>
    <t>Colombia -  P&amp;G</t>
  </si>
  <si>
    <t>Colombia -  P&amp;L</t>
  </si>
  <si>
    <t>Note: Data in Colombia includes: a) Comparison of 1Q18 and 1Q19 bases excluding and including the IFRS 16- Lease retrospective adjustment, b) the consolidation of Almacenes Éxito S.A. and its subsidiaries in the country.</t>
  </si>
  <si>
    <t xml:space="preserve">Note: Data includes: a) Comparison of 1Q18 and 1Q19 bases excluding and including the IFRS 16 - Lease retrospective adjustment, b) the hyperinflationary adjustment (IAS 29) in Argentina´s results, c) the FX effect in 1Q19 of 5.5% at top line and of 4.9% at recurring EBITDA, and d) Via Varejo S.A. classified as a discontinued operation. </t>
  </si>
  <si>
    <t>Note: Data refers to the holding and includes : a) Almacenes Éxito S.A. without Colombian or international subsidiaries, b) Comparison of 1Q18 and 1Q19 bases excluding and including the IFRS 16 - Lease retrospective adjustment.</t>
  </si>
  <si>
    <t>Note: Data in Brazil includes: a) Comparison of 1Q18 and 1Q19 bases excluding and including the IFRS 16 - Lease retrospective adjustment, b) Brazil´s food figures: Multivarejo + Assaí, c) Via Varejo S.A. registered as a discontinued operation, d) the negative FX effect in 1Q19 of 5.6% in Colombian pesos.</t>
  </si>
  <si>
    <t>Note: Data in Uruguay includes: a) Comparison of 1Q18 and 1Q19 bases excluding and including the IFRS 16 - Lease retrospective adjustment, b) the negative FX effect in 1Q19 of 4.9% in Colombian pesos.</t>
  </si>
  <si>
    <t>Note: Data in Argentina includes: a) Comparison of 1Q18 and 1Q19 bases excluding and including the IFRS 16 - Lease retrospective adjustment, b) the negative FX effect in 1Q19 of 49.7% in Colombian pesos, and, c) the hyperinflationary adjustment (IAS 29).</t>
  </si>
  <si>
    <t xml:space="preserve">Nota: Datos en Brasil incluyen: a) La comparación en las bases de 1Q18 y 1Q19 excluyendo e incluyendo el ajuste NIIF 16 - Arrendamientos efectuado de forma retrospectiva, b) las cifras de Multivarejo y Assaí, c) Via Varejo S.A. clasificada como operación discontinua, y d) el efecto negativo en tasa de cambio en 1Q19 de 5.6% en pesos colombianos. </t>
  </si>
  <si>
    <t xml:space="preserve">Nota: Datos en Uruguay incluyen: a) La comparación en las bases de 1Q18 y 1Q19 excluyendo e incluyendo el ajuste NIIF 16 - Arrendamientos efectuado de forma retrospectiva, b) el efecto negativo en tasa de cambio en 1Q19 de 4.9% en pesos colombianos. </t>
  </si>
  <si>
    <t>Nota: Datos en Argentina incluyen: a) La comparación en las bases de 1Q18 y 1Q19 excluyendo e incluyendo el ajuste NIIF 16 - Arrendamientos efectuado de forma retrospectiva,  b) el efecto negativo en tasa de cambio en 1Q19 de 49.7% en pesos colombianos y c) el ajuste hiperinflacionario (NIC 29).</t>
  </si>
  <si>
    <t>Nota: Datos se refieren a la holding e incluyen: a) Almacenes Éxito S.A. sin las subsidiarias en Colombia y en el exterior y b) La comparación en las bases de 1Q18 y 1Q19 excluyendo e incluyendo el ajuste NIIF 16 - Arrendamientos efectuado de forma retrospectiva.</t>
  </si>
  <si>
    <t>en millones de pesos colombianos</t>
  </si>
  <si>
    <t>Associates &amp; Joint Ventures Results</t>
  </si>
  <si>
    <t>Ventas Netas</t>
  </si>
  <si>
    <t>Gasto Depreciación y Amortización</t>
  </si>
  <si>
    <t>Resultado de Asociadas y Negocios Conjuntos</t>
  </si>
  <si>
    <t>Impuesto Renta</t>
  </si>
  <si>
    <t>Resultado Neto Grupo Éxito</t>
  </si>
  <si>
    <t>Resultado Neto Operaciones Discontinuas</t>
  </si>
  <si>
    <t>Non-Controlling Interests</t>
  </si>
  <si>
    <t>Costo Depreciación y Amortización</t>
  </si>
  <si>
    <t>Resultado Neto Operaciones Continuadas</t>
  </si>
  <si>
    <t>Participación de no Controlantes</t>
  </si>
  <si>
    <t>Activos no Corrientes Disponibles para la Venta</t>
  </si>
  <si>
    <t>Pasivos no Corrientes Disponibles para la Venta</t>
  </si>
  <si>
    <t>Activo por impuesto diferido</t>
  </si>
  <si>
    <t>Pasivo por impuesto diferido</t>
  </si>
  <si>
    <t>Deferred tax asset</t>
  </si>
  <si>
    <t>Liabilities held for sale</t>
  </si>
  <si>
    <t>Investment properties</t>
  </si>
  <si>
    <t>Deferred tax liability</t>
  </si>
  <si>
    <t>Lease liabilities</t>
  </si>
  <si>
    <t>Inversiones en subsidiarias, asociadas y negocios conjuntos</t>
  </si>
  <si>
    <t>Investments in subsidiaries, associates and JVs</t>
  </si>
  <si>
    <t>Ganancia</t>
  </si>
  <si>
    <t>Profit</t>
  </si>
  <si>
    <t xml:space="preserve">Flujos de efectivo neto (utilizados en) actividades de operación </t>
  </si>
  <si>
    <t>Cash Net (used in) Operating Activities</t>
  </si>
  <si>
    <t xml:space="preserve">Flujos de efectivo neto (utilizados en) actividades de inversión </t>
  </si>
  <si>
    <t xml:space="preserve">Cash Net (used in) Investment Activities </t>
  </si>
  <si>
    <t>Flujos de efectivo neto procedentes de actividades de financiación</t>
  </si>
  <si>
    <t>(Disminución) neta de efectivo y equivalentes al efectivo</t>
  </si>
  <si>
    <t xml:space="preserve">(Decresase) net of cash and cash equivalents </t>
  </si>
  <si>
    <t>Cash net provided by Financing Activities</t>
  </si>
  <si>
    <t>GRUPO ÉXITO</t>
  </si>
  <si>
    <t xml:space="preserve">GRUPO ÉXITO </t>
  </si>
  <si>
    <t>Consolidated Income Statement</t>
  </si>
  <si>
    <t>1H19</t>
  </si>
  <si>
    <t>1H18</t>
  </si>
  <si>
    <t>9M19</t>
  </si>
  <si>
    <t>9M18</t>
  </si>
  <si>
    <t xml:space="preserve"> Estado de Resultados</t>
  </si>
  <si>
    <t>Income Statement</t>
  </si>
  <si>
    <t>Brasil</t>
  </si>
  <si>
    <t>Almacenes Éxito S.A.</t>
  </si>
  <si>
    <t>Dec 2019</t>
  </si>
  <si>
    <t>Jun 2019</t>
  </si>
  <si>
    <t>Jun 2018</t>
  </si>
  <si>
    <t>Balance General Consolidado</t>
  </si>
  <si>
    <t>Consolidated Balance Sheet</t>
  </si>
  <si>
    <t xml:space="preserve">Balance General </t>
  </si>
  <si>
    <t>Balance Sheet</t>
  </si>
  <si>
    <t>Flujo de Caja Consolidado</t>
  </si>
  <si>
    <t>Operating Income</t>
  </si>
  <si>
    <t>Gross Profit</t>
  </si>
  <si>
    <t>Gross Margin</t>
  </si>
  <si>
    <t>ROI Margin</t>
  </si>
  <si>
    <t>Net Margin</t>
  </si>
  <si>
    <t>Recurring EBITDA Margin</t>
  </si>
  <si>
    <t>EBITDA Margin</t>
  </si>
  <si>
    <t>Operating Income (EBIT)</t>
  </si>
  <si>
    <t>GRUPO ÉXITO  (pre y post NIIF 16)</t>
  </si>
  <si>
    <t>GRUPO ÉXITO (pre and post IFRS 16)</t>
  </si>
  <si>
    <t>Colombia -  (pre y post NIIF 16)</t>
  </si>
  <si>
    <t>Colombia -  (pre and post IFRS 16)</t>
  </si>
  <si>
    <t>Brasil -  (pre y post NIIF 16)</t>
  </si>
  <si>
    <t>Brazil -  (pre and post IFRS 16)</t>
  </si>
  <si>
    <t>Uruguay - (pre y post NIIF 16)</t>
  </si>
  <si>
    <t>Uruguay - (pre and post IFRS 16)</t>
  </si>
  <si>
    <t>Argentina - (pre y post NIIF 16)</t>
  </si>
  <si>
    <t>Argentina - (pre and post IFRS 16)</t>
  </si>
  <si>
    <t>Almacenes Éxito S.A.- (pre y post NIIF 16)</t>
  </si>
  <si>
    <t>Almacenes Éxito S.A. - (pre and post IFRS 16)</t>
  </si>
  <si>
    <t xml:space="preserve">Resultado Neto </t>
  </si>
  <si>
    <t>Consol</t>
  </si>
  <si>
    <t>CAPEX</t>
  </si>
  <si>
    <t>en moneda local</t>
  </si>
  <si>
    <t>in local currency</t>
  </si>
  <si>
    <t>Consolidated Cash Flow</t>
  </si>
  <si>
    <t>FY19</t>
  </si>
  <si>
    <t>FY18</t>
  </si>
  <si>
    <t>Efectivo y equivalentes de efectivo</t>
  </si>
  <si>
    <t>Activos no corrientes mantenidos para la venta</t>
  </si>
  <si>
    <t>Total Activos Corrientes</t>
  </si>
  <si>
    <t>Activos intangibles distintos de la plusvalía, neto</t>
  </si>
  <si>
    <t>Propiedades, planta y equipo, neto</t>
  </si>
  <si>
    <t>Propiedades de inversión, neto</t>
  </si>
  <si>
    <t>Derechos de uso, neto</t>
  </si>
  <si>
    <t>Inversiones contabilizadas utilizando el método de la participación, neto</t>
  </si>
  <si>
    <t>Cuentas por pagar comerciales y otras cuentas por pagar</t>
  </si>
  <si>
    <t>Pasivo por arrendamiento</t>
  </si>
  <si>
    <t>Pasivos financieros</t>
  </si>
  <si>
    <t>Pasivos no corrientes mantenidos para la venta</t>
  </si>
  <si>
    <t>Pasivo por arrendamiento no corrientes</t>
  </si>
  <si>
    <t>Pasivos financieros no corrientes</t>
  </si>
  <si>
    <t>Otras provisiones no corrientes</t>
  </si>
  <si>
    <t>Pasivos por Impuestos Diferidos</t>
  </si>
  <si>
    <t>Pasivos por impuestos No Corrientes</t>
  </si>
  <si>
    <t>Diciembre de 2018</t>
  </si>
  <si>
    <t>Marzo de 2019</t>
  </si>
  <si>
    <t>Junio de 2019</t>
  </si>
  <si>
    <t>Sep 2019</t>
  </si>
  <si>
    <t>Septiembre de 2019</t>
  </si>
  <si>
    <t>Diciembre de 2019</t>
  </si>
  <si>
    <t>TOTAL ACTIVOS</t>
  </si>
  <si>
    <t>Total Activos No Corrientes</t>
  </si>
  <si>
    <t>TOTAL PASIVOS</t>
  </si>
  <si>
    <t>Total Pasivos Corrientes</t>
  </si>
  <si>
    <t>Total Pasivos No Corrientes</t>
  </si>
  <si>
    <t>PATRIMONIO TOTAL</t>
  </si>
  <si>
    <t>% Var</t>
  </si>
  <si>
    <t>Total Gastos</t>
  </si>
  <si>
    <t>Total Expense</t>
  </si>
  <si>
    <t xml:space="preserve">EBITDA Recurrente </t>
  </si>
  <si>
    <t>Margen bruto</t>
  </si>
  <si>
    <t>Gross margin</t>
  </si>
  <si>
    <t>Margen EBITDA recurrente</t>
  </si>
  <si>
    <t>Recurring EBITDA margin</t>
  </si>
  <si>
    <t>Estado de Resultados</t>
  </si>
  <si>
    <t>Estado de Resultados Consolidado</t>
  </si>
  <si>
    <t>EBITDA Recurrente</t>
  </si>
  <si>
    <t>Utilidad Bruta (1)</t>
  </si>
  <si>
    <t>Shares</t>
  </si>
  <si>
    <t>Acciones</t>
  </si>
  <si>
    <t>Utilidad por Acción</t>
  </si>
  <si>
    <t>EPS</t>
  </si>
  <si>
    <t>Gross Profit excluding adjustment (1)</t>
  </si>
  <si>
    <t>Recurring EBITDA excluding adjustment (1)</t>
  </si>
  <si>
    <r>
      <t>Nota: Datos incluyen: a) La comparación en las bases de 2Q18 y 2Q19 excluyendo e incluyendo el ajuste NIIF 16 - Arrendamientos efectuado de forma retrospectiva, b) el ajuste hiperinflacionario (NIC 29) en Argentina, c) el efecto en tasa de cambio en 2Q19 de</t>
    </r>
    <r>
      <rPr>
        <sz val="10"/>
        <color rgb="FFFF0000"/>
        <rFont val="Arial"/>
        <family val="2"/>
      </rPr>
      <t xml:space="preserve"> </t>
    </r>
    <r>
      <rPr>
        <sz val="10"/>
        <rFont val="Arial"/>
        <family val="2"/>
      </rPr>
      <t>2.3%</t>
    </r>
    <r>
      <rPr>
        <sz val="10"/>
        <color theme="1"/>
        <rFont val="Arial"/>
        <family val="2"/>
      </rPr>
      <t xml:space="preserve"> en total ingresos y de </t>
    </r>
    <r>
      <rPr>
        <sz val="10"/>
        <rFont val="Arial"/>
        <family val="2"/>
      </rPr>
      <t>2.7%</t>
    </r>
    <r>
      <rPr>
        <sz val="10"/>
        <color theme="1"/>
        <rFont val="Arial"/>
        <family val="2"/>
      </rPr>
      <t xml:space="preserve"> en EBITDA recurrente y de -1.7% y -1.2% respectivamente en 1S19, y d) EBITDA recurrente incluye ROI adjustado por D&amp;A en el costo y el gasto.</t>
    </r>
  </si>
  <si>
    <t>Nota: Datos en Colombia incluyen: a) La comparación en las bases de 2Q18 y 2Q19 excluyendo e incluyendo el ajuste NIIF 16 - Arrendamientos efectuado de forma retrospectiva, b) la consolidación de Almacenes Éxito S.A. y sus subsidiarias en el país, y c) EBITDA recurrente incluye ROI adjustado por D&amp;A en el costo y el gasto.</t>
  </si>
  <si>
    <t xml:space="preserve">Nota: Datos en Brasil incluyen: a) La comparación en las bases de 1Q18 y 1Q19 excluyendo e incluyendo el ajuste NIIF 16 - Arrendamientos efectuado de forma retrospectiva, b) las cifras de Multivarejo y Assaí, c) el efecto en tasa de cambio en 2Q19 de 4.4% y de -0.7% en 1S19  en pesos colombianos, y d) EBITDA recurrente incluye ROI adjustado por D&amp;A en el costo y el gasto. </t>
  </si>
  <si>
    <r>
      <t xml:space="preserve">Nota: Datos en Uruguay incluyen: a) La comparación en las bases de 2Q18 y 2Q19 excluyendo e incluyendo el ajuste NIIF 16 - Arrendamientos efectuado de forma retrospectiva, b) el efecto en tasa de cambio en </t>
    </r>
    <r>
      <rPr>
        <sz val="10"/>
        <rFont val="Arial"/>
        <family val="2"/>
      </rPr>
      <t>2Q19 de -1.8%</t>
    </r>
    <r>
      <rPr>
        <sz val="10"/>
        <color theme="1"/>
        <rFont val="Arial"/>
        <family val="2"/>
      </rPr>
      <t xml:space="preserve"> y de -3.5% en 1S19 en pesos colombianos, y c) EBITDA recurrente incluye ROI adjustado por D&amp;A en el costo y el gasto. </t>
    </r>
  </si>
  <si>
    <r>
      <t>Nota: Datos en Argentina incluyen: a) La comparación en las bases de 2Q18 y 2Q19 excluyendo e incluyendo el ajuste NIIF 16 - Arrendamientos efectuado de forma retrospectiva,  b) el efecto en tasa de cambio en</t>
    </r>
    <r>
      <rPr>
        <sz val="10"/>
        <rFont val="Arial"/>
        <family val="2"/>
      </rPr>
      <t xml:space="preserve"> 2Q19 de -37.3%</t>
    </r>
    <r>
      <rPr>
        <sz val="10"/>
        <color theme="1"/>
        <rFont val="Arial"/>
        <family val="2"/>
      </rPr>
      <t xml:space="preserve"> y de -43.4% en 1S19 en pesos colombianos, c) el ajuste hiperinflacionario (NIC 29), y d) EBITDA recurrente incluye ROI adjustado por D&amp;A en el costo y el gasto.</t>
    </r>
  </si>
  <si>
    <t>Nota: Datos se refieren a la holding e incluyen: a) Almacenes Éxito S.A. sin las subsidiarias en Colombia y en el exterior, b) La comparación en las bases de 2Q18 y 2Q19 excluyendo e incluyendo el ajuste NIIF 16 - Arrendamientos efectuado de forma retrospectiva, y c) EBITDA recurrente incluye ROI adjustado por D&amp;A en el costo y el gasto.</t>
  </si>
  <si>
    <r>
      <t>Note: Data includes: a) Comparison of 2Q18 and 2Q19 bases excluding and including the IFRS 16 - Lease retrospective adjustment, b) the hyperinflationary adjustment (IAS 29) in Argentina´s results, c) the FX effect in 2Q19 of 2</t>
    </r>
    <r>
      <rPr>
        <sz val="10"/>
        <rFont val="Arial"/>
        <family val="2"/>
      </rPr>
      <t>.3%</t>
    </r>
    <r>
      <rPr>
        <sz val="10"/>
        <color theme="1"/>
        <rFont val="Arial"/>
        <family val="2"/>
      </rPr>
      <t xml:space="preserve"> at top line and of </t>
    </r>
    <r>
      <rPr>
        <sz val="10"/>
        <rFont val="Arial"/>
        <family val="2"/>
      </rPr>
      <t>2.7%</t>
    </r>
    <r>
      <rPr>
        <sz val="10"/>
        <color theme="1"/>
        <rFont val="Arial"/>
        <family val="2"/>
      </rPr>
      <t xml:space="preserve"> at recurring EBITDA and of -1.7% and -1.2% respectively in 1H19 and d) Recurring EBITDA includes ROI adjusted for D&amp;A at cost and expense levels.</t>
    </r>
  </si>
  <si>
    <t>Note: Data in Colombia includes: a) Comparison of 2Q18 and 2Q19 bases excluding and including the IFRS 16- Lease retrospective adjustment, b) the consolidation of Almacenes Éxito S.A. and its subsidiaries in the country and c) Recurring EBITDA includes ROI adjusted for D&amp;A at cost and expense levels.</t>
  </si>
  <si>
    <t>Note: Data in Brazil includes: a) Comparison of 1Q18 and 1Q19 bases excluding and including the IFRS 16 - Lease retrospective adjustment, b) Brazil´s food figures: Multivarejo + Assaí, c) the FX effect in 2Q19 of 4.4% and of -0.7% in 1H19 in Colombian pesos and d) Recurring EBITDA includes ROI adjusted for D&amp;A at cost and expense levels.</t>
  </si>
  <si>
    <r>
      <t>Note: Data in Uruguay includes: a) Comparison of 2Q18 and 2Q19 bases excluding and including the IFRS 16 - Lease retrospective adjustment, b) the FX effect in 2Q19 of -</t>
    </r>
    <r>
      <rPr>
        <sz val="10"/>
        <rFont val="Arial"/>
        <family val="2"/>
      </rPr>
      <t>1.8% and of -3.5% in 1H19</t>
    </r>
    <r>
      <rPr>
        <sz val="10"/>
        <color theme="1"/>
        <rFont val="Arial"/>
        <family val="2"/>
      </rPr>
      <t xml:space="preserve"> in Colombian pesos and c) Recurring EBITDA includes ROI adjusted for D&amp;A at cost and expense levels.</t>
    </r>
  </si>
  <si>
    <r>
      <t xml:space="preserve">Note: Data in Argentina includes: a) Comparison of 2Q18 and 2Q19 bases excluding and including the IFRS 16 - Lease retrospective adjustment, b) the FX effect in </t>
    </r>
    <r>
      <rPr>
        <sz val="10"/>
        <rFont val="Arial"/>
        <family val="2"/>
      </rPr>
      <t>2Q19 of -37.3%</t>
    </r>
    <r>
      <rPr>
        <sz val="10"/>
        <color theme="1"/>
        <rFont val="Arial"/>
        <family val="2"/>
      </rPr>
      <t xml:space="preserve"> and of -43.4% in 1H19 in Colombian pesos, and, c) the hyperinflationary adjustment (IAS 29) and d) Recurring EBITDA includes ROI adjusted for D&amp;A at cost and expense levels.</t>
    </r>
  </si>
  <si>
    <t>Note: Data refers to the holding and includes : a) Almacenes Éxito S.A. without Colombian or international subsidiaries, b) Comparison of 2Q18 and 2Q19 bases excluding and including the IFRS 16 - Lease retrospective adjustment and c) Recurring EBITDA includes ROI adjusted for D&amp;A at cost and expense levels.</t>
  </si>
  <si>
    <t>GRUPO ÉXITO Consolidated Balance Sheet</t>
  </si>
  <si>
    <t xml:space="preserve">Note: Data includes Via Varejo S.A., classified as asset held for sale in the base of December 2018, the business unit was sold in June 14, 2019 . Differences in the 2Q18 base versus the one reported in 2018 associated to the IFRS 16 retrospective adjustment applied as of 2018 and as of June 2019 bases.
</t>
  </si>
  <si>
    <t>Almacenes Éxito S.A. Consolidated Balance Sheet</t>
  </si>
  <si>
    <t xml:space="preserve">Nota: Datos incluyen Via Varejo S.A., clasificada como una activo mantenido para la venta en la base de Diciembre 2018, la unidad de negocio fue vendida el 14 de Junio de 2019 . Diferencias en la base de 2Q18 versus la reportada en 2018 asociadas al ajuste IFRS 16 retrospectivo y aplicado en las bases de 2018 y de Junio 2019.
</t>
  </si>
  <si>
    <t>GRUPO ÉXITO - Consolidated Cash Flow</t>
  </si>
  <si>
    <t xml:space="preserve">Note: Data include Via Varejo S.A., sold in june 14, 2019. Variations in the 1Q18 base versus the one reported in 2018 associated to the IFRS 16 retrospective adjustment applied both in 2Q18 and 2Q19 bases.
</t>
  </si>
  <si>
    <t xml:space="preserve">Note: Datos incluyen Via Varejo S.A., vendida el 14 de Junio de 2019. Variaciones en la base de 1T18 versus la reportada en 2018 asociadas al ajuste IFRS 16 retrospectivo y aplicado en las bases de 2T18 y 2T19.
</t>
  </si>
  <si>
    <t>GRUPO ÉXITO -Tiendas</t>
  </si>
  <si>
    <t>GRUPO ÉXITO - Stores</t>
  </si>
  <si>
    <t>1Q17</t>
  </si>
  <si>
    <t>2Q17</t>
  </si>
  <si>
    <t>3Q17</t>
  </si>
  <si>
    <t>4Q17</t>
  </si>
  <si>
    <t>1H17</t>
  </si>
  <si>
    <t>9M17</t>
  </si>
  <si>
    <t>FY17</t>
  </si>
  <si>
    <t>FY16</t>
  </si>
  <si>
    <t>9M16</t>
  </si>
  <si>
    <t>1H16</t>
  </si>
  <si>
    <t>4Q16</t>
  </si>
  <si>
    <t>3Q16</t>
  </si>
  <si>
    <t>2Q16</t>
  </si>
  <si>
    <t>1Q16</t>
  </si>
  <si>
    <t>FY15</t>
  </si>
  <si>
    <t>9M15</t>
  </si>
  <si>
    <t>1H15</t>
  </si>
  <si>
    <t>4Q15</t>
  </si>
  <si>
    <t>3Q15</t>
  </si>
  <si>
    <t>2Q15</t>
  </si>
  <si>
    <t>1Q15</t>
  </si>
  <si>
    <t>Dec 2017</t>
  </si>
  <si>
    <t>Sep 2018</t>
  </si>
  <si>
    <t>Sep 2017</t>
  </si>
  <si>
    <t>Jun 2017</t>
  </si>
  <si>
    <t>Mar 2017</t>
  </si>
  <si>
    <t>Dec 2016</t>
  </si>
  <si>
    <t>Sep 2016</t>
  </si>
  <si>
    <t>Jun 2016</t>
  </si>
  <si>
    <t>Mar 2016</t>
  </si>
  <si>
    <t>Dec 2015</t>
  </si>
  <si>
    <t>Dec 2014</t>
  </si>
  <si>
    <t>Mar 2015</t>
  </si>
  <si>
    <t>Jun 2015</t>
  </si>
  <si>
    <t>Sep 2015</t>
  </si>
  <si>
    <t>Consolidado</t>
  </si>
  <si>
    <t>EBITDA Recurrente (ROI+D&amp;A)</t>
  </si>
  <si>
    <t>EBITDA (EBIT+D&amp;A)</t>
  </si>
  <si>
    <t>Brasil2Q16</t>
  </si>
  <si>
    <t>Uruguay2Q16</t>
  </si>
  <si>
    <t>Argentina2Q16</t>
  </si>
  <si>
    <t>Septiembre de 2018</t>
  </si>
  <si>
    <t>Junio de 2018</t>
  </si>
  <si>
    <t>Marzo de 2018</t>
  </si>
  <si>
    <t>Diciembre de 2017</t>
  </si>
  <si>
    <t>Septiembre de 2017</t>
  </si>
  <si>
    <t>Junio de 2017</t>
  </si>
  <si>
    <t>Marzo de 2017</t>
  </si>
  <si>
    <t>Diciembre de 2016</t>
  </si>
  <si>
    <t>Septiembre de 2016</t>
  </si>
  <si>
    <t>Junio de 2016</t>
  </si>
  <si>
    <t>Marzo de 2016_NR</t>
  </si>
  <si>
    <t>Diciembre de 2015</t>
  </si>
  <si>
    <t>Septiembre de 2015</t>
  </si>
  <si>
    <t>Junio de 2015</t>
  </si>
  <si>
    <t>Marzo de 2015</t>
  </si>
  <si>
    <t>Diciembre de 2014</t>
  </si>
  <si>
    <t>Marzo de 2016</t>
  </si>
  <si>
    <t>FY de 2017</t>
  </si>
  <si>
    <t>Profit (loss)</t>
  </si>
  <si>
    <t>Cash Net provided (used) in Operating Activities</t>
  </si>
  <si>
    <t xml:space="preserve">Cash Net provided (used) in Invesmtent Activities </t>
  </si>
  <si>
    <t>Cash net provided (used) in Financing Activities</t>
  </si>
  <si>
    <t>Increase (decresase) Net of cash and cash equivalents before the FX rate changes</t>
  </si>
  <si>
    <t>Effects on FX changes on cash and Cash equivalents</t>
  </si>
  <si>
    <t xml:space="preserve">Increase (decresase) Net of cash and cash equivalents </t>
  </si>
  <si>
    <t>Opening Balance of Cash and cash equivalents</t>
  </si>
  <si>
    <t>Ending Balance of Cash and cash equivalents</t>
  </si>
  <si>
    <t>9M de 2017</t>
  </si>
  <si>
    <t>1H de 2017</t>
  </si>
  <si>
    <t>1H de 2018</t>
  </si>
  <si>
    <t>1Q de 2017</t>
  </si>
  <si>
    <t>1Q de 2018 NR</t>
  </si>
  <si>
    <t>FY de 2016</t>
  </si>
  <si>
    <t>9M de 2016</t>
  </si>
  <si>
    <t>1H de 2016</t>
  </si>
  <si>
    <t>1Q de 2016</t>
  </si>
  <si>
    <t>FY de 2015</t>
  </si>
  <si>
    <t>9M de 2015</t>
  </si>
  <si>
    <t>1Q de 2015</t>
  </si>
  <si>
    <t>1H de 2015 NR</t>
  </si>
  <si>
    <t>Ventas netas</t>
  </si>
  <si>
    <t>9M de 2019</t>
  </si>
  <si>
    <t>9M de 2018</t>
  </si>
  <si>
    <t>Ending balance of cash and cash equivalents discontinued operations</t>
  </si>
  <si>
    <t>-</t>
  </si>
  <si>
    <t>1Q de 2014</t>
  </si>
  <si>
    <t>Mar 2014</t>
  </si>
  <si>
    <t>Jun 2014</t>
  </si>
  <si>
    <t>Sep 2014</t>
  </si>
  <si>
    <t>FY de 2014</t>
  </si>
  <si>
    <t>9M de 2014</t>
  </si>
  <si>
    <t>1H de 2015</t>
  </si>
  <si>
    <t>1H de 2014</t>
  </si>
  <si>
    <t>Opening balance of cash and cash equivalents discontinued operations</t>
  </si>
  <si>
    <r>
      <t>La venta a Casino, Guichard-Perrachon S.A de las acciones que Éxito posee en la subsidiaria operativa Companhia Brasileira de Distribuição – CBD y en las subsidiarias holding Ségisor S.A. y Wilkes Partipações S.A., fue aprobada por la Junta Directiva y en la Asamblea General de Accionistas realizada el septiembre 12 de 2019, a un precio de BRL113/acción.  En concordancia, tales subsidiarias fueron clasificadas como operaciones discontinuas y sus activos y pasivos al 30 de septiembre de 2019 fueron reclasificados como activos y pasivos no corrientes disponibles para la venta</t>
    </r>
    <r>
      <rPr>
        <sz val="12"/>
        <color rgb="FF000000"/>
        <rFont val="Calibri"/>
        <family val="2"/>
        <scheme val="minor"/>
      </rPr>
      <t>.</t>
    </r>
  </si>
  <si>
    <t>Please note that the sale to Casino, Guichard-Perrachon S.A. of the shares that Éxito held in the operating subsidiaries Companhia Brasileira de Distribuição - CBD as well as in the holding subsidiaries Segisor S.A.S. and in Wilkes Partipações S.A., was approved by the Board of Directors and at the General Shareholders’ Meeting held last September 12, 2019, at a price of 113 BRL per share.  Accordingly, such subsidiaries were classified as discontinued operations and their assets and liabilities held as of September 30, 2019, were reclassified as non-current assets and liabilities held for sale.</t>
  </si>
  <si>
    <t xml:space="preserve">Nota: Incluye el segmento de Brasil como activo mantenido para la venta en la base de Dic de 2018.  Las diferencias en la base versus la reportada en 2018 están asociadas al ajuste retrospectivo de la norma NIIF 16 </t>
  </si>
  <si>
    <t>Note: Data includes the Brazilian segment as asset held for sale in the base of December 2018. Differences in the base versus the one reported in 2018 associated to the IFRS 16 retrospective adjustment applied.</t>
  </si>
  <si>
    <r>
      <t xml:space="preserve">Nota: </t>
    </r>
    <r>
      <rPr>
        <sz val="10"/>
        <color rgb="FF595959"/>
        <rFont val="Arial"/>
        <family val="2"/>
      </rPr>
      <t>Cifras incluyen al segmento de Brasil como operación discontinua. Las diferencias en la base 3T18 vs. la reportada en 2018 están asociadas a NIIF16 retrospectivo</t>
    </r>
    <r>
      <rPr>
        <sz val="10"/>
        <color rgb="FF767171"/>
        <rFont val="Arial"/>
        <family val="2"/>
      </rPr>
      <t>.</t>
    </r>
  </si>
  <si>
    <t>Note: Data includes the Brazilian segment as a discontinued operation. Variations in the base versus the one reported in 2018 associated to the IFRS 16 retrospective adjustment applied.</t>
  </si>
  <si>
    <t>Nota: El número de tiendas no incluye Aliados en Colombia</t>
  </si>
  <si>
    <t xml:space="preserve">Note: The store count  does not include allies in Colombia. </t>
  </si>
  <si>
    <r>
      <t xml:space="preserve">Nota: </t>
    </r>
    <r>
      <rPr>
        <sz val="10"/>
        <color rgb="FF595959"/>
        <rFont val="Arial"/>
        <family val="2"/>
      </rPr>
      <t>La comparación de las bases del 3T19 y 3T18 excluyendo e incluyendo el ajuste retrospectivo NIIF16.  Las cifras incluyen el segmento Brasil clasificado como operación discontinua</t>
    </r>
  </si>
  <si>
    <t xml:space="preserve">Note: Comparison of 3Q18 and 3Q19 bases excluding and including the IFRS 16 retrospective adjustment. Data includes the Brazilian segment as a discontinued operation. </t>
  </si>
  <si>
    <r>
      <t xml:space="preserve">Nota: </t>
    </r>
    <r>
      <rPr>
        <sz val="10"/>
        <color rgb="FF595959"/>
        <rFont val="Arial"/>
        <family val="2"/>
      </rPr>
      <t>La comparación de las bases del 3T19 y 3T18 excluyendo e incluyendo el ajuste retrospectivo NIIF16</t>
    </r>
    <r>
      <rPr>
        <sz val="10"/>
        <color rgb="FF767171"/>
        <rFont val="Arial"/>
        <family val="2"/>
      </rPr>
      <t xml:space="preserve">. </t>
    </r>
  </si>
  <si>
    <t>Note: Comparison of 3Q18 and 3Q19 bases excluding and including the IFRS 16 retrospective adjustment</t>
  </si>
  <si>
    <t>NA</t>
  </si>
  <si>
    <t>1T19</t>
  </si>
  <si>
    <t>2T19</t>
  </si>
  <si>
    <t>3T19</t>
  </si>
  <si>
    <t>4T19</t>
  </si>
  <si>
    <t>1T15</t>
  </si>
  <si>
    <t>2T15</t>
  </si>
  <si>
    <t>3T16</t>
  </si>
  <si>
    <t>3T15</t>
  </si>
  <si>
    <t>4T15</t>
  </si>
  <si>
    <t>1T16</t>
  </si>
  <si>
    <t>2T16</t>
  </si>
  <si>
    <t>4T16</t>
  </si>
  <si>
    <t>1T17</t>
  </si>
  <si>
    <t>2T17</t>
  </si>
  <si>
    <t>3T17</t>
  </si>
  <si>
    <t>4T17</t>
  </si>
  <si>
    <t>1T18</t>
  </si>
  <si>
    <t>2T18</t>
  </si>
  <si>
    <t>3T18</t>
  </si>
  <si>
    <t>4T18</t>
  </si>
  <si>
    <t>GRUPO ÉXITO P&amp;G Consol</t>
  </si>
  <si>
    <t>GRUPO ÉXITO Balance General Consol</t>
  </si>
  <si>
    <t>GRUPO ÉXITO - Flujo de Caja Consol</t>
  </si>
  <si>
    <t>Almacenes Éxito S.A. Balance General Consol</t>
  </si>
  <si>
    <t>GRUPO ÉXITO P&amp;G Consol (pre y post NIIF 16)</t>
  </si>
  <si>
    <t xml:space="preserve">Data includes the operation in Colombia and in Uruguay under IFRS since 2015 </t>
  </si>
  <si>
    <t>Datos incluyen la operaciones de Colombia y Uruguay bajo norma NIIF aplicable desde 2015</t>
  </si>
  <si>
    <t xml:space="preserve">Data from the operations in Colombia and in Uruguay under IFRS since 2015 </t>
  </si>
  <si>
    <t>Data from the operations in Colombia and in Uruguay under IFRS since 2015 and the operations of Brazil and Argentina since september 2015</t>
  </si>
  <si>
    <t>Results include the operations from Colombia, Uruguay, Brazil and Argentina under IFRS since 2015. Results include the effects of the restatement of Companhia Brasileira de Distribuição – CBD results arising from the adjustment booked by such subsidiary regarding the investigation on Cnova N.V.  and the effect of the adjustments from the completion of the Purchase Price Allocation process relevant to the acquisition of control of Companhia Brasileira de Distribuição - CBD, pursuant to IFRS 3 - Business combinations.  Quarterly data for 2016 and 2017 do not include Via Varejo S.A and Cnova N.V. operations.</t>
  </si>
  <si>
    <t xml:space="preserve">Results include the operations from Colombia, Uruguay, Brazil and Argentina under IFRS since 2015. </t>
  </si>
  <si>
    <t xml:space="preserve">Results include the operations from Colombia, Uruguay, Brazil and Argentina under IFRS since 2015. Data does not include Via Varejo S.A. (classified as discontinued operation). Differences in the 3Q17 base versus the one reported in 2017 associated to reclassifications at cost and expense level for comparison purposes.   </t>
  </si>
  <si>
    <t xml:space="preserve">Results include the operations from Colombia, Uruguay, Brazil and Argentina under IFRS since 2015. Data does not include Via Varejo S.A. (classified as discontinued operation). Differences in the 4Q17 and 2017 base versus the one reported in 2017 associated to reclassifications at cost and expense level for comparison purposes.  Data includes the hyperinflationary adjustment IAS 29 done in Argentina.   </t>
  </si>
  <si>
    <t xml:space="preserve">Results include the operations from Colombia, Uruguay, Brazil and Argentina under IFRS since 2015. Variations in the 1Q18 base versus the one reported in 2018 associated to the IFRS 16 retrospective adjustment done both in 1Q18 and 1Q19 bases. Data includes the hyperinflationary adjustment (IAS 29) in Argentina. Data does not include Via Varejo S.A. (classified as discontinued operation).  </t>
  </si>
  <si>
    <t xml:space="preserve">Results include the operations from Colombia, Uruguay, Brazil and Argentina under IFRS since 2015. Differences in the 2Q18 base versus the one reported in 2018 associated to the IFRS 16 retrospective adjustment applied to both 2Q18 and 2Q19 bases. Data includes the hyperinflationary adjustment (IAS 29) in Argentina. </t>
  </si>
  <si>
    <t>Results include the operations from Colombia, Uruguay, Brazil and Argentina under IFRS since 2015. Differences in the 3Q18 base versus the one reported in 2018 associated to the IFRS 16 retrospective adjustment applied. Data includes the hyperinflationary adjustment (IAS 29) in Argentina and the Brazilian segment as a discontinued operation</t>
  </si>
  <si>
    <t>Resultados incluyen la operaciones de Colombia y Uruguay bajo norma NIIF aplicable desde 2015</t>
  </si>
  <si>
    <t>Resultados incluyen la operaciones de Colombia y Uruguay bajo norma NIIF aplicable desde 2015 y los segmentos de Brasil y Argentina desde el mes de septiembre 2015</t>
  </si>
  <si>
    <t>Resultados incluyen la operaciones de Colombia, Uruguay, Brasil y Argentina bajo norma NIIF aplicable desde 2015.  Brasil incluye los efectos de la reexpresión de los resultados de Companhia Brasileira de Distribuição (CBD), producto del ajuste registrado por cada subsidiaria con respecto a la investigación en curso de CNova N.V. y el efecto de los ajustes del Asignación del Precio de Adquisición (PPA) derivados de la adquisión del control de CBD según NIIF 3 - Combinaciones de Negocios.  Los datos trimestrales en 2016 y 2017 no incluyen las operaciones de Via Varejo S.A. y Cnova N.V..</t>
  </si>
  <si>
    <t xml:space="preserve">Resultados incluyen la operaciones de Colombia, Uruguay, Brasil y Argentina bajo norma NIIF aplicable desde 2015.  Resultados incluyen los efectos de la reexpresion de las operaciones discontinuas de Via Varejo S.A. y Cnova N.V para hacerlos comparables   </t>
  </si>
  <si>
    <t xml:space="preserve">Resultados incluyen la operaciones de Colombia, Uruguay, Brasil y Argentina bajo norma NIIF aplicable desde 2015.  </t>
  </si>
  <si>
    <t>Almacenes Éxito incluye resultados sin subsidiarias Colombianas o internacionales.</t>
  </si>
  <si>
    <t>Los resultados de Colombia incluyen los de Almacenes Éxito S.A. y sus subsidiarias en el país.</t>
  </si>
  <si>
    <t>Colombia includes the results of Almacenes Exito S.A. and its subsidiaries in Colombia</t>
  </si>
  <si>
    <t xml:space="preserve">Results include the operations from Colombia, Uruguay, Brazil and Argentina under IFRS since 2015. Brazil includes the effects of the restatement of the discontinued operation relevant to Via Varejo S.A. and Cnova N.V. for comparison purposes to 2017. </t>
  </si>
  <si>
    <t xml:space="preserve">Results include the operations from Colombia, Uruguay, Brazil and Argentina under IFRS since 2015. Brazil does not include Via Varejo S.A. (classified as discontinued operation). Differences in the 2Q17 base versus the one reported in 2017 associated to reclassifications at cost and expense level for comparison purposes.   </t>
  </si>
  <si>
    <t>Resultados incluyen la operaciones de Colombia, Uruguay, Brasil y Argentina bajo norma NIIF aplicable desde 2015.  Brasil no inclye Via Varejo S.A. clasificada como operación discontinua.  Diferencias en las bases 2T17 versus las reportadas en 2017 asociadas a reclasificaciones del costo y gasto para efectos de comparabilidad</t>
  </si>
  <si>
    <t>Resultados incluyen la operaciones de Colombia, Uruguay, Brasil y Argentina bajo norma NIIF aplicable desde 2015.  Brasil no inclye Via Varejo S.A. clasificada como operación discontinua.  Diferencias en las bases 3T17 versus las reportadas en 2017 asociadas a reclasificaciones del costo y gasto para efectos de comparabilidad</t>
  </si>
  <si>
    <t>Resultados incluyen la operaciones de Colombia, Uruguay, Brasil y Argentina bajo norma NIIF aplicable desde 2015.  Brasil no inclye Via Varejo S.A. clasificada como operación discontinua.  Diferencias en las bases 4T17 y 2017 versus las reportadas en 2017 asociadas a reclasificaciones del costo y gasto para efectos de comparabilidad. Resultados incluyen el ajuste hiperinflacionario en Argentina IAS 29</t>
  </si>
  <si>
    <t xml:space="preserve">Resultados incluyen la operaciones de Colombia, Uruguay, Brasil y Argentina bajo norma NIIF aplicable desde 2015.  Diferencias en las bases 1T18 versus las reportadas en 2018 asociadas al ajuste retrospectivo hecho en las bases de 1T18 y 1T19. Resultados incluyen el ajuste hiperinflacionario en Argentina IAS 29. Brasil no incluye Via Varejo S.A. clasificada como operación discontinua.  </t>
  </si>
  <si>
    <t xml:space="preserve">Resultados incluyen la operaciones de Colombia, Uruguay, Brasil y Argentina bajo norma NIIF aplicable desde 2015.  Diferencias en las bases 2T18 versus las reportadas en 2018 asociadas al ajuste retrospectivo hecho en las bases de 2T18 y 2T19. Resultados incluyen el ajuste hiperinflacionario en Argentina IAS 29. </t>
  </si>
  <si>
    <t xml:space="preserve">Resultados incluyen la operaciones de Colombia, Uruguay, Brasil y Argentina bajo norma NIIF aplicable desde 2015.  Diferencias en las bases 3T18 versus las reportadas en 2018 asociadas al ajuste retrospectivo hecho en las bases de 3T18 y 3T19. Resultados incluyen el ajuste hiperinflacionario en Argentina IAS 29 y el segmento de Brasil clasificado como operación discontinua. </t>
  </si>
  <si>
    <t xml:space="preserve">Resultados incluyen la operaciones de Colombia, Uruguay, Brasil y Argentina bajo norma NIIF aplicable desde 2015.  Datos incluyen: a) el ajuste NIIF 16 - Arrendamientos efectuado de forma retrospectiva en las bases 1Q18 y 1Q19, b) el efecto hiperinflacionario (NIC 29) en Argentina, y c) Via Varejo S.A. clasificada como operación discontinua. </t>
  </si>
  <si>
    <t xml:space="preserve">Results include the operations from Colombia, Uruguay, Brazil and Argentina under IFRS since 2015. Data includes: a) the IFRS 16 - Lease retrospective adjustment applied to both 1Q18 and 1Q19 bases, b) the hyperinflationary adjustment (IAS 29) in Argentina´s results, and c) Via Varejo S.A. classified as a discontinued operation. </t>
  </si>
  <si>
    <t xml:space="preserve">Resultados incluyen la operaciones de Colombia, Uruguay, Brasil y Argentina bajo norma NIIF aplicable desde 2015.  Datos incluyen: a) el ajuste NIIF 16 - Arrendamientos efectuado de forma retrospectiva en las bases 2Q18 y 2Q19, b) el efecto hiperinflacionario (NIC 29) en Argentina, y c) EBITDA recurrente incluye ROI adjustado por D&amp;A en el costo y el gasto. </t>
  </si>
  <si>
    <t>Results include the operations from Colombia, Uruguay, Brazil and Argentina under IFRS since 2015. Data includes: a) the IFRS 16 - Lease retrospective adjustment applied to both 2Q18 and 2Q19 bases, b) the hyperinflationary adjustment (IAS 29) in Argentina´s results, and c) Recurring EBITDA includes ROI adjusted for D&amp;A at cost and expense levels.</t>
  </si>
  <si>
    <t xml:space="preserve">Resultados incluyen la operaciones de Colombia, Uruguay, Brasil y Argentina bajo norma NIIF aplicable desde 2015.  Las diferencias en la base 3T18 vs. la reportada en 2018 están asociadas a NIIF16 retrospectivo aplicado, el ajuste hiperinflacionario (IAS 29) en Argentinay el segmento de Brasil como operación discontinua. </t>
  </si>
  <si>
    <t>Results include the operations from Colombia, Uruguay, Brazil and Argentina under IFRS since 2015. Differences in the 3Q18 base versus the one reported in 2018 associated to the IFRS 16 retrospective adjustment applied, the hyperinflationary adjustment (IAS 29) in Argentina and the Brazilian segment as a discontinued operation.</t>
  </si>
  <si>
    <t xml:space="preserve">Resultados incluyen la operaciones de Colombia, Uruguay, Brasil y Argentina bajo norma NIIF aplicable desde 2015.  Brasil no incluye Via Varejo S.A. clasificada como activo disponible para la venta.  </t>
  </si>
  <si>
    <t>Results include the operations from Colombia, Uruguay, Brazil and Argentina under IFRS since 2015. Data does not include Via Varejo S.A. classified as asset held for sale</t>
  </si>
  <si>
    <t xml:space="preserve">Resultados incluyen la operaciones de Colombia, Uruguay, Brasil y Argentina bajo norma NIIF aplicable desde 2015.  Diferencias en las bases 3T18 versus las reportadas en 2018 asociadas al ajuste retrospectivo hecho en las bases de 3T18 y 3T19. Resultados incluyen el  segmento de Brasil clasificado como activo disponible para la venta </t>
  </si>
  <si>
    <t>Results include the operations from Colombia, Uruguay, Brazil and Argentina under IFRS since 2015. Differences in the 3Q18 base versus the one reported in 2018 associated to the IFRS 16 retrospective adjustment applied. Data includes the Brazilian segment as asset held for sale</t>
  </si>
  <si>
    <t xml:space="preserve">Resultados incluyen la operaciones de Colombia, Uruguay, Brasil y Argentina bajo norma NIIF aplicable desde 2015.  Diferencias en las bases 3T18 versus las reportadas en 2018 asociadas al ajuste retrospectivo hecho en las bases de 3T18 y 3T19. Resultados incluyen el segmento de Brasil clasificado como activo disponible para la venta </t>
  </si>
  <si>
    <t>Los resultados de Colombia incluyen los de Almacenes Éxito S.A. y sus subsidiarias en el país. Diferencias en la base 2016 se deben al ajuste contable de los gastos no recurrentes relacionados con el proceso de cadena de abastecimiento que antes se registraba como gasto y ahora como costo, para homogenizar el proceso de consolidación en todas las operaciones.</t>
  </si>
  <si>
    <t>Colombia includes the results of Almacenes Exito S.A. and its subsidiaries in Colombia  Gross includes asset sale and fee revenue from the cancellation of the agreement on space occupied by Ripley S.A.</t>
  </si>
  <si>
    <t>Colombia includes the results of Almacenes Exito S.A. and its subsidiaries in Colombia and the IFRS 16 - Lease retrospective adjustment applied to both 1Q18 and 1Q19 bases.</t>
  </si>
  <si>
    <t>Colombia includes the results of Almacenes Exito S.A. and its subsidiaries in Colombia; the IFRS 16 - Lease retrospective adjustment applied to both 2Q18 and 2Q19 bases; and Recurring EBITDA includes ROI adjusted for D&amp;A at cost and expense levels.</t>
  </si>
  <si>
    <t>Colombia includes the results of Almacenes Exito S.A. and its subsidiaries in Colombia. Differences in the 3Q18 base versus the one reported in 2018 associated to the IFRS 16 retrospective adjustment applied and to the allocation from the expense to the cost, of staff and other items associated to food production processes</t>
  </si>
  <si>
    <t>Los resultados de Colombia incluyen los de Almacenes Éxito S.A. y sus subsidiarias en el país. El margen bruto inlcuye venta de activos y el ingreso por la cancelación del acuerdo de uso de espacio ocupado por Ripley S.A.</t>
  </si>
  <si>
    <t>Los resultados de Colombia incluyen los de Almacenes Éxito S.A. y sus subsidiarias en el país. Diferencias en las bases versus las reportadas en 2017 están asociadas a reclasificaciones del costo y el gasto para efectos de comparabilidad.</t>
  </si>
  <si>
    <t xml:space="preserve">Colombia includes the results of Almacenes Exito S.A. and its subsidiaries in Colombia. Differences in the base versus the one reported in 2017 associated to reclassifications at cost and expense level for comparison purposes. </t>
  </si>
  <si>
    <t>Los resultados de Colombia incluyen los de Almacenes Éxito S.A. y sus subsidiarias en el país. Diferencias en las bases versus las reportadas en 2018 están asociadas al ajuste NIIF 16 aplicado de forma retrospectiva en ambas bases.</t>
  </si>
  <si>
    <t xml:space="preserve">Colombia includes the results of Almacenes Exito S.A. and its subsidiaries in Colombia. Variations in the quarterly base versus the one reported in 2018 associated to the IFRS 16 retrospective adjustment done in  both bases. </t>
  </si>
  <si>
    <t xml:space="preserve">Colombia includes the results of Almacenes Exito S.A. and its subsidiaries in Colombia. Variations in the quarterly base versus the one reported in 2018 associated to the IFRS 16 retrospective adjustment done in  both bases applied and to the allocation from the expense to the cost, of staff and other items associated to food production processes. </t>
  </si>
  <si>
    <t>Los resultados de Colombia incluyen los de Almacenes Éxito S.A. y sus subsidiarias en el país. Diferencias en las bases versus las reportadas en 2018 están asociadas al ajuste NIIF 16 aplicado de forma retrospectiva en ambas bases y la adjudicación del gasto al costo de empleados y otros elementos asociados a procesos de producción de alimentos.</t>
  </si>
  <si>
    <t>Los resultados de Colombia incluyen los de Almacenes Éxito S.A. y sus subsidiarias en el país y el ajuste NIIF 16 - Arrendamientos efectuado de forma retrospectiva en las bases 1Q18 y 1Q19.</t>
  </si>
  <si>
    <t>Los resultados de Colombia incluyen los de Almacenes Éxito S.A. y sus subsidiarias en el país, el ajuste NIIF 16 - Arrendamientos efectuado de forma retrospectiva en las bases 2Q18 y 2Q19 y el EBITDA recurrente incluye ROI adjustado por D&amp;A en el costo y el gasto.</t>
  </si>
  <si>
    <t xml:space="preserve">Los resultados de Colombia incluyen los de Almacenes Éxito S.A. y sus subsidiarias en el país, el ajuste NIIF 16 - Arrendamientos efectuado de forma retrospectiva en las bases 3Q18 y 3Q19 y a la reclasificación del gasto al costo del personal y otros conceptos asociados a los procesos de producción de alimentos. </t>
  </si>
  <si>
    <t>Holding:  Almacenes Éxito results without Colombian or international subsidiaries</t>
  </si>
  <si>
    <t>Almacenes Éxito incluye resultados sin subsidiarias Colombianas o internacionales. Variaciones en la base trimestral versus la reportada en 2018 son asociadas al ajuste NIIF16 aplicado</t>
  </si>
  <si>
    <r>
      <t xml:space="preserve">Holding:  Almacenes Éxito results without Colombian or international subsidiaries. Variations in the quarterly base versus the one reported in 2018 associated to the IFRS 16 retrospective adjustment </t>
    </r>
    <r>
      <rPr>
        <sz val="10"/>
        <color rgb="FF767171"/>
        <rFont val="Calibri"/>
        <family val="2"/>
        <scheme val="minor"/>
      </rPr>
      <t>applied.</t>
    </r>
  </si>
  <si>
    <t>Almacenes Éxito incluye resultados sin subsidiarias Colombianas o internacionales. Variaciones en la base trimestral versus la reportada en 2019 son asociadas al ajuste NIIF16 aplicado</t>
  </si>
  <si>
    <r>
      <t xml:space="preserve">Holding:  Almacenes Éxito results without Colombian or international subsidiaries. Variations in the quarterly base versus the one reported in 2019 associated to the IFRS 16 retrospective adjustment </t>
    </r>
    <r>
      <rPr>
        <sz val="10"/>
        <color rgb="FF767171"/>
        <rFont val="Calibri"/>
        <family val="2"/>
        <scheme val="minor"/>
      </rPr>
      <t>applied.</t>
    </r>
  </si>
  <si>
    <t>Almacenes Éxito incluye resultados sin subsidiarias Colombianas o internacionales. Variaciones en la base trimestral versus la reportada en 2019 son asociadas al ajuste NIIF16 aplicado, y EBITDA recurrente incluye ROI adjustado por D&amp;A en el costo y el gasto.</t>
  </si>
  <si>
    <t>Holding:  Almacenes Éxito results without Colombian or international subsidiaries. Variations in the quarterly base versus the one reported in 2019 associated to the IFRS 16 retrospective adjustment applied and Recurring EBITDA includes ROI adjusted for D&amp;A at cost and expense levels.</t>
  </si>
  <si>
    <t>Total stores in Brazil do not include pharmacies, gas stations or stores from the discontinued business unit of Via Varejo.  Total stores do not include “Allies” in Colombia nor in Brazil</t>
  </si>
  <si>
    <t>El número de tiendas no incluye Aliados en Colombia</t>
  </si>
  <si>
    <t xml:space="preserve">The store count  does not include allies in Colombia. </t>
  </si>
  <si>
    <t>Total de tiendas en Brasil no incluye farmacias, estaciones de gasolina o tiendas de la operación discontinua de Via Varejo.  El total de tiendas no incluye aliados ni en Colombia ni en Brazil.</t>
  </si>
  <si>
    <t>Total de tiendas en Brasil no incluye farmacias ni estaciones de gasolina.  El total de tiendas no incluye aliados ni en Colombia ni en Brazil.</t>
  </si>
  <si>
    <t>Total stores in Brazil do not include pharmacies or gas stations.  Total stores do not include “Allies” in Colombia nor in Brazil</t>
  </si>
  <si>
    <t>Total de tiendas en Brasil no incluye farmacias, estaciones de gasolina o tiendas de la operación de Via Varejo vendida el 14 de junio de 2019.  El total de tiendas no incluye aliados ni en Colombia ni en Brazil.</t>
  </si>
  <si>
    <t>Total stores in Brazil do not include pharmacies, gas stations or stores from Via Varejo sold in june 14, 2019.  Total stores do not include “Allies” in Colombia nor in Brazil</t>
  </si>
  <si>
    <t xml:space="preserve">Colombia includes the results of Almacenes Exito S.A. and its subsidiaries in Colombia  Differences in the 2016 base related to the non-recurring accounting adjustment related to supply chain processes that were previously accounted for as expenses now accrued at cost level, in order to homogenize the consolidation process across operations. </t>
  </si>
  <si>
    <t>Resultados incluyen las operaciones de Colombia y Uruguay bajo norma NIIF aplicable desde 2015</t>
  </si>
  <si>
    <t>Resultados incluyen la operación de Uruguay bajo norma NIIF aplicable desde 2015</t>
  </si>
  <si>
    <t xml:space="preserve">Results include the operation in Uruguay under IFRS since 2015 </t>
  </si>
  <si>
    <t xml:space="preserve">Results include the operation in Uruguay under IFRS since 2015. Variations in the quarterly base versus the one reported in 2018 associated to the IFRS 16 retrospective adjustment done in both bases.  </t>
  </si>
  <si>
    <t>Resultados incluyen la operación de Uruguay bajo norma NIIF aplicable desde 2015.  Diferencias en las bases trimestrales versus las reportadas en 2018 están asociadas al ajuste NIIF 16 aplicado de forma retrospectiva en ambas bases.</t>
  </si>
  <si>
    <t>Resultados incluyen la operación de Uruguay bajo norma NIIF aplicable desde 2015.  Diferencias en las bases trimestrales versus las reportadas en 2019 están asociadas al ajuste NIIF 16 aplicado de forma retrospectiva en ambas bases.</t>
  </si>
  <si>
    <t xml:space="preserve">Results include the operation in Uruguay under IFRS since 2015. Variations in the quarterly base versus the one reported in 2019 associated to the IFRS 16 retrospective adjustment done in both bases.  </t>
  </si>
  <si>
    <r>
      <t>Resultados incluyen la operación de Uruguay bajo norma NIIF aplicable desde 2015.  Diferencias en las bases trimestrales versus las reportadas en 2019 están asociadas al ajuste NIIF 16 aplicado de forma retrospectiva en ambas bases.</t>
    </r>
    <r>
      <rPr>
        <sz val="10"/>
        <color theme="1"/>
        <rFont val="Arial"/>
        <family val="2"/>
      </rPr>
      <t xml:space="preserve"> EBITDA recurrente incluye ROI adjustado por D&amp;A en el costo y el gasto. </t>
    </r>
  </si>
  <si>
    <t>Results include the operation in Uruguay under IFRS since 2015. Variations in the quarterly base versus the one reported in 2019 associated to the IFRS 16 retrospective adjustment done in both bases.  Recurring EBITDA includes ROI adjusted for D&amp;A at cost and expense levels.</t>
  </si>
  <si>
    <t>Brasil incluye los efectos de la reexpresión de los resultados de Companhia Brasileira de Distribuição (CBD), producto del ajuste registrado por cada subsidiaria con respecto a la investigación en curso de CNova N.V. y el efecto de los ajustes del Asignación del Precio de Adquisición (PPA) derivados de la adquisión del control de CBD según NIIF 3 - Combinaciones de Negocios.  Los datos trimestrales en 2016 y 2017 no incluyen las operaciones de Via Varejo S.A. y Cnova N.V..</t>
  </si>
  <si>
    <t xml:space="preserve"> Results includes the effects of the restatement of Companhia Brasileira de Distribuição – CBD results arising from the adjustment booked by such subsidiary regarding the investigation on Cnova N.V.  and the effect of the adjustments from the completion of the Purchase Price Allocation process relevant to the acquisition of control of Companhia Brasileira de Distribuição - CBD, pursuant to IFRS 3 - Business combinations.  Quarterly data for 2016 and 2017 do not include Via Varejo S.A and Cnova N.V. operations.</t>
  </si>
  <si>
    <t>Brasil incluye los efectos de la reexpresión de los resultados de Companhia Brasileira de Distribuição (CBD), producto del ajuste registrado por cada subsidiaria con respecto a la investigación en curso de CNova N.V. y el efecto de los ajustes del Asignación del Precio de Adquisición (PPA) derivados de la adquisión del control de CBD según NIIF 3 - Combinaciones de Negocios.  Los datos trimestrales en 2016 y 2017 no incluyen las operaciones de Via Varejo S.A. y Cnova N.V. clasificadas como discontinuas.</t>
  </si>
  <si>
    <t xml:space="preserve"> Results includes the effects of the restatement of Companhia Brasileira de Distribuição – CBD results arising from the adjustment booked by such subsidiary regarding the investigation on Cnova N.V.  and the effect of the adjustments from the completion of the Purchase Price Allocation process relevant to the acquisition of control of Companhia Brasileira de Distribuição - CBD, pursuant to IFRS 3 - Business combinations.  Quarterly data for 2016 and 2017 do not include Via Varejo S.A and Cnova N.V.  clasified as discontinued operations.</t>
  </si>
  <si>
    <t>Resultados trimestrales para 2016 y 2017 no incluyen Via Varejo y Cnova N.V. clasificadas como operaciones discontinuas.  Diferencias en las bases trimestrales versus las reportadas en 2017 son asociadas a reclasificaciones del costo y el gasto por razones de comparabilidad.</t>
  </si>
  <si>
    <t>Quarterly data for 2016 and 2017 do not include Via Varejo S.A and Cnova N.V.  clasified as discontinued operations. Differences in the quarterly base versus the one reported in 2017 associated to reclassifications at cost and expense level for comparison purposes</t>
  </si>
  <si>
    <t>Differences in the quarterly base versus the one reported in 2018 associated to the IFRS 16 retrospective adjustment done in both bases. Via Varejo registered as a discontinued operation.</t>
  </si>
  <si>
    <t>Diferencias en las bases trimestrales versus las reportadas en 2018 están asociadas al ajuste NIIF 16 aplicado de forma retrospectiva en ambas bases.Via Varejo registrada como operación discontinua.</t>
  </si>
  <si>
    <t>Diferencias en las bases trimestrales versus las reportadas en 2018 están asociadas al ajuste NIIF 16 aplicado de forma retrospectiva en ambas bases.Via Varejo registrada como operación discontinua. EBITDA recurrente incluye ROI adjustado por D&amp;A en el costo y el gasto.</t>
  </si>
  <si>
    <t xml:space="preserve">Differences in the quarterly base versus the one reported in 2018 associated to the IFRS 16 retrospective adjustment done in both bases. Via Varejo registered as a discontinued operation.Recurring EBITDA includes ROI adjusted for D&amp;A at cost and expense levels. </t>
  </si>
  <si>
    <t>Resultados incluyen la operaciones de  Brasil desde el mes de septiembre 2015</t>
  </si>
  <si>
    <t>Data from the operations in Brazil since september 2015</t>
  </si>
  <si>
    <t>Resultados incluyen la operación de Argentina desde el mes de septiembre 2015</t>
  </si>
  <si>
    <t>Data from the operation in Argentina since september 2015</t>
  </si>
  <si>
    <t>Results includes the effects of the adjustments from the completion of the Purchase Price Allocation process relevant to the acquisition of control of Libertad S.A., pursuant to IFRS 3 - Business combinations.</t>
  </si>
  <si>
    <t xml:space="preserve">Los resultados incluyen el efecto de los ajustes del Asignación del Precio de Adquisición (PPA) derivados de la adquisión del control de Libertad según NIIF 3 - Combinaciones de Negocios.  </t>
  </si>
  <si>
    <t>Los resultados incluyen el ajuste ihiperinflacionario de NIC 29</t>
  </si>
  <si>
    <t xml:space="preserve">Results include the hyperinflationary adjustment (IAS 29).  </t>
  </si>
  <si>
    <t xml:space="preserve">Results include the hyperinflationary adjustment (IAS 29).  Variations in the quarterly base versus the one reported in 2018 associated to the IFRS 16 retrospective adjustment done in both bases.  </t>
  </si>
  <si>
    <t>Resultados incluyen el ajuste hiperinflacionario de NIC 29.  Diferencias en las bases trimestrales versus las reportadas en 2018 están asociadas al ajuste NIIF 16 aplicado de forma retrospectiva en ambas bases.</t>
  </si>
  <si>
    <t>Resultados incluyen el ajuste hiperinflacionario de NIC 29.  Diferencias en las bases trimestrales versus las reportadas en 2019 están asociadas al ajuste NIIF 16 aplicado de forma retrospectiva en ambas bases.</t>
  </si>
  <si>
    <t xml:space="preserve">Results include the hyperinflationary adjustment (IAS 29).  Variations in the quarterly base versus the one reported in 2019 associated to the IFRS 16 retrospective adjustment done in both bases.  </t>
  </si>
  <si>
    <t>Resultados incluyen el ajuste hiperinflacionario de NIC 29.  Diferencias en las bases trimestrales versus las reportadas en 2019 están asociadas al ajuste NIIF 16 aplicado de forma retrospectiva en ambas bases. EBITDA recurrente incluye ROI adjustado por D&amp;A en el costo y el gasto.</t>
  </si>
  <si>
    <t>Results include the hyperinflationary adjustment (IAS 29).  Variations in the quarterly base versus the one reported in 2019 associated to the IFRS 16 retrospective adjustment done in both bases.  ) Recurring EBITDA includes ROI adjusted for D&amp;A at cost and expense levels.</t>
  </si>
  <si>
    <t>FY de 2019</t>
  </si>
  <si>
    <t>FY de 2018</t>
  </si>
  <si>
    <t/>
  </si>
  <si>
    <t>1Q20</t>
  </si>
  <si>
    <t>2Q20</t>
  </si>
  <si>
    <t>3Q20</t>
  </si>
  <si>
    <t>4Q20</t>
  </si>
  <si>
    <t>1H20</t>
  </si>
  <si>
    <t>9M20</t>
  </si>
  <si>
    <t>FY20</t>
  </si>
  <si>
    <t>Mar 2020</t>
  </si>
  <si>
    <t>Jun 2020</t>
  </si>
  <si>
    <t>Sep 2020</t>
  </si>
  <si>
    <t>Dec 2020</t>
  </si>
  <si>
    <t>Marzo de 2020</t>
  </si>
  <si>
    <t>Junio de 2020</t>
  </si>
  <si>
    <t>Septiembre de 2020</t>
  </si>
  <si>
    <t>Diciembre de 2020</t>
  </si>
  <si>
    <t>1Q de 2020</t>
  </si>
  <si>
    <t>1Q de 2019</t>
  </si>
  <si>
    <t>Nota: Tiendas totales  no incluyen "aliados" en Colombia.</t>
  </si>
  <si>
    <t xml:space="preserve">Note: Total stores do not include "allies" in Colombia </t>
  </si>
  <si>
    <t>Expense/Net Rev</t>
  </si>
  <si>
    <t>Gastos/Ing Op</t>
  </si>
  <si>
    <t>1H de 2020</t>
  </si>
  <si>
    <t>1H de 2019</t>
  </si>
  <si>
    <t>9M de 2019 NR</t>
  </si>
  <si>
    <t>9M de 2020</t>
  </si>
  <si>
    <t>FY de 2020</t>
  </si>
  <si>
    <t>1Q21</t>
  </si>
  <si>
    <t>2Q21</t>
  </si>
  <si>
    <t>3Q21</t>
  </si>
  <si>
    <t>4Q21</t>
  </si>
  <si>
    <t>1H21</t>
  </si>
  <si>
    <t>9M21</t>
  </si>
  <si>
    <t>FY21</t>
  </si>
  <si>
    <t>Mar 2021</t>
  </si>
  <si>
    <t>Jun 2021</t>
  </si>
  <si>
    <t>Sep 2021</t>
  </si>
  <si>
    <t>Dec 2021</t>
  </si>
  <si>
    <t>Marzo de 2021</t>
  </si>
  <si>
    <t>Junio de 2021</t>
  </si>
  <si>
    <t>Septiembre de 2021</t>
  </si>
  <si>
    <t>Diciembre de 2021</t>
  </si>
  <si>
    <t>1Q de 2021</t>
  </si>
  <si>
    <t>1H de 2021</t>
  </si>
  <si>
    <t>9M de 2021</t>
  </si>
  <si>
    <t>FY de 2021</t>
  </si>
  <si>
    <t>1Q22</t>
  </si>
  <si>
    <t>2Q22</t>
  </si>
  <si>
    <t>3Q22</t>
  </si>
  <si>
    <t>4Q22</t>
  </si>
  <si>
    <t>1H22</t>
  </si>
  <si>
    <t>9M22</t>
  </si>
  <si>
    <t>FY22</t>
  </si>
  <si>
    <t>Efectivo y equivalentes al efectivo al principio del periodo de la operación discontinuada</t>
  </si>
  <si>
    <t>Efectivo y equivalentes al efectivo al final del periodo de la operación discontinuada</t>
  </si>
  <si>
    <t xml:space="preserve">Efectivo y equivalentes al efectivo  al final de periodo </t>
  </si>
  <si>
    <t>Marzo de 2022</t>
  </si>
  <si>
    <t>Junio de 2022</t>
  </si>
  <si>
    <t>Septiembre de 2022</t>
  </si>
  <si>
    <t>Dec 2022</t>
  </si>
  <si>
    <t>Diciembre de 2022</t>
  </si>
  <si>
    <t>Mar 2022</t>
  </si>
  <si>
    <t>Jun 2022</t>
  </si>
  <si>
    <t>Sep 2022</t>
  </si>
  <si>
    <t>1Q de 2022</t>
  </si>
  <si>
    <t>Exito</t>
  </si>
  <si>
    <t>1H de 2022</t>
  </si>
  <si>
    <t>Mayorista</t>
  </si>
  <si>
    <t>9M de 2022</t>
  </si>
  <si>
    <t>Activos por impuestos renta corriente</t>
  </si>
  <si>
    <t>Activo por impuestos diferidos</t>
  </si>
  <si>
    <t>Deuda por arrendamientos de derechos de uso corriente</t>
  </si>
  <si>
    <t>Pasivos por impuesto de renta corriente</t>
  </si>
  <si>
    <t>Deuda por arrendamientos de derechos de uso no corriente</t>
  </si>
  <si>
    <t>Otras provisiones no corriente</t>
  </si>
  <si>
    <t>Otros activos impuestos corrientes</t>
  </si>
  <si>
    <t>Otros pasivos por impuestos corrientes</t>
  </si>
  <si>
    <t>Activos por impuestos distintos al impuesto a las ganancias</t>
  </si>
  <si>
    <t>FY de 2022</t>
  </si>
  <si>
    <t>Operating income before changes in working capital</t>
  </si>
  <si>
    <t>Resultado operacional antes de cambios en el capital de trabajo</t>
  </si>
  <si>
    <t>1Q23</t>
  </si>
  <si>
    <t>2Q23</t>
  </si>
  <si>
    <t>3Q23</t>
  </si>
  <si>
    <t>4Q23</t>
  </si>
  <si>
    <t>1H23</t>
  </si>
  <si>
    <t>9M23</t>
  </si>
  <si>
    <t>FY23</t>
  </si>
  <si>
    <t>Mar 2023</t>
  </si>
  <si>
    <t>Jun 2023</t>
  </si>
  <si>
    <t>Sep 2023</t>
  </si>
  <si>
    <t>Dec 2023</t>
  </si>
  <si>
    <t>Marzo de 2023</t>
  </si>
  <si>
    <t>Junio de 2023</t>
  </si>
  <si>
    <t>Septiembre de 2023</t>
  </si>
  <si>
    <t>Diciembre de 2023</t>
  </si>
  <si>
    <t>1Q de 2023</t>
  </si>
  <si>
    <t>Vendas Líquidas</t>
  </si>
  <si>
    <t>Outras receitas Operacionais</t>
  </si>
  <si>
    <t>Total Receitas Operacionais</t>
  </si>
  <si>
    <t>Custo de Vendas</t>
  </si>
  <si>
    <t>Custo Depreciação e Amortização</t>
  </si>
  <si>
    <t>Rendimento Bruto</t>
  </si>
  <si>
    <t>Margem Bruta</t>
  </si>
  <si>
    <t>Despesas O&amp;AV</t>
  </si>
  <si>
    <t>Despesa Depreciação e Amortização</t>
  </si>
  <si>
    <t>Total Despesas</t>
  </si>
  <si>
    <t>Despesas/Receitas Operacionais</t>
  </si>
  <si>
    <t>Rendimento Operacional Recorrente (ROI)</t>
  </si>
  <si>
    <t>Margem ROI</t>
  </si>
  <si>
    <t>Despesas/Receitas Não-Recorrentes</t>
  </si>
  <si>
    <t>Rendimento Operacional (EBIT)</t>
  </si>
  <si>
    <t>Margem EBIT</t>
  </si>
  <si>
    <t>Resultado Financeiro Líquido</t>
  </si>
  <si>
    <t>Resultado de equivalência patrimonial</t>
  </si>
  <si>
    <t>Imposto de renda</t>
  </si>
  <si>
    <t>Participações não controladores</t>
  </si>
  <si>
    <t>Resultado líquido de operações descontinuadas</t>
  </si>
  <si>
    <t>Margem liquido</t>
  </si>
  <si>
    <t>Lucro líquido das operações continuadas</t>
  </si>
  <si>
    <t>Resultado antes dos Tributos sobre o Lucro</t>
  </si>
  <si>
    <t>em milhões de pesos colombianos</t>
  </si>
  <si>
    <t>EBITDA Recorrente</t>
  </si>
  <si>
    <t>Margem EBITDA Recorrente</t>
  </si>
  <si>
    <t>Ações</t>
  </si>
  <si>
    <t>Lucro por ação</t>
  </si>
  <si>
    <t xml:space="preserve">Consolidadas do resultado </t>
  </si>
  <si>
    <t xml:space="preserve">Consolidadas dos fluxos de caixa </t>
  </si>
  <si>
    <t>Lucro</t>
  </si>
  <si>
    <t>Resultado operacional antes da variação do capital de giro</t>
  </si>
  <si>
    <t>Fluxo de Caixa Líquido gerado pelas Atividades Operacionais</t>
  </si>
  <si>
    <t>Fluxo de Caixa Líquido aplicado nas Atividades de Investimento</t>
  </si>
  <si>
    <t>Fluxo de Caixa Líquido aplicado nas Atividades de Financiamento</t>
  </si>
  <si>
    <t>(Redução) Aumento de Caixa e Equivalentes de caixa</t>
  </si>
  <si>
    <t>Variação Cambial sobre Caixa e Equivalentes de caixa</t>
  </si>
  <si>
    <t>Efectos de la variación en la tasa de cambio</t>
  </si>
  <si>
    <t>Variación neta antes del efecto de las tasas de cambio</t>
  </si>
  <si>
    <t>(Redução) líquido de Caixa e Equivalentes de caixa</t>
  </si>
  <si>
    <t>Saldo Inicial de Caixa e Equivalentes de caixa</t>
  </si>
  <si>
    <t>Saldo Final de Caixa e Equivalentes de caixa</t>
  </si>
  <si>
    <t>em moeda local</t>
  </si>
  <si>
    <t>Número de lojas</t>
  </si>
  <si>
    <t>Área de vendas (m2)</t>
  </si>
  <si>
    <t>Em milhões de pesos colombianos</t>
  </si>
  <si>
    <t>Balanço Patrimonial Consolidado</t>
  </si>
  <si>
    <t>Demonstração do Resultado do Exercício</t>
  </si>
  <si>
    <t>Ativo</t>
  </si>
  <si>
    <t>Ativo circulante</t>
  </si>
  <si>
    <t>Caixa e bancos</t>
  </si>
  <si>
    <t>Estoque</t>
  </si>
  <si>
    <t>Contas a receber</t>
  </si>
  <si>
    <t>Ativos para impostos</t>
  </si>
  <si>
    <t>Ativos detidos para venda</t>
  </si>
  <si>
    <t>Outro</t>
  </si>
  <si>
    <t>Ativo não circulante</t>
  </si>
  <si>
    <t>Ágio</t>
  </si>
  <si>
    <t>Outros ativos intangíveis</t>
  </si>
  <si>
    <t>Ativo imobilizado</t>
  </si>
  <si>
    <t>Propriedades de investimento</t>
  </si>
  <si>
    <t>Direito de uso</t>
  </si>
  <si>
    <t>Investimentos em coligadas e JVs</t>
  </si>
  <si>
    <t>Ativo fiscal diferido</t>
  </si>
  <si>
    <t>Passivo</t>
  </si>
  <si>
    <t>Passivo circulante</t>
  </si>
  <si>
    <t>Fornecedores</t>
  </si>
  <si>
    <t>Responsabilidades com arrendamento</t>
  </si>
  <si>
    <t>Empréstimo a curto prazo</t>
  </si>
  <si>
    <t>Outros passivos financeiros</t>
  </si>
  <si>
    <t>Passivos mantidos para venda</t>
  </si>
  <si>
    <t>Responsabilidades com impostos</t>
  </si>
  <si>
    <t>Passivo não circulante</t>
  </si>
  <si>
    <t>Empréstimo a longo prazo</t>
  </si>
  <si>
    <t>Outras provisões</t>
  </si>
  <si>
    <t>Obrigação fiscal diferida</t>
  </si>
  <si>
    <t>Patrimônio líquido</t>
  </si>
  <si>
    <t>Balanço Patrimonial</t>
  </si>
  <si>
    <t>Outros</t>
  </si>
  <si>
    <t>1H de 2023</t>
  </si>
  <si>
    <t>9M de 2023</t>
  </si>
  <si>
    <t>Colômbia</t>
  </si>
  <si>
    <t>Uruguai</t>
  </si>
  <si>
    <t>Total Uruguai</t>
  </si>
  <si>
    <t>Total Colômbia</t>
  </si>
  <si>
    <t>Retail Sales</t>
  </si>
  <si>
    <t>Non-Recurring Income and (Expense)</t>
  </si>
  <si>
    <t>Non-Recurring Income/(Expense)</t>
  </si>
  <si>
    <t>Group profit (loss) for the period</t>
  </si>
  <si>
    <t>Vendas a varejo</t>
  </si>
  <si>
    <t>(Despesas)/Receitas Não-Recorrentes</t>
  </si>
  <si>
    <t>Lucro (perda) liquido Grupo</t>
  </si>
  <si>
    <t>EBITDA Ajustado</t>
  </si>
  <si>
    <t xml:space="preserve">Margem EBITDA ajustado </t>
  </si>
  <si>
    <t>Adjusted EBITDA</t>
  </si>
  <si>
    <t>Adjusted EBITDA Margin</t>
  </si>
  <si>
    <t>Margen EBITDA Ajustado</t>
  </si>
  <si>
    <t>Margem EBITDA</t>
  </si>
  <si>
    <t>FY de 2023</t>
  </si>
  <si>
    <t>1Q24</t>
  </si>
  <si>
    <t>2Q24</t>
  </si>
  <si>
    <t>3Q24</t>
  </si>
  <si>
    <t>4Q24</t>
  </si>
  <si>
    <t>1H24</t>
  </si>
  <si>
    <t>9M24</t>
  </si>
  <si>
    <t>FY24</t>
  </si>
  <si>
    <t>Marzo de 2024</t>
  </si>
  <si>
    <t>Junio de 2024</t>
  </si>
  <si>
    <t>Septiembre de 2024</t>
  </si>
  <si>
    <t>Diciembre de 2024</t>
  </si>
  <si>
    <t>Dec 2024</t>
  </si>
  <si>
    <t>Sep 2024</t>
  </si>
  <si>
    <t>Jun 2024</t>
  </si>
  <si>
    <t>Mar 2024</t>
  </si>
  <si>
    <t>1Q de 2024</t>
  </si>
  <si>
    <t>1H de 2024</t>
  </si>
  <si>
    <t>Six or Less</t>
  </si>
  <si>
    <t xml:space="preserve">  </t>
  </si>
  <si>
    <t>9M de 2024</t>
  </si>
  <si>
    <t>FY de 2024</t>
  </si>
  <si>
    <t>1Q25</t>
  </si>
  <si>
    <t>2Q25</t>
  </si>
  <si>
    <t>3Q25</t>
  </si>
  <si>
    <t>4Q25</t>
  </si>
  <si>
    <t>1H25</t>
  </si>
  <si>
    <t>9M25</t>
  </si>
  <si>
    <t>FY25</t>
  </si>
  <si>
    <t>Dec 2025</t>
  </si>
  <si>
    <t>Sep 2025</t>
  </si>
  <si>
    <t>Jun 2025</t>
  </si>
  <si>
    <t>Mar 2025</t>
  </si>
  <si>
    <t>Marzo de 2025</t>
  </si>
  <si>
    <t>Junio de 2025</t>
  </si>
  <si>
    <t>Septiembre de 2025</t>
  </si>
  <si>
    <t>Diciembre de 2025</t>
  </si>
  <si>
    <t>1Q de 2025</t>
  </si>
  <si>
    <t>En millones de pesos colombianos</t>
  </si>
  <si>
    <t>1H de 2025</t>
  </si>
  <si>
    <t>9M de 2025</t>
  </si>
  <si>
    <t>FY de 2025</t>
  </si>
  <si>
    <t>Valor en libros por Acción</t>
  </si>
  <si>
    <t>Book Value per Share</t>
  </si>
  <si>
    <t>Valor Patrimonial por Ação</t>
  </si>
  <si>
    <t>1Q26</t>
  </si>
  <si>
    <t>2Q26</t>
  </si>
  <si>
    <t>3Q26</t>
  </si>
  <si>
    <t>4Q26</t>
  </si>
  <si>
    <t>1H26</t>
  </si>
  <si>
    <t>9M26</t>
  </si>
  <si>
    <t>FY26</t>
  </si>
  <si>
    <t>Dec 2026</t>
  </si>
  <si>
    <t>Sep 2026</t>
  </si>
  <si>
    <t>Jun 2026</t>
  </si>
  <si>
    <t>Mar 2026</t>
  </si>
  <si>
    <t>Marzo de 2026</t>
  </si>
  <si>
    <t>1Q de 2026</t>
  </si>
  <si>
    <t>Diciembre de 2026</t>
  </si>
  <si>
    <t>Septiembre de 2026</t>
  </si>
  <si>
    <t>Junio de 2026</t>
  </si>
  <si>
    <t>June 2026</t>
  </si>
  <si>
    <t>1H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</si>
</sst>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 #,##0.00_)\ _€_ ;_ * \(#,##0.00\)\ _€_ ;_ * &quot;-&quot;??_)\ _€_ ;_ @_ "/>
    <numFmt numFmtId="165" formatCode="#,##0_);\(#,##0\);&quot;-&quot;_)"/>
    <numFmt numFmtId="166" formatCode="0.0%_);\(#0.0%\);@_)"/>
    <numFmt numFmtId="167" formatCode="#,##0_)\ &quot;bps&quot;;\(#,##0\)\ &quot;bps&quot;;&quot;-&quot;_ &quot;bps&quot;\)"/>
    <numFmt numFmtId="168" formatCode="0.0%"/>
    <numFmt numFmtId="169" formatCode="_(* #,##0.00_);_(* \(#,##0.00\);_(* &quot;-&quot;??_);_(@_)"/>
    <numFmt numFmtId="170" formatCode="_ * #,##0_)\ _€_ ;_ * \(#,##0\)\ _€_ ;_ * &quot;-&quot;??_)\ _€_ ;_ @_ "/>
    <numFmt numFmtId="171" formatCode="_(* #,##0_);_(* \(#,##0\);_(* &quot;-&quot;??_);_(@_)"/>
    <numFmt numFmtId="172" formatCode="#,##0.0_);\(#,##0.0\);&quot;-&quot;_)"/>
    <numFmt numFmtId="173" formatCode="#,##0.000_);\(#,##0.000\);&quot;-&quot;_)"/>
  </numFmts>
  <fonts count="65">
    <font>
      <sz val="12"/>
      <color theme="1"/>
      <name val="Calibri"/>
      <family val="2"/>
      <scheme val="minor"/>
    </font>
    <font>
      <sz val="11"/>
      <color theme="1"/>
      <name val="Calibri"/>
      <family val="2"/>
      <scheme val="minor"/>
    </font>
    <font>
      <sz val="12"/>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sz val="11"/>
      <color theme="1"/>
      <name val="Calibri"/>
      <family val="2"/>
      <scheme val="minor"/>
    </font>
    <font>
      <sz val="8"/>
      <name val="ＭＳ Ｐゴシック"/>
      <family val="3"/>
      <charset val="128"/>
    </font>
    <font>
      <sz val="10"/>
      <color theme="1"/>
      <name val="Arial"/>
      <family val="2"/>
    </font>
    <font>
      <sz val="12"/>
      <color theme="1"/>
      <name val="Arial"/>
      <family val="2"/>
    </font>
    <font>
      <b/>
      <sz val="10"/>
      <color theme="1"/>
      <name val="Arial"/>
      <family val="2"/>
    </font>
    <font>
      <b/>
      <sz val="10"/>
      <name val="Arial"/>
      <family val="2"/>
    </font>
    <font>
      <sz val="10"/>
      <name val="Arial"/>
      <family val="2"/>
    </font>
    <font>
      <sz val="10"/>
      <color rgb="FF000000"/>
      <name val="Arial"/>
      <family val="2"/>
    </font>
    <font>
      <b/>
      <u/>
      <sz val="12"/>
      <color rgb="FF1F497D"/>
      <name val="Arial"/>
      <family val="2"/>
    </font>
    <font>
      <i/>
      <sz val="12"/>
      <color rgb="FF000000"/>
      <name val="Arial"/>
      <family val="2"/>
    </font>
    <font>
      <sz val="10"/>
      <color rgb="FFFF0000"/>
      <name val="Arial"/>
      <family val="2"/>
    </font>
    <font>
      <sz val="12"/>
      <color rgb="FF000000"/>
      <name val="Calibri"/>
      <family val="2"/>
      <scheme val="minor"/>
    </font>
    <font>
      <sz val="10"/>
      <color rgb="FF767171"/>
      <name val="Calibri"/>
      <family val="2"/>
      <scheme val="minor"/>
    </font>
    <font>
      <sz val="10"/>
      <color rgb="FF595959"/>
      <name val="Arial"/>
      <family val="2"/>
    </font>
    <font>
      <sz val="10"/>
      <color rgb="FF767171"/>
      <name val="Arial"/>
      <family val="2"/>
    </font>
    <font>
      <sz val="10"/>
      <color theme="1"/>
      <name val="Manrope"/>
    </font>
    <font>
      <sz val="10"/>
      <color theme="0"/>
      <name val="Manrope"/>
    </font>
    <font>
      <sz val="10"/>
      <color rgb="FFFF0000"/>
      <name val="Manrope"/>
    </font>
    <font>
      <sz val="8"/>
      <color rgb="FFFF0000"/>
      <name val="Manrope"/>
    </font>
    <font>
      <b/>
      <sz val="10"/>
      <color theme="0"/>
      <name val="Manrope"/>
    </font>
    <font>
      <sz val="12"/>
      <color rgb="FFFF0000"/>
      <name val="Manrope"/>
    </font>
    <font>
      <sz val="12"/>
      <color theme="1"/>
      <name val="Manrope"/>
    </font>
    <font>
      <b/>
      <u/>
      <sz val="12"/>
      <color theme="1"/>
      <name val="Manrope"/>
    </font>
    <font>
      <sz val="12"/>
      <color theme="0"/>
      <name val="Manrope"/>
    </font>
    <font>
      <b/>
      <sz val="10"/>
      <color theme="1"/>
      <name val="Manrope"/>
    </font>
    <font>
      <b/>
      <sz val="8"/>
      <color rgb="FFFF0000"/>
      <name val="Manrope"/>
    </font>
    <font>
      <b/>
      <sz val="12"/>
      <color theme="0"/>
      <name val="Manrope"/>
    </font>
    <font>
      <b/>
      <sz val="12"/>
      <color rgb="FFFF0000"/>
      <name val="Manrope"/>
    </font>
    <font>
      <b/>
      <sz val="12"/>
      <color theme="1"/>
      <name val="Manrope"/>
    </font>
    <font>
      <b/>
      <sz val="10"/>
      <name val="Manrope"/>
    </font>
    <font>
      <b/>
      <sz val="8"/>
      <name val="Manrope"/>
    </font>
    <font>
      <sz val="8"/>
      <color rgb="FF000000"/>
      <name val="Manrope"/>
    </font>
    <font>
      <b/>
      <sz val="10"/>
      <color rgb="FF000000"/>
      <name val="Manrope"/>
    </font>
    <font>
      <b/>
      <sz val="8"/>
      <color rgb="FF000000"/>
      <name val="Manrope"/>
    </font>
    <font>
      <b/>
      <i/>
      <sz val="8"/>
      <color theme="0"/>
      <name val="Manrope"/>
    </font>
    <font>
      <b/>
      <i/>
      <sz val="8"/>
      <name val="Manrope"/>
    </font>
    <font>
      <b/>
      <i/>
      <sz val="8"/>
      <color rgb="FF000000"/>
      <name val="Manrope"/>
    </font>
    <font>
      <sz val="8"/>
      <color theme="1"/>
      <name val="Manrope"/>
    </font>
    <font>
      <b/>
      <sz val="8"/>
      <color theme="1"/>
      <name val="Manrope"/>
    </font>
    <font>
      <b/>
      <i/>
      <sz val="8"/>
      <color theme="1"/>
      <name val="Manrope"/>
    </font>
    <font>
      <sz val="8"/>
      <color theme="0"/>
      <name val="Manrope"/>
    </font>
    <font>
      <b/>
      <u/>
      <sz val="12"/>
      <color rgb="FF1F497D"/>
      <name val="Manrope"/>
    </font>
    <font>
      <sz val="10"/>
      <color rgb="FF000000"/>
      <name val="Manrope"/>
    </font>
    <font>
      <b/>
      <u/>
      <sz val="16"/>
      <color rgb="FF1F497D"/>
      <name val="Manrope"/>
    </font>
    <font>
      <b/>
      <sz val="10"/>
      <color rgb="FFFF0000"/>
      <name val="Manrope"/>
    </font>
    <font>
      <b/>
      <sz val="8"/>
      <color theme="0"/>
      <name val="Manrope"/>
    </font>
    <font>
      <b/>
      <i/>
      <sz val="10"/>
      <name val="Manrope"/>
    </font>
    <font>
      <b/>
      <i/>
      <sz val="10"/>
      <color theme="1"/>
      <name val="Manrope"/>
    </font>
    <font>
      <i/>
      <sz val="8"/>
      <color theme="0"/>
      <name val="Manrope"/>
    </font>
    <font>
      <i/>
      <sz val="8"/>
      <color theme="1"/>
      <name val="Manrope"/>
    </font>
    <font>
      <b/>
      <sz val="12"/>
      <color rgb="FF1F497D"/>
      <name val="Manrope"/>
    </font>
    <font>
      <sz val="12"/>
      <color theme="7"/>
      <name val="Manrope"/>
    </font>
    <font>
      <sz val="8"/>
      <color theme="7"/>
      <name val="Manrope"/>
    </font>
    <font>
      <sz val="10"/>
      <color theme="7"/>
      <name val="Manrope"/>
    </font>
    <font>
      <b/>
      <i/>
      <sz val="10"/>
      <color theme="0"/>
      <name val="Manrope"/>
    </font>
    <font>
      <sz val="11"/>
      <color theme="0"/>
      <name val="Manrope"/>
    </font>
    <font>
      <b/>
      <i/>
      <sz val="10"/>
      <color rgb="FF000000"/>
      <name val="Manrope"/>
    </font>
    <font>
      <b/>
      <u/>
      <sz val="12"/>
      <color rgb="FF005155"/>
      <name val="Baloo Chettan 2"/>
      <family val="4"/>
    </font>
    <font>
      <sz val="10"/>
      <name val="Manrope"/>
    </font>
  </fonts>
  <fills count="18">
    <fill>
      <patternFill patternType="none"/>
    </fill>
    <fill>
      <patternFill patternType="gray125"/>
    </fill>
    <fill>
      <patternFill patternType="solid">
        <fgColor theme="4" tint="0.79998168889431442"/>
        <bgColor indexed="64"/>
      </patternFill>
    </fill>
    <fill>
      <patternFill patternType="solid">
        <fgColor rgb="FFF2F2F2"/>
        <bgColor rgb="FF000000"/>
      </patternFill>
    </fill>
    <fill>
      <patternFill patternType="solid">
        <fgColor theme="0"/>
        <bgColor indexed="64"/>
      </patternFill>
    </fill>
    <fill>
      <patternFill patternType="solid">
        <fgColor theme="0"/>
        <bgColor rgb="FF000000"/>
      </patternFill>
    </fill>
    <fill>
      <patternFill patternType="solid">
        <fgColor rgb="FFFFFFFF"/>
        <bgColor rgb="FF000000"/>
      </patternFill>
    </fill>
    <fill>
      <patternFill patternType="solid">
        <fgColor theme="4" tint="0.79998168889431442"/>
        <bgColor rgb="FF000000"/>
      </patternFill>
    </fill>
    <fill>
      <patternFill patternType="solid">
        <fgColor theme="0" tint="-0.249977111117893"/>
        <bgColor indexed="64"/>
      </patternFill>
    </fill>
    <fill>
      <patternFill patternType="solid">
        <fgColor theme="0" tint="-0.249977111117893"/>
        <bgColor rgb="FF000000"/>
      </patternFill>
    </fill>
    <fill>
      <patternFill patternType="solid">
        <fgColor rgb="FF005156"/>
        <bgColor rgb="FF000000"/>
      </patternFill>
    </fill>
    <fill>
      <patternFill patternType="solid">
        <fgColor rgb="FF005156"/>
        <bgColor indexed="64"/>
      </patternFill>
    </fill>
    <fill>
      <patternFill patternType="solid">
        <fgColor rgb="FFF5E8D3"/>
        <bgColor indexed="64"/>
      </patternFill>
    </fill>
    <fill>
      <patternFill patternType="solid">
        <fgColor rgb="FFF5E8D3"/>
        <bgColor rgb="FF000000"/>
      </patternFill>
    </fill>
    <fill>
      <patternFill patternType="solid">
        <fgColor rgb="FFFFC000"/>
        <bgColor indexed="64"/>
      </patternFill>
    </fill>
    <fill>
      <patternFill patternType="solid">
        <fgColor rgb="FFFFC000"/>
        <bgColor rgb="FF000000"/>
      </patternFill>
    </fill>
    <fill>
      <patternFill patternType="solid">
        <fgColor rgb="FF005155"/>
        <bgColor indexed="64"/>
      </patternFill>
    </fill>
    <fill>
      <patternFill patternType="solid">
        <fgColor theme="7" tint="0.59999389629810485"/>
        <bgColor rgb="FF000000"/>
      </patternFill>
    </fill>
  </fills>
  <borders count="37">
    <border>
      <left/>
      <right/>
      <top/>
      <bottom/>
      <diagonal/>
    </border>
    <border>
      <left/>
      <right/>
      <top/>
      <bottom style="thick">
        <color theme="4" tint="0.499984740745262"/>
      </bottom>
      <diagonal/>
    </border>
    <border>
      <left/>
      <right/>
      <top/>
      <bottom style="medium">
        <color auto="1"/>
      </bottom>
      <diagonal/>
    </border>
    <border>
      <left/>
      <right/>
      <top style="hair">
        <color auto="1"/>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medium">
        <color auto="1"/>
      </bottom>
      <diagonal/>
    </border>
    <border>
      <left style="thin">
        <color indexed="64"/>
      </left>
      <right/>
      <top style="hair">
        <color auto="1"/>
      </top>
      <bottom/>
      <diagonal/>
    </border>
    <border>
      <left/>
      <right style="thin">
        <color indexed="64"/>
      </right>
      <top/>
      <bottom/>
      <diagonal/>
    </border>
    <border>
      <left/>
      <right style="thin">
        <color indexed="64"/>
      </right>
      <top/>
      <bottom style="medium">
        <color auto="1"/>
      </bottom>
      <diagonal/>
    </border>
    <border>
      <left/>
      <right style="thin">
        <color indexed="64"/>
      </right>
      <top style="hair">
        <color auto="1"/>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diagonal/>
    </border>
    <border>
      <left style="thin">
        <color indexed="64"/>
      </left>
      <right style="thin">
        <color indexed="64"/>
      </right>
      <top style="thin">
        <color indexed="64"/>
      </top>
      <bottom/>
      <diagonal/>
    </border>
    <border>
      <left style="thin">
        <color indexed="64"/>
      </left>
      <right style="thin">
        <color indexed="64"/>
      </right>
      <top/>
      <bottom style="medium">
        <color theme="4" tint="-0.249977111117893"/>
      </bottom>
      <diagonal/>
    </border>
    <border>
      <left style="thin">
        <color indexed="64"/>
      </left>
      <right/>
      <top/>
      <bottom style="medium">
        <color theme="4" tint="-0.249977111117893"/>
      </bottom>
      <diagonal/>
    </border>
    <border>
      <left/>
      <right/>
      <top/>
      <bottom style="medium">
        <color theme="4" tint="-0.249977111117893"/>
      </bottom>
      <diagonal/>
    </border>
    <border>
      <left/>
      <right style="thin">
        <color indexed="64"/>
      </right>
      <top/>
      <bottom style="medium">
        <color theme="4" tint="-0.249977111117893"/>
      </bottom>
      <diagonal/>
    </border>
    <border>
      <left/>
      <right/>
      <top style="medium">
        <color theme="4" tint="-0.249977111117893"/>
      </top>
      <bottom style="medium">
        <color theme="4" tint="-0.249977111117893"/>
      </bottom>
      <diagonal/>
    </border>
    <border>
      <left style="thin">
        <color indexed="64"/>
      </left>
      <right style="thin">
        <color indexed="64"/>
      </right>
      <top style="medium">
        <color theme="4" tint="-0.249977111117893"/>
      </top>
      <bottom/>
      <diagonal/>
    </border>
    <border>
      <left style="thin">
        <color indexed="64"/>
      </left>
      <right style="thin">
        <color indexed="64"/>
      </right>
      <top style="medium">
        <color auto="1"/>
      </top>
      <bottom/>
      <diagonal/>
    </border>
    <border>
      <left style="thin">
        <color indexed="64"/>
      </left>
      <right style="thin">
        <color indexed="64"/>
      </right>
      <top style="thin">
        <color indexed="64"/>
      </top>
      <bottom style="medium">
        <color auto="1"/>
      </bottom>
      <diagonal/>
    </border>
    <border>
      <left style="thin">
        <color indexed="64"/>
      </left>
      <right/>
      <top style="thin">
        <color indexed="64"/>
      </top>
      <bottom style="medium">
        <color auto="1"/>
      </bottom>
      <diagonal/>
    </border>
    <border>
      <left/>
      <right style="thin">
        <color indexed="64"/>
      </right>
      <top style="thin">
        <color indexed="64"/>
      </top>
      <bottom style="medium">
        <color auto="1"/>
      </bottom>
      <diagonal/>
    </border>
    <border>
      <left/>
      <right/>
      <top/>
      <bottom style="thin">
        <color indexed="64"/>
      </bottom>
      <diagonal/>
    </border>
    <border>
      <left/>
      <right style="thin">
        <color indexed="64"/>
      </right>
      <top style="thin">
        <color indexed="64"/>
      </top>
      <bottom/>
      <diagonal/>
    </border>
    <border>
      <left/>
      <right/>
      <top style="thin">
        <color indexed="64"/>
      </top>
      <bottom style="medium">
        <color theme="4" tint="-0.249977111117893"/>
      </bottom>
      <diagonal/>
    </border>
    <border>
      <left/>
      <right/>
      <top style="thin">
        <color indexed="64"/>
      </top>
      <bottom style="medium">
        <color auto="1"/>
      </bottom>
      <diagonal/>
    </border>
  </borders>
  <cellStyleXfs count="11">
    <xf numFmtId="0" fontId="0" fillId="0" borderId="0"/>
    <xf numFmtId="164" fontId="2" fillId="0" borderId="0" applyFon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0" applyNumberFormat="0" applyFill="0" applyBorder="0" applyAlignment="0" applyProtection="0"/>
    <xf numFmtId="9" fontId="6" fillId="0" borderId="0" applyFont="0" applyFill="0" applyBorder="0" applyAlignment="0" applyProtection="0"/>
    <xf numFmtId="169" fontId="7" fillId="0" borderId="0" applyFont="0" applyFill="0" applyBorder="0" applyAlignment="0" applyProtection="0"/>
    <xf numFmtId="0" fontId="1" fillId="0" borderId="0"/>
    <xf numFmtId="0" fontId="2" fillId="0" borderId="0"/>
    <xf numFmtId="164" fontId="2" fillId="0" borderId="0" applyFont="0" applyFill="0" applyBorder="0" applyAlignment="0" applyProtection="0"/>
  </cellStyleXfs>
  <cellXfs count="555">
    <xf numFmtId="0" fontId="0" fillId="0" borderId="0" xfId="0"/>
    <xf numFmtId="165" fontId="8" fillId="4" borderId="0" xfId="0" applyNumberFormat="1" applyFont="1" applyFill="1" applyProtection="1">
      <protection locked="0"/>
    </xf>
    <xf numFmtId="0" fontId="9" fillId="4" borderId="0" xfId="0" applyFont="1" applyFill="1" applyProtection="1">
      <protection locked="0"/>
    </xf>
    <xf numFmtId="0" fontId="9" fillId="0" borderId="0" xfId="0" applyFont="1" applyProtection="1">
      <protection locked="0"/>
    </xf>
    <xf numFmtId="165" fontId="8" fillId="4" borderId="0" xfId="0" applyNumberFormat="1" applyFont="1" applyFill="1" applyAlignment="1" applyProtection="1">
      <alignment vertical="center" wrapText="1"/>
      <protection locked="0"/>
    </xf>
    <xf numFmtId="165" fontId="10" fillId="3" borderId="7" xfId="0" applyNumberFormat="1" applyFont="1" applyFill="1" applyBorder="1" applyAlignment="1" applyProtection="1">
      <alignment horizontal="center"/>
      <protection locked="0"/>
    </xf>
    <xf numFmtId="165" fontId="10" fillId="3" borderId="2" xfId="0" applyNumberFormat="1" applyFont="1" applyFill="1" applyBorder="1" applyAlignment="1" applyProtection="1">
      <alignment horizontal="center"/>
      <protection locked="0"/>
    </xf>
    <xf numFmtId="165" fontId="9" fillId="4" borderId="0" xfId="0" applyNumberFormat="1" applyFont="1" applyFill="1" applyProtection="1">
      <protection locked="0"/>
    </xf>
    <xf numFmtId="165" fontId="14" fillId="4" borderId="0" xfId="4" applyNumberFormat="1" applyFont="1" applyFill="1" applyBorder="1" applyProtection="1">
      <protection locked="0"/>
    </xf>
    <xf numFmtId="165" fontId="8" fillId="4" borderId="0" xfId="0" applyNumberFormat="1" applyFont="1" applyFill="1" applyAlignment="1" applyProtection="1">
      <alignment vertical="top" wrapText="1"/>
      <protection locked="0"/>
    </xf>
    <xf numFmtId="165" fontId="12" fillId="4" borderId="0" xfId="3" applyNumberFormat="1" applyFont="1" applyFill="1" applyBorder="1" applyAlignment="1" applyProtection="1">
      <alignment vertical="top" wrapText="1"/>
      <protection locked="0"/>
    </xf>
    <xf numFmtId="165" fontId="15" fillId="4" borderId="0" xfId="0" applyNumberFormat="1" applyFont="1" applyFill="1" applyProtection="1">
      <protection locked="0"/>
    </xf>
    <xf numFmtId="165" fontId="13" fillId="6" borderId="0" xfId="0" applyNumberFormat="1" applyFont="1" applyFill="1" applyAlignment="1" applyProtection="1">
      <alignment vertical="top" wrapText="1"/>
      <protection locked="0"/>
    </xf>
    <xf numFmtId="165" fontId="8" fillId="4" borderId="0" xfId="0" applyNumberFormat="1" applyFont="1" applyFill="1" applyAlignment="1" applyProtection="1">
      <alignment horizontal="center" vertical="center" wrapText="1"/>
      <protection locked="0"/>
    </xf>
    <xf numFmtId="0" fontId="9" fillId="4" borderId="0" xfId="0" applyFont="1" applyFill="1" applyAlignment="1" applyProtection="1">
      <alignment horizontal="center" vertical="center"/>
      <protection locked="0"/>
    </xf>
    <xf numFmtId="165" fontId="8" fillId="4" borderId="0" xfId="0" applyNumberFormat="1" applyFont="1" applyFill="1" applyAlignment="1" applyProtection="1">
      <alignment horizontal="left" indent="1"/>
      <protection locked="0"/>
    </xf>
    <xf numFmtId="165" fontId="11" fillId="4" borderId="3" xfId="3" applyNumberFormat="1" applyFont="1" applyFill="1" applyBorder="1" applyProtection="1">
      <protection locked="0"/>
    </xf>
    <xf numFmtId="165" fontId="11" fillId="4" borderId="0" xfId="3" applyNumberFormat="1" applyFont="1" applyFill="1" applyBorder="1" applyProtection="1">
      <protection locked="0"/>
    </xf>
    <xf numFmtId="165" fontId="8" fillId="0" borderId="0" xfId="0" applyNumberFormat="1" applyFont="1" applyProtection="1">
      <protection locked="0"/>
    </xf>
    <xf numFmtId="165" fontId="21" fillId="4" borderId="0" xfId="0" applyNumberFormat="1" applyFont="1" applyFill="1" applyProtection="1">
      <protection locked="0"/>
    </xf>
    <xf numFmtId="165" fontId="22" fillId="4" borderId="0" xfId="0" applyNumberFormat="1" applyFont="1" applyFill="1" applyProtection="1">
      <protection locked="0"/>
    </xf>
    <xf numFmtId="165" fontId="23" fillId="4" borderId="0" xfId="0" applyNumberFormat="1" applyFont="1" applyFill="1" applyProtection="1">
      <protection locked="0"/>
    </xf>
    <xf numFmtId="165" fontId="24" fillId="4" borderId="0" xfId="0" applyNumberFormat="1" applyFont="1" applyFill="1" applyAlignment="1" applyProtection="1">
      <alignment horizontal="right"/>
      <protection locked="0"/>
    </xf>
    <xf numFmtId="165" fontId="25" fillId="4" borderId="0" xfId="8" applyNumberFormat="1" applyFont="1" applyFill="1" applyAlignment="1" applyProtection="1">
      <alignment vertical="center" wrapText="1"/>
      <protection locked="0"/>
    </xf>
    <xf numFmtId="0" fontId="26" fillId="4" borderId="0" xfId="0" applyFont="1" applyFill="1" applyProtection="1">
      <protection locked="0"/>
    </xf>
    <xf numFmtId="0" fontId="27" fillId="4" borderId="0" xfId="0" applyFont="1" applyFill="1" applyProtection="1">
      <protection locked="0"/>
    </xf>
    <xf numFmtId="0" fontId="27" fillId="0" borderId="0" xfId="0" applyFont="1" applyProtection="1">
      <protection locked="0"/>
    </xf>
    <xf numFmtId="165" fontId="27" fillId="4" borderId="0" xfId="0" applyNumberFormat="1" applyFont="1" applyFill="1" applyProtection="1">
      <protection locked="0"/>
    </xf>
    <xf numFmtId="165" fontId="28" fillId="4" borderId="0" xfId="4" applyNumberFormat="1" applyFont="1" applyFill="1" applyBorder="1" applyProtection="1">
      <protection locked="0"/>
    </xf>
    <xf numFmtId="165" fontId="29" fillId="4" borderId="0" xfId="0" applyNumberFormat="1" applyFont="1" applyFill="1" applyProtection="1">
      <protection locked="0"/>
    </xf>
    <xf numFmtId="165" fontId="26" fillId="4" borderId="0" xfId="0" applyNumberFormat="1" applyFont="1" applyFill="1" applyAlignment="1" applyProtection="1">
      <alignment horizontal="right"/>
      <protection locked="0"/>
    </xf>
    <xf numFmtId="165" fontId="26" fillId="4" borderId="0" xfId="0" applyNumberFormat="1" applyFont="1" applyFill="1" applyProtection="1">
      <protection locked="0"/>
    </xf>
    <xf numFmtId="165" fontId="30" fillId="4" borderId="0" xfId="0" applyNumberFormat="1" applyFont="1" applyFill="1" applyProtection="1">
      <protection locked="0"/>
    </xf>
    <xf numFmtId="0" fontId="31" fillId="4" borderId="0" xfId="8" applyFont="1" applyFill="1" applyAlignment="1" applyProtection="1">
      <alignment horizontal="right" vertical="center" wrapText="1"/>
      <protection locked="0"/>
    </xf>
    <xf numFmtId="165" fontId="31" fillId="4" borderId="0" xfId="0" applyNumberFormat="1" applyFont="1" applyFill="1" applyAlignment="1" applyProtection="1">
      <alignment horizontal="right"/>
      <protection locked="0"/>
    </xf>
    <xf numFmtId="0" fontId="32" fillId="4" borderId="0" xfId="0" applyFont="1" applyFill="1" applyProtection="1">
      <protection locked="0"/>
    </xf>
    <xf numFmtId="0" fontId="33" fillId="4" borderId="0" xfId="0" applyFont="1" applyFill="1" applyProtection="1">
      <protection locked="0"/>
    </xf>
    <xf numFmtId="0" fontId="34" fillId="4" borderId="0" xfId="0" applyFont="1" applyFill="1" applyProtection="1">
      <protection locked="0"/>
    </xf>
    <xf numFmtId="0" fontId="34" fillId="0" borderId="0" xfId="0" applyFont="1" applyProtection="1">
      <protection locked="0"/>
    </xf>
    <xf numFmtId="0" fontId="29" fillId="4" borderId="0" xfId="0" applyFont="1" applyFill="1" applyProtection="1">
      <protection locked="0"/>
    </xf>
    <xf numFmtId="165" fontId="32" fillId="4" borderId="0" xfId="0" applyNumberFormat="1" applyFont="1" applyFill="1" applyProtection="1">
      <protection locked="0"/>
    </xf>
    <xf numFmtId="165" fontId="25" fillId="4" borderId="2" xfId="5" applyNumberFormat="1" applyFont="1" applyFill="1" applyBorder="1" applyAlignment="1" applyProtection="1">
      <alignment vertical="center"/>
      <protection locked="0"/>
    </xf>
    <xf numFmtId="165" fontId="22" fillId="4" borderId="0" xfId="0" applyNumberFormat="1" applyFont="1" applyFill="1" applyAlignment="1" applyProtection="1">
      <alignment horizontal="left" indent="1"/>
      <protection locked="0"/>
    </xf>
    <xf numFmtId="165" fontId="21" fillId="4" borderId="20" xfId="0" applyNumberFormat="1" applyFont="1" applyFill="1" applyBorder="1" applyAlignment="1" applyProtection="1">
      <alignment horizontal="left" indent="1"/>
      <protection locked="0"/>
    </xf>
    <xf numFmtId="165" fontId="21" fillId="5" borderId="0" xfId="0" applyNumberFormat="1" applyFont="1" applyFill="1" applyProtection="1">
      <protection locked="0"/>
    </xf>
    <xf numFmtId="166" fontId="37" fillId="5" borderId="9" xfId="2" applyNumberFormat="1" applyFont="1" applyFill="1" applyBorder="1" applyAlignment="1" applyProtection="1">
      <alignment horizontal="right"/>
      <protection locked="0"/>
    </xf>
    <xf numFmtId="166" fontId="37" fillId="5" borderId="20" xfId="2" applyNumberFormat="1" applyFont="1" applyFill="1" applyBorder="1" applyAlignment="1" applyProtection="1">
      <alignment horizontal="right"/>
      <protection locked="0"/>
    </xf>
    <xf numFmtId="166" fontId="37" fillId="5" borderId="0" xfId="2" applyNumberFormat="1" applyFont="1" applyFill="1" applyBorder="1" applyAlignment="1" applyProtection="1">
      <alignment horizontal="right"/>
      <protection locked="0"/>
    </xf>
    <xf numFmtId="165" fontId="21" fillId="5" borderId="6" xfId="0" applyNumberFormat="1" applyFont="1" applyFill="1" applyBorder="1" applyProtection="1">
      <protection locked="0"/>
    </xf>
    <xf numFmtId="0" fontId="25" fillId="4" borderId="0" xfId="0" applyFont="1" applyFill="1" applyProtection="1">
      <protection locked="0"/>
    </xf>
    <xf numFmtId="165" fontId="38" fillId="7" borderId="0" xfId="0" applyNumberFormat="1" applyFont="1" applyFill="1" applyProtection="1">
      <protection locked="0"/>
    </xf>
    <xf numFmtId="166" fontId="39" fillId="7" borderId="9" xfId="2" applyNumberFormat="1" applyFont="1" applyFill="1" applyBorder="1" applyAlignment="1" applyProtection="1">
      <alignment horizontal="right"/>
      <protection locked="0"/>
    </xf>
    <xf numFmtId="165" fontId="38" fillId="7" borderId="6" xfId="0" applyNumberFormat="1" applyFont="1" applyFill="1" applyBorder="1" applyProtection="1">
      <protection locked="0"/>
    </xf>
    <xf numFmtId="165" fontId="21" fillId="4" borderId="6" xfId="0" applyNumberFormat="1" applyFont="1" applyFill="1" applyBorder="1" applyAlignment="1" applyProtection="1">
      <alignment horizontal="left" indent="1"/>
      <protection locked="0"/>
    </xf>
    <xf numFmtId="166" fontId="37" fillId="5" borderId="9" xfId="0" applyNumberFormat="1" applyFont="1" applyFill="1" applyBorder="1" applyAlignment="1" applyProtection="1">
      <alignment horizontal="right"/>
      <protection locked="0"/>
    </xf>
    <xf numFmtId="166" fontId="37" fillId="5" borderId="20" xfId="0" applyNumberFormat="1" applyFont="1" applyFill="1" applyBorder="1" applyAlignment="1" applyProtection="1">
      <alignment horizontal="right"/>
      <protection locked="0"/>
    </xf>
    <xf numFmtId="166" fontId="37" fillId="5" borderId="0" xfId="0" applyNumberFormat="1" applyFont="1" applyFill="1" applyAlignment="1" applyProtection="1">
      <alignment horizontal="right"/>
      <protection locked="0"/>
    </xf>
    <xf numFmtId="165" fontId="40" fillId="4" borderId="0" xfId="3" applyNumberFormat="1" applyFont="1" applyFill="1" applyBorder="1" applyAlignment="1" applyProtection="1">
      <alignment horizontal="left" indent="2"/>
      <protection locked="0"/>
    </xf>
    <xf numFmtId="165" fontId="41" fillId="4" borderId="6" xfId="3" applyNumberFormat="1" applyFont="1" applyFill="1" applyBorder="1" applyAlignment="1" applyProtection="1">
      <alignment horizontal="left" indent="2"/>
      <protection locked="0"/>
    </xf>
    <xf numFmtId="165" fontId="41" fillId="4" borderId="20" xfId="3" applyNumberFormat="1" applyFont="1" applyFill="1" applyBorder="1" applyAlignment="1" applyProtection="1">
      <alignment horizontal="left" indent="2"/>
      <protection locked="0"/>
    </xf>
    <xf numFmtId="166" fontId="42" fillId="5" borderId="0" xfId="2" applyNumberFormat="1" applyFont="1" applyFill="1" applyBorder="1" applyProtection="1">
      <protection locked="0"/>
    </xf>
    <xf numFmtId="167" fontId="41" fillId="5" borderId="9" xfId="1" applyNumberFormat="1" applyFont="1" applyFill="1" applyBorder="1" applyAlignment="1" applyProtection="1">
      <alignment horizontal="right"/>
      <protection locked="0"/>
    </xf>
    <xf numFmtId="167" fontId="41" fillId="5" borderId="20" xfId="1" applyNumberFormat="1" applyFont="1" applyFill="1" applyBorder="1" applyAlignment="1" applyProtection="1">
      <alignment horizontal="right"/>
      <protection locked="0"/>
    </xf>
    <xf numFmtId="166" fontId="42" fillId="5" borderId="6" xfId="2" applyNumberFormat="1" applyFont="1" applyFill="1" applyBorder="1" applyProtection="1">
      <protection locked="0"/>
    </xf>
    <xf numFmtId="0" fontId="43" fillId="4" borderId="0" xfId="0" applyFont="1" applyFill="1" applyProtection="1">
      <protection locked="0"/>
    </xf>
    <xf numFmtId="0" fontId="43" fillId="0" borderId="0" xfId="0" applyFont="1" applyProtection="1">
      <protection locked="0"/>
    </xf>
    <xf numFmtId="165" fontId="25" fillId="4" borderId="0" xfId="0" applyNumberFormat="1" applyFont="1" applyFill="1" applyAlignment="1" applyProtection="1">
      <alignment horizontal="left" indent="1"/>
      <protection locked="0"/>
    </xf>
    <xf numFmtId="165" fontId="30" fillId="4" borderId="6" xfId="0" applyNumberFormat="1" applyFont="1" applyFill="1" applyBorder="1" applyProtection="1">
      <protection locked="0"/>
    </xf>
    <xf numFmtId="165" fontId="30" fillId="4" borderId="20" xfId="0" applyNumberFormat="1" applyFont="1" applyFill="1" applyBorder="1" applyProtection="1">
      <protection locked="0"/>
    </xf>
    <xf numFmtId="165" fontId="30" fillId="5" borderId="0" xfId="0" applyNumberFormat="1" applyFont="1" applyFill="1" applyProtection="1">
      <protection locked="0"/>
    </xf>
    <xf numFmtId="166" fontId="39" fillId="5" borderId="9" xfId="2" applyNumberFormat="1" applyFont="1" applyFill="1" applyBorder="1" applyAlignment="1" applyProtection="1">
      <alignment horizontal="right"/>
      <protection locked="0"/>
    </xf>
    <xf numFmtId="166" fontId="39" fillId="5" borderId="20" xfId="2" applyNumberFormat="1" applyFont="1" applyFill="1" applyBorder="1" applyAlignment="1" applyProtection="1">
      <alignment horizontal="right"/>
      <protection locked="0"/>
    </xf>
    <xf numFmtId="165" fontId="30" fillId="5" borderId="6" xfId="0" applyNumberFormat="1" applyFont="1" applyFill="1" applyBorder="1" applyProtection="1">
      <protection locked="0"/>
    </xf>
    <xf numFmtId="166" fontId="44" fillId="5" borderId="9" xfId="2" applyNumberFormat="1" applyFont="1" applyFill="1" applyBorder="1" applyAlignment="1" applyProtection="1">
      <alignment horizontal="right"/>
      <protection locked="0"/>
    </xf>
    <xf numFmtId="0" fontId="30" fillId="4" borderId="6" xfId="0" applyFont="1" applyFill="1" applyBorder="1" applyProtection="1">
      <protection locked="0"/>
    </xf>
    <xf numFmtId="0" fontId="30" fillId="4" borderId="20" xfId="0" applyFont="1" applyFill="1" applyBorder="1" applyProtection="1">
      <protection locked="0"/>
    </xf>
    <xf numFmtId="165" fontId="38" fillId="5" borderId="0" xfId="0" applyNumberFormat="1" applyFont="1" applyFill="1" applyProtection="1">
      <protection locked="0"/>
    </xf>
    <xf numFmtId="165" fontId="38" fillId="5" borderId="6" xfId="0" applyNumberFormat="1" applyFont="1" applyFill="1" applyBorder="1" applyProtection="1">
      <protection locked="0"/>
    </xf>
    <xf numFmtId="165" fontId="25" fillId="4" borderId="3" xfId="3" applyNumberFormat="1" applyFont="1" applyFill="1" applyBorder="1" applyProtection="1">
      <protection locked="0"/>
    </xf>
    <xf numFmtId="165" fontId="35" fillId="4" borderId="8" xfId="3" applyNumberFormat="1" applyFont="1" applyFill="1" applyBorder="1" applyProtection="1">
      <protection locked="0"/>
    </xf>
    <xf numFmtId="165" fontId="35" fillId="4" borderId="21" xfId="3" applyNumberFormat="1" applyFont="1" applyFill="1" applyBorder="1" applyProtection="1">
      <protection locked="0"/>
    </xf>
    <xf numFmtId="165" fontId="35" fillId="5" borderId="3" xfId="3" applyNumberFormat="1" applyFont="1" applyFill="1" applyBorder="1" applyProtection="1">
      <protection locked="0"/>
    </xf>
    <xf numFmtId="166" fontId="37" fillId="5" borderId="11" xfId="2" applyNumberFormat="1" applyFont="1" applyFill="1" applyBorder="1" applyAlignment="1" applyProtection="1">
      <alignment horizontal="right"/>
      <protection locked="0"/>
    </xf>
    <xf numFmtId="166" fontId="37" fillId="5" borderId="21" xfId="2" applyNumberFormat="1" applyFont="1" applyFill="1" applyBorder="1" applyAlignment="1" applyProtection="1">
      <alignment horizontal="right"/>
      <protection locked="0"/>
    </xf>
    <xf numFmtId="165" fontId="35" fillId="5" borderId="8" xfId="3" applyNumberFormat="1" applyFont="1" applyFill="1" applyBorder="1" applyProtection="1">
      <protection locked="0"/>
    </xf>
    <xf numFmtId="166" fontId="39" fillId="9" borderId="9" xfId="2" applyNumberFormat="1" applyFont="1" applyFill="1" applyBorder="1" applyAlignment="1" applyProtection="1">
      <alignment horizontal="right"/>
      <protection locked="0"/>
    </xf>
    <xf numFmtId="165" fontId="38" fillId="9" borderId="6" xfId="0" applyNumberFormat="1" applyFont="1" applyFill="1" applyBorder="1" applyProtection="1">
      <protection locked="0"/>
    </xf>
    <xf numFmtId="166" fontId="42" fillId="4" borderId="0" xfId="2" applyNumberFormat="1" applyFont="1" applyFill="1" applyBorder="1" applyProtection="1">
      <protection locked="0"/>
    </xf>
    <xf numFmtId="166" fontId="42" fillId="4" borderId="6" xfId="2" applyNumberFormat="1" applyFont="1" applyFill="1" applyBorder="1" applyProtection="1">
      <protection locked="0"/>
    </xf>
    <xf numFmtId="165" fontId="41" fillId="4" borderId="24" xfId="3" applyNumberFormat="1" applyFont="1" applyFill="1" applyBorder="1" applyAlignment="1" applyProtection="1">
      <alignment horizontal="left" indent="2"/>
      <protection locked="0"/>
    </xf>
    <xf numFmtId="165" fontId="41" fillId="4" borderId="23" xfId="3" applyNumberFormat="1" applyFont="1" applyFill="1" applyBorder="1" applyAlignment="1" applyProtection="1">
      <alignment horizontal="left" indent="2"/>
      <protection locked="0"/>
    </xf>
    <xf numFmtId="166" fontId="42" fillId="5" borderId="25" xfId="2" applyNumberFormat="1" applyFont="1" applyFill="1" applyBorder="1" applyProtection="1">
      <protection locked="0"/>
    </xf>
    <xf numFmtId="167" fontId="41" fillId="5" borderId="26" xfId="1" applyNumberFormat="1" applyFont="1" applyFill="1" applyBorder="1" applyAlignment="1" applyProtection="1">
      <alignment horizontal="right"/>
      <protection locked="0"/>
    </xf>
    <xf numFmtId="167" fontId="41" fillId="5" borderId="23" xfId="1" applyNumberFormat="1" applyFont="1" applyFill="1" applyBorder="1" applyAlignment="1" applyProtection="1">
      <alignment horizontal="right"/>
      <protection locked="0"/>
    </xf>
    <xf numFmtId="166" fontId="42" fillId="5" borderId="24" xfId="2" applyNumberFormat="1" applyFont="1" applyFill="1" applyBorder="1" applyProtection="1">
      <protection locked="0"/>
    </xf>
    <xf numFmtId="165" fontId="41" fillId="4" borderId="27" xfId="3" applyNumberFormat="1" applyFont="1" applyFill="1" applyBorder="1" applyAlignment="1" applyProtection="1">
      <alignment horizontal="left" indent="2"/>
      <protection locked="0"/>
    </xf>
    <xf numFmtId="166" fontId="42" fillId="5" borderId="27" xfId="2" applyNumberFormat="1" applyFont="1" applyFill="1" applyBorder="1" applyProtection="1">
      <protection locked="0"/>
    </xf>
    <xf numFmtId="167" fontId="41" fillId="5" borderId="27" xfId="1" applyNumberFormat="1" applyFont="1" applyFill="1" applyBorder="1" applyAlignment="1" applyProtection="1">
      <alignment horizontal="right"/>
      <protection locked="0"/>
    </xf>
    <xf numFmtId="165" fontId="43" fillId="4" borderId="0" xfId="0" applyNumberFormat="1" applyFont="1" applyFill="1" applyAlignment="1" applyProtection="1">
      <alignment horizontal="right"/>
      <protection locked="0"/>
    </xf>
    <xf numFmtId="173" fontId="21" fillId="5" borderId="0" xfId="0" applyNumberFormat="1" applyFont="1" applyFill="1" applyProtection="1">
      <protection locked="0"/>
    </xf>
    <xf numFmtId="49" fontId="45" fillId="4" borderId="0" xfId="0" applyNumberFormat="1" applyFont="1" applyFill="1" applyAlignment="1" applyProtection="1">
      <alignment horizontal="left" vertical="top" wrapText="1"/>
      <protection locked="0"/>
    </xf>
    <xf numFmtId="165" fontId="46" fillId="4" borderId="0" xfId="0" applyNumberFormat="1" applyFont="1" applyFill="1" applyProtection="1">
      <protection locked="0"/>
    </xf>
    <xf numFmtId="165" fontId="45" fillId="4" borderId="0" xfId="0" applyNumberFormat="1" applyFont="1" applyFill="1" applyProtection="1">
      <protection locked="0"/>
    </xf>
    <xf numFmtId="165" fontId="45" fillId="4" borderId="0" xfId="0" applyNumberFormat="1" applyFont="1" applyFill="1" applyAlignment="1" applyProtection="1">
      <alignment horizontal="right"/>
      <protection locked="0"/>
    </xf>
    <xf numFmtId="165" fontId="21" fillId="0" borderId="0" xfId="0" applyNumberFormat="1" applyFont="1" applyProtection="1">
      <protection locked="0"/>
    </xf>
    <xf numFmtId="165" fontId="43" fillId="0" borderId="0" xfId="0" applyNumberFormat="1" applyFont="1" applyAlignment="1" applyProtection="1">
      <alignment horizontal="right"/>
      <protection locked="0"/>
    </xf>
    <xf numFmtId="0" fontId="43" fillId="0" borderId="0" xfId="0" applyFont="1" applyAlignment="1" applyProtection="1">
      <alignment horizontal="right"/>
      <protection locked="0"/>
    </xf>
    <xf numFmtId="165" fontId="47" fillId="4" borderId="0" xfId="4" applyNumberFormat="1" applyFont="1" applyFill="1" applyBorder="1" applyProtection="1">
      <protection locked="0"/>
    </xf>
    <xf numFmtId="165" fontId="33" fillId="4" borderId="0" xfId="0" applyNumberFormat="1" applyFont="1" applyFill="1" applyProtection="1">
      <protection locked="0"/>
    </xf>
    <xf numFmtId="165" fontId="33" fillId="4" borderId="0" xfId="0" applyNumberFormat="1" applyFont="1" applyFill="1" applyAlignment="1" applyProtection="1">
      <alignment horizontal="right"/>
      <protection locked="0"/>
    </xf>
    <xf numFmtId="165" fontId="38" fillId="4" borderId="0" xfId="0" applyNumberFormat="1" applyFont="1" applyFill="1" applyProtection="1">
      <protection locked="0"/>
    </xf>
    <xf numFmtId="165" fontId="46" fillId="4" borderId="0" xfId="0" applyNumberFormat="1" applyFont="1" applyFill="1" applyAlignment="1" applyProtection="1">
      <alignment horizontal="right"/>
      <protection locked="0"/>
    </xf>
    <xf numFmtId="165" fontId="25" fillId="4" borderId="0" xfId="0" applyNumberFormat="1" applyFont="1" applyFill="1" applyAlignment="1" applyProtection="1">
      <alignment horizontal="center" wrapText="1"/>
      <protection locked="0"/>
    </xf>
    <xf numFmtId="165" fontId="35" fillId="4" borderId="18" xfId="5" applyNumberFormat="1" applyFont="1" applyFill="1" applyBorder="1" applyAlignment="1" applyProtection="1">
      <alignment vertical="center" wrapText="1"/>
      <protection locked="0"/>
    </xf>
    <xf numFmtId="165" fontId="38" fillId="4" borderId="14" xfId="0" applyNumberFormat="1" applyFont="1" applyFill="1" applyBorder="1" applyProtection="1">
      <protection locked="0"/>
    </xf>
    <xf numFmtId="166" fontId="39" fillId="4" borderId="12" xfId="0" applyNumberFormat="1" applyFont="1" applyFill="1" applyBorder="1" applyAlignment="1" applyProtection="1">
      <alignment horizontal="right"/>
      <protection locked="0"/>
    </xf>
    <xf numFmtId="165" fontId="38" fillId="4" borderId="17" xfId="0" applyNumberFormat="1" applyFont="1" applyFill="1" applyBorder="1" applyProtection="1">
      <protection locked="0"/>
    </xf>
    <xf numFmtId="165" fontId="48" fillId="4" borderId="20" xfId="0" applyNumberFormat="1" applyFont="1" applyFill="1" applyBorder="1" applyAlignment="1" applyProtection="1">
      <alignment horizontal="left" indent="2"/>
      <protection locked="0"/>
    </xf>
    <xf numFmtId="165" fontId="48" fillId="4" borderId="20" xfId="0" applyNumberFormat="1" applyFont="1" applyFill="1" applyBorder="1" applyProtection="1">
      <protection locked="0"/>
    </xf>
    <xf numFmtId="166" fontId="37" fillId="4" borderId="9" xfId="0" applyNumberFormat="1" applyFont="1" applyFill="1" applyBorder="1" applyAlignment="1" applyProtection="1">
      <alignment horizontal="right"/>
      <protection locked="0"/>
    </xf>
    <xf numFmtId="165" fontId="48" fillId="4" borderId="6" xfId="0" applyNumberFormat="1" applyFont="1" applyFill="1" applyBorder="1" applyProtection="1">
      <protection locked="0"/>
    </xf>
    <xf numFmtId="165" fontId="48" fillId="5" borderId="20" xfId="0" applyNumberFormat="1" applyFont="1" applyFill="1" applyBorder="1" applyAlignment="1" applyProtection="1">
      <alignment horizontal="left" indent="2"/>
      <protection locked="0"/>
    </xf>
    <xf numFmtId="165" fontId="48" fillId="5" borderId="20" xfId="0" applyNumberFormat="1" applyFont="1" applyFill="1" applyBorder="1" applyProtection="1">
      <protection locked="0"/>
    </xf>
    <xf numFmtId="165" fontId="48" fillId="5" borderId="6" xfId="0" applyNumberFormat="1" applyFont="1" applyFill="1" applyBorder="1" applyProtection="1">
      <protection locked="0"/>
    </xf>
    <xf numFmtId="0" fontId="43" fillId="4" borderId="0" xfId="0" applyFont="1" applyFill="1" applyAlignment="1" applyProtection="1">
      <alignment horizontal="right"/>
      <protection locked="0"/>
    </xf>
    <xf numFmtId="0" fontId="40" fillId="4" borderId="0" xfId="0" applyFont="1" applyFill="1" applyProtection="1">
      <protection locked="0"/>
    </xf>
    <xf numFmtId="0" fontId="45" fillId="4" borderId="0" xfId="0" applyFont="1" applyFill="1" applyProtection="1">
      <protection locked="0"/>
    </xf>
    <xf numFmtId="0" fontId="45" fillId="4" borderId="0" xfId="0" applyFont="1" applyFill="1" applyAlignment="1" applyProtection="1">
      <alignment horizontal="right"/>
      <protection locked="0"/>
    </xf>
    <xf numFmtId="165" fontId="49" fillId="4" borderId="0" xfId="0" applyNumberFormat="1" applyFont="1" applyFill="1" applyProtection="1">
      <protection locked="0"/>
    </xf>
    <xf numFmtId="0" fontId="46" fillId="4" borderId="0" xfId="0" applyFont="1" applyFill="1" applyAlignment="1" applyProtection="1">
      <alignment horizontal="right"/>
      <protection locked="0"/>
    </xf>
    <xf numFmtId="165" fontId="47" fillId="4" borderId="0" xfId="0" applyNumberFormat="1" applyFont="1" applyFill="1" applyProtection="1">
      <protection locked="0"/>
    </xf>
    <xf numFmtId="0" fontId="26" fillId="4" borderId="0" xfId="0" applyFont="1" applyFill="1" applyAlignment="1" applyProtection="1">
      <alignment horizontal="right"/>
      <protection locked="0"/>
    </xf>
    <xf numFmtId="165" fontId="21" fillId="5" borderId="16" xfId="0" applyNumberFormat="1" applyFont="1" applyFill="1" applyBorder="1" applyProtection="1">
      <protection locked="0"/>
    </xf>
    <xf numFmtId="165" fontId="48" fillId="4" borderId="0" xfId="0" applyNumberFormat="1" applyFont="1" applyFill="1" applyProtection="1">
      <protection locked="0"/>
    </xf>
    <xf numFmtId="165" fontId="48" fillId="5" borderId="0" xfId="0" applyNumberFormat="1" applyFont="1" applyFill="1" applyAlignment="1" applyProtection="1">
      <alignment horizontal="left" indent="2"/>
      <protection locked="0"/>
    </xf>
    <xf numFmtId="165" fontId="48" fillId="5" borderId="0" xfId="0" applyNumberFormat="1" applyFont="1" applyFill="1" applyProtection="1">
      <protection locked="0"/>
    </xf>
    <xf numFmtId="0" fontId="24" fillId="4" borderId="0" xfId="0" applyFont="1" applyFill="1" applyProtection="1">
      <protection locked="0"/>
    </xf>
    <xf numFmtId="165" fontId="37" fillId="4" borderId="0" xfId="0" applyNumberFormat="1" applyFont="1" applyFill="1" applyProtection="1">
      <protection locked="0"/>
    </xf>
    <xf numFmtId="166" fontId="37" fillId="4" borderId="0" xfId="0" applyNumberFormat="1" applyFont="1" applyFill="1" applyAlignment="1" applyProtection="1">
      <alignment horizontal="right"/>
      <protection locked="0"/>
    </xf>
    <xf numFmtId="165" fontId="48" fillId="4" borderId="0" xfId="0" applyNumberFormat="1" applyFont="1" applyFill="1" applyAlignment="1" applyProtection="1">
      <alignment horizontal="left" indent="2"/>
      <protection locked="0"/>
    </xf>
    <xf numFmtId="165" fontId="25" fillId="4" borderId="0" xfId="0" applyNumberFormat="1" applyFont="1" applyFill="1" applyProtection="1">
      <protection locked="0"/>
    </xf>
    <xf numFmtId="165" fontId="50" fillId="4" borderId="0" xfId="8" applyNumberFormat="1" applyFont="1" applyFill="1" applyAlignment="1" applyProtection="1">
      <alignment vertical="center" wrapText="1"/>
      <protection locked="0"/>
    </xf>
    <xf numFmtId="166" fontId="37" fillId="5" borderId="29" xfId="2" applyNumberFormat="1" applyFont="1" applyFill="1" applyBorder="1" applyAlignment="1" applyProtection="1">
      <alignment horizontal="right"/>
      <protection locked="0"/>
    </xf>
    <xf numFmtId="2" fontId="37" fillId="5" borderId="20" xfId="2" applyNumberFormat="1" applyFont="1" applyFill="1" applyBorder="1" applyAlignment="1" applyProtection="1">
      <alignment horizontal="right"/>
      <protection locked="0"/>
    </xf>
    <xf numFmtId="165" fontId="38" fillId="2" borderId="20" xfId="0" applyNumberFormat="1" applyFont="1" applyFill="1" applyBorder="1" applyProtection="1">
      <protection locked="0"/>
    </xf>
    <xf numFmtId="2" fontId="37" fillId="5" borderId="20" xfId="0" applyNumberFormat="1" applyFont="1" applyFill="1" applyBorder="1" applyAlignment="1" applyProtection="1">
      <alignment horizontal="right"/>
      <protection locked="0"/>
    </xf>
    <xf numFmtId="2" fontId="41" fillId="5" borderId="20" xfId="1" applyNumberFormat="1" applyFont="1" applyFill="1" applyBorder="1" applyAlignment="1" applyProtection="1">
      <alignment horizontal="right"/>
      <protection locked="0"/>
    </xf>
    <xf numFmtId="2" fontId="39" fillId="5" borderId="20" xfId="2" applyNumberFormat="1" applyFont="1" applyFill="1" applyBorder="1" applyAlignment="1" applyProtection="1">
      <alignment horizontal="right"/>
      <protection locked="0"/>
    </xf>
    <xf numFmtId="0" fontId="46" fillId="4" borderId="0" xfId="0" applyFont="1" applyFill="1" applyProtection="1">
      <protection locked="0"/>
    </xf>
    <xf numFmtId="2" fontId="37" fillId="5" borderId="21" xfId="2" applyNumberFormat="1" applyFont="1" applyFill="1" applyBorder="1" applyAlignment="1" applyProtection="1">
      <alignment horizontal="right"/>
      <protection locked="0"/>
    </xf>
    <xf numFmtId="165" fontId="38" fillId="4" borderId="20" xfId="0" applyNumberFormat="1" applyFont="1" applyFill="1" applyBorder="1" applyAlignment="1" applyProtection="1">
      <alignment horizontal="left" indent="1"/>
      <protection locked="0"/>
    </xf>
    <xf numFmtId="165" fontId="30" fillId="4" borderId="20" xfId="0" applyNumberFormat="1" applyFont="1" applyFill="1" applyBorder="1" applyAlignment="1" applyProtection="1">
      <alignment horizontal="left" indent="1"/>
      <protection locked="0"/>
    </xf>
    <xf numFmtId="165" fontId="38" fillId="8" borderId="20" xfId="0" applyNumberFormat="1" applyFont="1" applyFill="1" applyBorder="1" applyProtection="1">
      <protection locked="0"/>
    </xf>
    <xf numFmtId="165" fontId="51" fillId="4" borderId="0" xfId="0" applyNumberFormat="1" applyFont="1" applyFill="1" applyAlignment="1" applyProtection="1">
      <alignment horizontal="left" indent="1"/>
      <protection locked="0"/>
    </xf>
    <xf numFmtId="165" fontId="52" fillId="4" borderId="0" xfId="3" applyNumberFormat="1" applyFont="1" applyFill="1" applyBorder="1" applyAlignment="1" applyProtection="1">
      <alignment horizontal="left" indent="2"/>
      <protection locked="0"/>
    </xf>
    <xf numFmtId="0" fontId="53" fillId="4" borderId="0" xfId="0" applyFont="1" applyFill="1" applyProtection="1">
      <protection locked="0"/>
    </xf>
    <xf numFmtId="0" fontId="40" fillId="4" borderId="0" xfId="0" applyFont="1" applyFill="1" applyAlignment="1" applyProtection="1">
      <alignment vertical="top"/>
      <protection locked="0"/>
    </xf>
    <xf numFmtId="165" fontId="45" fillId="4" borderId="0" xfId="0" applyNumberFormat="1" applyFont="1" applyFill="1" applyAlignment="1" applyProtection="1">
      <alignment vertical="top"/>
      <protection locked="0"/>
    </xf>
    <xf numFmtId="0" fontId="45" fillId="4" borderId="0" xfId="0" applyFont="1" applyFill="1" applyAlignment="1" applyProtection="1">
      <alignment horizontal="right" vertical="top" wrapText="1"/>
      <protection locked="0"/>
    </xf>
    <xf numFmtId="0" fontId="45" fillId="4" borderId="0" xfId="0" applyFont="1" applyFill="1" applyAlignment="1" applyProtection="1">
      <alignment vertical="top"/>
      <protection locked="0"/>
    </xf>
    <xf numFmtId="0" fontId="45" fillId="4" borderId="0" xfId="0" applyFont="1" applyFill="1" applyAlignment="1" applyProtection="1">
      <alignment horizontal="right" vertical="top"/>
      <protection locked="0"/>
    </xf>
    <xf numFmtId="0" fontId="45" fillId="4" borderId="0" xfId="0" applyFont="1" applyFill="1" applyAlignment="1" applyProtection="1">
      <alignment vertical="top" wrapText="1"/>
      <protection locked="0"/>
    </xf>
    <xf numFmtId="173" fontId="27" fillId="4" borderId="0" xfId="0" applyNumberFormat="1" applyFont="1" applyFill="1" applyProtection="1">
      <protection locked="0"/>
    </xf>
    <xf numFmtId="165" fontId="50" fillId="4" borderId="0" xfId="0" applyNumberFormat="1" applyFont="1" applyFill="1" applyProtection="1">
      <protection locked="0"/>
    </xf>
    <xf numFmtId="165" fontId="35" fillId="4" borderId="14" xfId="3" applyNumberFormat="1" applyFont="1" applyFill="1" applyBorder="1" applyProtection="1">
      <protection locked="0"/>
    </xf>
    <xf numFmtId="165" fontId="35" fillId="4" borderId="17" xfId="3" applyNumberFormat="1" applyFont="1" applyFill="1" applyBorder="1" applyProtection="1">
      <protection locked="0"/>
    </xf>
    <xf numFmtId="0" fontId="54" fillId="4" borderId="0" xfId="0" applyFont="1" applyFill="1" applyProtection="1">
      <protection locked="0"/>
    </xf>
    <xf numFmtId="0" fontId="45" fillId="4" borderId="0" xfId="0" applyFont="1" applyFill="1" applyAlignment="1" applyProtection="1">
      <alignment wrapText="1"/>
      <protection locked="0"/>
    </xf>
    <xf numFmtId="0" fontId="45" fillId="4" borderId="0" xfId="0" applyFont="1" applyFill="1" applyAlignment="1" applyProtection="1">
      <alignment horizontal="right" wrapText="1"/>
      <protection locked="0"/>
    </xf>
    <xf numFmtId="0" fontId="55" fillId="4" borderId="0" xfId="0" applyFont="1" applyFill="1" applyProtection="1">
      <protection locked="0"/>
    </xf>
    <xf numFmtId="165" fontId="47" fillId="4" borderId="0" xfId="0" applyNumberFormat="1" applyFont="1" applyFill="1" applyAlignment="1" applyProtection="1">
      <alignment horizontal="center"/>
      <protection locked="0"/>
    </xf>
    <xf numFmtId="170" fontId="47" fillId="4" borderId="0" xfId="1" applyNumberFormat="1" applyFont="1" applyFill="1" applyAlignment="1" applyProtection="1">
      <alignment horizontal="center"/>
      <protection locked="0"/>
    </xf>
    <xf numFmtId="0" fontId="21" fillId="2" borderId="17" xfId="0" applyFont="1" applyFill="1" applyBorder="1" applyAlignment="1" applyProtection="1">
      <alignment horizontal="center"/>
      <protection locked="0"/>
    </xf>
    <xf numFmtId="170" fontId="21" fillId="2" borderId="12" xfId="1" applyNumberFormat="1" applyFont="1" applyFill="1" applyBorder="1" applyAlignment="1" applyProtection="1">
      <alignment horizontal="center"/>
      <protection locked="0"/>
    </xf>
    <xf numFmtId="0" fontId="21" fillId="4" borderId="0" xfId="0" applyFont="1" applyFill="1" applyProtection="1">
      <protection locked="0"/>
    </xf>
    <xf numFmtId="0" fontId="21" fillId="4" borderId="20" xfId="0" applyFont="1" applyFill="1" applyBorder="1" applyProtection="1">
      <protection locked="0"/>
    </xf>
    <xf numFmtId="1" fontId="21" fillId="4" borderId="6" xfId="0" applyNumberFormat="1" applyFont="1" applyFill="1" applyBorder="1" applyAlignment="1" applyProtection="1">
      <alignment horizontal="center"/>
      <protection locked="0"/>
    </xf>
    <xf numFmtId="1" fontId="21" fillId="4" borderId="22" xfId="1" applyNumberFormat="1" applyFont="1" applyFill="1" applyBorder="1" applyAlignment="1" applyProtection="1">
      <alignment horizontal="center"/>
      <protection locked="0"/>
    </xf>
    <xf numFmtId="0" fontId="21" fillId="4" borderId="6" xfId="0" applyFont="1" applyFill="1" applyBorder="1" applyAlignment="1" applyProtection="1">
      <alignment horizontal="center"/>
      <protection locked="0"/>
    </xf>
    <xf numFmtId="170" fontId="21" fillId="4" borderId="22" xfId="1" applyNumberFormat="1" applyFont="1" applyFill="1" applyBorder="1" applyAlignment="1" applyProtection="1">
      <alignment horizontal="center"/>
      <protection locked="0"/>
    </xf>
    <xf numFmtId="1" fontId="21" fillId="4" borderId="20" xfId="1" applyNumberFormat="1" applyFont="1" applyFill="1" applyBorder="1" applyAlignment="1" applyProtection="1">
      <alignment horizontal="center"/>
      <protection locked="0"/>
    </xf>
    <xf numFmtId="170" fontId="21" fillId="4" borderId="20" xfId="1" applyNumberFormat="1" applyFont="1" applyFill="1" applyBorder="1" applyAlignment="1" applyProtection="1">
      <alignment horizontal="center"/>
      <protection locked="0"/>
    </xf>
    <xf numFmtId="1" fontId="30" fillId="4" borderId="17" xfId="0" applyNumberFormat="1" applyFont="1" applyFill="1" applyBorder="1" applyAlignment="1" applyProtection="1">
      <alignment horizontal="center"/>
      <protection locked="0"/>
    </xf>
    <xf numFmtId="0" fontId="30" fillId="4" borderId="17" xfId="0" applyFont="1" applyFill="1" applyBorder="1" applyAlignment="1" applyProtection="1">
      <alignment horizontal="center"/>
      <protection locked="0"/>
    </xf>
    <xf numFmtId="170" fontId="30" fillId="4" borderId="14" xfId="1" applyNumberFormat="1" applyFont="1" applyFill="1" applyBorder="1" applyAlignment="1" applyProtection="1">
      <alignment horizontal="center"/>
      <protection locked="0"/>
    </xf>
    <xf numFmtId="1" fontId="21" fillId="2" borderId="17" xfId="0" applyNumberFormat="1" applyFont="1" applyFill="1" applyBorder="1" applyAlignment="1" applyProtection="1">
      <alignment horizontal="center"/>
      <protection locked="0"/>
    </xf>
    <xf numFmtId="1" fontId="21" fillId="2" borderId="12" xfId="1" applyNumberFormat="1" applyFont="1" applyFill="1" applyBorder="1" applyAlignment="1" applyProtection="1">
      <alignment horizontal="center"/>
      <protection locked="0"/>
    </xf>
    <xf numFmtId="1" fontId="21" fillId="4" borderId="9" xfId="1" applyNumberFormat="1" applyFont="1" applyFill="1" applyBorder="1" applyAlignment="1" applyProtection="1">
      <alignment horizontal="center"/>
      <protection locked="0"/>
    </xf>
    <xf numFmtId="170" fontId="21" fillId="4" borderId="9" xfId="1" applyNumberFormat="1" applyFont="1" applyFill="1" applyBorder="1" applyAlignment="1" applyProtection="1">
      <alignment horizontal="center"/>
      <protection locked="0"/>
    </xf>
    <xf numFmtId="1" fontId="30" fillId="8" borderId="17" xfId="0" applyNumberFormat="1" applyFont="1" applyFill="1" applyBorder="1" applyAlignment="1" applyProtection="1">
      <alignment horizontal="center"/>
      <protection locked="0"/>
    </xf>
    <xf numFmtId="0" fontId="30" fillId="8" borderId="17" xfId="0" applyFont="1" applyFill="1" applyBorder="1" applyAlignment="1" applyProtection="1">
      <alignment horizontal="center"/>
      <protection locked="0"/>
    </xf>
    <xf numFmtId="170" fontId="30" fillId="8" borderId="12" xfId="1" applyNumberFormat="1" applyFont="1" applyFill="1" applyBorder="1" applyAlignment="1" applyProtection="1">
      <alignment horizontal="center"/>
      <protection locked="0"/>
    </xf>
    <xf numFmtId="0" fontId="53" fillId="4" borderId="0" xfId="0" applyFont="1" applyFill="1" applyAlignment="1" applyProtection="1">
      <alignment horizontal="center"/>
      <protection locked="0"/>
    </xf>
    <xf numFmtId="170" fontId="53" fillId="4" borderId="0" xfId="1" applyNumberFormat="1" applyFont="1" applyFill="1" applyAlignment="1" applyProtection="1">
      <alignment horizontal="center"/>
      <protection locked="0"/>
    </xf>
    <xf numFmtId="0" fontId="21" fillId="4" borderId="0" xfId="0" applyFont="1" applyFill="1" applyAlignment="1" applyProtection="1">
      <alignment horizontal="center"/>
      <protection locked="0"/>
    </xf>
    <xf numFmtId="170" fontId="21" fillId="4" borderId="0" xfId="1" applyNumberFormat="1" applyFont="1" applyFill="1" applyAlignment="1" applyProtection="1">
      <alignment horizontal="center"/>
      <protection locked="0"/>
    </xf>
    <xf numFmtId="0" fontId="45" fillId="4" borderId="0" xfId="9" applyFont="1" applyFill="1"/>
    <xf numFmtId="0" fontId="57" fillId="4" borderId="0" xfId="0" applyFont="1" applyFill="1" applyProtection="1">
      <protection locked="0"/>
    </xf>
    <xf numFmtId="0" fontId="58" fillId="4" borderId="0" xfId="0" applyFont="1" applyFill="1" applyAlignment="1" applyProtection="1">
      <alignment horizontal="right"/>
      <protection locked="0"/>
    </xf>
    <xf numFmtId="165" fontId="59" fillId="4" borderId="0" xfId="0" applyNumberFormat="1" applyFont="1" applyFill="1" applyProtection="1">
      <protection locked="0"/>
    </xf>
    <xf numFmtId="165" fontId="58" fillId="4" borderId="0" xfId="0" applyNumberFormat="1" applyFont="1" applyFill="1" applyAlignment="1" applyProtection="1">
      <alignment horizontal="right"/>
      <protection locked="0"/>
    </xf>
    <xf numFmtId="165" fontId="57" fillId="4" borderId="0" xfId="0" applyNumberFormat="1" applyFont="1" applyFill="1" applyProtection="1">
      <protection locked="0"/>
    </xf>
    <xf numFmtId="165" fontId="57" fillId="4" borderId="0" xfId="0" applyNumberFormat="1" applyFont="1" applyFill="1" applyAlignment="1" applyProtection="1">
      <alignment horizontal="right"/>
      <protection locked="0"/>
    </xf>
    <xf numFmtId="0" fontId="51" fillId="4" borderId="0" xfId="8" applyFont="1" applyFill="1" applyAlignment="1" applyProtection="1">
      <alignment horizontal="right" vertical="center" wrapText="1"/>
      <protection locked="0"/>
    </xf>
    <xf numFmtId="165" fontId="51" fillId="4" borderId="0" xfId="0" applyNumberFormat="1" applyFont="1" applyFill="1" applyAlignment="1" applyProtection="1">
      <alignment horizontal="right"/>
      <protection locked="0"/>
    </xf>
    <xf numFmtId="165" fontId="25" fillId="4" borderId="2" xfId="5" applyNumberFormat="1" applyFont="1" applyFill="1" applyBorder="1" applyAlignment="1" applyProtection="1">
      <alignment vertical="center" wrapText="1"/>
      <protection locked="0"/>
    </xf>
    <xf numFmtId="166" fontId="43" fillId="5" borderId="9" xfId="2" applyNumberFormat="1" applyFont="1" applyFill="1" applyBorder="1" applyAlignment="1" applyProtection="1">
      <alignment horizontal="right"/>
      <protection locked="0"/>
    </xf>
    <xf numFmtId="166" fontId="43" fillId="5" borderId="20" xfId="2" applyNumberFormat="1" applyFont="1" applyFill="1" applyBorder="1" applyAlignment="1" applyProtection="1">
      <alignment horizontal="right"/>
      <protection locked="0"/>
    </xf>
    <xf numFmtId="166" fontId="43" fillId="5" borderId="29" xfId="2" applyNumberFormat="1" applyFont="1" applyFill="1" applyBorder="1" applyAlignment="1" applyProtection="1">
      <alignment horizontal="right"/>
      <protection locked="0"/>
    </xf>
    <xf numFmtId="166" fontId="43" fillId="5" borderId="9" xfId="0" applyNumberFormat="1" applyFont="1" applyFill="1" applyBorder="1" applyAlignment="1" applyProtection="1">
      <alignment horizontal="right"/>
      <protection locked="0"/>
    </xf>
    <xf numFmtId="166" fontId="43" fillId="5" borderId="20" xfId="0" applyNumberFormat="1" applyFont="1" applyFill="1" applyBorder="1" applyAlignment="1" applyProtection="1">
      <alignment horizontal="right"/>
      <protection locked="0"/>
    </xf>
    <xf numFmtId="165" fontId="45" fillId="4" borderId="6" xfId="3" applyNumberFormat="1" applyFont="1" applyFill="1" applyBorder="1" applyAlignment="1" applyProtection="1">
      <alignment horizontal="left" indent="2"/>
      <protection locked="0"/>
    </xf>
    <xf numFmtId="165" fontId="45" fillId="4" borderId="20" xfId="3" applyNumberFormat="1" applyFont="1" applyFill="1" applyBorder="1" applyAlignment="1" applyProtection="1">
      <alignment horizontal="left" indent="2"/>
      <protection locked="0"/>
    </xf>
    <xf numFmtId="166" fontId="45" fillId="5" borderId="0" xfId="2" applyNumberFormat="1" applyFont="1" applyFill="1" applyBorder="1" applyProtection="1">
      <protection locked="0"/>
    </xf>
    <xf numFmtId="167" fontId="45" fillId="5" borderId="9" xfId="1" applyNumberFormat="1" applyFont="1" applyFill="1" applyBorder="1" applyAlignment="1" applyProtection="1">
      <alignment horizontal="right"/>
      <protection locked="0"/>
    </xf>
    <xf numFmtId="166" fontId="45" fillId="5" borderId="6" xfId="2" applyNumberFormat="1" applyFont="1" applyFill="1" applyBorder="1" applyProtection="1">
      <protection locked="0"/>
    </xf>
    <xf numFmtId="167" fontId="45" fillId="5" borderId="20" xfId="1" applyNumberFormat="1" applyFont="1" applyFill="1" applyBorder="1" applyAlignment="1" applyProtection="1">
      <alignment horizontal="right"/>
      <protection locked="0"/>
    </xf>
    <xf numFmtId="167" fontId="45" fillId="5" borderId="0" xfId="1" applyNumberFormat="1" applyFont="1" applyFill="1" applyBorder="1" applyAlignment="1" applyProtection="1">
      <alignment horizontal="right"/>
      <protection locked="0"/>
    </xf>
    <xf numFmtId="166" fontId="44" fillId="5" borderId="20" xfId="2" applyNumberFormat="1" applyFont="1" applyFill="1" applyBorder="1" applyAlignment="1" applyProtection="1">
      <alignment horizontal="right"/>
      <protection locked="0"/>
    </xf>
    <xf numFmtId="165" fontId="30" fillId="4" borderId="8" xfId="3" applyNumberFormat="1" applyFont="1" applyFill="1" applyBorder="1" applyProtection="1">
      <protection locked="0"/>
    </xf>
    <xf numFmtId="165" fontId="30" fillId="4" borderId="21" xfId="3" applyNumberFormat="1" applyFont="1" applyFill="1" applyBorder="1" applyProtection="1">
      <protection locked="0"/>
    </xf>
    <xf numFmtId="165" fontId="30" fillId="5" borderId="3" xfId="3" applyNumberFormat="1" applyFont="1" applyFill="1" applyBorder="1" applyProtection="1">
      <protection locked="0"/>
    </xf>
    <xf numFmtId="166" fontId="43" fillId="5" borderId="11" xfId="2" applyNumberFormat="1" applyFont="1" applyFill="1" applyBorder="1" applyAlignment="1" applyProtection="1">
      <alignment horizontal="right"/>
      <protection locked="0"/>
    </xf>
    <xf numFmtId="166" fontId="43" fillId="5" borderId="21" xfId="2" applyNumberFormat="1" applyFont="1" applyFill="1" applyBorder="1" applyAlignment="1" applyProtection="1">
      <alignment horizontal="right"/>
      <protection locked="0"/>
    </xf>
    <xf numFmtId="165" fontId="30" fillId="5" borderId="8" xfId="3" applyNumberFormat="1" applyFont="1" applyFill="1" applyBorder="1" applyProtection="1">
      <protection locked="0"/>
    </xf>
    <xf numFmtId="0" fontId="60" fillId="4" borderId="0" xfId="0" applyFont="1" applyFill="1" applyProtection="1">
      <protection locked="0"/>
    </xf>
    <xf numFmtId="165" fontId="27" fillId="4" borderId="0" xfId="0" applyNumberFormat="1" applyFont="1" applyFill="1" applyAlignment="1" applyProtection="1">
      <alignment horizontal="right"/>
      <protection locked="0"/>
    </xf>
    <xf numFmtId="165" fontId="22" fillId="5" borderId="0" xfId="0" applyNumberFormat="1" applyFont="1" applyFill="1" applyAlignment="1" applyProtection="1">
      <alignment horizontal="left" indent="1"/>
      <protection locked="0"/>
    </xf>
    <xf numFmtId="165" fontId="21" fillId="5" borderId="6" xfId="0" applyNumberFormat="1" applyFont="1" applyFill="1" applyBorder="1" applyAlignment="1" applyProtection="1">
      <alignment horizontal="left" indent="1"/>
      <protection locked="0"/>
    </xf>
    <xf numFmtId="165" fontId="40" fillId="5" borderId="0" xfId="0" applyNumberFormat="1" applyFont="1" applyFill="1" applyAlignment="1" applyProtection="1">
      <alignment horizontal="left" indent="2"/>
      <protection locked="0"/>
    </xf>
    <xf numFmtId="165" fontId="45" fillId="5" borderId="6" xfId="0" applyNumberFormat="1" applyFont="1" applyFill="1" applyBorder="1" applyAlignment="1" applyProtection="1">
      <alignment horizontal="left" indent="2"/>
      <protection locked="0"/>
    </xf>
    <xf numFmtId="165" fontId="25" fillId="5" borderId="3" xfId="0" applyNumberFormat="1" applyFont="1" applyFill="1" applyBorder="1" applyProtection="1">
      <protection locked="0"/>
    </xf>
    <xf numFmtId="165" fontId="30" fillId="5" borderId="8" xfId="0" applyNumberFormat="1" applyFont="1" applyFill="1" applyBorder="1" applyProtection="1">
      <protection locked="0"/>
    </xf>
    <xf numFmtId="0" fontId="43" fillId="4" borderId="0" xfId="0" applyFont="1" applyFill="1" applyAlignment="1" applyProtection="1">
      <alignment vertical="top"/>
      <protection locked="0"/>
    </xf>
    <xf numFmtId="0" fontId="43" fillId="4" borderId="0" xfId="0" applyFont="1" applyFill="1" applyAlignment="1" applyProtection="1">
      <alignment horizontal="right" vertical="top"/>
      <protection locked="0"/>
    </xf>
    <xf numFmtId="165" fontId="48" fillId="5" borderId="6" xfId="0" applyNumberFormat="1" applyFont="1" applyFill="1" applyBorder="1" applyAlignment="1" applyProtection="1">
      <alignment horizontal="left" indent="1"/>
      <protection locked="0"/>
    </xf>
    <xf numFmtId="165" fontId="41" fillId="5" borderId="6" xfId="0" applyNumberFormat="1" applyFont="1" applyFill="1" applyBorder="1" applyAlignment="1" applyProtection="1">
      <alignment horizontal="left" indent="2"/>
      <protection locked="0"/>
    </xf>
    <xf numFmtId="165" fontId="35" fillId="5" borderId="8" xfId="0" applyNumberFormat="1" applyFont="1" applyFill="1" applyBorder="1" applyProtection="1">
      <protection locked="0"/>
    </xf>
    <xf numFmtId="167" fontId="45" fillId="5" borderId="23" xfId="1" applyNumberFormat="1" applyFont="1" applyFill="1" applyBorder="1" applyAlignment="1" applyProtection="1">
      <alignment horizontal="right"/>
      <protection locked="0"/>
    </xf>
    <xf numFmtId="166" fontId="45" fillId="5" borderId="27" xfId="2" applyNumberFormat="1" applyFont="1" applyFill="1" applyBorder="1" applyProtection="1">
      <protection locked="0"/>
    </xf>
    <xf numFmtId="167" fontId="45" fillId="5" borderId="27" xfId="1" applyNumberFormat="1" applyFont="1" applyFill="1" applyBorder="1" applyAlignment="1" applyProtection="1">
      <alignment horizontal="right"/>
      <protection locked="0"/>
    </xf>
    <xf numFmtId="166" fontId="45" fillId="4" borderId="0" xfId="2" applyNumberFormat="1" applyFont="1" applyFill="1" applyBorder="1" applyProtection="1">
      <protection locked="0"/>
    </xf>
    <xf numFmtId="166" fontId="45" fillId="4" borderId="6" xfId="2" applyNumberFormat="1" applyFont="1" applyFill="1" applyBorder="1" applyProtection="1">
      <protection locked="0"/>
    </xf>
    <xf numFmtId="165" fontId="60" fillId="4" borderId="0" xfId="3" applyNumberFormat="1" applyFont="1" applyFill="1" applyBorder="1" applyAlignment="1" applyProtection="1">
      <alignment horizontal="left" indent="2"/>
      <protection locked="0"/>
    </xf>
    <xf numFmtId="166" fontId="53" fillId="5" borderId="0" xfId="2" applyNumberFormat="1" applyFont="1" applyFill="1" applyBorder="1" applyProtection="1">
      <protection locked="0"/>
    </xf>
    <xf numFmtId="0" fontId="61" fillId="4" borderId="0" xfId="0" applyFont="1" applyFill="1" applyAlignment="1" applyProtection="1">
      <alignment horizontal="right"/>
      <protection locked="0"/>
    </xf>
    <xf numFmtId="0" fontId="29" fillId="4" borderId="20" xfId="0" applyFont="1" applyFill="1" applyBorder="1" applyProtection="1">
      <protection locked="0"/>
    </xf>
    <xf numFmtId="0" fontId="29" fillId="4" borderId="6" xfId="0" applyFont="1" applyFill="1" applyBorder="1" applyProtection="1">
      <protection locked="0"/>
    </xf>
    <xf numFmtId="0" fontId="29" fillId="4" borderId="9" xfId="0" applyFont="1" applyFill="1" applyBorder="1" applyProtection="1">
      <protection locked="0"/>
    </xf>
    <xf numFmtId="165" fontId="29" fillId="4" borderId="6" xfId="0" applyNumberFormat="1" applyFont="1" applyFill="1" applyBorder="1" applyProtection="1">
      <protection locked="0"/>
    </xf>
    <xf numFmtId="0" fontId="29" fillId="4" borderId="0" xfId="0" applyFont="1" applyFill="1" applyAlignment="1" applyProtection="1">
      <alignment horizontal="center"/>
      <protection locked="0"/>
    </xf>
    <xf numFmtId="165" fontId="56" fillId="4" borderId="6" xfId="4" applyNumberFormat="1" applyFont="1" applyFill="1" applyBorder="1" applyAlignment="1" applyProtection="1">
      <alignment horizontal="center"/>
      <protection locked="0"/>
    </xf>
    <xf numFmtId="165" fontId="47" fillId="4" borderId="0" xfId="4" applyNumberFormat="1" applyFont="1" applyFill="1" applyBorder="1" applyAlignment="1" applyProtection="1">
      <alignment horizontal="center"/>
      <protection locked="0"/>
    </xf>
    <xf numFmtId="165" fontId="47" fillId="4" borderId="20" xfId="4" applyNumberFormat="1" applyFont="1" applyFill="1" applyBorder="1" applyAlignment="1" applyProtection="1">
      <alignment horizontal="center"/>
      <protection locked="0"/>
    </xf>
    <xf numFmtId="165" fontId="47" fillId="4" borderId="6" xfId="4" applyNumberFormat="1" applyFont="1" applyFill="1" applyBorder="1" applyAlignment="1" applyProtection="1">
      <alignment horizontal="center"/>
      <protection locked="0"/>
    </xf>
    <xf numFmtId="0" fontId="27" fillId="4" borderId="0" xfId="0" applyFont="1" applyFill="1" applyAlignment="1" applyProtection="1">
      <alignment horizontal="center"/>
      <protection locked="0"/>
    </xf>
    <xf numFmtId="165" fontId="35" fillId="5" borderId="7" xfId="5" applyNumberFormat="1" applyFont="1" applyFill="1" applyBorder="1" applyAlignment="1" applyProtection="1">
      <alignment horizontal="center" vertical="center" wrapText="1"/>
      <protection locked="0"/>
    </xf>
    <xf numFmtId="165" fontId="21" fillId="5" borderId="20" xfId="0" applyNumberFormat="1" applyFont="1" applyFill="1" applyBorder="1" applyProtection="1">
      <protection locked="0"/>
    </xf>
    <xf numFmtId="165" fontId="25" fillId="4" borderId="0" xfId="3" applyNumberFormat="1" applyFont="1" applyFill="1" applyBorder="1" applyProtection="1">
      <protection locked="0"/>
    </xf>
    <xf numFmtId="166" fontId="42" fillId="5" borderId="20" xfId="2" applyNumberFormat="1" applyFont="1" applyFill="1" applyBorder="1" applyProtection="1">
      <protection locked="0"/>
    </xf>
    <xf numFmtId="165" fontId="30" fillId="5" borderId="20" xfId="0" applyNumberFormat="1" applyFont="1" applyFill="1" applyBorder="1" applyProtection="1">
      <protection locked="0"/>
    </xf>
    <xf numFmtId="165" fontId="38" fillId="4" borderId="20" xfId="0" applyNumberFormat="1" applyFont="1" applyFill="1" applyBorder="1" applyProtection="1">
      <protection locked="0"/>
    </xf>
    <xf numFmtId="165" fontId="38" fillId="5" borderId="20" xfId="0" applyNumberFormat="1" applyFont="1" applyFill="1" applyBorder="1" applyProtection="1">
      <protection locked="0"/>
    </xf>
    <xf numFmtId="165" fontId="52" fillId="4" borderId="20" xfId="3" applyNumberFormat="1" applyFont="1" applyFill="1" applyBorder="1" applyAlignment="1" applyProtection="1">
      <alignment horizontal="left" indent="2"/>
      <protection locked="0"/>
    </xf>
    <xf numFmtId="171" fontId="38" fillId="5" borderId="20" xfId="2" applyNumberFormat="1" applyFont="1" applyFill="1" applyBorder="1" applyProtection="1">
      <protection locked="0"/>
    </xf>
    <xf numFmtId="166" fontId="62" fillId="5" borderId="20" xfId="2" applyNumberFormat="1" applyFont="1" applyFill="1" applyBorder="1" applyProtection="1">
      <protection locked="0"/>
    </xf>
    <xf numFmtId="166" fontId="62" fillId="5" borderId="0" xfId="2" applyNumberFormat="1" applyFont="1" applyFill="1" applyBorder="1" applyProtection="1">
      <protection locked="0"/>
    </xf>
    <xf numFmtId="0" fontId="40" fillId="4" borderId="0" xfId="0" applyFont="1" applyFill="1" applyAlignment="1" applyProtection="1">
      <alignment horizontal="left" vertical="top" wrapText="1"/>
      <protection locked="0"/>
    </xf>
    <xf numFmtId="0" fontId="45" fillId="4" borderId="0" xfId="0" applyFont="1" applyFill="1" applyAlignment="1" applyProtection="1">
      <alignment horizontal="left" vertical="top" wrapText="1"/>
      <protection locked="0"/>
    </xf>
    <xf numFmtId="0" fontId="27" fillId="4" borderId="9" xfId="0" applyFont="1" applyFill="1" applyBorder="1" applyProtection="1">
      <protection locked="0"/>
    </xf>
    <xf numFmtId="165" fontId="29" fillId="4" borderId="0" xfId="0" applyNumberFormat="1" applyFont="1" applyFill="1" applyAlignment="1" applyProtection="1">
      <alignment horizontal="right"/>
      <protection locked="0"/>
    </xf>
    <xf numFmtId="0" fontId="29" fillId="4" borderId="0" xfId="0" applyFont="1" applyFill="1" applyAlignment="1" applyProtection="1">
      <alignment horizontal="right"/>
      <protection locked="0"/>
    </xf>
    <xf numFmtId="0" fontId="27" fillId="4" borderId="0" xfId="0" applyFont="1" applyFill="1" applyAlignment="1" applyProtection="1">
      <alignment horizontal="right"/>
      <protection locked="0"/>
    </xf>
    <xf numFmtId="165" fontId="25" fillId="4" borderId="0" xfId="5" applyNumberFormat="1" applyFont="1" applyFill="1" applyBorder="1" applyAlignment="1" applyProtection="1">
      <alignment vertical="center" wrapText="1"/>
      <protection locked="0"/>
    </xf>
    <xf numFmtId="165" fontId="35" fillId="4" borderId="20" xfId="0" applyNumberFormat="1" applyFont="1" applyFill="1" applyBorder="1" applyProtection="1">
      <protection locked="0"/>
    </xf>
    <xf numFmtId="165" fontId="35" fillId="5" borderId="6" xfId="5" applyNumberFormat="1" applyFont="1" applyFill="1" applyBorder="1" applyAlignment="1" applyProtection="1">
      <alignment horizontal="center" vertical="center" wrapText="1"/>
      <protection locked="0"/>
    </xf>
    <xf numFmtId="165" fontId="35" fillId="4" borderId="0" xfId="5" applyNumberFormat="1" applyFont="1" applyFill="1" applyBorder="1" applyAlignment="1" applyProtection="1">
      <alignment horizontal="center" vertical="center" wrapText="1"/>
      <protection locked="0"/>
    </xf>
    <xf numFmtId="165" fontId="35" fillId="5" borderId="9" xfId="5" applyNumberFormat="1" applyFont="1" applyFill="1" applyBorder="1" applyAlignment="1" applyProtection="1">
      <alignment horizontal="center" vertical="center" wrapText="1"/>
      <protection locked="0"/>
    </xf>
    <xf numFmtId="165" fontId="36" fillId="5" borderId="9" xfId="5" applyNumberFormat="1" applyFont="1" applyFill="1" applyBorder="1" applyAlignment="1" applyProtection="1">
      <alignment horizontal="right" vertical="center" wrapText="1"/>
      <protection locked="0"/>
    </xf>
    <xf numFmtId="165" fontId="35" fillId="4" borderId="2" xfId="5" applyNumberFormat="1" applyFont="1" applyFill="1" applyBorder="1" applyAlignment="1" applyProtection="1">
      <alignment horizontal="center" vertical="center" wrapText="1"/>
      <protection locked="0"/>
    </xf>
    <xf numFmtId="165" fontId="35" fillId="5" borderId="10" xfId="5" applyNumberFormat="1" applyFont="1" applyFill="1" applyBorder="1" applyAlignment="1" applyProtection="1">
      <alignment horizontal="center" vertical="center" wrapText="1"/>
      <protection locked="0"/>
    </xf>
    <xf numFmtId="165" fontId="36" fillId="5" borderId="10" xfId="5" applyNumberFormat="1" applyFont="1" applyFill="1" applyBorder="1" applyAlignment="1" applyProtection="1">
      <alignment horizontal="right" vertical="center" wrapText="1"/>
      <protection locked="0"/>
    </xf>
    <xf numFmtId="165" fontId="21" fillId="4" borderId="0" xfId="0" applyNumberFormat="1" applyFont="1" applyFill="1" applyAlignment="1" applyProtection="1">
      <alignment horizontal="right"/>
      <protection locked="0"/>
    </xf>
    <xf numFmtId="165" fontId="21" fillId="5" borderId="9" xfId="0" applyNumberFormat="1" applyFont="1" applyFill="1" applyBorder="1" applyProtection="1">
      <protection locked="0"/>
    </xf>
    <xf numFmtId="165" fontId="38" fillId="2" borderId="0" xfId="0" applyNumberFormat="1" applyFont="1" applyFill="1" applyAlignment="1" applyProtection="1">
      <alignment horizontal="right"/>
      <protection locked="0"/>
    </xf>
    <xf numFmtId="165" fontId="38" fillId="7" borderId="9" xfId="0" applyNumberFormat="1" applyFont="1" applyFill="1" applyBorder="1" applyProtection="1">
      <protection locked="0"/>
    </xf>
    <xf numFmtId="165" fontId="41" fillId="4" borderId="0" xfId="3" applyNumberFormat="1" applyFont="1" applyFill="1" applyBorder="1" applyAlignment="1" applyProtection="1">
      <alignment horizontal="right"/>
      <protection locked="0"/>
    </xf>
    <xf numFmtId="166" fontId="42" fillId="5" borderId="9" xfId="2" applyNumberFormat="1" applyFont="1" applyFill="1" applyBorder="1" applyProtection="1">
      <protection locked="0"/>
    </xf>
    <xf numFmtId="165" fontId="30" fillId="4" borderId="0" xfId="0" applyNumberFormat="1" applyFont="1" applyFill="1" applyAlignment="1" applyProtection="1">
      <alignment horizontal="right"/>
      <protection locked="0"/>
    </xf>
    <xf numFmtId="165" fontId="30" fillId="5" borderId="9" xfId="0" applyNumberFormat="1" applyFont="1" applyFill="1" applyBorder="1" applyProtection="1">
      <protection locked="0"/>
    </xf>
    <xf numFmtId="165" fontId="44" fillId="4" borderId="0" xfId="0" applyNumberFormat="1" applyFont="1" applyFill="1" applyAlignment="1" applyProtection="1">
      <alignment horizontal="right"/>
      <protection locked="0"/>
    </xf>
    <xf numFmtId="0" fontId="44" fillId="4" borderId="0" xfId="0" applyFont="1" applyFill="1" applyProtection="1">
      <protection locked="0"/>
    </xf>
    <xf numFmtId="165" fontId="38" fillId="8" borderId="0" xfId="0" applyNumberFormat="1" applyFont="1" applyFill="1" applyAlignment="1" applyProtection="1">
      <alignment horizontal="right"/>
      <protection locked="0"/>
    </xf>
    <xf numFmtId="165" fontId="38" fillId="9" borderId="9" xfId="0" applyNumberFormat="1" applyFont="1" applyFill="1" applyBorder="1" applyProtection="1">
      <protection locked="0"/>
    </xf>
    <xf numFmtId="166" fontId="42" fillId="4" borderId="9" xfId="2" applyNumberFormat="1" applyFont="1" applyFill="1" applyBorder="1" applyProtection="1">
      <protection locked="0"/>
    </xf>
    <xf numFmtId="0" fontId="29" fillId="0" borderId="0" xfId="0" applyFont="1" applyProtection="1">
      <protection locked="0"/>
    </xf>
    <xf numFmtId="165" fontId="35" fillId="4" borderId="6" xfId="0" applyNumberFormat="1" applyFont="1" applyFill="1" applyBorder="1" applyProtection="1">
      <protection locked="0"/>
    </xf>
    <xf numFmtId="165" fontId="35" fillId="4" borderId="7" xfId="5" applyNumberFormat="1" applyFont="1" applyFill="1" applyBorder="1" applyAlignment="1" applyProtection="1">
      <alignment vertical="center" wrapText="1"/>
      <protection locked="0"/>
    </xf>
    <xf numFmtId="165" fontId="44" fillId="5" borderId="6" xfId="0" applyNumberFormat="1" applyFont="1" applyFill="1" applyBorder="1" applyProtection="1">
      <protection locked="0"/>
    </xf>
    <xf numFmtId="165" fontId="44" fillId="5" borderId="9" xfId="0" applyNumberFormat="1" applyFont="1" applyFill="1" applyBorder="1" applyProtection="1">
      <protection locked="0"/>
    </xf>
    <xf numFmtId="168" fontId="27" fillId="4" borderId="0" xfId="0" applyNumberFormat="1" applyFont="1" applyFill="1" applyProtection="1">
      <protection locked="0"/>
    </xf>
    <xf numFmtId="165" fontId="46" fillId="4" borderId="0" xfId="0" applyNumberFormat="1" applyFont="1" applyFill="1" applyAlignment="1" applyProtection="1">
      <alignment wrapText="1"/>
      <protection locked="0"/>
    </xf>
    <xf numFmtId="49" fontId="45" fillId="4" borderId="0" xfId="0" applyNumberFormat="1" applyFont="1" applyFill="1" applyAlignment="1" applyProtection="1">
      <alignment horizontal="left" vertical="center" wrapText="1"/>
      <protection locked="0"/>
    </xf>
    <xf numFmtId="165" fontId="45" fillId="4" borderId="0" xfId="0" applyNumberFormat="1" applyFont="1" applyFill="1" applyAlignment="1" applyProtection="1">
      <alignment vertical="center" wrapText="1"/>
      <protection locked="0"/>
    </xf>
    <xf numFmtId="165" fontId="45" fillId="4" borderId="0" xfId="0" applyNumberFormat="1" applyFont="1" applyFill="1" applyAlignment="1" applyProtection="1">
      <alignment horizontal="right" vertical="center" wrapText="1"/>
      <protection locked="0"/>
    </xf>
    <xf numFmtId="0" fontId="43" fillId="4" borderId="0" xfId="0" applyFont="1" applyFill="1" applyAlignment="1" applyProtection="1">
      <alignment wrapText="1"/>
      <protection locked="0"/>
    </xf>
    <xf numFmtId="0" fontId="43" fillId="4" borderId="0" xfId="0" applyFont="1" applyFill="1" applyAlignment="1" applyProtection="1">
      <alignment horizontal="right" wrapText="1"/>
      <protection locked="0"/>
    </xf>
    <xf numFmtId="0" fontId="43" fillId="0" borderId="0" xfId="0" applyFont="1" applyAlignment="1" applyProtection="1">
      <alignment wrapText="1"/>
      <protection locked="0"/>
    </xf>
    <xf numFmtId="165" fontId="48" fillId="5" borderId="6" xfId="0" applyNumberFormat="1" applyFont="1" applyFill="1" applyBorder="1" applyAlignment="1" applyProtection="1">
      <alignment horizontal="right"/>
      <protection locked="0"/>
    </xf>
    <xf numFmtId="165" fontId="21" fillId="5" borderId="9" xfId="0" applyNumberFormat="1" applyFont="1" applyFill="1" applyBorder="1" applyAlignment="1" applyProtection="1">
      <alignment horizontal="right"/>
      <protection locked="0"/>
    </xf>
    <xf numFmtId="165" fontId="21" fillId="5" borderId="6" xfId="0" applyNumberFormat="1" applyFont="1" applyFill="1" applyBorder="1" applyAlignment="1" applyProtection="1">
      <alignment horizontal="right"/>
      <protection locked="0"/>
    </xf>
    <xf numFmtId="165" fontId="38" fillId="2" borderId="6" xfId="0" applyNumberFormat="1" applyFont="1" applyFill="1" applyBorder="1" applyProtection="1">
      <protection locked="0"/>
    </xf>
    <xf numFmtId="165" fontId="38" fillId="7" borderId="6" xfId="0" applyNumberFormat="1" applyFont="1" applyFill="1" applyBorder="1" applyAlignment="1" applyProtection="1">
      <alignment horizontal="right"/>
      <protection locked="0"/>
    </xf>
    <xf numFmtId="165" fontId="21" fillId="2" borderId="0" xfId="0" applyNumberFormat="1" applyFont="1" applyFill="1" applyAlignment="1" applyProtection="1">
      <alignment horizontal="right"/>
      <protection locked="0"/>
    </xf>
    <xf numFmtId="165" fontId="38" fillId="7" borderId="9" xfId="0" applyNumberFormat="1" applyFont="1" applyFill="1" applyBorder="1" applyAlignment="1" applyProtection="1">
      <alignment horizontal="right"/>
      <protection locked="0"/>
    </xf>
    <xf numFmtId="166" fontId="42" fillId="5" borderId="6" xfId="2" applyNumberFormat="1" applyFont="1" applyFill="1" applyBorder="1" applyAlignment="1" applyProtection="1">
      <alignment horizontal="right"/>
      <protection locked="0"/>
    </xf>
    <xf numFmtId="166" fontId="42" fillId="5" borderId="9" xfId="2" applyNumberFormat="1" applyFont="1" applyFill="1" applyBorder="1" applyAlignment="1" applyProtection="1">
      <alignment horizontal="right"/>
      <protection locked="0"/>
    </xf>
    <xf numFmtId="165" fontId="38" fillId="4" borderId="6" xfId="0" applyNumberFormat="1" applyFont="1" applyFill="1" applyBorder="1" applyProtection="1">
      <protection locked="0"/>
    </xf>
    <xf numFmtId="0" fontId="53" fillId="4" borderId="0" xfId="0" applyFont="1" applyFill="1" applyAlignment="1" applyProtection="1">
      <alignment horizontal="right"/>
      <protection locked="0"/>
    </xf>
    <xf numFmtId="165" fontId="43" fillId="4" borderId="0" xfId="0" applyNumberFormat="1" applyFont="1" applyFill="1" applyProtection="1">
      <protection locked="0"/>
    </xf>
    <xf numFmtId="165" fontId="35" fillId="4" borderId="0" xfId="0" applyNumberFormat="1" applyFont="1" applyFill="1" applyProtection="1">
      <protection locked="0"/>
    </xf>
    <xf numFmtId="165" fontId="35" fillId="4" borderId="2" xfId="5" applyNumberFormat="1" applyFont="1" applyFill="1" applyBorder="1" applyAlignment="1" applyProtection="1">
      <alignment vertical="center" wrapText="1"/>
      <protection locked="0"/>
    </xf>
    <xf numFmtId="165" fontId="35" fillId="4" borderId="10" xfId="5" applyNumberFormat="1" applyFont="1" applyFill="1" applyBorder="1" applyAlignment="1" applyProtection="1">
      <alignment vertical="center" wrapText="1"/>
      <protection locked="0"/>
    </xf>
    <xf numFmtId="165" fontId="25" fillId="4" borderId="2" xfId="5" applyNumberFormat="1" applyFont="1" applyFill="1" applyBorder="1" applyAlignment="1" applyProtection="1">
      <alignment horizontal="center" vertical="center" wrapText="1"/>
      <protection locked="0"/>
    </xf>
    <xf numFmtId="165" fontId="25" fillId="10" borderId="7" xfId="5" applyNumberFormat="1" applyFont="1" applyFill="1" applyBorder="1" applyAlignment="1" applyProtection="1">
      <alignment horizontal="center" vertical="center"/>
      <protection locked="0"/>
    </xf>
    <xf numFmtId="165" fontId="25" fillId="10" borderId="2" xfId="5" applyNumberFormat="1" applyFont="1" applyFill="1" applyBorder="1" applyAlignment="1" applyProtection="1">
      <alignment horizontal="center" vertical="center"/>
      <protection locked="0"/>
    </xf>
    <xf numFmtId="165" fontId="51" fillId="10" borderId="10" xfId="5" applyNumberFormat="1" applyFont="1" applyFill="1" applyBorder="1" applyAlignment="1" applyProtection="1">
      <alignment horizontal="right" vertical="center"/>
      <protection locked="0"/>
    </xf>
    <xf numFmtId="165" fontId="25" fillId="11" borderId="18" xfId="5" applyNumberFormat="1" applyFont="1" applyFill="1" applyBorder="1" applyAlignment="1" applyProtection="1">
      <alignment vertical="center"/>
      <protection locked="0"/>
    </xf>
    <xf numFmtId="165" fontId="25" fillId="11" borderId="7" xfId="5" applyNumberFormat="1" applyFont="1" applyFill="1" applyBorder="1" applyAlignment="1" applyProtection="1">
      <alignment vertical="center"/>
      <protection locked="0"/>
    </xf>
    <xf numFmtId="165" fontId="51" fillId="10" borderId="2" xfId="5" applyNumberFormat="1" applyFont="1" applyFill="1" applyBorder="1" applyAlignment="1" applyProtection="1">
      <alignment horizontal="right" vertical="center"/>
      <protection locked="0"/>
    </xf>
    <xf numFmtId="0" fontId="30" fillId="12" borderId="20" xfId="0" applyFont="1" applyFill="1" applyBorder="1" applyProtection="1">
      <protection locked="0"/>
    </xf>
    <xf numFmtId="165" fontId="38" fillId="13" borderId="0" xfId="0" applyNumberFormat="1" applyFont="1" applyFill="1" applyProtection="1">
      <protection locked="0"/>
    </xf>
    <xf numFmtId="166" fontId="39" fillId="13" borderId="9" xfId="2" applyNumberFormat="1" applyFont="1" applyFill="1" applyBorder="1" applyAlignment="1" applyProtection="1">
      <alignment horizontal="right"/>
      <protection locked="0"/>
    </xf>
    <xf numFmtId="166" fontId="39" fillId="13" borderId="20" xfId="2" applyNumberFormat="1" applyFont="1" applyFill="1" applyBorder="1" applyAlignment="1" applyProtection="1">
      <alignment horizontal="right"/>
      <protection locked="0"/>
    </xf>
    <xf numFmtId="166" fontId="39" fillId="13" borderId="0" xfId="2" applyNumberFormat="1" applyFont="1" applyFill="1" applyBorder="1" applyAlignment="1" applyProtection="1">
      <alignment horizontal="right"/>
      <protection locked="0"/>
    </xf>
    <xf numFmtId="165" fontId="38" fillId="13" borderId="6" xfId="0" applyNumberFormat="1" applyFont="1" applyFill="1" applyBorder="1" applyProtection="1">
      <protection locked="0"/>
    </xf>
    <xf numFmtId="165" fontId="30" fillId="13" borderId="6" xfId="0" applyNumberFormat="1" applyFont="1" applyFill="1" applyBorder="1" applyProtection="1">
      <protection locked="0"/>
    </xf>
    <xf numFmtId="165" fontId="30" fillId="13" borderId="0" xfId="0" applyNumberFormat="1" applyFont="1" applyFill="1" applyProtection="1">
      <protection locked="0"/>
    </xf>
    <xf numFmtId="166" fontId="44" fillId="13" borderId="9" xfId="2" applyNumberFormat="1" applyFont="1" applyFill="1" applyBorder="1" applyAlignment="1" applyProtection="1">
      <alignment horizontal="right"/>
      <protection locked="0"/>
    </xf>
    <xf numFmtId="0" fontId="30" fillId="12" borderId="6" xfId="0" applyFont="1" applyFill="1" applyBorder="1" applyProtection="1">
      <protection locked="0"/>
    </xf>
    <xf numFmtId="172" fontId="38" fillId="13" borderId="0" xfId="0" applyNumberFormat="1" applyFont="1" applyFill="1" applyProtection="1">
      <protection locked="0"/>
    </xf>
    <xf numFmtId="0" fontId="30" fillId="14" borderId="6" xfId="0" applyFont="1" applyFill="1" applyBorder="1" applyProtection="1">
      <protection locked="0"/>
    </xf>
    <xf numFmtId="0" fontId="30" fillId="14" borderId="20" xfId="0" applyFont="1" applyFill="1" applyBorder="1" applyProtection="1">
      <protection locked="0"/>
    </xf>
    <xf numFmtId="165" fontId="38" fillId="15" borderId="0" xfId="0" applyNumberFormat="1" applyFont="1" applyFill="1" applyProtection="1">
      <protection locked="0"/>
    </xf>
    <xf numFmtId="166" fontId="39" fillId="15" borderId="9" xfId="2" applyNumberFormat="1" applyFont="1" applyFill="1" applyBorder="1" applyAlignment="1" applyProtection="1">
      <alignment horizontal="right"/>
      <protection locked="0"/>
    </xf>
    <xf numFmtId="166" fontId="39" fillId="15" borderId="20" xfId="2" applyNumberFormat="1" applyFont="1" applyFill="1" applyBorder="1" applyAlignment="1" applyProtection="1">
      <alignment horizontal="right"/>
      <protection locked="0"/>
    </xf>
    <xf numFmtId="165" fontId="38" fillId="15" borderId="6" xfId="0" applyNumberFormat="1" applyFont="1" applyFill="1" applyBorder="1" applyProtection="1">
      <protection locked="0"/>
    </xf>
    <xf numFmtId="165" fontId="38" fillId="14" borderId="20" xfId="0" applyNumberFormat="1" applyFont="1" applyFill="1" applyBorder="1" applyProtection="1">
      <protection locked="0"/>
    </xf>
    <xf numFmtId="2" fontId="39" fillId="15" borderId="20" xfId="2" applyNumberFormat="1" applyFont="1" applyFill="1" applyBorder="1" applyAlignment="1" applyProtection="1">
      <alignment horizontal="right"/>
      <protection locked="0"/>
    </xf>
    <xf numFmtId="165" fontId="38" fillId="12" borderId="20" xfId="0" applyNumberFormat="1" applyFont="1" applyFill="1" applyBorder="1" applyProtection="1">
      <protection locked="0"/>
    </xf>
    <xf numFmtId="2" fontId="39" fillId="13" borderId="20" xfId="2" applyNumberFormat="1" applyFont="1" applyFill="1" applyBorder="1" applyAlignment="1" applyProtection="1">
      <alignment horizontal="right"/>
      <protection locked="0"/>
    </xf>
    <xf numFmtId="49" fontId="25" fillId="10" borderId="7" xfId="5" applyNumberFormat="1" applyFont="1" applyFill="1" applyBorder="1" applyAlignment="1" applyProtection="1">
      <alignment horizontal="center" vertical="center"/>
      <protection locked="0"/>
    </xf>
    <xf numFmtId="49" fontId="25" fillId="10" borderId="2" xfId="5" applyNumberFormat="1" applyFont="1" applyFill="1" applyBorder="1" applyAlignment="1" applyProtection="1">
      <alignment horizontal="center" vertical="center"/>
      <protection locked="0"/>
    </xf>
    <xf numFmtId="165" fontId="25" fillId="11" borderId="7" xfId="5" applyNumberFormat="1" applyFont="1" applyFill="1" applyBorder="1" applyAlignment="1" applyProtection="1">
      <alignment vertical="center" wrapText="1"/>
      <protection locked="0"/>
    </xf>
    <xf numFmtId="165" fontId="25" fillId="11" borderId="18" xfId="5" applyNumberFormat="1" applyFont="1" applyFill="1" applyBorder="1" applyAlignment="1" applyProtection="1">
      <alignment vertical="center" wrapText="1"/>
      <protection locked="0"/>
    </xf>
    <xf numFmtId="165" fontId="25" fillId="10" borderId="7" xfId="5" applyNumberFormat="1" applyFont="1" applyFill="1" applyBorder="1" applyAlignment="1" applyProtection="1">
      <alignment horizontal="center" vertical="center" wrapText="1"/>
      <protection locked="0"/>
    </xf>
    <xf numFmtId="165" fontId="25" fillId="10" borderId="2" xfId="5" applyNumberFormat="1" applyFont="1" applyFill="1" applyBorder="1" applyAlignment="1" applyProtection="1">
      <alignment horizontal="center" vertical="center" wrapText="1"/>
      <protection locked="0"/>
    </xf>
    <xf numFmtId="165" fontId="51" fillId="10" borderId="10" xfId="5" applyNumberFormat="1" applyFont="1" applyFill="1" applyBorder="1" applyAlignment="1" applyProtection="1">
      <alignment horizontal="right" vertical="center" wrapText="1"/>
      <protection locked="0"/>
    </xf>
    <xf numFmtId="49" fontId="25" fillId="10" borderId="7" xfId="5" applyNumberFormat="1" applyFont="1" applyFill="1" applyBorder="1" applyAlignment="1" applyProtection="1">
      <alignment horizontal="center" vertical="center" wrapText="1"/>
      <protection locked="0"/>
    </xf>
    <xf numFmtId="49" fontId="25" fillId="10" borderId="2" xfId="5" applyNumberFormat="1" applyFont="1" applyFill="1" applyBorder="1" applyAlignment="1" applyProtection="1">
      <alignment horizontal="center" vertical="center" wrapText="1"/>
      <protection locked="0"/>
    </xf>
    <xf numFmtId="165" fontId="51" fillId="10" borderId="18" xfId="5" applyNumberFormat="1" applyFont="1" applyFill="1" applyBorder="1" applyAlignment="1" applyProtection="1">
      <alignment horizontal="right" vertical="center" wrapText="1"/>
      <protection locked="0"/>
    </xf>
    <xf numFmtId="166" fontId="44" fillId="13" borderId="20" xfId="2" applyNumberFormat="1" applyFont="1" applyFill="1" applyBorder="1" applyAlignment="1" applyProtection="1">
      <alignment horizontal="right"/>
      <protection locked="0"/>
    </xf>
    <xf numFmtId="166" fontId="44" fillId="13" borderId="0" xfId="2" applyNumberFormat="1" applyFont="1" applyFill="1" applyBorder="1" applyAlignment="1" applyProtection="1">
      <alignment horizontal="right"/>
      <protection locked="0"/>
    </xf>
    <xf numFmtId="166" fontId="44" fillId="13" borderId="28" xfId="2" applyNumberFormat="1" applyFont="1" applyFill="1" applyBorder="1" applyAlignment="1" applyProtection="1">
      <alignment horizontal="right"/>
      <protection locked="0"/>
    </xf>
    <xf numFmtId="165" fontId="25" fillId="10" borderId="18" xfId="5" applyNumberFormat="1" applyFont="1" applyFill="1" applyBorder="1" applyAlignment="1" applyProtection="1">
      <alignment horizontal="center" vertical="center" wrapText="1"/>
      <protection locked="0"/>
    </xf>
    <xf numFmtId="165" fontId="38" fillId="13" borderId="20" xfId="0" applyNumberFormat="1" applyFont="1" applyFill="1" applyBorder="1" applyProtection="1">
      <protection locked="0"/>
    </xf>
    <xf numFmtId="165" fontId="30" fillId="13" borderId="19" xfId="0" applyNumberFormat="1" applyFont="1" applyFill="1" applyBorder="1" applyProtection="1">
      <protection locked="0"/>
    </xf>
    <xf numFmtId="166" fontId="44" fillId="13" borderId="19" xfId="2" applyNumberFormat="1" applyFont="1" applyFill="1" applyBorder="1" applyAlignment="1" applyProtection="1">
      <alignment horizontal="right"/>
      <protection locked="0"/>
    </xf>
    <xf numFmtId="0" fontId="30" fillId="12" borderId="19" xfId="0" applyFont="1" applyFill="1" applyBorder="1" applyProtection="1">
      <protection locked="0"/>
    </xf>
    <xf numFmtId="165" fontId="25" fillId="10" borderId="0" xfId="5" applyNumberFormat="1" applyFont="1" applyFill="1" applyBorder="1" applyAlignment="1" applyProtection="1">
      <alignment horizontal="center" vertical="center"/>
      <protection locked="0"/>
    </xf>
    <xf numFmtId="165" fontId="30" fillId="13" borderId="15" xfId="0" applyNumberFormat="1" applyFont="1" applyFill="1" applyBorder="1" applyProtection="1">
      <protection locked="0"/>
    </xf>
    <xf numFmtId="165" fontId="25" fillId="10" borderId="9" xfId="5" applyNumberFormat="1" applyFont="1" applyFill="1" applyBorder="1" applyAlignment="1" applyProtection="1">
      <alignment horizontal="center" vertical="center"/>
      <protection locked="0"/>
    </xf>
    <xf numFmtId="165" fontId="30" fillId="13" borderId="4" xfId="0" applyNumberFormat="1" applyFont="1" applyFill="1" applyBorder="1" applyProtection="1">
      <protection locked="0"/>
    </xf>
    <xf numFmtId="166" fontId="44" fillId="13" borderId="13" xfId="2" applyNumberFormat="1" applyFont="1" applyFill="1" applyBorder="1" applyAlignment="1" applyProtection="1">
      <alignment horizontal="right"/>
      <protection locked="0"/>
    </xf>
    <xf numFmtId="165" fontId="25" fillId="10" borderId="6" xfId="5" applyNumberFormat="1" applyFont="1" applyFill="1" applyBorder="1" applyAlignment="1" applyProtection="1">
      <alignment horizontal="center" vertical="center"/>
      <protection locked="0"/>
    </xf>
    <xf numFmtId="165" fontId="25" fillId="10" borderId="31" xfId="5" applyNumberFormat="1" applyFont="1" applyFill="1" applyBorder="1" applyAlignment="1" applyProtection="1">
      <alignment horizontal="center" vertical="center"/>
      <protection locked="0"/>
    </xf>
    <xf numFmtId="165" fontId="25" fillId="10" borderId="30" xfId="5" applyNumberFormat="1" applyFont="1" applyFill="1" applyBorder="1" applyAlignment="1" applyProtection="1">
      <alignment horizontal="center" vertical="center"/>
      <protection locked="0"/>
    </xf>
    <xf numFmtId="165" fontId="25" fillId="10" borderId="32" xfId="5" applyNumberFormat="1" applyFont="1" applyFill="1" applyBorder="1" applyAlignment="1" applyProtection="1">
      <alignment horizontal="center" vertical="center"/>
      <protection locked="0"/>
    </xf>
    <xf numFmtId="166" fontId="37" fillId="4" borderId="20" xfId="0" applyNumberFormat="1" applyFont="1" applyFill="1" applyBorder="1" applyAlignment="1" applyProtection="1">
      <alignment horizontal="right"/>
      <protection locked="0"/>
    </xf>
    <xf numFmtId="166" fontId="39" fillId="4" borderId="14" xfId="0" applyNumberFormat="1" applyFont="1" applyFill="1" applyBorder="1" applyAlignment="1" applyProtection="1">
      <alignment horizontal="right"/>
      <protection locked="0"/>
    </xf>
    <xf numFmtId="0" fontId="30" fillId="12" borderId="13" xfId="0" applyFont="1" applyFill="1" applyBorder="1" applyProtection="1">
      <protection locked="0"/>
    </xf>
    <xf numFmtId="0" fontId="30" fillId="12" borderId="15" xfId="0" applyFont="1" applyFill="1" applyBorder="1" applyProtection="1">
      <protection locked="0"/>
    </xf>
    <xf numFmtId="0" fontId="30" fillId="12" borderId="15" xfId="0" applyFont="1" applyFill="1" applyBorder="1" applyAlignment="1" applyProtection="1">
      <alignment horizontal="center"/>
      <protection locked="0"/>
    </xf>
    <xf numFmtId="3" fontId="30" fillId="12" borderId="13" xfId="0" applyNumberFormat="1" applyFont="1" applyFill="1" applyBorder="1" applyAlignment="1" applyProtection="1">
      <alignment horizontal="center"/>
      <protection locked="0"/>
    </xf>
    <xf numFmtId="170" fontId="48" fillId="6" borderId="9" xfId="10" applyNumberFormat="1" applyFont="1" applyFill="1" applyBorder="1" applyAlignment="1">
      <alignment horizontal="center"/>
    </xf>
    <xf numFmtId="170" fontId="38" fillId="6" borderId="12" xfId="10" applyNumberFormat="1" applyFont="1" applyFill="1" applyBorder="1" applyAlignment="1">
      <alignment horizontal="center"/>
    </xf>
    <xf numFmtId="0" fontId="30" fillId="12" borderId="17" xfId="0" applyFont="1" applyFill="1" applyBorder="1" applyProtection="1">
      <protection locked="0"/>
    </xf>
    <xf numFmtId="0" fontId="30" fillId="12" borderId="12" xfId="0" applyFont="1" applyFill="1" applyBorder="1" applyProtection="1">
      <protection locked="0"/>
    </xf>
    <xf numFmtId="0" fontId="48" fillId="6" borderId="22" xfId="9" applyFont="1" applyFill="1" applyBorder="1" applyAlignment="1">
      <alignment horizontal="center"/>
    </xf>
    <xf numFmtId="0" fontId="48" fillId="6" borderId="20" xfId="9" applyFont="1" applyFill="1" applyBorder="1" applyAlignment="1">
      <alignment horizontal="center"/>
    </xf>
    <xf numFmtId="0" fontId="38" fillId="6" borderId="14" xfId="9" applyFont="1" applyFill="1" applyBorder="1" applyAlignment="1">
      <alignment horizontal="center"/>
    </xf>
    <xf numFmtId="49" fontId="25" fillId="10" borderId="31" xfId="5" applyNumberFormat="1" applyFont="1" applyFill="1" applyBorder="1" applyAlignment="1" applyProtection="1">
      <alignment horizontal="center" vertical="center"/>
      <protection locked="0"/>
    </xf>
    <xf numFmtId="49" fontId="25" fillId="10" borderId="30" xfId="5" applyNumberFormat="1" applyFont="1" applyFill="1" applyBorder="1" applyAlignment="1" applyProtection="1">
      <alignment horizontal="center" vertical="center"/>
      <protection locked="0"/>
    </xf>
    <xf numFmtId="165" fontId="63" fillId="4" borderId="0" xfId="0" applyNumberFormat="1" applyFont="1" applyFill="1" applyAlignment="1" applyProtection="1">
      <alignment horizontal="center"/>
      <protection locked="0"/>
    </xf>
    <xf numFmtId="170" fontId="63" fillId="4" borderId="0" xfId="10" applyNumberFormat="1" applyFont="1" applyFill="1" applyAlignment="1" applyProtection="1">
      <alignment horizontal="center"/>
      <protection locked="0"/>
    </xf>
    <xf numFmtId="0" fontId="22" fillId="16" borderId="0" xfId="9" applyFont="1" applyFill="1" applyAlignment="1">
      <alignment horizontal="center"/>
    </xf>
    <xf numFmtId="170" fontId="22" fillId="16" borderId="0" xfId="10" applyNumberFormat="1" applyFont="1" applyFill="1" applyBorder="1" applyAlignment="1">
      <alignment horizontal="center"/>
    </xf>
    <xf numFmtId="0" fontId="21" fillId="4" borderId="0" xfId="9" applyFont="1" applyFill="1" applyAlignment="1">
      <alignment horizontal="center"/>
    </xf>
    <xf numFmtId="170" fontId="21" fillId="4" borderId="0" xfId="10" applyNumberFormat="1" applyFont="1" applyFill="1" applyAlignment="1">
      <alignment horizontal="center"/>
    </xf>
    <xf numFmtId="0" fontId="30" fillId="12" borderId="33" xfId="9" applyFont="1" applyFill="1" applyBorder="1" applyAlignment="1">
      <alignment horizontal="center"/>
    </xf>
    <xf numFmtId="170" fontId="30" fillId="12" borderId="33" xfId="10" applyNumberFormat="1" applyFont="1" applyFill="1" applyBorder="1" applyAlignment="1">
      <alignment horizontal="center"/>
    </xf>
    <xf numFmtId="0" fontId="30" fillId="12" borderId="5" xfId="9" applyFont="1" applyFill="1" applyBorder="1" applyAlignment="1">
      <alignment horizontal="center"/>
    </xf>
    <xf numFmtId="170" fontId="30" fillId="12" borderId="5" xfId="10" applyNumberFormat="1" applyFont="1" applyFill="1" applyBorder="1" applyAlignment="1">
      <alignment horizontal="center"/>
    </xf>
    <xf numFmtId="165" fontId="25" fillId="10" borderId="0" xfId="5" applyNumberFormat="1" applyFont="1" applyFill="1" applyBorder="1" applyAlignment="1" applyProtection="1">
      <alignment horizontal="center" vertical="center" wrapText="1"/>
      <protection locked="0"/>
    </xf>
    <xf numFmtId="0" fontId="30" fillId="12" borderId="33" xfId="9" applyFont="1" applyFill="1" applyBorder="1"/>
    <xf numFmtId="0" fontId="21" fillId="4" borderId="0" xfId="9" applyFont="1" applyFill="1"/>
    <xf numFmtId="0" fontId="30" fillId="12" borderId="5" xfId="9" applyFont="1" applyFill="1" applyBorder="1"/>
    <xf numFmtId="165" fontId="63" fillId="4" borderId="0" xfId="0" applyNumberFormat="1" applyFont="1" applyFill="1" applyProtection="1">
      <protection locked="0"/>
    </xf>
    <xf numFmtId="1" fontId="21" fillId="4" borderId="0" xfId="0" applyNumberFormat="1" applyFont="1" applyFill="1" applyAlignment="1" applyProtection="1">
      <alignment horizontal="center"/>
      <protection locked="0"/>
    </xf>
    <xf numFmtId="1" fontId="30" fillId="4" borderId="6" xfId="0" applyNumberFormat="1" applyFont="1" applyFill="1" applyBorder="1" applyAlignment="1" applyProtection="1">
      <alignment horizontal="center"/>
      <protection locked="0"/>
    </xf>
    <xf numFmtId="0" fontId="30" fillId="4" borderId="6" xfId="0" applyFont="1" applyFill="1" applyBorder="1" applyAlignment="1" applyProtection="1">
      <alignment horizontal="center"/>
      <protection locked="0"/>
    </xf>
    <xf numFmtId="170" fontId="30" fillId="4" borderId="20" xfId="1" applyNumberFormat="1" applyFont="1" applyFill="1" applyBorder="1" applyAlignment="1" applyProtection="1">
      <alignment horizontal="center"/>
      <protection locked="0"/>
    </xf>
    <xf numFmtId="0" fontId="38" fillId="6" borderId="20" xfId="9" applyFont="1" applyFill="1" applyBorder="1" applyAlignment="1">
      <alignment horizontal="center"/>
    </xf>
    <xf numFmtId="170" fontId="38" fillId="6" borderId="9" xfId="10" applyNumberFormat="1" applyFont="1" applyFill="1" applyBorder="1" applyAlignment="1">
      <alignment horizontal="center"/>
    </xf>
    <xf numFmtId="1" fontId="30" fillId="4" borderId="0" xfId="0" applyNumberFormat="1" applyFont="1" applyFill="1" applyAlignment="1" applyProtection="1">
      <alignment horizontal="center"/>
      <protection locked="0"/>
    </xf>
    <xf numFmtId="0" fontId="30" fillId="4" borderId="0" xfId="0" applyFont="1" applyFill="1" applyAlignment="1" applyProtection="1">
      <alignment horizontal="center"/>
      <protection locked="0"/>
    </xf>
    <xf numFmtId="170" fontId="30" fillId="4" borderId="0" xfId="1" applyNumberFormat="1" applyFont="1" applyFill="1" applyBorder="1" applyAlignment="1" applyProtection="1">
      <alignment horizontal="center"/>
      <protection locked="0"/>
    </xf>
    <xf numFmtId="0" fontId="30" fillId="4" borderId="0" xfId="9" applyFont="1" applyFill="1"/>
    <xf numFmtId="0" fontId="38" fillId="4" borderId="0" xfId="9" applyFont="1" applyFill="1" applyAlignment="1">
      <alignment horizontal="center"/>
    </xf>
    <xf numFmtId="170" fontId="38" fillId="4" borderId="0" xfId="10" applyNumberFormat="1" applyFont="1" applyFill="1" applyBorder="1" applyAlignment="1">
      <alignment horizontal="center"/>
    </xf>
    <xf numFmtId="0" fontId="30" fillId="4" borderId="0" xfId="9" applyFont="1" applyFill="1" applyAlignment="1">
      <alignment horizontal="center"/>
    </xf>
    <xf numFmtId="170" fontId="30" fillId="4" borderId="0" xfId="10" applyNumberFormat="1" applyFont="1" applyFill="1" applyBorder="1" applyAlignment="1">
      <alignment horizontal="center"/>
    </xf>
    <xf numFmtId="0" fontId="38" fillId="5" borderId="0" xfId="9" applyFont="1" applyFill="1" applyAlignment="1">
      <alignment horizontal="center"/>
    </xf>
    <xf numFmtId="170" fontId="38" fillId="5" borderId="0" xfId="10" applyNumberFormat="1" applyFont="1" applyFill="1" applyBorder="1" applyAlignment="1">
      <alignment horizontal="center"/>
    </xf>
    <xf numFmtId="173" fontId="21" fillId="4" borderId="0" xfId="0" applyNumberFormat="1" applyFont="1" applyFill="1" applyProtection="1">
      <protection locked="0"/>
    </xf>
    <xf numFmtId="1" fontId="21" fillId="4" borderId="6" xfId="1" applyNumberFormat="1" applyFont="1" applyFill="1" applyBorder="1" applyAlignment="1" applyProtection="1">
      <alignment horizontal="center"/>
      <protection locked="0"/>
    </xf>
    <xf numFmtId="165" fontId="64" fillId="4" borderId="0" xfId="0" applyNumberFormat="1" applyFont="1" applyFill="1" applyAlignment="1" applyProtection="1">
      <alignment horizontal="left" indent="1"/>
      <protection locked="0"/>
    </xf>
    <xf numFmtId="166" fontId="39" fillId="5" borderId="11" xfId="2" applyNumberFormat="1" applyFont="1" applyFill="1" applyBorder="1" applyAlignment="1" applyProtection="1">
      <alignment horizontal="right"/>
      <protection locked="0"/>
    </xf>
    <xf numFmtId="166" fontId="44" fillId="5" borderId="11" xfId="2" applyNumberFormat="1" applyFont="1" applyFill="1" applyBorder="1" applyAlignment="1" applyProtection="1">
      <alignment horizontal="right"/>
      <protection locked="0"/>
    </xf>
    <xf numFmtId="165" fontId="21" fillId="4" borderId="0" xfId="0" applyNumberFormat="1" applyFont="1" applyFill="1" applyAlignment="1" applyProtection="1">
      <alignment horizontal="left" indent="1"/>
      <protection locked="0"/>
    </xf>
    <xf numFmtId="0" fontId="30" fillId="12" borderId="0" xfId="0" applyFont="1" applyFill="1" applyProtection="1">
      <protection locked="0"/>
    </xf>
    <xf numFmtId="165" fontId="41" fillId="4" borderId="0" xfId="3" applyNumberFormat="1" applyFont="1" applyFill="1" applyBorder="1" applyAlignment="1" applyProtection="1">
      <alignment horizontal="left" indent="2"/>
      <protection locked="0"/>
    </xf>
    <xf numFmtId="0" fontId="30" fillId="4" borderId="0" xfId="0" applyFont="1" applyFill="1" applyProtection="1">
      <protection locked="0"/>
    </xf>
    <xf numFmtId="165" fontId="35" fillId="4" borderId="3" xfId="3" applyNumberFormat="1" applyFont="1" applyFill="1" applyBorder="1" applyProtection="1">
      <protection locked="0"/>
    </xf>
    <xf numFmtId="0" fontId="30" fillId="14" borderId="0" xfId="0" applyFont="1" applyFill="1" applyProtection="1">
      <protection locked="0"/>
    </xf>
    <xf numFmtId="165" fontId="41" fillId="4" borderId="25" xfId="3" applyNumberFormat="1" applyFont="1" applyFill="1" applyBorder="1" applyAlignment="1" applyProtection="1">
      <alignment horizontal="left" indent="2"/>
      <protection locked="0"/>
    </xf>
    <xf numFmtId="165" fontId="38" fillId="12" borderId="0" xfId="0" applyNumberFormat="1" applyFont="1" applyFill="1" applyProtection="1">
      <protection locked="0"/>
    </xf>
    <xf numFmtId="165" fontId="30" fillId="4" borderId="0" xfId="0" applyNumberFormat="1" applyFont="1" applyFill="1" applyAlignment="1" applyProtection="1">
      <alignment horizontal="left" indent="1"/>
      <protection locked="0"/>
    </xf>
    <xf numFmtId="165" fontId="38" fillId="14" borderId="0" xfId="0" applyNumberFormat="1" applyFont="1" applyFill="1" applyProtection="1">
      <protection locked="0"/>
    </xf>
    <xf numFmtId="165" fontId="38" fillId="12" borderId="6" xfId="0" applyNumberFormat="1" applyFont="1" applyFill="1" applyBorder="1" applyProtection="1">
      <protection locked="0"/>
    </xf>
    <xf numFmtId="165" fontId="52" fillId="4" borderId="6" xfId="3" applyNumberFormat="1" applyFont="1" applyFill="1" applyBorder="1" applyAlignment="1" applyProtection="1">
      <alignment horizontal="left" indent="2"/>
      <protection locked="0"/>
    </xf>
    <xf numFmtId="9" fontId="27" fillId="4" borderId="0" xfId="2" applyFont="1" applyFill="1" applyProtection="1">
      <protection locked="0"/>
    </xf>
    <xf numFmtId="165" fontId="45" fillId="4" borderId="0" xfId="0" applyNumberFormat="1" applyFont="1" applyFill="1" applyAlignment="1" applyProtection="1">
      <alignment horizontal="left" vertical="top" wrapText="1"/>
      <protection locked="0"/>
    </xf>
    <xf numFmtId="171" fontId="34" fillId="4" borderId="0" xfId="0" applyNumberFormat="1" applyFont="1" applyFill="1" applyProtection="1">
      <protection locked="0"/>
    </xf>
    <xf numFmtId="165" fontId="25" fillId="11" borderId="20" xfId="5" applyNumberFormat="1" applyFont="1" applyFill="1" applyBorder="1" applyAlignment="1" applyProtection="1">
      <alignment vertical="center"/>
      <protection locked="0"/>
    </xf>
    <xf numFmtId="165" fontId="25" fillId="11" borderId="6" xfId="5" applyNumberFormat="1" applyFont="1" applyFill="1" applyBorder="1" applyAlignment="1" applyProtection="1">
      <alignment vertical="center"/>
      <protection locked="0"/>
    </xf>
    <xf numFmtId="165" fontId="25" fillId="11" borderId="6" xfId="5" applyNumberFormat="1" applyFont="1" applyFill="1" applyBorder="1" applyAlignment="1" applyProtection="1">
      <alignment horizontal="center" vertical="center"/>
      <protection locked="0"/>
    </xf>
    <xf numFmtId="165" fontId="25" fillId="11" borderId="0" xfId="5" applyNumberFormat="1" applyFont="1" applyFill="1" applyBorder="1" applyAlignment="1" applyProtection="1">
      <alignment horizontal="center" vertical="center"/>
      <protection locked="0"/>
    </xf>
    <xf numFmtId="165" fontId="51" fillId="10" borderId="9" xfId="5" applyNumberFormat="1" applyFont="1" applyFill="1" applyBorder="1" applyAlignment="1" applyProtection="1">
      <alignment horizontal="right" vertical="center"/>
      <protection locked="0"/>
    </xf>
    <xf numFmtId="165" fontId="51" fillId="10" borderId="20" xfId="5" applyNumberFormat="1" applyFont="1" applyFill="1" applyBorder="1" applyAlignment="1" applyProtection="1">
      <alignment horizontal="right" vertical="center"/>
      <protection locked="0"/>
    </xf>
    <xf numFmtId="165" fontId="25" fillId="10" borderId="20" xfId="5" applyNumberFormat="1" applyFont="1" applyFill="1" applyBorder="1" applyAlignment="1" applyProtection="1">
      <alignment horizontal="center" vertical="center"/>
      <protection locked="0"/>
    </xf>
    <xf numFmtId="0" fontId="30" fillId="4" borderId="16" xfId="0" applyFont="1" applyFill="1" applyBorder="1" applyProtection="1">
      <protection locked="0"/>
    </xf>
    <xf numFmtId="0" fontId="30" fillId="4" borderId="22" xfId="0" applyFont="1" applyFill="1" applyBorder="1" applyProtection="1">
      <protection locked="0"/>
    </xf>
    <xf numFmtId="0" fontId="30" fillId="4" borderId="5" xfId="0" applyFont="1" applyFill="1" applyBorder="1" applyProtection="1">
      <protection locked="0"/>
    </xf>
    <xf numFmtId="165" fontId="30" fillId="5" borderId="5" xfId="0" applyNumberFormat="1" applyFont="1" applyFill="1" applyBorder="1" applyProtection="1">
      <protection locked="0"/>
    </xf>
    <xf numFmtId="166" fontId="39" fillId="5" borderId="34" xfId="2" applyNumberFormat="1" applyFont="1" applyFill="1" applyBorder="1" applyAlignment="1" applyProtection="1">
      <alignment horizontal="right"/>
      <protection locked="0"/>
    </xf>
    <xf numFmtId="166" fontId="39" fillId="5" borderId="22" xfId="2" applyNumberFormat="1" applyFont="1" applyFill="1" applyBorder="1" applyAlignment="1" applyProtection="1">
      <alignment horizontal="right"/>
      <protection locked="0"/>
    </xf>
    <xf numFmtId="165" fontId="38" fillId="5" borderId="5" xfId="0" applyNumberFormat="1" applyFont="1" applyFill="1" applyBorder="1" applyProtection="1">
      <protection locked="0"/>
    </xf>
    <xf numFmtId="165" fontId="38" fillId="5" borderId="16" xfId="0" applyNumberFormat="1" applyFont="1" applyFill="1" applyBorder="1" applyProtection="1">
      <protection locked="0"/>
    </xf>
    <xf numFmtId="0" fontId="30" fillId="12" borderId="14" xfId="0" applyFont="1" applyFill="1" applyBorder="1" applyProtection="1">
      <protection locked="0"/>
    </xf>
    <xf numFmtId="0" fontId="30" fillId="12" borderId="33" xfId="0" applyFont="1" applyFill="1" applyBorder="1" applyProtection="1">
      <protection locked="0"/>
    </xf>
    <xf numFmtId="165" fontId="38" fillId="13" borderId="33" xfId="0" applyNumberFormat="1" applyFont="1" applyFill="1" applyBorder="1" applyProtection="1">
      <protection locked="0"/>
    </xf>
    <xf numFmtId="166" fontId="39" fillId="13" borderId="12" xfId="2" applyNumberFormat="1" applyFont="1" applyFill="1" applyBorder="1" applyAlignment="1" applyProtection="1">
      <alignment horizontal="right"/>
      <protection locked="0"/>
    </xf>
    <xf numFmtId="166" fontId="39" fillId="13" borderId="14" xfId="2" applyNumberFormat="1" applyFont="1" applyFill="1" applyBorder="1" applyAlignment="1" applyProtection="1">
      <alignment horizontal="right"/>
      <protection locked="0"/>
    </xf>
    <xf numFmtId="165" fontId="38" fillId="13" borderId="17" xfId="0" applyNumberFormat="1" applyFont="1" applyFill="1" applyBorder="1" applyProtection="1">
      <protection locked="0"/>
    </xf>
    <xf numFmtId="165" fontId="30" fillId="13" borderId="17" xfId="0" applyNumberFormat="1" applyFont="1" applyFill="1" applyBorder="1" applyProtection="1">
      <protection locked="0"/>
    </xf>
    <xf numFmtId="165" fontId="30" fillId="13" borderId="33" xfId="0" applyNumberFormat="1" applyFont="1" applyFill="1" applyBorder="1" applyProtection="1">
      <protection locked="0"/>
    </xf>
    <xf numFmtId="166" fontId="44" fillId="13" borderId="12" xfId="2" applyNumberFormat="1" applyFont="1" applyFill="1" applyBorder="1" applyAlignment="1" applyProtection="1">
      <alignment horizontal="right"/>
      <protection locked="0"/>
    </xf>
    <xf numFmtId="173" fontId="21" fillId="5" borderId="16" xfId="0" applyNumberFormat="1" applyFont="1" applyFill="1" applyBorder="1" applyProtection="1">
      <protection locked="0"/>
    </xf>
    <xf numFmtId="173" fontId="21" fillId="5" borderId="5" xfId="0" applyNumberFormat="1" applyFont="1" applyFill="1" applyBorder="1" applyProtection="1">
      <protection locked="0"/>
    </xf>
    <xf numFmtId="166" fontId="37" fillId="5" borderId="34" xfId="2" applyNumberFormat="1" applyFont="1" applyFill="1" applyBorder="1" applyAlignment="1" applyProtection="1">
      <alignment horizontal="right"/>
      <protection locked="0"/>
    </xf>
    <xf numFmtId="172" fontId="38" fillId="13" borderId="17" xfId="0" applyNumberFormat="1" applyFont="1" applyFill="1" applyBorder="1" applyProtection="1">
      <protection locked="0"/>
    </xf>
    <xf numFmtId="172" fontId="38" fillId="13" borderId="33" xfId="0" applyNumberFormat="1" applyFont="1" applyFill="1" applyBorder="1" applyProtection="1">
      <protection locked="0"/>
    </xf>
    <xf numFmtId="165" fontId="21" fillId="4" borderId="22" xfId="0" applyNumberFormat="1" applyFont="1" applyFill="1" applyBorder="1" applyAlignment="1" applyProtection="1">
      <alignment horizontal="left" indent="1"/>
      <protection locked="0"/>
    </xf>
    <xf numFmtId="0" fontId="45" fillId="4" borderId="5" xfId="0" applyFont="1" applyFill="1" applyBorder="1" applyAlignment="1" applyProtection="1">
      <alignment vertical="top" wrapText="1"/>
      <protection locked="0"/>
    </xf>
    <xf numFmtId="0" fontId="45" fillId="4" borderId="5" xfId="0" applyFont="1" applyFill="1" applyBorder="1" applyAlignment="1" applyProtection="1">
      <alignment horizontal="right" vertical="top" wrapText="1"/>
      <protection locked="0"/>
    </xf>
    <xf numFmtId="165" fontId="21" fillId="4" borderId="5" xfId="0" applyNumberFormat="1" applyFont="1" applyFill="1" applyBorder="1" applyProtection="1">
      <protection locked="0"/>
    </xf>
    <xf numFmtId="165" fontId="43" fillId="4" borderId="5" xfId="0" applyNumberFormat="1" applyFont="1" applyFill="1" applyBorder="1" applyAlignment="1" applyProtection="1">
      <alignment horizontal="right"/>
      <protection locked="0"/>
    </xf>
    <xf numFmtId="49" fontId="45" fillId="4" borderId="5" xfId="0" applyNumberFormat="1" applyFont="1" applyFill="1" applyBorder="1" applyAlignment="1" applyProtection="1">
      <alignment horizontal="left" vertical="top" wrapText="1"/>
      <protection locked="0"/>
    </xf>
    <xf numFmtId="165" fontId="29" fillId="4" borderId="5" xfId="0" applyNumberFormat="1" applyFont="1" applyFill="1" applyBorder="1" applyProtection="1">
      <protection locked="0"/>
    </xf>
    <xf numFmtId="0" fontId="43" fillId="4" borderId="5" xfId="0" applyFont="1" applyFill="1" applyBorder="1" applyAlignment="1" applyProtection="1">
      <alignment horizontal="right"/>
      <protection locked="0"/>
    </xf>
    <xf numFmtId="0" fontId="27" fillId="4" borderId="5" xfId="0" applyFont="1" applyFill="1" applyBorder="1" applyProtection="1">
      <protection locked="0"/>
    </xf>
    <xf numFmtId="0" fontId="27" fillId="0" borderId="5" xfId="0" applyFont="1" applyBorder="1" applyProtection="1">
      <protection locked="0"/>
    </xf>
    <xf numFmtId="0" fontId="53" fillId="4" borderId="5" xfId="0" applyFont="1" applyFill="1" applyBorder="1" applyProtection="1">
      <protection locked="0"/>
    </xf>
    <xf numFmtId="0" fontId="45" fillId="4" borderId="5" xfId="0" applyFont="1" applyFill="1" applyBorder="1" applyAlignment="1" applyProtection="1">
      <alignment horizontal="right"/>
      <protection locked="0"/>
    </xf>
    <xf numFmtId="166" fontId="45" fillId="5" borderId="35" xfId="2" applyNumberFormat="1" applyFont="1" applyFill="1" applyBorder="1" applyProtection="1">
      <protection locked="0"/>
    </xf>
    <xf numFmtId="167" fontId="45" fillId="5" borderId="35" xfId="1" applyNumberFormat="1" applyFont="1" applyFill="1" applyBorder="1" applyAlignment="1" applyProtection="1">
      <alignment horizontal="right"/>
      <protection locked="0"/>
    </xf>
    <xf numFmtId="165" fontId="45" fillId="4" borderId="35" xfId="3" applyNumberFormat="1" applyFont="1" applyFill="1" applyBorder="1" applyAlignment="1" applyProtection="1">
      <alignment horizontal="left" indent="2"/>
      <protection locked="0"/>
    </xf>
    <xf numFmtId="166" fontId="53" fillId="5" borderId="5" xfId="2" applyNumberFormat="1" applyFont="1" applyFill="1" applyBorder="1" applyProtection="1">
      <protection locked="0"/>
    </xf>
    <xf numFmtId="167" fontId="45" fillId="5" borderId="5" xfId="1" applyNumberFormat="1" applyFont="1" applyFill="1" applyBorder="1" applyAlignment="1" applyProtection="1">
      <alignment horizontal="right"/>
      <protection locked="0"/>
    </xf>
    <xf numFmtId="165" fontId="53" fillId="4" borderId="5" xfId="3" applyNumberFormat="1" applyFont="1" applyFill="1" applyBorder="1" applyAlignment="1" applyProtection="1">
      <alignment horizontal="left" indent="2"/>
      <protection locked="0"/>
    </xf>
    <xf numFmtId="166" fontId="62" fillId="5" borderId="5" xfId="2" applyNumberFormat="1" applyFont="1" applyFill="1" applyBorder="1" applyProtection="1">
      <protection locked="0"/>
    </xf>
    <xf numFmtId="165" fontId="27" fillId="4" borderId="5" xfId="0" applyNumberFormat="1" applyFont="1" applyFill="1" applyBorder="1" applyProtection="1">
      <protection locked="0"/>
    </xf>
    <xf numFmtId="165" fontId="52" fillId="4" borderId="5" xfId="3" applyNumberFormat="1" applyFont="1" applyFill="1" applyBorder="1" applyAlignment="1" applyProtection="1">
      <alignment horizontal="left" indent="2"/>
      <protection locked="0"/>
    </xf>
    <xf numFmtId="165" fontId="25" fillId="11" borderId="30" xfId="5" applyNumberFormat="1" applyFont="1" applyFill="1" applyBorder="1" applyAlignment="1" applyProtection="1">
      <alignment vertical="center"/>
      <protection locked="0"/>
    </xf>
    <xf numFmtId="165" fontId="25" fillId="11" borderId="31" xfId="5" applyNumberFormat="1" applyFont="1" applyFill="1" applyBorder="1" applyAlignment="1" applyProtection="1">
      <alignment vertical="center"/>
      <protection locked="0"/>
    </xf>
    <xf numFmtId="165" fontId="25" fillId="11" borderId="31" xfId="5" applyNumberFormat="1" applyFont="1" applyFill="1" applyBorder="1" applyAlignment="1" applyProtection="1">
      <alignment horizontal="center" vertical="center"/>
      <protection locked="0"/>
    </xf>
    <xf numFmtId="165" fontId="25" fillId="11" borderId="36" xfId="5" applyNumberFormat="1" applyFont="1" applyFill="1" applyBorder="1" applyAlignment="1" applyProtection="1">
      <alignment horizontal="center" vertical="center"/>
      <protection locked="0"/>
    </xf>
    <xf numFmtId="165" fontId="51" fillId="10" borderId="32" xfId="5" applyNumberFormat="1" applyFont="1" applyFill="1" applyBorder="1" applyAlignment="1" applyProtection="1">
      <alignment horizontal="right" vertical="center"/>
      <protection locked="0"/>
    </xf>
    <xf numFmtId="165" fontId="25" fillId="10" borderId="36" xfId="5" applyNumberFormat="1" applyFont="1" applyFill="1" applyBorder="1" applyAlignment="1" applyProtection="1">
      <alignment horizontal="center" vertical="center"/>
      <protection locked="0"/>
    </xf>
    <xf numFmtId="165" fontId="51" fillId="10" borderId="30" xfId="5" applyNumberFormat="1" applyFont="1" applyFill="1" applyBorder="1" applyAlignment="1" applyProtection="1">
      <alignment horizontal="right" vertical="center"/>
      <protection locked="0"/>
    </xf>
    <xf numFmtId="0" fontId="29" fillId="4" borderId="5" xfId="0" applyFont="1" applyFill="1" applyBorder="1" applyProtection="1">
      <protection locked="0"/>
    </xf>
    <xf numFmtId="165" fontId="25" fillId="10" borderId="31" xfId="5" applyNumberFormat="1" applyFont="1" applyFill="1" applyBorder="1" applyAlignment="1" applyProtection="1">
      <alignment horizontal="center" vertical="center" wrapText="1"/>
      <protection locked="0"/>
    </xf>
    <xf numFmtId="165" fontId="25" fillId="10" borderId="30" xfId="5" applyNumberFormat="1" applyFont="1" applyFill="1" applyBorder="1" applyAlignment="1" applyProtection="1">
      <alignment horizontal="center" vertical="center" wrapText="1"/>
      <protection locked="0"/>
    </xf>
    <xf numFmtId="165" fontId="25" fillId="10" borderId="36" xfId="5" applyNumberFormat="1" applyFont="1" applyFill="1" applyBorder="1" applyAlignment="1" applyProtection="1">
      <alignment horizontal="center" vertical="center" wrapText="1"/>
      <protection locked="0"/>
    </xf>
    <xf numFmtId="165" fontId="56" fillId="4" borderId="22" xfId="4" applyNumberFormat="1" applyFont="1" applyFill="1" applyBorder="1" applyAlignment="1" applyProtection="1">
      <alignment horizontal="center"/>
      <protection locked="0"/>
    </xf>
    <xf numFmtId="165" fontId="56" fillId="4" borderId="16" xfId="4" applyNumberFormat="1" applyFont="1" applyFill="1" applyBorder="1" applyAlignment="1" applyProtection="1">
      <alignment horizontal="center"/>
      <protection locked="0"/>
    </xf>
    <xf numFmtId="165" fontId="56" fillId="4" borderId="5" xfId="4" applyNumberFormat="1" applyFont="1" applyFill="1" applyBorder="1" applyAlignment="1" applyProtection="1">
      <alignment horizontal="center"/>
      <protection locked="0"/>
    </xf>
    <xf numFmtId="165" fontId="47" fillId="4" borderId="5" xfId="4" applyNumberFormat="1" applyFont="1" applyFill="1" applyBorder="1" applyAlignment="1" applyProtection="1">
      <alignment horizontal="center"/>
      <protection locked="0"/>
    </xf>
    <xf numFmtId="165" fontId="47" fillId="4" borderId="34" xfId="4" applyNumberFormat="1" applyFont="1" applyFill="1" applyBorder="1" applyAlignment="1" applyProtection="1">
      <alignment horizontal="center"/>
      <protection locked="0"/>
    </xf>
    <xf numFmtId="165" fontId="47" fillId="4" borderId="22" xfId="4" applyNumberFormat="1" applyFont="1" applyFill="1" applyBorder="1" applyAlignment="1" applyProtection="1">
      <alignment horizontal="center"/>
      <protection locked="0"/>
    </xf>
    <xf numFmtId="165" fontId="47" fillId="4" borderId="16" xfId="4" applyNumberFormat="1" applyFont="1" applyFill="1" applyBorder="1" applyAlignment="1" applyProtection="1">
      <alignment horizontal="center"/>
      <protection locked="0"/>
    </xf>
    <xf numFmtId="0" fontId="27" fillId="4" borderId="5" xfId="0" applyFont="1" applyFill="1" applyBorder="1" applyAlignment="1" applyProtection="1">
      <alignment horizontal="center"/>
      <protection locked="0"/>
    </xf>
    <xf numFmtId="0" fontId="29" fillId="11" borderId="5" xfId="0" applyFont="1" applyFill="1" applyBorder="1" applyProtection="1">
      <protection locked="0"/>
    </xf>
    <xf numFmtId="165" fontId="25" fillId="10" borderId="16" xfId="5" applyNumberFormat="1" applyFont="1" applyFill="1" applyBorder="1" applyAlignment="1" applyProtection="1">
      <alignment horizontal="center" vertical="center"/>
      <protection locked="0"/>
    </xf>
    <xf numFmtId="165" fontId="25" fillId="10" borderId="5" xfId="5" applyNumberFormat="1" applyFont="1" applyFill="1" applyBorder="1" applyAlignment="1" applyProtection="1">
      <alignment horizontal="center" vertical="center"/>
      <protection locked="0"/>
    </xf>
    <xf numFmtId="165" fontId="25" fillId="10" borderId="34" xfId="5" applyNumberFormat="1" applyFont="1" applyFill="1" applyBorder="1" applyAlignment="1" applyProtection="1">
      <alignment horizontal="center" vertical="center"/>
      <protection locked="0"/>
    </xf>
    <xf numFmtId="49" fontId="25" fillId="10" borderId="16" xfId="5" applyNumberFormat="1" applyFont="1" applyFill="1" applyBorder="1" applyAlignment="1" applyProtection="1">
      <alignment horizontal="center" vertical="center"/>
      <protection locked="0"/>
    </xf>
    <xf numFmtId="49" fontId="25" fillId="10" borderId="5" xfId="5" applyNumberFormat="1" applyFont="1" applyFill="1" applyBorder="1" applyAlignment="1" applyProtection="1">
      <alignment horizontal="center" vertical="center"/>
      <protection locked="0"/>
    </xf>
    <xf numFmtId="166" fontId="37" fillId="4" borderId="34" xfId="0" applyNumberFormat="1" applyFont="1" applyFill="1" applyBorder="1" applyAlignment="1" applyProtection="1">
      <alignment horizontal="right"/>
      <protection locked="0"/>
    </xf>
    <xf numFmtId="166" fontId="44" fillId="0" borderId="19" xfId="2" applyNumberFormat="1" applyFont="1" applyFill="1" applyBorder="1" applyAlignment="1" applyProtection="1">
      <alignment horizontal="right"/>
      <protection locked="0"/>
    </xf>
    <xf numFmtId="166" fontId="37" fillId="4" borderId="14" xfId="0" applyNumberFormat="1" applyFont="1" applyFill="1" applyBorder="1" applyAlignment="1" applyProtection="1">
      <alignment horizontal="right"/>
      <protection locked="0"/>
    </xf>
    <xf numFmtId="166" fontId="37" fillId="4" borderId="6" xfId="0" applyNumberFormat="1" applyFont="1" applyFill="1" applyBorder="1" applyAlignment="1" applyProtection="1">
      <alignment horizontal="right"/>
      <protection locked="0"/>
    </xf>
    <xf numFmtId="166" fontId="39" fillId="4" borderId="17" xfId="0" applyNumberFormat="1" applyFont="1" applyFill="1" applyBorder="1" applyAlignment="1" applyProtection="1">
      <alignment horizontal="right"/>
      <protection locked="0"/>
    </xf>
    <xf numFmtId="166" fontId="43" fillId="0" borderId="9" xfId="2" applyNumberFormat="1" applyFont="1" applyFill="1" applyBorder="1" applyAlignment="1" applyProtection="1">
      <alignment horizontal="right"/>
      <protection locked="0"/>
    </xf>
    <xf numFmtId="166" fontId="44" fillId="13" borderId="15" xfId="2" applyNumberFormat="1" applyFont="1" applyFill="1" applyBorder="1" applyAlignment="1" applyProtection="1">
      <alignment horizontal="right"/>
      <protection locked="0"/>
    </xf>
    <xf numFmtId="166" fontId="37" fillId="5" borderId="6" xfId="0" applyNumberFormat="1" applyFont="1" applyFill="1" applyBorder="1" applyAlignment="1" applyProtection="1">
      <alignment horizontal="right"/>
      <protection locked="0"/>
    </xf>
    <xf numFmtId="166" fontId="44" fillId="0" borderId="20" xfId="2" applyNumberFormat="1" applyFont="1" applyFill="1" applyBorder="1" applyAlignment="1" applyProtection="1">
      <alignment horizontal="right"/>
      <protection locked="0"/>
    </xf>
    <xf numFmtId="166" fontId="44" fillId="0" borderId="9" xfId="2" applyNumberFormat="1" applyFont="1" applyFill="1" applyBorder="1" applyAlignment="1" applyProtection="1">
      <alignment horizontal="right"/>
      <protection locked="0"/>
    </xf>
    <xf numFmtId="166" fontId="44" fillId="0" borderId="12" xfId="2" applyNumberFormat="1" applyFont="1" applyFill="1" applyBorder="1" applyAlignment="1" applyProtection="1">
      <alignment horizontal="right"/>
      <protection locked="0"/>
    </xf>
    <xf numFmtId="166" fontId="43" fillId="0" borderId="12" xfId="2" applyNumberFormat="1" applyFont="1" applyFill="1" applyBorder="1" applyAlignment="1" applyProtection="1">
      <alignment horizontal="right"/>
      <protection locked="0"/>
    </xf>
    <xf numFmtId="165" fontId="35" fillId="5" borderId="6" xfId="0" applyNumberFormat="1" applyFont="1" applyFill="1" applyBorder="1" applyProtection="1">
      <protection locked="0"/>
    </xf>
    <xf numFmtId="171" fontId="35" fillId="5" borderId="20" xfId="2" applyNumberFormat="1" applyFont="1" applyFill="1" applyBorder="1" applyProtection="1">
      <protection locked="0"/>
    </xf>
    <xf numFmtId="165" fontId="64" fillId="5" borderId="6" xfId="0" applyNumberFormat="1" applyFont="1" applyFill="1" applyBorder="1" applyProtection="1">
      <protection locked="0"/>
    </xf>
    <xf numFmtId="166" fontId="52" fillId="5" borderId="20" xfId="2" applyNumberFormat="1" applyFont="1" applyFill="1" applyBorder="1" applyProtection="1">
      <protection locked="0"/>
    </xf>
    <xf numFmtId="165" fontId="21" fillId="17" borderId="6" xfId="0" applyNumberFormat="1" applyFont="1" applyFill="1" applyBorder="1" applyProtection="1">
      <protection locked="0"/>
    </xf>
    <xf numFmtId="171" fontId="38" fillId="17" borderId="20" xfId="2" applyNumberFormat="1" applyFont="1" applyFill="1" applyBorder="1" applyProtection="1">
      <protection locked="0"/>
    </xf>
    <xf numFmtId="165" fontId="30" fillId="17" borderId="6" xfId="0" applyNumberFormat="1" applyFont="1" applyFill="1" applyBorder="1" applyProtection="1">
      <protection locked="0"/>
    </xf>
    <xf numFmtId="166" fontId="62" fillId="17" borderId="20" xfId="2" applyNumberFormat="1" applyFont="1" applyFill="1" applyBorder="1" applyProtection="1">
      <protection locked="0"/>
    </xf>
    <xf numFmtId="165" fontId="48" fillId="0" borderId="0" xfId="0" applyNumberFormat="1" applyFont="1" applyAlignment="1" applyProtection="1">
      <alignment horizontal="left" indent="2"/>
      <protection locked="0"/>
    </xf>
    <xf numFmtId="165" fontId="21" fillId="0" borderId="0" xfId="0" applyNumberFormat="1" applyFont="1" applyAlignment="1" applyProtection="1">
      <alignment horizontal="left" indent="1"/>
      <protection locked="0"/>
    </xf>
    <xf numFmtId="165" fontId="21" fillId="0" borderId="6" xfId="0" applyNumberFormat="1" applyFont="1" applyBorder="1" applyProtection="1">
      <protection locked="0"/>
    </xf>
    <xf numFmtId="165" fontId="35" fillId="5" borderId="20" xfId="0" applyNumberFormat="1" applyFont="1" applyFill="1" applyBorder="1" applyProtection="1">
      <protection locked="0"/>
    </xf>
    <xf numFmtId="165" fontId="64" fillId="5" borderId="17" xfId="0" applyNumberFormat="1" applyFont="1" applyFill="1" applyBorder="1" applyProtection="1">
      <protection locked="0"/>
    </xf>
    <xf numFmtId="165" fontId="64" fillId="5" borderId="14" xfId="0" applyNumberFormat="1" applyFont="1" applyFill="1" applyBorder="1" applyProtection="1">
      <protection locked="0"/>
    </xf>
    <xf numFmtId="0" fontId="34" fillId="4" borderId="6" xfId="0" applyFont="1" applyFill="1" applyBorder="1" applyProtection="1">
      <protection locked="0"/>
    </xf>
    <xf numFmtId="0" fontId="27" fillId="4" borderId="6" xfId="0" applyFont="1" applyFill="1" applyBorder="1" applyProtection="1">
      <protection locked="0"/>
    </xf>
    <xf numFmtId="165" fontId="21" fillId="0" borderId="16" xfId="0" applyNumberFormat="1" applyFont="1" applyBorder="1" applyProtection="1">
      <protection locked="0"/>
    </xf>
    <xf numFmtId="165" fontId="48" fillId="0" borderId="6" xfId="0" applyNumberFormat="1" applyFont="1" applyBorder="1" applyProtection="1">
      <protection locked="0"/>
    </xf>
    <xf numFmtId="165" fontId="48" fillId="0" borderId="0" xfId="0" applyNumberFormat="1" applyFont="1" applyProtection="1">
      <protection locked="0"/>
    </xf>
    <xf numFmtId="165" fontId="56" fillId="4" borderId="6" xfId="0" applyNumberFormat="1" applyFont="1" applyFill="1" applyBorder="1" applyAlignment="1" applyProtection="1">
      <alignment horizontal="center"/>
      <protection locked="0"/>
    </xf>
    <xf numFmtId="165" fontId="56" fillId="4" borderId="9" xfId="0" applyNumberFormat="1" applyFont="1" applyFill="1" applyBorder="1" applyAlignment="1" applyProtection="1">
      <alignment horizontal="center"/>
      <protection locked="0"/>
    </xf>
    <xf numFmtId="165" fontId="56" fillId="4" borderId="0" xfId="0" applyNumberFormat="1" applyFont="1" applyFill="1" applyAlignment="1" applyProtection="1">
      <alignment horizontal="center"/>
      <protection locked="0"/>
    </xf>
    <xf numFmtId="165" fontId="63" fillId="4" borderId="6" xfId="0" applyNumberFormat="1" applyFont="1" applyFill="1" applyBorder="1" applyAlignment="1" applyProtection="1">
      <alignment horizontal="center"/>
      <protection locked="0"/>
    </xf>
    <xf numFmtId="165" fontId="63" fillId="4" borderId="0" xfId="0" applyNumberFormat="1" applyFont="1" applyFill="1" applyAlignment="1" applyProtection="1">
      <alignment horizontal="center"/>
      <protection locked="0"/>
    </xf>
  </cellXfs>
  <cellStyles count="11">
    <cellStyle name="Encabezado 4" xfId="5" builtinId="19"/>
    <cellStyle name="Millares" xfId="1" builtinId="3"/>
    <cellStyle name="Millares 2" xfId="7" xr:uid="{00000000-0005-0000-0000-000002000000}"/>
    <cellStyle name="Millares 47" xfId="10" xr:uid="{00000000-0005-0000-0000-000003000000}"/>
    <cellStyle name="Normal" xfId="0" builtinId="0"/>
    <cellStyle name="Normal 2 10" xfId="9" xr:uid="{00000000-0005-0000-0000-000005000000}"/>
    <cellStyle name="Normal 6" xfId="8" xr:uid="{00000000-0005-0000-0000-000006000000}"/>
    <cellStyle name="Porcentaje" xfId="2" builtinId="5"/>
    <cellStyle name="Porcentaje 2" xfId="6" xr:uid="{00000000-0005-0000-0000-000008000000}"/>
    <cellStyle name="Título" xfId="3" builtinId="15"/>
    <cellStyle name="Título 2" xfId="4" builtinId="17"/>
  </cellStyles>
  <dxfs count="0"/>
  <tableStyles count="0" defaultTableStyle="TableStyleMedium2" defaultPivotStyle="PivotStyleLight16"/>
  <colors>
    <mruColors>
      <color rgb="FF005156"/>
      <color rgb="FFF5E8D3"/>
      <color rgb="FFFBE8C5"/>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103"/>
  <sheetViews>
    <sheetView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10" defaultColWidth="11" defaultRowHeight="15"/>
  <cols>
    <col min="1" max="1" width="5.625" style="3" customWidth="1"/>
    <col min="2" max="2" width="50.625" style="3" customWidth="1"/>
    <col min="3" max="3" width="55.5" style="3" bestFit="1" customWidth="1"/>
    <col min="4" max="4" width="2.625" style="3" customWidth="1"/>
    <col min="5" max="6" width="50.625" style="3" customWidth="1"/>
    <col min="7" max="7" width="2.625" style="3" customWidth="1"/>
    <col min="8" max="9" width="50.625" style="3" customWidth="1"/>
    <col min="10" max="10" width="2.625" style="3" customWidth="1"/>
    <col min="11" max="12" width="50.625" style="3" customWidth="1"/>
    <col min="13" max="13" width="2.625" style="3" customWidth="1"/>
    <col min="14" max="15" width="50.625" style="3" customWidth="1"/>
    <col min="16" max="16" width="2.625" style="3" customWidth="1"/>
    <col min="17" max="18" width="50.625" style="3" customWidth="1"/>
    <col min="19" max="19" width="2.625" style="3" customWidth="1"/>
    <col min="20" max="21" width="50.625" style="3" customWidth="1"/>
    <col min="22" max="22" width="2.625" style="3" customWidth="1"/>
    <col min="23" max="24" width="50.625" style="3" customWidth="1"/>
    <col min="25" max="25" width="2.625" style="3" customWidth="1"/>
    <col min="26" max="27" width="50.625" style="3" customWidth="1"/>
    <col min="28" max="28" width="2.625" style="3" customWidth="1"/>
    <col min="29" max="30" width="50.625" style="3" customWidth="1"/>
    <col min="31" max="31" width="2.625" style="3" customWidth="1"/>
    <col min="32" max="33" width="50.625" style="3" customWidth="1"/>
    <col min="34" max="34" width="2.625" style="3" customWidth="1"/>
    <col min="35" max="36" width="50.625" style="3" customWidth="1"/>
    <col min="37" max="37" width="2.625" style="3" customWidth="1"/>
    <col min="38" max="39" width="50.625" style="3" customWidth="1"/>
    <col min="40" max="40" width="2.625" style="3" customWidth="1"/>
    <col min="41" max="42" width="50.625" style="3" customWidth="1"/>
    <col min="43" max="43" width="2.625" style="3" customWidth="1"/>
    <col min="44" max="45" width="50.625" style="3" customWidth="1"/>
    <col min="46" max="46" width="2.625" style="3" customWidth="1"/>
    <col min="47" max="48" width="50.625" style="3" customWidth="1"/>
    <col min="49" max="49" width="2.625" style="3" customWidth="1"/>
    <col min="50" max="51" width="50.625" style="3" customWidth="1"/>
    <col min="52" max="52" width="2.625" style="3" customWidth="1"/>
    <col min="53" max="54" width="50.625" style="3" customWidth="1"/>
    <col min="55" max="55" width="2.625" style="3" customWidth="1"/>
    <col min="56" max="57" width="50.625" style="3" customWidth="1"/>
    <col min="58" max="58" width="2.625" style="3" customWidth="1"/>
    <col min="59" max="60" width="50.625" style="3" customWidth="1"/>
    <col min="61" max="16384" width="11" style="3"/>
  </cols>
  <sheetData>
    <row r="1" spans="1:74">
      <c r="A1" s="1"/>
      <c r="B1" s="1"/>
      <c r="C1" s="1"/>
      <c r="D1" s="1"/>
      <c r="E1" s="2"/>
      <c r="F1" s="2"/>
      <c r="G1" s="1"/>
      <c r="H1" s="2"/>
      <c r="I1" s="2"/>
      <c r="J1" s="1"/>
      <c r="K1" s="2"/>
      <c r="L1" s="2"/>
      <c r="M1" s="1"/>
      <c r="N1" s="1"/>
      <c r="O1" s="1"/>
      <c r="P1" s="1"/>
      <c r="Q1" s="2"/>
      <c r="R1" s="2"/>
      <c r="S1" s="1"/>
      <c r="T1" s="2"/>
      <c r="U1" s="2"/>
      <c r="V1" s="1"/>
      <c r="W1" s="2"/>
      <c r="X1" s="2"/>
      <c r="Y1" s="1"/>
      <c r="Z1" s="1"/>
      <c r="AA1" s="1"/>
      <c r="AB1" s="1"/>
      <c r="AC1" s="2"/>
      <c r="AD1" s="2"/>
      <c r="AE1" s="1"/>
      <c r="AF1" s="2"/>
      <c r="AG1" s="2"/>
      <c r="AH1" s="1"/>
      <c r="AI1" s="2"/>
      <c r="AJ1" s="2"/>
      <c r="AK1" s="1"/>
      <c r="AL1" s="1"/>
      <c r="AM1" s="1"/>
      <c r="AN1" s="1"/>
      <c r="AO1" s="2"/>
      <c r="AP1" s="2"/>
      <c r="AQ1" s="1"/>
      <c r="AR1" s="2"/>
      <c r="AS1" s="2"/>
      <c r="AT1" s="1"/>
      <c r="AU1" s="2"/>
      <c r="AV1" s="2"/>
      <c r="AW1" s="1"/>
      <c r="AX1" s="1"/>
      <c r="AY1" s="1"/>
      <c r="AZ1" s="1"/>
      <c r="BA1" s="2"/>
      <c r="BB1" s="2"/>
      <c r="BC1" s="1"/>
      <c r="BD1" s="2"/>
      <c r="BE1" s="2"/>
      <c r="BF1" s="1"/>
      <c r="BG1" s="2"/>
      <c r="BH1" s="2"/>
      <c r="BI1" s="2"/>
      <c r="BJ1" s="2"/>
      <c r="BK1" s="2"/>
      <c r="BL1" s="2"/>
      <c r="BM1" s="2"/>
      <c r="BN1" s="2"/>
      <c r="BO1" s="2"/>
      <c r="BP1" s="2"/>
      <c r="BQ1" s="2"/>
      <c r="BR1" s="2"/>
      <c r="BS1" s="2"/>
      <c r="BT1" s="2"/>
      <c r="BU1" s="2"/>
      <c r="BV1" s="2"/>
    </row>
    <row r="2" spans="1:74" ht="15.75" thickBot="1">
      <c r="A2" s="4"/>
      <c r="B2" s="5" t="s">
        <v>454</v>
      </c>
      <c r="C2" s="6" t="s">
        <v>362</v>
      </c>
      <c r="D2" s="1"/>
      <c r="E2" s="5" t="s">
        <v>455</v>
      </c>
      <c r="F2" s="6" t="s">
        <v>361</v>
      </c>
      <c r="G2" s="1"/>
      <c r="H2" s="5" t="s">
        <v>457</v>
      </c>
      <c r="I2" s="6" t="s">
        <v>360</v>
      </c>
      <c r="J2" s="1"/>
      <c r="K2" s="5" t="s">
        <v>458</v>
      </c>
      <c r="L2" s="6" t="s">
        <v>359</v>
      </c>
      <c r="M2" s="1"/>
      <c r="N2" s="5" t="s">
        <v>459</v>
      </c>
      <c r="O2" s="6" t="s">
        <v>355</v>
      </c>
      <c r="P2" s="1"/>
      <c r="Q2" s="5" t="s">
        <v>460</v>
      </c>
      <c r="R2" s="6" t="s">
        <v>354</v>
      </c>
      <c r="S2" s="1"/>
      <c r="T2" s="5" t="s">
        <v>456</v>
      </c>
      <c r="U2" s="6" t="s">
        <v>353</v>
      </c>
      <c r="V2" s="1"/>
      <c r="W2" s="5" t="s">
        <v>461</v>
      </c>
      <c r="X2" s="6" t="s">
        <v>352</v>
      </c>
      <c r="Y2" s="1"/>
      <c r="Z2" s="5" t="s">
        <v>462</v>
      </c>
      <c r="AA2" s="6" t="s">
        <v>342</v>
      </c>
      <c r="AB2" s="1"/>
      <c r="AC2" s="5" t="s">
        <v>463</v>
      </c>
      <c r="AD2" s="6" t="s">
        <v>343</v>
      </c>
      <c r="AE2" s="1"/>
      <c r="AF2" s="5" t="s">
        <v>464</v>
      </c>
      <c r="AG2" s="6" t="s">
        <v>344</v>
      </c>
      <c r="AH2" s="1"/>
      <c r="AI2" s="5" t="s">
        <v>465</v>
      </c>
      <c r="AJ2" s="6" t="s">
        <v>345</v>
      </c>
      <c r="AK2" s="1"/>
      <c r="AL2" s="5" t="s">
        <v>466</v>
      </c>
      <c r="AM2" s="6" t="s">
        <v>168</v>
      </c>
      <c r="AN2" s="1"/>
      <c r="AO2" s="5" t="s">
        <v>467</v>
      </c>
      <c r="AP2" s="6" t="s">
        <v>169</v>
      </c>
      <c r="AQ2" s="1"/>
      <c r="AR2" s="5" t="s">
        <v>468</v>
      </c>
      <c r="AS2" s="6" t="s">
        <v>170</v>
      </c>
      <c r="AT2" s="1"/>
      <c r="AU2" s="5" t="s">
        <v>469</v>
      </c>
      <c r="AV2" s="6" t="s">
        <v>171</v>
      </c>
      <c r="AW2" s="1"/>
      <c r="AX2" s="5" t="s">
        <v>450</v>
      </c>
      <c r="AY2" s="6" t="s">
        <v>132</v>
      </c>
      <c r="AZ2" s="1"/>
      <c r="BA2" s="6" t="s">
        <v>451</v>
      </c>
      <c r="BB2" s="6" t="s">
        <v>154</v>
      </c>
      <c r="BC2" s="1"/>
      <c r="BD2" s="6" t="s">
        <v>452</v>
      </c>
      <c r="BE2" s="6" t="s">
        <v>155</v>
      </c>
      <c r="BF2" s="1"/>
      <c r="BG2" s="5" t="s">
        <v>453</v>
      </c>
      <c r="BH2" s="6" t="s">
        <v>156</v>
      </c>
      <c r="BI2" s="1"/>
      <c r="BJ2" s="1"/>
      <c r="BK2" s="1"/>
      <c r="BL2" s="1"/>
      <c r="BM2" s="1"/>
      <c r="BN2" s="1"/>
      <c r="BO2" s="1"/>
      <c r="BP2" s="1"/>
      <c r="BQ2" s="1"/>
      <c r="BR2" s="1"/>
      <c r="BS2" s="1"/>
      <c r="BT2" s="1"/>
      <c r="BU2" s="1"/>
      <c r="BV2" s="1"/>
    </row>
    <row r="3" spans="1:74" ht="15.75">
      <c r="A3" s="7"/>
      <c r="B3" s="8" t="s">
        <v>470</v>
      </c>
      <c r="C3" s="8" t="s">
        <v>138</v>
      </c>
      <c r="D3" s="7"/>
      <c r="E3" s="8" t="s">
        <v>470</v>
      </c>
      <c r="F3" s="8" t="s">
        <v>138</v>
      </c>
      <c r="G3" s="7"/>
      <c r="H3" s="8" t="s">
        <v>470</v>
      </c>
      <c r="I3" s="8" t="s">
        <v>138</v>
      </c>
      <c r="J3" s="7"/>
      <c r="K3" s="8" t="s">
        <v>470</v>
      </c>
      <c r="L3" s="8" t="s">
        <v>138</v>
      </c>
      <c r="M3" s="7"/>
      <c r="N3" s="8" t="s">
        <v>470</v>
      </c>
      <c r="O3" s="8" t="s">
        <v>138</v>
      </c>
      <c r="P3" s="7"/>
      <c r="Q3" s="8" t="s">
        <v>470</v>
      </c>
      <c r="R3" s="8" t="s">
        <v>138</v>
      </c>
      <c r="S3" s="7"/>
      <c r="T3" s="8" t="s">
        <v>470</v>
      </c>
      <c r="U3" s="8" t="s">
        <v>138</v>
      </c>
      <c r="V3" s="7"/>
      <c r="W3" s="8" t="s">
        <v>470</v>
      </c>
      <c r="X3" s="8" t="s">
        <v>138</v>
      </c>
      <c r="Y3" s="7"/>
      <c r="Z3" s="8" t="s">
        <v>470</v>
      </c>
      <c r="AA3" s="8" t="s">
        <v>138</v>
      </c>
      <c r="AB3" s="7"/>
      <c r="AC3" s="8" t="s">
        <v>470</v>
      </c>
      <c r="AD3" s="8" t="s">
        <v>138</v>
      </c>
      <c r="AE3" s="7"/>
      <c r="AF3" s="8" t="s">
        <v>470</v>
      </c>
      <c r="AG3" s="8" t="s">
        <v>138</v>
      </c>
      <c r="AH3" s="7"/>
      <c r="AI3" s="8" t="s">
        <v>470</v>
      </c>
      <c r="AJ3" s="8" t="s">
        <v>138</v>
      </c>
      <c r="AK3" s="7"/>
      <c r="AL3" s="8" t="s">
        <v>470</v>
      </c>
      <c r="AM3" s="8" t="s">
        <v>138</v>
      </c>
      <c r="AN3" s="7"/>
      <c r="AO3" s="8" t="s">
        <v>470</v>
      </c>
      <c r="AP3" s="8" t="s">
        <v>138</v>
      </c>
      <c r="AQ3" s="7"/>
      <c r="AR3" s="8" t="s">
        <v>470</v>
      </c>
      <c r="AS3" s="8" t="s">
        <v>138</v>
      </c>
      <c r="AT3" s="7"/>
      <c r="AU3" s="8" t="s">
        <v>470</v>
      </c>
      <c r="AV3" s="8" t="s">
        <v>138</v>
      </c>
      <c r="AW3" s="7"/>
      <c r="AX3" s="8" t="s">
        <v>470</v>
      </c>
      <c r="AY3" s="8" t="s">
        <v>138</v>
      </c>
      <c r="AZ3" s="8"/>
      <c r="BA3" s="8" t="s">
        <v>470</v>
      </c>
      <c r="BB3" s="8" t="s">
        <v>138</v>
      </c>
      <c r="BC3" s="7"/>
      <c r="BD3" s="8" t="s">
        <v>470</v>
      </c>
      <c r="BE3" s="8" t="s">
        <v>138</v>
      </c>
      <c r="BF3" s="7"/>
      <c r="BG3" s="8" t="s">
        <v>470</v>
      </c>
      <c r="BH3" s="8" t="s">
        <v>138</v>
      </c>
      <c r="BI3" s="2"/>
      <c r="BJ3" s="2"/>
      <c r="BK3" s="2"/>
      <c r="BL3" s="2"/>
      <c r="BM3" s="2"/>
      <c r="BN3" s="2"/>
      <c r="BO3" s="2"/>
      <c r="BP3" s="2"/>
      <c r="BQ3" s="2"/>
      <c r="BR3" s="2"/>
      <c r="BS3" s="2"/>
      <c r="BT3" s="2"/>
      <c r="BU3" s="2"/>
      <c r="BV3" s="2"/>
    </row>
    <row r="4" spans="1:74" ht="127.5">
      <c r="A4" s="1"/>
      <c r="B4" s="9" t="s">
        <v>486</v>
      </c>
      <c r="C4" s="9" t="s">
        <v>477</v>
      </c>
      <c r="D4" s="1"/>
      <c r="E4" s="9" t="s">
        <v>486</v>
      </c>
      <c r="F4" s="9" t="s">
        <v>477</v>
      </c>
      <c r="G4" s="1"/>
      <c r="H4" s="9" t="s">
        <v>487</v>
      </c>
      <c r="I4" s="9" t="s">
        <v>478</v>
      </c>
      <c r="J4" s="1"/>
      <c r="K4" s="9" t="s">
        <v>487</v>
      </c>
      <c r="L4" s="9" t="s">
        <v>478</v>
      </c>
      <c r="M4" s="1"/>
      <c r="N4" s="9" t="s">
        <v>488</v>
      </c>
      <c r="O4" s="9" t="s">
        <v>479</v>
      </c>
      <c r="P4" s="1"/>
      <c r="Q4" s="9" t="s">
        <v>488</v>
      </c>
      <c r="R4" s="9" t="s">
        <v>479</v>
      </c>
      <c r="S4" s="1"/>
      <c r="T4" s="9" t="s">
        <v>489</v>
      </c>
      <c r="U4" s="9" t="s">
        <v>494</v>
      </c>
      <c r="V4" s="1"/>
      <c r="W4" s="9" t="s">
        <v>490</v>
      </c>
      <c r="X4" s="9" t="s">
        <v>480</v>
      </c>
      <c r="Y4" s="1"/>
      <c r="Z4" s="9" t="s">
        <v>490</v>
      </c>
      <c r="AA4" s="9" t="s">
        <v>480</v>
      </c>
      <c r="AB4" s="1"/>
      <c r="AC4" s="9" t="s">
        <v>496</v>
      </c>
      <c r="AD4" s="9" t="s">
        <v>495</v>
      </c>
      <c r="AE4" s="1"/>
      <c r="AF4" s="9" t="s">
        <v>497</v>
      </c>
      <c r="AG4" s="9" t="s">
        <v>481</v>
      </c>
      <c r="AH4" s="1"/>
      <c r="AI4" s="9" t="s">
        <v>498</v>
      </c>
      <c r="AJ4" s="9" t="s">
        <v>482</v>
      </c>
      <c r="AK4" s="1"/>
      <c r="AL4" s="9" t="s">
        <v>499</v>
      </c>
      <c r="AM4" s="9" t="s">
        <v>483</v>
      </c>
      <c r="AN4" s="1"/>
      <c r="AO4" s="9" t="s">
        <v>500</v>
      </c>
      <c r="AP4" s="9" t="s">
        <v>484</v>
      </c>
      <c r="AQ4" s="1"/>
      <c r="AR4" s="9" t="s">
        <v>501</v>
      </c>
      <c r="AS4" s="9" t="s">
        <v>485</v>
      </c>
      <c r="AT4" s="1"/>
      <c r="AU4" s="9" t="s">
        <v>490</v>
      </c>
      <c r="AV4" s="9" t="s">
        <v>480</v>
      </c>
      <c r="AW4" s="1"/>
      <c r="AX4" s="9" t="s">
        <v>502</v>
      </c>
      <c r="AY4" s="9" t="s">
        <v>503</v>
      </c>
      <c r="AZ4" s="9"/>
      <c r="BA4" s="9" t="s">
        <v>504</v>
      </c>
      <c r="BB4" s="9" t="s">
        <v>505</v>
      </c>
      <c r="BC4" s="1"/>
      <c r="BD4" s="9" t="s">
        <v>506</v>
      </c>
      <c r="BE4" s="9" t="s">
        <v>507</v>
      </c>
      <c r="BF4" s="1"/>
      <c r="BG4" s="9"/>
      <c r="BH4" s="2"/>
      <c r="BI4" s="2"/>
      <c r="BJ4" s="2"/>
      <c r="BK4" s="2"/>
      <c r="BL4" s="2"/>
      <c r="BM4" s="2"/>
      <c r="BN4" s="2"/>
      <c r="BO4" s="2"/>
      <c r="BP4" s="2"/>
      <c r="BQ4" s="2"/>
      <c r="BR4" s="2"/>
      <c r="BS4" s="2"/>
      <c r="BT4" s="2"/>
      <c r="BU4" s="2"/>
      <c r="BV4" s="2"/>
    </row>
    <row r="5" spans="1:74" ht="15.75">
      <c r="A5" s="7"/>
      <c r="B5" s="8" t="s">
        <v>471</v>
      </c>
      <c r="C5" s="8" t="s">
        <v>333</v>
      </c>
      <c r="D5" s="7"/>
      <c r="E5" s="8" t="s">
        <v>471</v>
      </c>
      <c r="F5" s="8" t="s">
        <v>333</v>
      </c>
      <c r="G5" s="7"/>
      <c r="H5" s="8" t="s">
        <v>471</v>
      </c>
      <c r="I5" s="8" t="s">
        <v>333</v>
      </c>
      <c r="J5" s="7"/>
      <c r="K5" s="8" t="s">
        <v>471</v>
      </c>
      <c r="L5" s="8" t="s">
        <v>333</v>
      </c>
      <c r="M5" s="7"/>
      <c r="N5" s="8" t="s">
        <v>471</v>
      </c>
      <c r="O5" s="8" t="s">
        <v>333</v>
      </c>
      <c r="P5" s="7"/>
      <c r="Q5" s="8" t="s">
        <v>471</v>
      </c>
      <c r="R5" s="8" t="s">
        <v>333</v>
      </c>
      <c r="S5" s="7"/>
      <c r="T5" s="8" t="s">
        <v>471</v>
      </c>
      <c r="U5" s="8" t="s">
        <v>333</v>
      </c>
      <c r="V5" s="7"/>
      <c r="W5" s="8" t="s">
        <v>471</v>
      </c>
      <c r="X5" s="8" t="s">
        <v>333</v>
      </c>
      <c r="Y5" s="7"/>
      <c r="Z5" s="8" t="s">
        <v>471</v>
      </c>
      <c r="AA5" s="8" t="s">
        <v>333</v>
      </c>
      <c r="AB5" s="7"/>
      <c r="AC5" s="8" t="s">
        <v>471</v>
      </c>
      <c r="AD5" s="8" t="s">
        <v>333</v>
      </c>
      <c r="AE5" s="7"/>
      <c r="AF5" s="8" t="s">
        <v>471</v>
      </c>
      <c r="AG5" s="8" t="s">
        <v>333</v>
      </c>
      <c r="AH5" s="7"/>
      <c r="AI5" s="8" t="s">
        <v>471</v>
      </c>
      <c r="AJ5" s="8" t="s">
        <v>333</v>
      </c>
      <c r="AK5" s="7"/>
      <c r="AL5" s="8" t="s">
        <v>471</v>
      </c>
      <c r="AM5" s="8" t="s">
        <v>333</v>
      </c>
      <c r="AN5" s="7"/>
      <c r="AO5" s="8" t="s">
        <v>471</v>
      </c>
      <c r="AP5" s="8" t="s">
        <v>333</v>
      </c>
      <c r="AQ5" s="7"/>
      <c r="AR5" s="8" t="s">
        <v>471</v>
      </c>
      <c r="AS5" s="8" t="s">
        <v>333</v>
      </c>
      <c r="AT5" s="7"/>
      <c r="AU5" s="8" t="s">
        <v>471</v>
      </c>
      <c r="AV5" s="8" t="s">
        <v>333</v>
      </c>
      <c r="AW5" s="7"/>
      <c r="AX5" s="8" t="s">
        <v>471</v>
      </c>
      <c r="AY5" s="8" t="s">
        <v>333</v>
      </c>
      <c r="AZ5" s="8"/>
      <c r="BA5" s="8" t="s">
        <v>471</v>
      </c>
      <c r="BB5" s="8" t="s">
        <v>333</v>
      </c>
      <c r="BC5" s="7"/>
      <c r="BD5" s="8" t="s">
        <v>471</v>
      </c>
      <c r="BE5" s="8" t="s">
        <v>333</v>
      </c>
      <c r="BF5" s="7"/>
      <c r="BG5" s="8" t="s">
        <v>471</v>
      </c>
      <c r="BH5" s="8" t="s">
        <v>333</v>
      </c>
      <c r="BI5" s="2"/>
      <c r="BJ5" s="2"/>
      <c r="BK5" s="2"/>
      <c r="BL5" s="2"/>
      <c r="BM5" s="2"/>
      <c r="BN5" s="2"/>
      <c r="BO5" s="2"/>
      <c r="BP5" s="2"/>
      <c r="BQ5" s="2"/>
      <c r="BR5" s="2"/>
      <c r="BS5" s="2"/>
      <c r="BT5" s="2"/>
      <c r="BU5" s="2"/>
      <c r="BV5" s="2"/>
    </row>
    <row r="6" spans="1:74" ht="127.5">
      <c r="A6" s="1"/>
      <c r="B6" s="9" t="s">
        <v>544</v>
      </c>
      <c r="C6" s="9" t="s">
        <v>477</v>
      </c>
      <c r="D6" s="1"/>
      <c r="E6" s="9" t="s">
        <v>476</v>
      </c>
      <c r="F6" s="9" t="s">
        <v>475</v>
      </c>
      <c r="G6" s="1"/>
      <c r="H6" s="9" t="s">
        <v>487</v>
      </c>
      <c r="I6" s="9" t="s">
        <v>478</v>
      </c>
      <c r="J6" s="1"/>
      <c r="K6" s="9" t="s">
        <v>487</v>
      </c>
      <c r="L6" s="9" t="s">
        <v>478</v>
      </c>
      <c r="M6" s="1"/>
      <c r="N6" s="9" t="s">
        <v>488</v>
      </c>
      <c r="O6" s="9" t="s">
        <v>479</v>
      </c>
      <c r="P6" s="1"/>
      <c r="Q6" s="9" t="s">
        <v>488</v>
      </c>
      <c r="R6" s="9" t="s">
        <v>479</v>
      </c>
      <c r="S6" s="1"/>
      <c r="T6" s="9" t="s">
        <v>489</v>
      </c>
      <c r="U6" s="9" t="s">
        <v>494</v>
      </c>
      <c r="V6" s="1"/>
      <c r="W6" s="9" t="s">
        <v>490</v>
      </c>
      <c r="X6" s="9" t="s">
        <v>480</v>
      </c>
      <c r="Y6" s="1"/>
      <c r="Z6" s="9" t="s">
        <v>490</v>
      </c>
      <c r="AA6" s="9" t="s">
        <v>480</v>
      </c>
      <c r="AB6" s="1"/>
      <c r="AC6" s="9" t="s">
        <v>496</v>
      </c>
      <c r="AD6" s="9" t="s">
        <v>495</v>
      </c>
      <c r="AE6" s="1"/>
      <c r="AF6" s="9" t="s">
        <v>497</v>
      </c>
      <c r="AG6" s="9" t="s">
        <v>481</v>
      </c>
      <c r="AH6" s="1"/>
      <c r="AI6" s="9" t="s">
        <v>508</v>
      </c>
      <c r="AJ6" s="9" t="s">
        <v>509</v>
      </c>
      <c r="AK6" s="1"/>
      <c r="AL6" s="9" t="s">
        <v>508</v>
      </c>
      <c r="AM6" s="9" t="s">
        <v>509</v>
      </c>
      <c r="AN6" s="1"/>
      <c r="AO6" s="9" t="s">
        <v>508</v>
      </c>
      <c r="AP6" s="9" t="s">
        <v>509</v>
      </c>
      <c r="AQ6" s="1"/>
      <c r="AR6" s="9" t="s">
        <v>512</v>
      </c>
      <c r="AS6" s="9" t="s">
        <v>511</v>
      </c>
      <c r="AT6" s="1"/>
      <c r="AU6" s="9" t="s">
        <v>508</v>
      </c>
      <c r="AV6" s="9" t="s">
        <v>509</v>
      </c>
      <c r="AW6" s="1"/>
      <c r="AX6" s="9" t="s">
        <v>508</v>
      </c>
      <c r="AY6" s="9" t="s">
        <v>509</v>
      </c>
      <c r="AZ6" s="9"/>
      <c r="BA6" s="9" t="s">
        <v>336</v>
      </c>
      <c r="BB6" s="9" t="s">
        <v>334</v>
      </c>
      <c r="BC6" s="1"/>
      <c r="BD6" s="9" t="s">
        <v>439</v>
      </c>
      <c r="BE6" s="10" t="s">
        <v>440</v>
      </c>
      <c r="BF6" s="1"/>
      <c r="BG6" s="2"/>
      <c r="BH6" s="2"/>
      <c r="BI6" s="2"/>
      <c r="BJ6" s="2"/>
      <c r="BK6" s="2"/>
      <c r="BL6" s="2"/>
      <c r="BM6" s="2"/>
      <c r="BN6" s="2"/>
      <c r="BO6" s="2"/>
      <c r="BP6" s="2"/>
      <c r="BQ6" s="2"/>
      <c r="BR6" s="2"/>
      <c r="BS6" s="2"/>
      <c r="BT6" s="2"/>
      <c r="BU6" s="2"/>
      <c r="BV6" s="2"/>
    </row>
    <row r="7" spans="1:74" ht="15.75">
      <c r="A7" s="7"/>
      <c r="B7" s="8" t="s">
        <v>472</v>
      </c>
      <c r="C7" s="8" t="s">
        <v>337</v>
      </c>
      <c r="D7" s="7"/>
      <c r="E7" s="8" t="s">
        <v>472</v>
      </c>
      <c r="F7" s="8" t="s">
        <v>337</v>
      </c>
      <c r="G7" s="7"/>
      <c r="H7" s="8" t="s">
        <v>472</v>
      </c>
      <c r="I7" s="8" t="s">
        <v>337</v>
      </c>
      <c r="J7" s="7"/>
      <c r="K7" s="8" t="s">
        <v>472</v>
      </c>
      <c r="L7" s="8" t="s">
        <v>337</v>
      </c>
      <c r="M7" s="7"/>
      <c r="N7" s="8" t="s">
        <v>472</v>
      </c>
      <c r="O7" s="8" t="s">
        <v>337</v>
      </c>
      <c r="P7" s="7"/>
      <c r="Q7" s="8" t="s">
        <v>472</v>
      </c>
      <c r="R7" s="8" t="s">
        <v>337</v>
      </c>
      <c r="S7" s="7"/>
      <c r="T7" s="8" t="s">
        <v>472</v>
      </c>
      <c r="U7" s="8" t="s">
        <v>337</v>
      </c>
      <c r="V7" s="7"/>
      <c r="W7" s="8" t="s">
        <v>472</v>
      </c>
      <c r="X7" s="8" t="s">
        <v>337</v>
      </c>
      <c r="Y7" s="7"/>
      <c r="Z7" s="8" t="s">
        <v>472</v>
      </c>
      <c r="AA7" s="8" t="s">
        <v>337</v>
      </c>
      <c r="AB7" s="7"/>
      <c r="AC7" s="8" t="s">
        <v>472</v>
      </c>
      <c r="AD7" s="8" t="s">
        <v>337</v>
      </c>
      <c r="AE7" s="7"/>
      <c r="AF7" s="8" t="s">
        <v>472</v>
      </c>
      <c r="AG7" s="8" t="s">
        <v>337</v>
      </c>
      <c r="AH7" s="7"/>
      <c r="AI7" s="8" t="s">
        <v>472</v>
      </c>
      <c r="AJ7" s="8" t="s">
        <v>337</v>
      </c>
      <c r="AK7" s="7"/>
      <c r="AL7" s="8" t="s">
        <v>472</v>
      </c>
      <c r="AM7" s="8" t="s">
        <v>337</v>
      </c>
      <c r="AN7" s="7"/>
      <c r="AO7" s="8" t="s">
        <v>472</v>
      </c>
      <c r="AP7" s="8" t="s">
        <v>337</v>
      </c>
      <c r="AQ7" s="7"/>
      <c r="AR7" s="8" t="s">
        <v>472</v>
      </c>
      <c r="AS7" s="8" t="s">
        <v>337</v>
      </c>
      <c r="AT7" s="7"/>
      <c r="AU7" s="8" t="s">
        <v>472</v>
      </c>
      <c r="AV7" s="8" t="s">
        <v>337</v>
      </c>
      <c r="AW7" s="7"/>
      <c r="AX7" s="8" t="s">
        <v>472</v>
      </c>
      <c r="AY7" s="8" t="s">
        <v>337</v>
      </c>
      <c r="AZ7" s="8"/>
      <c r="BA7" s="8" t="s">
        <v>472</v>
      </c>
      <c r="BB7" s="8" t="s">
        <v>337</v>
      </c>
      <c r="BC7" s="7"/>
      <c r="BD7" s="8" t="s">
        <v>472</v>
      </c>
      <c r="BE7" s="8" t="s">
        <v>337</v>
      </c>
      <c r="BF7" s="7"/>
      <c r="BG7" s="8" t="s">
        <v>472</v>
      </c>
      <c r="BH7" s="8" t="s">
        <v>337</v>
      </c>
      <c r="BI7" s="2"/>
      <c r="BJ7" s="2"/>
      <c r="BK7" s="2"/>
      <c r="BL7" s="2"/>
      <c r="BM7" s="2"/>
      <c r="BN7" s="2"/>
      <c r="BO7" s="2"/>
      <c r="BP7" s="2"/>
      <c r="BQ7" s="2"/>
      <c r="BR7" s="2"/>
      <c r="BS7" s="2"/>
      <c r="BT7" s="2"/>
      <c r="BU7" s="2"/>
      <c r="BV7" s="2"/>
    </row>
    <row r="8" spans="1:74" ht="127.5">
      <c r="A8" s="1"/>
      <c r="B8" s="9" t="s">
        <v>544</v>
      </c>
      <c r="C8" s="9" t="s">
        <v>477</v>
      </c>
      <c r="D8" s="1"/>
      <c r="E8" s="9" t="s">
        <v>476</v>
      </c>
      <c r="F8" s="9" t="s">
        <v>475</v>
      </c>
      <c r="G8" s="1"/>
      <c r="H8" s="9" t="s">
        <v>476</v>
      </c>
      <c r="I8" s="9" t="s">
        <v>475</v>
      </c>
      <c r="J8" s="1"/>
      <c r="K8" s="9" t="s">
        <v>476</v>
      </c>
      <c r="L8" s="9" t="s">
        <v>475</v>
      </c>
      <c r="M8" s="1"/>
      <c r="N8" s="9" t="s">
        <v>488</v>
      </c>
      <c r="O8" s="9" t="s">
        <v>479</v>
      </c>
      <c r="P8" s="1"/>
      <c r="Q8" s="9" t="s">
        <v>488</v>
      </c>
      <c r="R8" s="9" t="s">
        <v>479</v>
      </c>
      <c r="S8" s="1"/>
      <c r="T8" s="9" t="s">
        <v>489</v>
      </c>
      <c r="U8" s="9" t="s">
        <v>494</v>
      </c>
      <c r="V8" s="1"/>
      <c r="W8" s="9" t="s">
        <v>490</v>
      </c>
      <c r="X8" s="9" t="s">
        <v>480</v>
      </c>
      <c r="Y8" s="1"/>
      <c r="Z8" s="9" t="s">
        <v>490</v>
      </c>
      <c r="AA8" s="9" t="s">
        <v>480</v>
      </c>
      <c r="AB8" s="1"/>
      <c r="AC8" s="9" t="s">
        <v>496</v>
      </c>
      <c r="AD8" s="9" t="s">
        <v>495</v>
      </c>
      <c r="AE8" s="1"/>
      <c r="AF8" s="9" t="s">
        <v>497</v>
      </c>
      <c r="AG8" s="9" t="s">
        <v>481</v>
      </c>
      <c r="AH8" s="1"/>
      <c r="AI8" s="9" t="s">
        <v>508</v>
      </c>
      <c r="AJ8" s="9" t="s">
        <v>509</v>
      </c>
      <c r="AK8" s="1"/>
      <c r="AL8" s="9" t="s">
        <v>508</v>
      </c>
      <c r="AM8" s="9" t="s">
        <v>509</v>
      </c>
      <c r="AN8" s="1"/>
      <c r="AO8" s="9" t="s">
        <v>508</v>
      </c>
      <c r="AP8" s="9" t="s">
        <v>509</v>
      </c>
      <c r="AQ8" s="1"/>
      <c r="AR8" s="9" t="s">
        <v>510</v>
      </c>
      <c r="AS8" s="9" t="s">
        <v>511</v>
      </c>
      <c r="AT8" s="1"/>
      <c r="AU8" s="9" t="s">
        <v>508</v>
      </c>
      <c r="AV8" s="9" t="s">
        <v>509</v>
      </c>
      <c r="AW8" s="1"/>
      <c r="AX8" s="9" t="s">
        <v>508</v>
      </c>
      <c r="AY8" s="9" t="s">
        <v>509</v>
      </c>
      <c r="AZ8" s="9"/>
      <c r="BA8" s="9" t="s">
        <v>339</v>
      </c>
      <c r="BB8" s="9" t="s">
        <v>338</v>
      </c>
      <c r="BC8" s="1"/>
      <c r="BD8" s="9" t="s">
        <v>441</v>
      </c>
      <c r="BE8" s="10" t="s">
        <v>442</v>
      </c>
      <c r="BF8" s="1"/>
      <c r="BG8" s="2"/>
      <c r="BH8" s="2"/>
      <c r="BI8" s="2"/>
      <c r="BJ8" s="2"/>
      <c r="BK8" s="2"/>
      <c r="BL8" s="2"/>
      <c r="BM8" s="2"/>
      <c r="BN8" s="2"/>
      <c r="BO8" s="2"/>
      <c r="BP8" s="2"/>
      <c r="BQ8" s="2"/>
      <c r="BR8" s="2"/>
      <c r="BS8" s="2"/>
      <c r="BT8" s="2"/>
      <c r="BU8" s="2"/>
      <c r="BV8" s="2"/>
    </row>
    <row r="9" spans="1:74" ht="15.75">
      <c r="A9" s="11"/>
      <c r="B9" s="8" t="s">
        <v>147</v>
      </c>
      <c r="C9" s="8" t="s">
        <v>148</v>
      </c>
      <c r="D9" s="7"/>
      <c r="E9" s="8" t="s">
        <v>147</v>
      </c>
      <c r="F9" s="8" t="s">
        <v>148</v>
      </c>
      <c r="G9" s="7"/>
      <c r="H9" s="8" t="s">
        <v>147</v>
      </c>
      <c r="I9" s="8" t="s">
        <v>148</v>
      </c>
      <c r="J9" s="7"/>
      <c r="K9" s="8" t="s">
        <v>147</v>
      </c>
      <c r="L9" s="8" t="s">
        <v>148</v>
      </c>
      <c r="N9" s="8" t="s">
        <v>147</v>
      </c>
      <c r="O9" s="8" t="s">
        <v>148</v>
      </c>
      <c r="P9" s="7"/>
      <c r="Q9" s="8" t="s">
        <v>147</v>
      </c>
      <c r="R9" s="8" t="s">
        <v>148</v>
      </c>
      <c r="S9" s="7"/>
      <c r="T9" s="8" t="s">
        <v>147</v>
      </c>
      <c r="U9" s="8" t="s">
        <v>148</v>
      </c>
      <c r="V9" s="7"/>
      <c r="W9" s="8" t="s">
        <v>147</v>
      </c>
      <c r="X9" s="8" t="s">
        <v>148</v>
      </c>
      <c r="Y9" s="7"/>
      <c r="Z9" s="8" t="s">
        <v>147</v>
      </c>
      <c r="AA9" s="8" t="s">
        <v>148</v>
      </c>
      <c r="AB9" s="7"/>
      <c r="AC9" s="8" t="s">
        <v>147</v>
      </c>
      <c r="AD9" s="8" t="s">
        <v>148</v>
      </c>
      <c r="AE9" s="7"/>
      <c r="AF9" s="8" t="s">
        <v>147</v>
      </c>
      <c r="AG9" s="8" t="s">
        <v>148</v>
      </c>
      <c r="AH9" s="7"/>
      <c r="AI9" s="8" t="s">
        <v>147</v>
      </c>
      <c r="AJ9" s="8" t="s">
        <v>148</v>
      </c>
      <c r="AK9" s="7"/>
      <c r="AL9" s="8" t="s">
        <v>147</v>
      </c>
      <c r="AM9" s="8" t="s">
        <v>148</v>
      </c>
      <c r="AN9" s="7"/>
      <c r="AO9" s="8" t="s">
        <v>147</v>
      </c>
      <c r="AP9" s="8" t="s">
        <v>148</v>
      </c>
      <c r="AQ9" s="7"/>
      <c r="AR9" s="8" t="s">
        <v>147</v>
      </c>
      <c r="AS9" s="8" t="s">
        <v>148</v>
      </c>
      <c r="AT9" s="7"/>
      <c r="AU9" s="8" t="s">
        <v>147</v>
      </c>
      <c r="AV9" s="8" t="s">
        <v>148</v>
      </c>
      <c r="AW9" s="7"/>
      <c r="AX9" s="8" t="s">
        <v>147</v>
      </c>
      <c r="AY9" s="8" t="s">
        <v>148</v>
      </c>
      <c r="AZ9" s="8"/>
      <c r="BA9" s="8" t="s">
        <v>147</v>
      </c>
      <c r="BB9" s="8" t="s">
        <v>148</v>
      </c>
      <c r="BC9" s="7"/>
      <c r="BD9" s="8" t="s">
        <v>147</v>
      </c>
      <c r="BE9" s="8" t="s">
        <v>148</v>
      </c>
      <c r="BF9" s="7"/>
      <c r="BG9" s="8" t="s">
        <v>147</v>
      </c>
      <c r="BH9" s="8" t="s">
        <v>148</v>
      </c>
      <c r="BI9" s="2"/>
      <c r="BJ9" s="2"/>
      <c r="BK9" s="2"/>
      <c r="BL9" s="2"/>
      <c r="BM9" s="2"/>
      <c r="BN9" s="2"/>
      <c r="BO9" s="2"/>
      <c r="BP9" s="2"/>
      <c r="BQ9" s="2"/>
      <c r="BR9" s="2"/>
      <c r="BS9" s="2"/>
      <c r="BT9" s="2"/>
      <c r="BU9" s="2"/>
      <c r="BV9" s="2"/>
    </row>
    <row r="10" spans="1:74" ht="63.75">
      <c r="A10" s="1"/>
      <c r="B10" s="9" t="s">
        <v>491</v>
      </c>
      <c r="C10" s="9" t="s">
        <v>528</v>
      </c>
      <c r="D10" s="1"/>
      <c r="E10" s="9" t="s">
        <v>491</v>
      </c>
      <c r="F10" s="9" t="s">
        <v>528</v>
      </c>
      <c r="G10" s="1"/>
      <c r="H10" s="9" t="s">
        <v>491</v>
      </c>
      <c r="I10" s="9" t="s">
        <v>528</v>
      </c>
      <c r="J10" s="1"/>
      <c r="K10" s="9" t="s">
        <v>491</v>
      </c>
      <c r="L10" s="9" t="s">
        <v>528</v>
      </c>
      <c r="N10" s="9" t="s">
        <v>491</v>
      </c>
      <c r="O10" s="9" t="s">
        <v>528</v>
      </c>
      <c r="P10" s="1"/>
      <c r="Q10" s="9" t="s">
        <v>491</v>
      </c>
      <c r="R10" s="9" t="s">
        <v>528</v>
      </c>
      <c r="S10" s="1"/>
      <c r="T10" s="9" t="s">
        <v>491</v>
      </c>
      <c r="U10" s="9" t="s">
        <v>528</v>
      </c>
      <c r="V10" s="9"/>
      <c r="W10" s="9" t="s">
        <v>491</v>
      </c>
      <c r="X10" s="9" t="s">
        <v>528</v>
      </c>
      <c r="Y10" s="1"/>
      <c r="Z10" s="9" t="s">
        <v>491</v>
      </c>
      <c r="AA10" s="9" t="s">
        <v>528</v>
      </c>
      <c r="AB10" s="1"/>
      <c r="AC10" s="9" t="s">
        <v>491</v>
      </c>
      <c r="AD10" s="9" t="s">
        <v>528</v>
      </c>
      <c r="AE10" s="1"/>
      <c r="AF10" s="9" t="s">
        <v>491</v>
      </c>
      <c r="AG10" s="9" t="s">
        <v>528</v>
      </c>
      <c r="AH10" s="1"/>
      <c r="AI10" s="9" t="s">
        <v>491</v>
      </c>
      <c r="AJ10" s="9" t="s">
        <v>528</v>
      </c>
      <c r="AK10" s="1"/>
      <c r="AL10" s="9" t="s">
        <v>529</v>
      </c>
      <c r="AM10" s="9" t="s">
        <v>530</v>
      </c>
      <c r="AN10" s="1"/>
      <c r="AO10" s="9" t="s">
        <v>529</v>
      </c>
      <c r="AP10" s="9" t="s">
        <v>530</v>
      </c>
      <c r="AQ10" s="1"/>
      <c r="AR10" s="9" t="s">
        <v>529</v>
      </c>
      <c r="AS10" s="9" t="s">
        <v>530</v>
      </c>
      <c r="AT10" s="1"/>
      <c r="AU10" s="9" t="s">
        <v>529</v>
      </c>
      <c r="AV10" s="9" t="s">
        <v>530</v>
      </c>
      <c r="AW10" s="1"/>
      <c r="AX10" s="9" t="s">
        <v>531</v>
      </c>
      <c r="AY10" s="9" t="s">
        <v>532</v>
      </c>
      <c r="AZ10" s="9"/>
      <c r="BA10" s="9" t="s">
        <v>533</v>
      </c>
      <c r="BB10" s="9" t="s">
        <v>534</v>
      </c>
      <c r="BC10" s="1"/>
      <c r="BD10" s="9" t="s">
        <v>531</v>
      </c>
      <c r="BE10" s="9" t="s">
        <v>532</v>
      </c>
      <c r="BF10" s="1"/>
      <c r="BG10" s="2"/>
      <c r="BH10" s="9"/>
      <c r="BI10" s="2"/>
      <c r="BJ10" s="2"/>
      <c r="BK10" s="2"/>
      <c r="BL10" s="2"/>
      <c r="BM10" s="2"/>
      <c r="BN10" s="2"/>
      <c r="BO10" s="2"/>
      <c r="BP10" s="2"/>
      <c r="BQ10" s="2"/>
      <c r="BR10" s="2"/>
      <c r="BS10" s="2"/>
      <c r="BT10" s="2"/>
      <c r="BU10" s="2"/>
      <c r="BV10" s="2"/>
    </row>
    <row r="11" spans="1:74" ht="15.75">
      <c r="A11" s="7"/>
      <c r="B11" s="8" t="s">
        <v>473</v>
      </c>
      <c r="C11" s="8" t="s">
        <v>335</v>
      </c>
      <c r="D11" s="7"/>
      <c r="E11" s="8" t="s">
        <v>473</v>
      </c>
      <c r="F11" s="8" t="s">
        <v>335</v>
      </c>
      <c r="G11" s="7"/>
      <c r="H11" s="8" t="s">
        <v>473</v>
      </c>
      <c r="I11" s="8" t="s">
        <v>335</v>
      </c>
      <c r="J11" s="7"/>
      <c r="K11" s="8" t="s">
        <v>473</v>
      </c>
      <c r="L11" s="8" t="s">
        <v>335</v>
      </c>
      <c r="N11" s="8" t="s">
        <v>473</v>
      </c>
      <c r="O11" s="8" t="s">
        <v>335</v>
      </c>
      <c r="P11" s="7"/>
      <c r="Q11" s="8" t="s">
        <v>473</v>
      </c>
      <c r="R11" s="8" t="s">
        <v>335</v>
      </c>
      <c r="S11" s="7"/>
      <c r="T11" s="8" t="s">
        <v>473</v>
      </c>
      <c r="U11" s="8" t="s">
        <v>335</v>
      </c>
      <c r="V11" s="7"/>
      <c r="W11" s="8" t="s">
        <v>473</v>
      </c>
      <c r="X11" s="8" t="s">
        <v>335</v>
      </c>
      <c r="Y11" s="7"/>
      <c r="Z11" s="8" t="s">
        <v>473</v>
      </c>
      <c r="AA11" s="8" t="s">
        <v>335</v>
      </c>
      <c r="AB11" s="7"/>
      <c r="AC11" s="8" t="s">
        <v>473</v>
      </c>
      <c r="AD11" s="8" t="s">
        <v>335</v>
      </c>
      <c r="AE11" s="7"/>
      <c r="AF11" s="8" t="s">
        <v>473</v>
      </c>
      <c r="AG11" s="8" t="s">
        <v>335</v>
      </c>
      <c r="AH11" s="7"/>
      <c r="AI11" s="8" t="s">
        <v>473</v>
      </c>
      <c r="AJ11" s="8" t="s">
        <v>335</v>
      </c>
      <c r="AK11" s="7"/>
      <c r="AL11" s="8" t="s">
        <v>473</v>
      </c>
      <c r="AM11" s="8" t="s">
        <v>335</v>
      </c>
      <c r="AN11" s="7"/>
      <c r="AO11" s="8" t="s">
        <v>473</v>
      </c>
      <c r="AP11" s="8" t="s">
        <v>335</v>
      </c>
      <c r="AQ11" s="7"/>
      <c r="AR11" s="8" t="s">
        <v>473</v>
      </c>
      <c r="AS11" s="8" t="s">
        <v>335</v>
      </c>
      <c r="AT11" s="7"/>
      <c r="AU11" s="8" t="s">
        <v>473</v>
      </c>
      <c r="AV11" s="8" t="s">
        <v>335</v>
      </c>
      <c r="AW11" s="7"/>
      <c r="AX11" s="8" t="s">
        <v>473</v>
      </c>
      <c r="AY11" s="8" t="s">
        <v>335</v>
      </c>
      <c r="AZ11" s="8"/>
      <c r="BA11" s="8" t="s">
        <v>473</v>
      </c>
      <c r="BB11" s="8" t="s">
        <v>335</v>
      </c>
      <c r="BC11" s="7"/>
      <c r="BD11" s="8" t="s">
        <v>473</v>
      </c>
      <c r="BE11" s="8" t="s">
        <v>335</v>
      </c>
      <c r="BF11" s="7"/>
      <c r="BG11" s="8" t="s">
        <v>473</v>
      </c>
      <c r="BH11" s="8" t="s">
        <v>335</v>
      </c>
      <c r="BI11" s="2"/>
      <c r="BJ11" s="2"/>
      <c r="BK11" s="2"/>
      <c r="BL11" s="2"/>
      <c r="BM11" s="2"/>
      <c r="BN11" s="2"/>
      <c r="BO11" s="2"/>
      <c r="BP11" s="2"/>
      <c r="BQ11" s="2"/>
      <c r="BR11" s="2"/>
      <c r="BS11" s="2"/>
      <c r="BT11" s="2"/>
      <c r="BU11" s="2"/>
      <c r="BV11" s="2"/>
    </row>
    <row r="12" spans="1:74" ht="51">
      <c r="A12" s="1"/>
      <c r="B12" s="9" t="s">
        <v>491</v>
      </c>
      <c r="C12" s="9" t="s">
        <v>528</v>
      </c>
      <c r="D12" s="1"/>
      <c r="E12" s="9" t="s">
        <v>491</v>
      </c>
      <c r="F12" s="9" t="s">
        <v>528</v>
      </c>
      <c r="G12" s="1"/>
      <c r="H12" s="9" t="s">
        <v>491</v>
      </c>
      <c r="I12" s="9" t="s">
        <v>528</v>
      </c>
      <c r="J12" s="1"/>
      <c r="K12" s="9" t="s">
        <v>491</v>
      </c>
      <c r="L12" s="9" t="s">
        <v>528</v>
      </c>
      <c r="N12" s="9" t="s">
        <v>491</v>
      </c>
      <c r="O12" s="9" t="s">
        <v>528</v>
      </c>
      <c r="P12" s="1"/>
      <c r="Q12" s="9" t="s">
        <v>491</v>
      </c>
      <c r="R12" s="9" t="s">
        <v>528</v>
      </c>
      <c r="S12" s="1"/>
      <c r="T12" s="9" t="s">
        <v>491</v>
      </c>
      <c r="U12" s="9" t="s">
        <v>528</v>
      </c>
      <c r="V12" s="1"/>
      <c r="W12" s="9" t="s">
        <v>491</v>
      </c>
      <c r="X12" s="9" t="s">
        <v>528</v>
      </c>
      <c r="Y12" s="1"/>
      <c r="Z12" s="9" t="s">
        <v>491</v>
      </c>
      <c r="AA12" s="9" t="s">
        <v>528</v>
      </c>
      <c r="AB12" s="1"/>
      <c r="AC12" s="9" t="s">
        <v>491</v>
      </c>
      <c r="AD12" s="9" t="s">
        <v>528</v>
      </c>
      <c r="AE12" s="1"/>
      <c r="AF12" s="9" t="s">
        <v>491</v>
      </c>
      <c r="AG12" s="9" t="s">
        <v>528</v>
      </c>
      <c r="AH12" s="1"/>
      <c r="AI12" s="9" t="s">
        <v>491</v>
      </c>
      <c r="AJ12" s="9" t="s">
        <v>528</v>
      </c>
      <c r="AK12" s="1"/>
      <c r="AL12" s="9" t="s">
        <v>529</v>
      </c>
      <c r="AM12" s="9" t="s">
        <v>530</v>
      </c>
      <c r="AN12" s="1"/>
      <c r="AO12" s="9" t="s">
        <v>529</v>
      </c>
      <c r="AP12" s="9" t="s">
        <v>530</v>
      </c>
      <c r="AQ12" s="1"/>
      <c r="AR12" s="9" t="s">
        <v>529</v>
      </c>
      <c r="AS12" s="9" t="s">
        <v>530</v>
      </c>
      <c r="AT12" s="1"/>
      <c r="AU12" s="9" t="s">
        <v>529</v>
      </c>
      <c r="AV12" s="9" t="s">
        <v>530</v>
      </c>
      <c r="AW12" s="1"/>
      <c r="AX12" s="9" t="s">
        <v>531</v>
      </c>
      <c r="AY12" s="9" t="s">
        <v>532</v>
      </c>
      <c r="AZ12" s="9"/>
      <c r="BA12" s="9" t="s">
        <v>531</v>
      </c>
      <c r="BB12" s="9" t="s">
        <v>532</v>
      </c>
      <c r="BC12" s="1"/>
      <c r="BD12" s="9" t="s">
        <v>531</v>
      </c>
      <c r="BE12" s="9" t="s">
        <v>532</v>
      </c>
      <c r="BF12" s="1"/>
      <c r="BG12" s="2"/>
      <c r="BH12" s="9"/>
      <c r="BI12" s="2"/>
      <c r="BJ12" s="2"/>
      <c r="BK12" s="2"/>
      <c r="BL12" s="2"/>
      <c r="BM12" s="2"/>
      <c r="BN12" s="2"/>
      <c r="BO12" s="2"/>
      <c r="BP12" s="2"/>
      <c r="BQ12" s="2"/>
      <c r="BR12" s="2"/>
      <c r="BS12" s="2"/>
      <c r="BT12" s="2"/>
      <c r="BU12" s="2"/>
      <c r="BV12" s="2"/>
    </row>
    <row r="13" spans="1:74" ht="15.75">
      <c r="A13" s="7"/>
      <c r="B13" s="8" t="s">
        <v>340</v>
      </c>
      <c r="C13" s="8" t="s">
        <v>341</v>
      </c>
      <c r="D13" s="7"/>
      <c r="E13" s="8" t="s">
        <v>340</v>
      </c>
      <c r="F13" s="8" t="s">
        <v>341</v>
      </c>
      <c r="G13" s="7"/>
      <c r="H13" s="8" t="s">
        <v>340</v>
      </c>
      <c r="I13" s="8" t="s">
        <v>341</v>
      </c>
      <c r="J13" s="7"/>
      <c r="K13" s="8" t="s">
        <v>340</v>
      </c>
      <c r="L13" s="8" t="s">
        <v>341</v>
      </c>
      <c r="M13" s="7"/>
      <c r="N13" s="8" t="s">
        <v>340</v>
      </c>
      <c r="O13" s="8" t="s">
        <v>341</v>
      </c>
      <c r="P13" s="7"/>
      <c r="Q13" s="8" t="s">
        <v>340</v>
      </c>
      <c r="R13" s="8" t="s">
        <v>341</v>
      </c>
      <c r="S13" s="7"/>
      <c r="T13" s="8" t="s">
        <v>340</v>
      </c>
      <c r="U13" s="8" t="s">
        <v>341</v>
      </c>
      <c r="V13" s="7"/>
      <c r="W13" s="8" t="s">
        <v>340</v>
      </c>
      <c r="X13" s="8" t="s">
        <v>341</v>
      </c>
      <c r="Y13" s="7"/>
      <c r="Z13" s="8" t="s">
        <v>340</v>
      </c>
      <c r="AA13" s="8" t="s">
        <v>341</v>
      </c>
      <c r="AB13" s="7"/>
      <c r="AC13" s="8" t="s">
        <v>340</v>
      </c>
      <c r="AD13" s="8" t="s">
        <v>341</v>
      </c>
      <c r="AE13" s="7"/>
      <c r="AF13" s="8" t="s">
        <v>340</v>
      </c>
      <c r="AG13" s="8" t="s">
        <v>341</v>
      </c>
      <c r="AH13" s="7"/>
      <c r="AI13" s="8" t="s">
        <v>340</v>
      </c>
      <c r="AJ13" s="8" t="s">
        <v>341</v>
      </c>
      <c r="AK13" s="7"/>
      <c r="AL13" s="8" t="s">
        <v>340</v>
      </c>
      <c r="AM13" s="8" t="s">
        <v>341</v>
      </c>
      <c r="AN13" s="7"/>
      <c r="AO13" s="8" t="s">
        <v>340</v>
      </c>
      <c r="AP13" s="8" t="s">
        <v>341</v>
      </c>
      <c r="AQ13" s="7"/>
      <c r="AR13" s="8" t="s">
        <v>340</v>
      </c>
      <c r="AS13" s="8" t="s">
        <v>341</v>
      </c>
      <c r="AT13" s="7"/>
      <c r="AU13" s="8" t="s">
        <v>340</v>
      </c>
      <c r="AV13" s="8" t="s">
        <v>341</v>
      </c>
      <c r="AW13" s="7"/>
      <c r="AX13" s="8" t="s">
        <v>340</v>
      </c>
      <c r="AY13" s="8" t="s">
        <v>341</v>
      </c>
      <c r="AZ13" s="8"/>
      <c r="BA13" s="8" t="s">
        <v>340</v>
      </c>
      <c r="BB13" s="8" t="s">
        <v>341</v>
      </c>
      <c r="BC13" s="7"/>
      <c r="BD13" s="8" t="s">
        <v>340</v>
      </c>
      <c r="BE13" s="8" t="s">
        <v>341</v>
      </c>
      <c r="BF13" s="7"/>
      <c r="BG13" s="8" t="s">
        <v>340</v>
      </c>
      <c r="BH13" s="8" t="s">
        <v>341</v>
      </c>
      <c r="BI13" s="2"/>
      <c r="BJ13" s="2"/>
      <c r="BK13" s="2"/>
      <c r="BL13" s="2"/>
      <c r="BM13" s="2"/>
      <c r="BN13" s="2"/>
      <c r="BO13" s="2"/>
      <c r="BP13" s="2"/>
      <c r="BQ13" s="2"/>
      <c r="BR13" s="2"/>
      <c r="BS13" s="2"/>
      <c r="BT13" s="2"/>
      <c r="BU13" s="2"/>
      <c r="BV13" s="2"/>
    </row>
    <row r="14" spans="1:74" ht="51">
      <c r="A14" s="1"/>
      <c r="B14" s="9" t="s">
        <v>536</v>
      </c>
      <c r="C14" s="9" t="s">
        <v>537</v>
      </c>
      <c r="D14" s="1"/>
      <c r="E14" s="9" t="s">
        <v>536</v>
      </c>
      <c r="F14" s="9" t="s">
        <v>537</v>
      </c>
      <c r="G14" s="1"/>
      <c r="H14" s="9" t="s">
        <v>539</v>
      </c>
      <c r="I14" s="9" t="s">
        <v>540</v>
      </c>
      <c r="J14" s="1"/>
      <c r="K14" s="9" t="s">
        <v>539</v>
      </c>
      <c r="L14" s="9" t="s">
        <v>540</v>
      </c>
      <c r="M14" s="1"/>
      <c r="N14" s="9" t="s">
        <v>538</v>
      </c>
      <c r="O14" s="9" t="s">
        <v>535</v>
      </c>
      <c r="P14" s="1"/>
      <c r="Q14" s="9" t="s">
        <v>538</v>
      </c>
      <c r="R14" s="9" t="s">
        <v>535</v>
      </c>
      <c r="S14" s="1"/>
      <c r="T14" s="9" t="s">
        <v>538</v>
      </c>
      <c r="U14" s="9" t="s">
        <v>535</v>
      </c>
      <c r="V14" s="1"/>
      <c r="W14" s="9" t="s">
        <v>538</v>
      </c>
      <c r="X14" s="9" t="s">
        <v>535</v>
      </c>
      <c r="Y14" s="1"/>
      <c r="Z14" s="9" t="s">
        <v>538</v>
      </c>
      <c r="AA14" s="9" t="s">
        <v>535</v>
      </c>
      <c r="AB14" s="1"/>
      <c r="AC14" s="9" t="s">
        <v>538</v>
      </c>
      <c r="AD14" s="9" t="s">
        <v>535</v>
      </c>
      <c r="AE14" s="1"/>
      <c r="AF14" s="9" t="s">
        <v>538</v>
      </c>
      <c r="AG14" s="9" t="s">
        <v>535</v>
      </c>
      <c r="AH14" s="1"/>
      <c r="AI14" s="9" t="s">
        <v>538</v>
      </c>
      <c r="AJ14" s="9" t="s">
        <v>535</v>
      </c>
      <c r="AK14" s="1"/>
      <c r="AL14" s="9" t="s">
        <v>538</v>
      </c>
      <c r="AM14" s="9" t="s">
        <v>535</v>
      </c>
      <c r="AN14" s="1"/>
      <c r="AO14" s="9" t="s">
        <v>538</v>
      </c>
      <c r="AP14" s="9" t="s">
        <v>535</v>
      </c>
      <c r="AQ14" s="1"/>
      <c r="AR14" s="9" t="s">
        <v>538</v>
      </c>
      <c r="AS14" s="9" t="s">
        <v>535</v>
      </c>
      <c r="AT14" s="1"/>
      <c r="AU14" s="9" t="s">
        <v>538</v>
      </c>
      <c r="AV14" s="9" t="s">
        <v>535</v>
      </c>
      <c r="AW14" s="1"/>
      <c r="AX14" s="9" t="s">
        <v>538</v>
      </c>
      <c r="AY14" s="9" t="s">
        <v>535</v>
      </c>
      <c r="AZ14" s="9"/>
      <c r="BA14" s="9" t="s">
        <v>541</v>
      </c>
      <c r="BB14" s="9" t="s">
        <v>542</v>
      </c>
      <c r="BC14" s="1"/>
      <c r="BD14" s="9" t="s">
        <v>443</v>
      </c>
      <c r="BE14" s="10" t="s">
        <v>444</v>
      </c>
      <c r="BF14" s="1"/>
      <c r="BG14" s="2"/>
      <c r="BH14" s="2"/>
      <c r="BI14" s="2"/>
      <c r="BJ14" s="2"/>
      <c r="BK14" s="2"/>
      <c r="BL14" s="2"/>
      <c r="BM14" s="2"/>
      <c r="BN14" s="2"/>
      <c r="BO14" s="2"/>
      <c r="BP14" s="2"/>
      <c r="BQ14" s="2"/>
      <c r="BR14" s="2"/>
      <c r="BS14" s="2"/>
      <c r="BT14" s="2"/>
      <c r="BU14" s="2"/>
      <c r="BV14" s="2"/>
    </row>
    <row r="15" spans="1:74" ht="15.75">
      <c r="A15" s="11"/>
      <c r="B15" s="8" t="s">
        <v>182</v>
      </c>
      <c r="C15" s="8" t="s">
        <v>183</v>
      </c>
      <c r="D15" s="7"/>
      <c r="E15" s="8" t="s">
        <v>182</v>
      </c>
      <c r="F15" s="8" t="s">
        <v>183</v>
      </c>
      <c r="G15" s="7"/>
      <c r="H15" s="8" t="s">
        <v>182</v>
      </c>
      <c r="I15" s="8" t="s">
        <v>183</v>
      </c>
      <c r="J15" s="7"/>
      <c r="K15" s="8" t="s">
        <v>182</v>
      </c>
      <c r="L15" s="8" t="s">
        <v>183</v>
      </c>
      <c r="M15" s="7"/>
      <c r="N15" s="8" t="s">
        <v>182</v>
      </c>
      <c r="O15" s="8" t="s">
        <v>183</v>
      </c>
      <c r="P15" s="7"/>
      <c r="Q15" s="8" t="s">
        <v>182</v>
      </c>
      <c r="R15" s="8" t="s">
        <v>183</v>
      </c>
      <c r="S15" s="7"/>
      <c r="T15" s="8" t="s">
        <v>182</v>
      </c>
      <c r="U15" s="8" t="s">
        <v>183</v>
      </c>
      <c r="V15" s="7"/>
      <c r="W15" s="8" t="s">
        <v>182</v>
      </c>
      <c r="X15" s="8" t="s">
        <v>183</v>
      </c>
      <c r="Y15" s="7"/>
      <c r="Z15" s="8" t="s">
        <v>182</v>
      </c>
      <c r="AA15" s="8" t="s">
        <v>183</v>
      </c>
      <c r="AB15" s="7"/>
      <c r="AC15" s="8" t="s">
        <v>182</v>
      </c>
      <c r="AD15" s="8" t="s">
        <v>183</v>
      </c>
      <c r="AE15" s="7"/>
      <c r="AF15" s="8" t="s">
        <v>182</v>
      </c>
      <c r="AG15" s="8" t="s">
        <v>183</v>
      </c>
      <c r="AH15" s="7"/>
      <c r="AI15" s="8" t="s">
        <v>182</v>
      </c>
      <c r="AJ15" s="8" t="s">
        <v>183</v>
      </c>
      <c r="AK15" s="7"/>
      <c r="AL15" s="8" t="s">
        <v>182</v>
      </c>
      <c r="AM15" s="8" t="s">
        <v>183</v>
      </c>
      <c r="AN15" s="7"/>
      <c r="AO15" s="8" t="s">
        <v>182</v>
      </c>
      <c r="AP15" s="8" t="s">
        <v>183</v>
      </c>
      <c r="AQ15" s="7"/>
      <c r="AR15" s="8" t="s">
        <v>182</v>
      </c>
      <c r="AS15" s="8" t="s">
        <v>183</v>
      </c>
      <c r="AT15" s="7"/>
      <c r="AU15" s="8" t="s">
        <v>182</v>
      </c>
      <c r="AV15" s="8" t="s">
        <v>183</v>
      </c>
      <c r="AW15" s="7"/>
      <c r="AX15" s="8" t="s">
        <v>182</v>
      </c>
      <c r="AY15" s="8" t="s">
        <v>183</v>
      </c>
      <c r="AZ15" s="8"/>
      <c r="BA15" s="8" t="s">
        <v>182</v>
      </c>
      <c r="BB15" s="8" t="s">
        <v>183</v>
      </c>
      <c r="BC15" s="7"/>
      <c r="BD15" s="8" t="s">
        <v>182</v>
      </c>
      <c r="BE15" s="8" t="s">
        <v>183</v>
      </c>
      <c r="BF15" s="7"/>
      <c r="BG15" s="8" t="s">
        <v>182</v>
      </c>
      <c r="BH15" s="8" t="s">
        <v>183</v>
      </c>
      <c r="BI15" s="2"/>
      <c r="BJ15" s="2"/>
      <c r="BK15" s="2"/>
      <c r="BL15" s="2"/>
      <c r="BM15" s="2"/>
      <c r="BN15" s="2"/>
      <c r="BO15" s="2"/>
      <c r="BP15" s="2"/>
      <c r="BQ15" s="2"/>
      <c r="BR15" s="2"/>
      <c r="BS15" s="2"/>
      <c r="BT15" s="2"/>
      <c r="BU15" s="2"/>
      <c r="BV15" s="2"/>
    </row>
    <row r="16" spans="1:74" ht="76.5">
      <c r="A16" s="1"/>
      <c r="B16" s="9" t="s">
        <v>492</v>
      </c>
      <c r="C16" s="9" t="s">
        <v>493</v>
      </c>
      <c r="D16" s="1"/>
      <c r="E16" s="9" t="s">
        <v>492</v>
      </c>
      <c r="F16" s="9" t="s">
        <v>493</v>
      </c>
      <c r="G16" s="1"/>
      <c r="H16" s="9" t="s">
        <v>492</v>
      </c>
      <c r="I16" s="9" t="s">
        <v>493</v>
      </c>
      <c r="J16" s="1"/>
      <c r="K16" s="9" t="s">
        <v>492</v>
      </c>
      <c r="L16" s="9" t="s">
        <v>493</v>
      </c>
      <c r="M16" s="1"/>
      <c r="N16" s="9" t="s">
        <v>492</v>
      </c>
      <c r="O16" s="9" t="s">
        <v>493</v>
      </c>
      <c r="P16" s="1"/>
      <c r="Q16" s="9" t="s">
        <v>518</v>
      </c>
      <c r="R16" s="9" t="s">
        <v>514</v>
      </c>
      <c r="S16" s="1"/>
      <c r="T16" s="9" t="s">
        <v>492</v>
      </c>
      <c r="U16" s="9" t="s">
        <v>493</v>
      </c>
      <c r="V16" s="1"/>
      <c r="W16" s="9" t="s">
        <v>513</v>
      </c>
      <c r="X16" s="9" t="s">
        <v>543</v>
      </c>
      <c r="Y16" s="1"/>
      <c r="Z16" s="9" t="s">
        <v>519</v>
      </c>
      <c r="AA16" s="9" t="s">
        <v>520</v>
      </c>
      <c r="AB16" s="1"/>
      <c r="AC16" s="9" t="s">
        <v>519</v>
      </c>
      <c r="AD16" s="9" t="s">
        <v>520</v>
      </c>
      <c r="AE16" s="1"/>
      <c r="AF16" s="9" t="s">
        <v>519</v>
      </c>
      <c r="AG16" s="9" t="s">
        <v>520</v>
      </c>
      <c r="AH16" s="1"/>
      <c r="AI16" s="9" t="s">
        <v>519</v>
      </c>
      <c r="AJ16" s="9" t="s">
        <v>520</v>
      </c>
      <c r="AK16" s="1"/>
      <c r="AL16" s="9" t="s">
        <v>521</v>
      </c>
      <c r="AM16" s="9" t="s">
        <v>522</v>
      </c>
      <c r="AN16" s="1"/>
      <c r="AO16" s="9" t="s">
        <v>521</v>
      </c>
      <c r="AP16" s="9" t="s">
        <v>522</v>
      </c>
      <c r="AQ16" s="1"/>
      <c r="AR16" s="9" t="s">
        <v>524</v>
      </c>
      <c r="AS16" s="9" t="s">
        <v>523</v>
      </c>
      <c r="AT16" s="1"/>
      <c r="AU16" s="9" t="s">
        <v>492</v>
      </c>
      <c r="AV16" s="9" t="s">
        <v>493</v>
      </c>
      <c r="AW16" s="1"/>
      <c r="AX16" s="9" t="s">
        <v>525</v>
      </c>
      <c r="AY16" s="9" t="s">
        <v>515</v>
      </c>
      <c r="AZ16" s="9"/>
      <c r="BA16" s="9" t="s">
        <v>526</v>
      </c>
      <c r="BB16" s="9" t="s">
        <v>516</v>
      </c>
      <c r="BC16" s="1"/>
      <c r="BD16" s="9" t="s">
        <v>527</v>
      </c>
      <c r="BE16" s="9" t="s">
        <v>517</v>
      </c>
      <c r="BF16" s="1"/>
      <c r="BG16" s="2"/>
      <c r="BH16" s="2"/>
      <c r="BI16" s="2"/>
      <c r="BJ16" s="2"/>
      <c r="BK16" s="2"/>
      <c r="BL16" s="2"/>
      <c r="BM16" s="2"/>
      <c r="BN16" s="2"/>
      <c r="BO16" s="2"/>
      <c r="BP16" s="2"/>
      <c r="BQ16" s="2"/>
      <c r="BR16" s="2"/>
      <c r="BS16" s="2"/>
      <c r="BT16" s="2"/>
      <c r="BU16" s="2"/>
      <c r="BV16" s="2"/>
    </row>
    <row r="17" spans="1:74" ht="15.75">
      <c r="A17" s="11"/>
      <c r="B17" s="8" t="s">
        <v>141</v>
      </c>
      <c r="C17" s="8" t="s">
        <v>142</v>
      </c>
      <c r="D17" s="7"/>
      <c r="E17" s="8" t="s">
        <v>141</v>
      </c>
      <c r="F17" s="8" t="s">
        <v>142</v>
      </c>
      <c r="G17" s="7"/>
      <c r="H17" s="8" t="s">
        <v>141</v>
      </c>
      <c r="I17" s="8" t="s">
        <v>142</v>
      </c>
      <c r="J17" s="7"/>
      <c r="K17" s="8" t="s">
        <v>141</v>
      </c>
      <c r="L17" s="8" t="s">
        <v>142</v>
      </c>
      <c r="M17" s="7"/>
      <c r="N17" s="8" t="s">
        <v>141</v>
      </c>
      <c r="O17" s="8" t="s">
        <v>142</v>
      </c>
      <c r="P17" s="7"/>
      <c r="Q17" s="8" t="s">
        <v>141</v>
      </c>
      <c r="R17" s="8" t="s">
        <v>142</v>
      </c>
      <c r="S17" s="7"/>
      <c r="T17" s="8" t="s">
        <v>141</v>
      </c>
      <c r="U17" s="8" t="s">
        <v>142</v>
      </c>
      <c r="V17" s="7"/>
      <c r="W17" s="8" t="s">
        <v>141</v>
      </c>
      <c r="X17" s="8" t="s">
        <v>142</v>
      </c>
      <c r="Y17" s="7"/>
      <c r="Z17" s="8" t="s">
        <v>141</v>
      </c>
      <c r="AA17" s="8" t="s">
        <v>142</v>
      </c>
      <c r="AB17" s="7"/>
      <c r="AC17" s="8" t="s">
        <v>141</v>
      </c>
      <c r="AD17" s="8" t="s">
        <v>142</v>
      </c>
      <c r="AE17" s="7"/>
      <c r="AF17" s="8" t="s">
        <v>141</v>
      </c>
      <c r="AG17" s="8" t="s">
        <v>142</v>
      </c>
      <c r="AH17" s="7"/>
      <c r="AI17" s="8" t="s">
        <v>141</v>
      </c>
      <c r="AJ17" s="8" t="s">
        <v>142</v>
      </c>
      <c r="AK17" s="7"/>
      <c r="AL17" s="8" t="s">
        <v>141</v>
      </c>
      <c r="AM17" s="8" t="s">
        <v>142</v>
      </c>
      <c r="AN17" s="7"/>
      <c r="AO17" s="8" t="s">
        <v>141</v>
      </c>
      <c r="AP17" s="8" t="s">
        <v>142</v>
      </c>
      <c r="AQ17" s="7"/>
      <c r="AR17" s="8" t="s">
        <v>141</v>
      </c>
      <c r="AS17" s="8" t="s">
        <v>142</v>
      </c>
      <c r="AT17" s="7"/>
      <c r="AU17" s="8" t="s">
        <v>141</v>
      </c>
      <c r="AV17" s="8" t="s">
        <v>142</v>
      </c>
      <c r="AW17" s="7"/>
      <c r="AX17" s="8" t="s">
        <v>141</v>
      </c>
      <c r="AY17" s="8" t="s">
        <v>142</v>
      </c>
      <c r="AZ17" s="8"/>
      <c r="BA17" s="8" t="s">
        <v>141</v>
      </c>
      <c r="BB17" s="8" t="s">
        <v>142</v>
      </c>
      <c r="BC17" s="7"/>
      <c r="BD17" s="8" t="s">
        <v>141</v>
      </c>
      <c r="BE17" s="8" t="s">
        <v>142</v>
      </c>
      <c r="BF17" s="7"/>
      <c r="BG17" s="8" t="s">
        <v>141</v>
      </c>
      <c r="BH17" s="8" t="s">
        <v>142</v>
      </c>
      <c r="BI17" s="2"/>
      <c r="BJ17" s="2"/>
      <c r="BK17" s="2"/>
      <c r="BL17" s="2"/>
      <c r="BM17" s="2"/>
      <c r="BN17" s="2"/>
      <c r="BO17" s="2"/>
      <c r="BP17" s="2"/>
      <c r="BQ17" s="2"/>
      <c r="BR17" s="2"/>
      <c r="BS17" s="2"/>
      <c r="BT17" s="2"/>
      <c r="BU17" s="2"/>
      <c r="BV17" s="2"/>
    </row>
    <row r="18" spans="1:74" ht="63.75">
      <c r="A18" s="1"/>
      <c r="B18" s="9" t="s">
        <v>545</v>
      </c>
      <c r="C18" s="9" t="s">
        <v>546</v>
      </c>
      <c r="D18" s="1"/>
      <c r="E18" s="9" t="s">
        <v>545</v>
      </c>
      <c r="F18" s="9" t="s">
        <v>546</v>
      </c>
      <c r="G18" s="1"/>
      <c r="H18" s="9" t="s">
        <v>545</v>
      </c>
      <c r="I18" s="9" t="s">
        <v>546</v>
      </c>
      <c r="J18" s="1"/>
      <c r="K18" s="9" t="s">
        <v>545</v>
      </c>
      <c r="L18" s="9" t="s">
        <v>546</v>
      </c>
      <c r="M18" s="1"/>
      <c r="N18" s="9" t="s">
        <v>545</v>
      </c>
      <c r="O18" s="9" t="s">
        <v>546</v>
      </c>
      <c r="P18" s="1"/>
      <c r="Q18" s="9" t="s">
        <v>545</v>
      </c>
      <c r="R18" s="9" t="s">
        <v>546</v>
      </c>
      <c r="S18" s="1"/>
      <c r="T18" s="9" t="s">
        <v>545</v>
      </c>
      <c r="U18" s="9" t="s">
        <v>546</v>
      </c>
      <c r="V18" s="1"/>
      <c r="W18" s="9" t="s">
        <v>545</v>
      </c>
      <c r="X18" s="9" t="s">
        <v>546</v>
      </c>
      <c r="Y18" s="1"/>
      <c r="Z18" s="9" t="s">
        <v>545</v>
      </c>
      <c r="AA18" s="9" t="s">
        <v>546</v>
      </c>
      <c r="AB18" s="1"/>
      <c r="AC18" s="9" t="s">
        <v>545</v>
      </c>
      <c r="AD18" s="9" t="s">
        <v>546</v>
      </c>
      <c r="AE18" s="1"/>
      <c r="AF18" s="9" t="s">
        <v>545</v>
      </c>
      <c r="AG18" s="9" t="s">
        <v>546</v>
      </c>
      <c r="AH18" s="1"/>
      <c r="AI18" s="9" t="s">
        <v>545</v>
      </c>
      <c r="AJ18" s="9" t="s">
        <v>546</v>
      </c>
      <c r="AK18" s="1"/>
      <c r="AL18" s="9" t="s">
        <v>548</v>
      </c>
      <c r="AM18" s="9" t="s">
        <v>547</v>
      </c>
      <c r="AN18" s="1"/>
      <c r="AO18" s="9" t="s">
        <v>548</v>
      </c>
      <c r="AP18" s="9" t="s">
        <v>547</v>
      </c>
      <c r="AQ18" s="1"/>
      <c r="AR18" s="9" t="s">
        <v>548</v>
      </c>
      <c r="AS18" s="9" t="s">
        <v>547</v>
      </c>
      <c r="AT18" s="1"/>
      <c r="AU18" s="9" t="s">
        <v>548</v>
      </c>
      <c r="AV18" s="9" t="s">
        <v>547</v>
      </c>
      <c r="AW18" s="1"/>
      <c r="AX18" s="9" t="s">
        <v>549</v>
      </c>
      <c r="AY18" s="9" t="s">
        <v>550</v>
      </c>
      <c r="AZ18" s="12"/>
      <c r="BA18" s="12" t="s">
        <v>551</v>
      </c>
      <c r="BB18" s="12" t="s">
        <v>552</v>
      </c>
      <c r="BC18" s="1"/>
      <c r="BD18" s="9" t="s">
        <v>549</v>
      </c>
      <c r="BE18" s="9" t="s">
        <v>550</v>
      </c>
      <c r="BF18" s="1"/>
      <c r="BG18" s="2"/>
      <c r="BH18" s="2"/>
      <c r="BI18" s="2"/>
      <c r="BJ18" s="2"/>
      <c r="BK18" s="2"/>
      <c r="BL18" s="2"/>
      <c r="BM18" s="2"/>
      <c r="BN18" s="2"/>
      <c r="BO18" s="2"/>
      <c r="BP18" s="2"/>
      <c r="BQ18" s="2"/>
      <c r="BR18" s="2"/>
      <c r="BS18" s="2"/>
      <c r="BT18" s="2"/>
      <c r="BU18" s="2"/>
      <c r="BV18" s="2"/>
    </row>
    <row r="19" spans="1:74" ht="15.75">
      <c r="A19" s="1"/>
      <c r="B19" s="8" t="s">
        <v>140</v>
      </c>
      <c r="C19" s="8" t="s">
        <v>139</v>
      </c>
      <c r="D19" s="1"/>
      <c r="E19" s="8" t="s">
        <v>140</v>
      </c>
      <c r="F19" s="8" t="s">
        <v>139</v>
      </c>
      <c r="G19" s="1"/>
      <c r="H19" s="8" t="s">
        <v>140</v>
      </c>
      <c r="I19" s="8" t="s">
        <v>139</v>
      </c>
      <c r="J19" s="7"/>
      <c r="K19" s="8" t="s">
        <v>140</v>
      </c>
      <c r="L19" s="8" t="s">
        <v>139</v>
      </c>
      <c r="M19" s="1"/>
      <c r="N19" s="8" t="s">
        <v>140</v>
      </c>
      <c r="O19" s="8" t="s">
        <v>139</v>
      </c>
      <c r="P19" s="7"/>
      <c r="Q19" s="8" t="s">
        <v>140</v>
      </c>
      <c r="R19" s="8" t="s">
        <v>139</v>
      </c>
      <c r="S19" s="7"/>
      <c r="T19" s="8" t="s">
        <v>140</v>
      </c>
      <c r="U19" s="8" t="s">
        <v>139</v>
      </c>
      <c r="V19" s="7"/>
      <c r="W19" s="8" t="s">
        <v>140</v>
      </c>
      <c r="X19" s="8" t="s">
        <v>139</v>
      </c>
      <c r="Y19" s="7"/>
      <c r="Z19" s="8" t="s">
        <v>140</v>
      </c>
      <c r="AA19" s="8" t="s">
        <v>139</v>
      </c>
      <c r="AB19" s="7"/>
      <c r="AC19" s="8" t="s">
        <v>140</v>
      </c>
      <c r="AD19" s="8" t="s">
        <v>139</v>
      </c>
      <c r="AE19" s="7"/>
      <c r="AF19" s="8" t="s">
        <v>140</v>
      </c>
      <c r="AG19" s="8" t="s">
        <v>139</v>
      </c>
      <c r="AH19" s="7"/>
      <c r="AI19" s="8" t="s">
        <v>140</v>
      </c>
      <c r="AJ19" s="8" t="s">
        <v>139</v>
      </c>
      <c r="AK19" s="7"/>
      <c r="AL19" s="8" t="s">
        <v>140</v>
      </c>
      <c r="AM19" s="8" t="s">
        <v>139</v>
      </c>
      <c r="AN19" s="7"/>
      <c r="AO19" s="8" t="s">
        <v>140</v>
      </c>
      <c r="AP19" s="8" t="s">
        <v>139</v>
      </c>
      <c r="AQ19" s="7"/>
      <c r="AR19" s="8" t="s">
        <v>140</v>
      </c>
      <c r="AS19" s="8" t="s">
        <v>139</v>
      </c>
      <c r="AT19" s="7"/>
      <c r="AU19" s="8" t="s">
        <v>140</v>
      </c>
      <c r="AV19" s="8" t="s">
        <v>139</v>
      </c>
      <c r="AW19" s="7"/>
      <c r="AX19" s="8" t="s">
        <v>140</v>
      </c>
      <c r="AY19" s="8" t="s">
        <v>139</v>
      </c>
      <c r="AZ19" s="8"/>
      <c r="BA19" s="8" t="s">
        <v>140</v>
      </c>
      <c r="BB19" s="8" t="s">
        <v>139</v>
      </c>
      <c r="BC19" s="7"/>
      <c r="BD19" s="8" t="s">
        <v>140</v>
      </c>
      <c r="BE19" s="8" t="s">
        <v>139</v>
      </c>
      <c r="BF19" s="7"/>
      <c r="BG19" s="8" t="s">
        <v>140</v>
      </c>
      <c r="BH19" s="8" t="s">
        <v>139</v>
      </c>
      <c r="BI19" s="2"/>
      <c r="BJ19" s="2"/>
      <c r="BK19" s="2"/>
      <c r="BL19" s="2"/>
      <c r="BM19" s="2"/>
      <c r="BN19" s="2"/>
      <c r="BO19" s="2"/>
      <c r="BP19" s="2"/>
      <c r="BQ19" s="2"/>
      <c r="BR19" s="2"/>
      <c r="BS19" s="2"/>
      <c r="BT19" s="2"/>
      <c r="BU19" s="2"/>
      <c r="BV19" s="2"/>
    </row>
    <row r="20" spans="1:74" ht="130.5">
      <c r="A20" s="7"/>
      <c r="B20" s="13" t="s">
        <v>449</v>
      </c>
      <c r="C20" s="13" t="s">
        <v>449</v>
      </c>
      <c r="D20" s="7"/>
      <c r="E20" s="13" t="s">
        <v>449</v>
      </c>
      <c r="F20" s="13" t="s">
        <v>449</v>
      </c>
      <c r="G20" s="7"/>
      <c r="H20" s="9" t="s">
        <v>563</v>
      </c>
      <c r="I20" s="9" t="s">
        <v>564</v>
      </c>
      <c r="J20" s="1"/>
      <c r="K20" s="9" t="s">
        <v>563</v>
      </c>
      <c r="L20" s="9" t="s">
        <v>564</v>
      </c>
      <c r="M20" s="1"/>
      <c r="N20" s="9" t="s">
        <v>553</v>
      </c>
      <c r="O20" s="9" t="s">
        <v>554</v>
      </c>
      <c r="P20" s="1"/>
      <c r="Q20" s="9" t="s">
        <v>553</v>
      </c>
      <c r="R20" s="9" t="s">
        <v>554</v>
      </c>
      <c r="S20" s="1"/>
      <c r="T20" s="9" t="s">
        <v>555</v>
      </c>
      <c r="U20" s="9" t="s">
        <v>556</v>
      </c>
      <c r="V20" s="1"/>
      <c r="W20" s="9" t="s">
        <v>555</v>
      </c>
      <c r="X20" s="9" t="s">
        <v>556</v>
      </c>
      <c r="Y20" s="1"/>
      <c r="Z20" s="9" t="s">
        <v>557</v>
      </c>
      <c r="AA20" s="9" t="s">
        <v>558</v>
      </c>
      <c r="AB20" s="1"/>
      <c r="AC20" s="9" t="s">
        <v>557</v>
      </c>
      <c r="AD20" s="9" t="s">
        <v>558</v>
      </c>
      <c r="AE20" s="1"/>
      <c r="AF20" s="9" t="s">
        <v>557</v>
      </c>
      <c r="AG20" s="9" t="s">
        <v>558</v>
      </c>
      <c r="AH20" s="1"/>
      <c r="AI20" s="9" t="s">
        <v>557</v>
      </c>
      <c r="AJ20" s="9" t="s">
        <v>558</v>
      </c>
      <c r="AK20" s="1"/>
      <c r="AL20" s="9" t="s">
        <v>560</v>
      </c>
      <c r="AM20" s="9" t="s">
        <v>559</v>
      </c>
      <c r="AN20" s="1"/>
      <c r="AO20" s="9" t="s">
        <v>560</v>
      </c>
      <c r="AP20" s="9" t="s">
        <v>559</v>
      </c>
      <c r="AQ20" s="1"/>
      <c r="AR20" s="9" t="s">
        <v>560</v>
      </c>
      <c r="AS20" s="9" t="s">
        <v>559</v>
      </c>
      <c r="AT20" s="1"/>
      <c r="AU20" s="9" t="s">
        <v>560</v>
      </c>
      <c r="AV20" s="9" t="s">
        <v>559</v>
      </c>
      <c r="AW20" s="1"/>
      <c r="AX20" s="9" t="s">
        <v>560</v>
      </c>
      <c r="AY20" s="9" t="s">
        <v>559</v>
      </c>
      <c r="AZ20" s="10"/>
      <c r="BA20" s="10" t="s">
        <v>561</v>
      </c>
      <c r="BB20" s="10" t="s">
        <v>562</v>
      </c>
      <c r="BC20" s="1"/>
      <c r="BD20" s="10" t="s">
        <v>437</v>
      </c>
      <c r="BE20" s="10" t="s">
        <v>438</v>
      </c>
      <c r="BF20" s="1"/>
      <c r="BG20" s="2"/>
      <c r="BH20" s="2"/>
      <c r="BI20" s="2"/>
      <c r="BJ20" s="2"/>
      <c r="BK20" s="2"/>
      <c r="BL20" s="2"/>
      <c r="BM20" s="2"/>
      <c r="BN20" s="2"/>
      <c r="BO20" s="2"/>
      <c r="BP20" s="2"/>
      <c r="BQ20" s="2"/>
      <c r="BR20" s="2"/>
      <c r="BS20" s="2"/>
      <c r="BT20" s="2"/>
      <c r="BU20" s="2"/>
      <c r="BV20" s="2"/>
    </row>
    <row r="21" spans="1:74" ht="15.75">
      <c r="A21" s="1"/>
      <c r="B21" s="8" t="s">
        <v>143</v>
      </c>
      <c r="C21" s="8" t="s">
        <v>144</v>
      </c>
      <c r="D21" s="1"/>
      <c r="E21" s="8" t="s">
        <v>143</v>
      </c>
      <c r="F21" s="8" t="s">
        <v>144</v>
      </c>
      <c r="G21" s="1"/>
      <c r="H21" s="8" t="s">
        <v>143</v>
      </c>
      <c r="I21" s="8" t="s">
        <v>144</v>
      </c>
      <c r="J21" s="7"/>
      <c r="K21" s="8" t="s">
        <v>143</v>
      </c>
      <c r="L21" s="8" t="s">
        <v>144</v>
      </c>
      <c r="M21" s="1"/>
      <c r="N21" s="8" t="s">
        <v>143</v>
      </c>
      <c r="O21" s="8" t="s">
        <v>144</v>
      </c>
      <c r="P21" s="7"/>
      <c r="Q21" s="8" t="s">
        <v>143</v>
      </c>
      <c r="R21" s="8" t="s">
        <v>144</v>
      </c>
      <c r="S21" s="7"/>
      <c r="T21" s="8" t="s">
        <v>143</v>
      </c>
      <c r="U21" s="8" t="s">
        <v>144</v>
      </c>
      <c r="V21" s="7"/>
      <c r="W21" s="8" t="s">
        <v>143</v>
      </c>
      <c r="X21" s="8" t="s">
        <v>144</v>
      </c>
      <c r="Y21" s="7"/>
      <c r="Z21" s="8" t="s">
        <v>143</v>
      </c>
      <c r="AA21" s="8" t="s">
        <v>144</v>
      </c>
      <c r="AB21" s="7"/>
      <c r="AC21" s="8" t="s">
        <v>143</v>
      </c>
      <c r="AD21" s="8" t="s">
        <v>144</v>
      </c>
      <c r="AE21" s="7"/>
      <c r="AF21" s="8" t="s">
        <v>143</v>
      </c>
      <c r="AG21" s="8" t="s">
        <v>144</v>
      </c>
      <c r="AH21" s="7"/>
      <c r="AI21" s="8" t="s">
        <v>143</v>
      </c>
      <c r="AJ21" s="8" t="s">
        <v>144</v>
      </c>
      <c r="AK21" s="7"/>
      <c r="AL21" s="8" t="s">
        <v>143</v>
      </c>
      <c r="AM21" s="8" t="s">
        <v>144</v>
      </c>
      <c r="AN21" s="7"/>
      <c r="AO21" s="8" t="s">
        <v>143</v>
      </c>
      <c r="AP21" s="8" t="s">
        <v>144</v>
      </c>
      <c r="AQ21" s="7"/>
      <c r="AR21" s="8" t="s">
        <v>143</v>
      </c>
      <c r="AS21" s="8" t="s">
        <v>144</v>
      </c>
      <c r="AT21" s="7"/>
      <c r="AU21" s="8" t="s">
        <v>143</v>
      </c>
      <c r="AV21" s="8" t="s">
        <v>144</v>
      </c>
      <c r="AW21" s="7"/>
      <c r="AX21" s="8" t="s">
        <v>143</v>
      </c>
      <c r="AY21" s="8" t="s">
        <v>144</v>
      </c>
      <c r="AZ21" s="8"/>
      <c r="BA21" s="8" t="s">
        <v>143</v>
      </c>
      <c r="BB21" s="8" t="s">
        <v>144</v>
      </c>
      <c r="BC21" s="7"/>
      <c r="BD21" s="8" t="s">
        <v>143</v>
      </c>
      <c r="BE21" s="8" t="s">
        <v>144</v>
      </c>
      <c r="BF21" s="7"/>
      <c r="BG21" s="8" t="s">
        <v>143</v>
      </c>
      <c r="BH21" s="8" t="s">
        <v>144</v>
      </c>
      <c r="BI21" s="2"/>
      <c r="BJ21" s="2"/>
      <c r="BK21" s="2"/>
      <c r="BL21" s="2"/>
      <c r="BM21" s="2"/>
      <c r="BN21" s="2"/>
      <c r="BO21" s="2"/>
      <c r="BP21" s="2"/>
      <c r="BQ21" s="2"/>
      <c r="BR21" s="2"/>
      <c r="BS21" s="2"/>
      <c r="BT21" s="2"/>
      <c r="BU21" s="2"/>
      <c r="BV21" s="2"/>
    </row>
    <row r="22" spans="1:74" ht="63.75">
      <c r="A22" s="7"/>
      <c r="B22" s="13" t="s">
        <v>449</v>
      </c>
      <c r="C22" s="13" t="s">
        <v>449</v>
      </c>
      <c r="D22" s="7"/>
      <c r="E22" s="13" t="s">
        <v>449</v>
      </c>
      <c r="F22" s="13" t="s">
        <v>449</v>
      </c>
      <c r="G22" s="7"/>
      <c r="H22" s="9" t="s">
        <v>565</v>
      </c>
      <c r="I22" s="9" t="s">
        <v>566</v>
      </c>
      <c r="J22" s="1"/>
      <c r="K22" s="9" t="s">
        <v>565</v>
      </c>
      <c r="L22" s="9" t="s">
        <v>566</v>
      </c>
      <c r="M22" s="1"/>
      <c r="N22" s="9" t="s">
        <v>568</v>
      </c>
      <c r="O22" s="9" t="s">
        <v>567</v>
      </c>
      <c r="P22" s="1"/>
      <c r="Q22" s="9" t="s">
        <v>568</v>
      </c>
      <c r="R22" s="9" t="s">
        <v>567</v>
      </c>
      <c r="S22" s="1"/>
      <c r="T22" s="9" t="s">
        <v>568</v>
      </c>
      <c r="U22" s="9" t="s">
        <v>567</v>
      </c>
      <c r="V22" s="1"/>
      <c r="W22" s="9" t="s">
        <v>568</v>
      </c>
      <c r="X22" s="9" t="s">
        <v>567</v>
      </c>
      <c r="Y22" s="1"/>
      <c r="Z22" s="9" t="s">
        <v>568</v>
      </c>
      <c r="AA22" s="9" t="s">
        <v>567</v>
      </c>
      <c r="AB22" s="1"/>
      <c r="AC22" s="9" t="s">
        <v>568</v>
      </c>
      <c r="AD22" s="9" t="s">
        <v>567</v>
      </c>
      <c r="AE22" s="1"/>
      <c r="AF22" s="9" t="s">
        <v>568</v>
      </c>
      <c r="AG22" s="9" t="s">
        <v>567</v>
      </c>
      <c r="AH22" s="1"/>
      <c r="AI22" s="9" t="s">
        <v>569</v>
      </c>
      <c r="AJ22" s="9" t="s">
        <v>570</v>
      </c>
      <c r="AK22" s="1"/>
      <c r="AL22" s="9" t="s">
        <v>572</v>
      </c>
      <c r="AM22" s="9" t="s">
        <v>571</v>
      </c>
      <c r="AN22" s="1"/>
      <c r="AO22" s="9" t="s">
        <v>572</v>
      </c>
      <c r="AP22" s="9" t="s">
        <v>571</v>
      </c>
      <c r="AQ22" s="1"/>
      <c r="AR22" s="9" t="s">
        <v>572</v>
      </c>
      <c r="AS22" s="9" t="s">
        <v>571</v>
      </c>
      <c r="AT22" s="1"/>
      <c r="AU22" s="9" t="s">
        <v>572</v>
      </c>
      <c r="AV22" s="9" t="s">
        <v>571</v>
      </c>
      <c r="AW22" s="1"/>
      <c r="AX22" s="9" t="s">
        <v>573</v>
      </c>
      <c r="AY22" s="9" t="s">
        <v>574</v>
      </c>
      <c r="AZ22" s="9"/>
      <c r="BA22" s="9" t="s">
        <v>575</v>
      </c>
      <c r="BB22" s="9" t="s">
        <v>576</v>
      </c>
      <c r="BC22" s="1"/>
      <c r="BD22" s="9" t="s">
        <v>575</v>
      </c>
      <c r="BE22" s="9" t="s">
        <v>576</v>
      </c>
      <c r="BF22" s="1"/>
      <c r="BG22" s="2"/>
      <c r="BH22" s="2"/>
      <c r="BI22" s="2"/>
      <c r="BJ22" s="2"/>
      <c r="BK22" s="2"/>
      <c r="BL22" s="2"/>
      <c r="BM22" s="2"/>
      <c r="BN22" s="2"/>
      <c r="BO22" s="2"/>
      <c r="BP22" s="2"/>
      <c r="BQ22" s="2"/>
      <c r="BR22" s="2"/>
      <c r="BS22" s="2"/>
      <c r="BT22" s="2"/>
      <c r="BU22" s="2"/>
      <c r="BV22" s="2"/>
    </row>
    <row r="23" spans="1:74" ht="15.75">
      <c r="A23" s="7"/>
      <c r="B23" s="8"/>
      <c r="C23" s="8"/>
      <c r="D23" s="7"/>
      <c r="E23" s="8"/>
      <c r="F23" s="8"/>
      <c r="G23" s="7"/>
      <c r="H23" s="8"/>
      <c r="I23" s="8"/>
      <c r="J23" s="7"/>
      <c r="K23" s="8"/>
      <c r="L23" s="8"/>
      <c r="M23" s="7"/>
      <c r="N23" s="8"/>
      <c r="O23" s="8"/>
      <c r="P23" s="7"/>
      <c r="Q23" s="8"/>
      <c r="R23" s="8"/>
      <c r="S23" s="7"/>
      <c r="T23" s="8"/>
      <c r="U23" s="8"/>
      <c r="V23" s="7"/>
      <c r="W23" s="8"/>
      <c r="X23" s="8"/>
      <c r="Y23" s="7"/>
      <c r="Z23" s="8"/>
      <c r="AA23" s="8"/>
      <c r="AB23" s="7"/>
      <c r="AC23" s="8"/>
      <c r="AD23" s="8"/>
      <c r="AE23" s="7"/>
      <c r="AF23" s="8"/>
      <c r="AG23" s="8"/>
      <c r="AH23" s="7"/>
      <c r="AI23" s="8"/>
      <c r="AJ23" s="8"/>
      <c r="AK23" s="7"/>
      <c r="AL23" s="8"/>
      <c r="AM23" s="8"/>
      <c r="AN23" s="7"/>
      <c r="AO23" s="8"/>
      <c r="AP23" s="8"/>
      <c r="AQ23" s="7"/>
      <c r="AR23" s="8"/>
      <c r="AS23" s="8"/>
      <c r="AT23" s="7"/>
      <c r="AU23" s="8"/>
      <c r="AV23" s="8"/>
      <c r="AW23" s="7"/>
      <c r="AX23" s="8" t="s">
        <v>474</v>
      </c>
      <c r="AY23" s="8" t="s">
        <v>158</v>
      </c>
      <c r="AZ23" s="8"/>
      <c r="BA23" s="8" t="s">
        <v>474</v>
      </c>
      <c r="BB23" s="8" t="s">
        <v>158</v>
      </c>
      <c r="BC23" s="7"/>
      <c r="BD23" s="8" t="s">
        <v>474</v>
      </c>
      <c r="BE23" s="8" t="s">
        <v>158</v>
      </c>
      <c r="BF23" s="7"/>
      <c r="BG23" s="8" t="s">
        <v>474</v>
      </c>
      <c r="BH23" s="8" t="s">
        <v>158</v>
      </c>
      <c r="BI23" s="2"/>
      <c r="BJ23" s="2"/>
      <c r="BK23" s="2"/>
      <c r="BL23" s="2"/>
      <c r="BM23" s="2"/>
      <c r="BN23" s="2"/>
      <c r="BO23" s="2"/>
      <c r="BP23" s="2"/>
      <c r="BQ23" s="2"/>
      <c r="BR23" s="2"/>
      <c r="BS23" s="2"/>
      <c r="BT23" s="2"/>
      <c r="BU23" s="2"/>
      <c r="BV23" s="2"/>
    </row>
    <row r="24" spans="1:74" ht="89.25">
      <c r="A24" s="1"/>
      <c r="B24" s="2"/>
      <c r="C24" s="2"/>
      <c r="D24" s="1"/>
      <c r="E24" s="2"/>
      <c r="F24" s="2"/>
      <c r="G24" s="1"/>
      <c r="H24" s="2"/>
      <c r="I24" s="2"/>
      <c r="J24" s="1"/>
      <c r="K24" s="2"/>
      <c r="L24" s="2"/>
      <c r="M24" s="1"/>
      <c r="N24" s="9"/>
      <c r="O24" s="12"/>
      <c r="P24" s="1"/>
      <c r="Q24" s="2"/>
      <c r="R24" s="2"/>
      <c r="S24" s="1"/>
      <c r="T24" s="2"/>
      <c r="U24" s="2"/>
      <c r="V24" s="1"/>
      <c r="W24" s="2"/>
      <c r="X24" s="2"/>
      <c r="Y24" s="1"/>
      <c r="Z24" s="2"/>
      <c r="AA24" s="2"/>
      <c r="AB24" s="1"/>
      <c r="AC24" s="2"/>
      <c r="AD24" s="2"/>
      <c r="AE24" s="1"/>
      <c r="AF24" s="2"/>
      <c r="AG24" s="2"/>
      <c r="AH24" s="1"/>
      <c r="AI24" s="2"/>
      <c r="AJ24" s="2"/>
      <c r="AK24" s="1"/>
      <c r="AL24" s="2"/>
      <c r="AM24" s="2"/>
      <c r="AN24" s="1"/>
      <c r="AO24" s="2"/>
      <c r="AP24" s="2"/>
      <c r="AQ24" s="1"/>
      <c r="AR24" s="2"/>
      <c r="AS24" s="2"/>
      <c r="AT24" s="1"/>
      <c r="AU24" s="2"/>
      <c r="AV24" s="2"/>
      <c r="AW24" s="1"/>
      <c r="AX24" s="9" t="s">
        <v>178</v>
      </c>
      <c r="AY24" s="9" t="s">
        <v>185</v>
      </c>
      <c r="AZ24" s="9"/>
      <c r="BA24" s="9" t="s">
        <v>321</v>
      </c>
      <c r="BB24" s="9" t="s">
        <v>327</v>
      </c>
      <c r="BC24" s="1"/>
      <c r="BD24" s="9" t="s">
        <v>445</v>
      </c>
      <c r="BE24" s="10" t="s">
        <v>446</v>
      </c>
      <c r="BF24" s="1"/>
      <c r="BG24" s="2"/>
      <c r="BH24" s="2"/>
      <c r="BI24" s="2"/>
      <c r="BJ24" s="2"/>
      <c r="BK24" s="2"/>
      <c r="BL24" s="2"/>
      <c r="BM24" s="2"/>
      <c r="BN24" s="2"/>
      <c r="BO24" s="2"/>
      <c r="BP24" s="2"/>
      <c r="BQ24" s="2"/>
      <c r="BR24" s="2"/>
      <c r="BS24" s="2"/>
      <c r="BT24" s="2"/>
      <c r="BU24" s="2"/>
      <c r="BV24" s="2"/>
    </row>
    <row r="25" spans="1:74" ht="15.75">
      <c r="A25" s="7"/>
      <c r="B25" s="8"/>
      <c r="C25" s="8"/>
      <c r="D25" s="7"/>
      <c r="E25" s="8"/>
      <c r="F25" s="8"/>
      <c r="G25" s="7"/>
      <c r="H25" s="8"/>
      <c r="I25" s="8"/>
      <c r="J25" s="7"/>
      <c r="K25" s="8"/>
      <c r="L25" s="8"/>
      <c r="M25" s="7"/>
      <c r="N25" s="8"/>
      <c r="O25" s="8"/>
      <c r="P25" s="7"/>
      <c r="Q25" s="8"/>
      <c r="R25" s="8"/>
      <c r="S25" s="7"/>
      <c r="T25" s="8"/>
      <c r="U25" s="8"/>
      <c r="V25" s="7"/>
      <c r="W25" s="8"/>
      <c r="X25" s="8"/>
      <c r="Y25" s="7"/>
      <c r="Z25" s="8"/>
      <c r="AA25" s="8"/>
      <c r="AB25" s="7"/>
      <c r="AC25" s="8"/>
      <c r="AD25" s="8"/>
      <c r="AE25" s="7"/>
      <c r="AF25" s="8"/>
      <c r="AG25" s="8"/>
      <c r="AH25" s="7"/>
      <c r="AI25" s="8"/>
      <c r="AJ25" s="8"/>
      <c r="AK25" s="7"/>
      <c r="AL25" s="8"/>
      <c r="AM25" s="8"/>
      <c r="AN25" s="7"/>
      <c r="AO25" s="8"/>
      <c r="AP25" s="8"/>
      <c r="AQ25" s="7"/>
      <c r="AR25" s="8"/>
      <c r="AS25" s="8"/>
      <c r="AT25" s="7"/>
      <c r="AU25" s="8"/>
      <c r="AV25" s="8"/>
      <c r="AW25" s="7"/>
      <c r="AX25" s="8" t="s">
        <v>179</v>
      </c>
      <c r="AY25" s="8" t="s">
        <v>180</v>
      </c>
      <c r="AZ25" s="8"/>
      <c r="BA25" s="8" t="s">
        <v>179</v>
      </c>
      <c r="BB25" s="8" t="s">
        <v>180</v>
      </c>
      <c r="BC25" s="7"/>
      <c r="BD25" s="8" t="s">
        <v>179</v>
      </c>
      <c r="BE25" s="8" t="s">
        <v>180</v>
      </c>
      <c r="BF25" s="7"/>
      <c r="BG25" s="8" t="s">
        <v>179</v>
      </c>
      <c r="BH25" s="8" t="s">
        <v>180</v>
      </c>
      <c r="BI25" s="2"/>
      <c r="BJ25" s="2"/>
      <c r="BK25" s="2"/>
      <c r="BL25" s="2"/>
      <c r="BM25" s="2"/>
      <c r="BN25" s="2"/>
      <c r="BO25" s="2"/>
      <c r="BP25" s="2"/>
      <c r="BQ25" s="2"/>
      <c r="BR25" s="2"/>
      <c r="BS25" s="2"/>
      <c r="BT25" s="2"/>
      <c r="BU25" s="2"/>
      <c r="BV25" s="2"/>
    </row>
    <row r="26" spans="1:74" ht="76.5">
      <c r="A26" s="1"/>
      <c r="B26" s="2"/>
      <c r="C26" s="2"/>
      <c r="D26" s="1"/>
      <c r="E26" s="2"/>
      <c r="F26" s="2"/>
      <c r="G26" s="1"/>
      <c r="H26" s="2"/>
      <c r="I26" s="2"/>
      <c r="J26" s="1"/>
      <c r="K26" s="2"/>
      <c r="L26" s="2"/>
      <c r="M26" s="1"/>
      <c r="N26" s="9"/>
      <c r="O26" s="12"/>
      <c r="P26" s="1"/>
      <c r="Q26" s="2"/>
      <c r="R26" s="2"/>
      <c r="S26" s="1"/>
      <c r="T26" s="2"/>
      <c r="U26" s="2"/>
      <c r="V26" s="1"/>
      <c r="W26" s="2"/>
      <c r="X26" s="2"/>
      <c r="Y26" s="1"/>
      <c r="Z26" s="2"/>
      <c r="AA26" s="2"/>
      <c r="AB26" s="1"/>
      <c r="AC26" s="2"/>
      <c r="AD26" s="2"/>
      <c r="AE26" s="1"/>
      <c r="AF26" s="2"/>
      <c r="AG26" s="2"/>
      <c r="AH26" s="1"/>
      <c r="AI26" s="2"/>
      <c r="AJ26" s="2"/>
      <c r="AK26" s="1"/>
      <c r="AL26" s="2"/>
      <c r="AM26" s="2"/>
      <c r="AN26" s="1"/>
      <c r="AO26" s="2"/>
      <c r="AP26" s="2"/>
      <c r="AQ26" s="1"/>
      <c r="AR26" s="2"/>
      <c r="AS26" s="2"/>
      <c r="AT26" s="1"/>
      <c r="AU26" s="2"/>
      <c r="AV26" s="2"/>
      <c r="AW26" s="1"/>
      <c r="AX26" s="9" t="s">
        <v>181</v>
      </c>
      <c r="AY26" s="9" t="s">
        <v>184</v>
      </c>
      <c r="AZ26" s="9"/>
      <c r="BA26" s="9" t="s">
        <v>322</v>
      </c>
      <c r="BB26" s="9" t="s">
        <v>328</v>
      </c>
      <c r="BC26" s="1"/>
      <c r="BD26" s="9" t="s">
        <v>447</v>
      </c>
      <c r="BE26" s="10" t="s">
        <v>448</v>
      </c>
      <c r="BF26" s="1"/>
      <c r="BG26" s="2"/>
      <c r="BH26" s="2"/>
      <c r="BI26" s="2"/>
      <c r="BJ26" s="2"/>
      <c r="BK26" s="2"/>
      <c r="BL26" s="2"/>
      <c r="BM26" s="2"/>
      <c r="BN26" s="2"/>
      <c r="BO26" s="2"/>
      <c r="BP26" s="2"/>
      <c r="BQ26" s="2"/>
      <c r="BR26" s="2"/>
      <c r="BS26" s="2"/>
      <c r="BT26" s="2"/>
      <c r="BU26" s="2"/>
      <c r="BV26" s="2"/>
    </row>
    <row r="27" spans="1:74" ht="15.75">
      <c r="A27" s="7"/>
      <c r="B27" s="8"/>
      <c r="C27" s="8"/>
      <c r="D27" s="7"/>
      <c r="E27" s="8"/>
      <c r="F27" s="8"/>
      <c r="G27" s="7"/>
      <c r="H27" s="8"/>
      <c r="I27" s="8"/>
      <c r="J27" s="7"/>
      <c r="K27" s="8"/>
      <c r="L27" s="8"/>
      <c r="M27" s="7"/>
      <c r="N27" s="8"/>
      <c r="O27" s="8"/>
      <c r="P27" s="7"/>
      <c r="Q27" s="8"/>
      <c r="R27" s="8"/>
      <c r="S27" s="7"/>
      <c r="T27" s="8"/>
      <c r="U27" s="8"/>
      <c r="V27" s="7"/>
      <c r="W27" s="8"/>
      <c r="X27" s="8"/>
      <c r="Y27" s="7"/>
      <c r="Z27" s="8"/>
      <c r="AA27" s="8"/>
      <c r="AB27" s="7"/>
      <c r="AC27" s="8"/>
      <c r="AD27" s="8"/>
      <c r="AE27" s="7"/>
      <c r="AF27" s="8"/>
      <c r="AG27" s="8"/>
      <c r="AH27" s="7"/>
      <c r="AI27" s="8"/>
      <c r="AJ27" s="8"/>
      <c r="AK27" s="7"/>
      <c r="AL27" s="8"/>
      <c r="AM27" s="8"/>
      <c r="AN27" s="7"/>
      <c r="AO27" s="8"/>
      <c r="AP27" s="8"/>
      <c r="AQ27" s="7"/>
      <c r="AR27" s="8"/>
      <c r="AS27" s="8"/>
      <c r="AT27" s="7"/>
      <c r="AU27" s="8"/>
      <c r="AV27" s="8"/>
      <c r="AW27" s="7"/>
      <c r="AX27" s="8" t="s">
        <v>159</v>
      </c>
      <c r="AY27" s="8" t="s">
        <v>162</v>
      </c>
      <c r="AZ27" s="8"/>
      <c r="BA27" s="8" t="s">
        <v>159</v>
      </c>
      <c r="BB27" s="8" t="s">
        <v>162</v>
      </c>
      <c r="BC27" s="7"/>
      <c r="BD27" s="8" t="s">
        <v>159</v>
      </c>
      <c r="BE27" s="8" t="s">
        <v>162</v>
      </c>
      <c r="BF27" s="7"/>
      <c r="BG27" s="8" t="s">
        <v>159</v>
      </c>
      <c r="BH27" s="8" t="s">
        <v>162</v>
      </c>
      <c r="BI27" s="2"/>
      <c r="BJ27" s="2"/>
      <c r="BK27" s="2"/>
      <c r="BL27" s="2"/>
      <c r="BM27" s="2"/>
      <c r="BN27" s="2"/>
      <c r="BO27" s="2"/>
      <c r="BP27" s="2"/>
      <c r="BQ27" s="2"/>
      <c r="BR27" s="2"/>
      <c r="BS27" s="2"/>
      <c r="BT27" s="2"/>
      <c r="BU27" s="2"/>
      <c r="BV27" s="2"/>
    </row>
    <row r="28" spans="1:74" ht="76.5">
      <c r="A28" s="1"/>
      <c r="B28" s="2"/>
      <c r="C28" s="2"/>
      <c r="D28" s="1"/>
      <c r="E28" s="2"/>
      <c r="F28" s="2"/>
      <c r="G28" s="1"/>
      <c r="H28" s="2"/>
      <c r="I28" s="2"/>
      <c r="J28" s="1"/>
      <c r="K28" s="2"/>
      <c r="L28" s="2"/>
      <c r="M28" s="1"/>
      <c r="N28" s="9"/>
      <c r="O28" s="12"/>
      <c r="P28" s="1"/>
      <c r="Q28" s="2"/>
      <c r="R28" s="2"/>
      <c r="S28" s="1"/>
      <c r="T28" s="2"/>
      <c r="U28" s="2"/>
      <c r="V28" s="1"/>
      <c r="W28" s="2"/>
      <c r="X28" s="2"/>
      <c r="Y28" s="1"/>
      <c r="Z28" s="2"/>
      <c r="AA28" s="2"/>
      <c r="AB28" s="1"/>
      <c r="AC28" s="2"/>
      <c r="AD28" s="2"/>
      <c r="AE28" s="1"/>
      <c r="AF28" s="2"/>
      <c r="AG28" s="2"/>
      <c r="AH28" s="1"/>
      <c r="AI28" s="2"/>
      <c r="AJ28" s="2"/>
      <c r="AK28" s="1"/>
      <c r="AL28" s="2"/>
      <c r="AM28" s="2"/>
      <c r="AN28" s="1"/>
      <c r="AO28" s="2"/>
      <c r="AP28" s="2"/>
      <c r="AQ28" s="1"/>
      <c r="AR28" s="2"/>
      <c r="AS28" s="2"/>
      <c r="AT28" s="1"/>
      <c r="AU28" s="2"/>
      <c r="AV28" s="2"/>
      <c r="AW28" s="1"/>
      <c r="AX28" s="9" t="s">
        <v>190</v>
      </c>
      <c r="AY28" s="9" t="s">
        <v>187</v>
      </c>
      <c r="AZ28" s="9"/>
      <c r="BA28" s="9" t="s">
        <v>323</v>
      </c>
      <c r="BB28" s="9" t="s">
        <v>329</v>
      </c>
      <c r="BC28" s="1"/>
      <c r="BD28" s="9" t="s">
        <v>449</v>
      </c>
      <c r="BE28" s="14" t="s">
        <v>449</v>
      </c>
      <c r="BF28" s="1"/>
      <c r="BG28" s="2"/>
      <c r="BH28" s="2"/>
      <c r="BI28" s="2"/>
      <c r="BJ28" s="2"/>
      <c r="BK28" s="2"/>
      <c r="BL28" s="2"/>
      <c r="BM28" s="2"/>
      <c r="BN28" s="2"/>
      <c r="BO28" s="2"/>
      <c r="BP28" s="2"/>
      <c r="BQ28" s="2"/>
      <c r="BR28" s="2"/>
      <c r="BS28" s="2"/>
      <c r="BT28" s="2"/>
      <c r="BU28" s="2"/>
      <c r="BV28" s="2"/>
    </row>
    <row r="29" spans="1:74" ht="15.75">
      <c r="A29" s="7"/>
      <c r="B29" s="8"/>
      <c r="C29" s="8"/>
      <c r="D29" s="7"/>
      <c r="E29" s="8"/>
      <c r="F29" s="8"/>
      <c r="G29" s="7"/>
      <c r="H29" s="8"/>
      <c r="I29" s="8"/>
      <c r="J29" s="7"/>
      <c r="K29" s="8"/>
      <c r="L29" s="8"/>
      <c r="M29" s="7"/>
      <c r="N29" s="8"/>
      <c r="O29" s="8"/>
      <c r="P29" s="7"/>
      <c r="Q29" s="8"/>
      <c r="R29" s="8"/>
      <c r="S29" s="7"/>
      <c r="T29" s="8"/>
      <c r="U29" s="8"/>
      <c r="V29" s="7"/>
      <c r="W29" s="8"/>
      <c r="X29" s="8"/>
      <c r="Y29" s="7"/>
      <c r="Z29" s="8"/>
      <c r="AA29" s="8"/>
      <c r="AB29" s="7"/>
      <c r="AC29" s="8"/>
      <c r="AD29" s="8"/>
      <c r="AE29" s="7"/>
      <c r="AF29" s="8"/>
      <c r="AG29" s="8"/>
      <c r="AH29" s="7"/>
      <c r="AI29" s="8"/>
      <c r="AJ29" s="8"/>
      <c r="AK29" s="7"/>
      <c r="AL29" s="8"/>
      <c r="AM29" s="8"/>
      <c r="AN29" s="7"/>
      <c r="AO29" s="8"/>
      <c r="AP29" s="8"/>
      <c r="AQ29" s="7"/>
      <c r="AR29" s="8"/>
      <c r="AS29" s="8"/>
      <c r="AT29" s="7"/>
      <c r="AU29" s="8"/>
      <c r="AV29" s="8"/>
      <c r="AW29" s="7"/>
      <c r="AX29" s="8" t="s">
        <v>160</v>
      </c>
      <c r="AY29" s="8" t="s">
        <v>163</v>
      </c>
      <c r="AZ29" s="8"/>
      <c r="BA29" s="8" t="s">
        <v>160</v>
      </c>
      <c r="BB29" s="8" t="s">
        <v>163</v>
      </c>
      <c r="BC29" s="7"/>
      <c r="BD29" s="8" t="s">
        <v>160</v>
      </c>
      <c r="BE29" s="8" t="s">
        <v>163</v>
      </c>
      <c r="BF29" s="7"/>
      <c r="BG29" s="8" t="s">
        <v>160</v>
      </c>
      <c r="BH29" s="8" t="s">
        <v>163</v>
      </c>
      <c r="BI29" s="2"/>
      <c r="BJ29" s="2"/>
      <c r="BK29" s="2"/>
      <c r="BL29" s="2"/>
      <c r="BM29" s="2"/>
      <c r="BN29" s="2"/>
      <c r="BO29" s="2"/>
      <c r="BP29" s="2"/>
      <c r="BQ29" s="2"/>
      <c r="BR29" s="2"/>
      <c r="BS29" s="2"/>
      <c r="BT29" s="2"/>
      <c r="BU29" s="2"/>
      <c r="BV29" s="2"/>
    </row>
    <row r="30" spans="1:74" ht="76.5">
      <c r="A30" s="1"/>
      <c r="B30" s="2"/>
      <c r="C30" s="2"/>
      <c r="D30" s="1"/>
      <c r="E30" s="2"/>
      <c r="F30" s="2"/>
      <c r="G30" s="1"/>
      <c r="H30" s="2"/>
      <c r="I30" s="2"/>
      <c r="J30" s="1"/>
      <c r="K30" s="2"/>
      <c r="L30" s="2"/>
      <c r="M30" s="1"/>
      <c r="N30" s="9"/>
      <c r="O30" s="12"/>
      <c r="P30" s="1"/>
      <c r="Q30" s="2"/>
      <c r="R30" s="2"/>
      <c r="S30" s="1"/>
      <c r="T30" s="2"/>
      <c r="U30" s="2"/>
      <c r="V30" s="1"/>
      <c r="W30" s="2"/>
      <c r="X30" s="2"/>
      <c r="Y30" s="1"/>
      <c r="Z30" s="2"/>
      <c r="AA30" s="2"/>
      <c r="AB30" s="1"/>
      <c r="AC30" s="2"/>
      <c r="AD30" s="2"/>
      <c r="AE30" s="1"/>
      <c r="AF30" s="2"/>
      <c r="AG30" s="2"/>
      <c r="AH30" s="1"/>
      <c r="AI30" s="2"/>
      <c r="AJ30" s="2"/>
      <c r="AK30" s="1"/>
      <c r="AL30" s="2"/>
      <c r="AM30" s="2"/>
      <c r="AN30" s="1"/>
      <c r="AO30" s="2"/>
      <c r="AP30" s="2"/>
      <c r="AQ30" s="1"/>
      <c r="AR30" s="2"/>
      <c r="AS30" s="2"/>
      <c r="AT30" s="1"/>
      <c r="AU30" s="2"/>
      <c r="AV30" s="2"/>
      <c r="AW30" s="1"/>
      <c r="AX30" s="9" t="s">
        <v>191</v>
      </c>
      <c r="AY30" s="9" t="s">
        <v>188</v>
      </c>
      <c r="AZ30" s="9"/>
      <c r="BA30" s="9" t="s">
        <v>324</v>
      </c>
      <c r="BB30" s="9" t="s">
        <v>330</v>
      </c>
      <c r="BC30" s="1"/>
      <c r="BD30" s="9" t="s">
        <v>447</v>
      </c>
      <c r="BE30" s="10" t="s">
        <v>448</v>
      </c>
      <c r="BF30" s="1"/>
      <c r="BG30" s="2"/>
      <c r="BH30" s="2"/>
      <c r="BI30" s="2"/>
      <c r="BJ30" s="2"/>
      <c r="BK30" s="2"/>
      <c r="BL30" s="2"/>
      <c r="BM30" s="2"/>
      <c r="BN30" s="2"/>
      <c r="BO30" s="2"/>
      <c r="BP30" s="2"/>
      <c r="BQ30" s="2"/>
      <c r="BR30" s="2"/>
      <c r="BS30" s="2"/>
      <c r="BT30" s="2"/>
      <c r="BU30" s="2"/>
      <c r="BV30" s="2"/>
    </row>
    <row r="31" spans="1:74" ht="15.75">
      <c r="A31" s="7"/>
      <c r="B31" s="10"/>
      <c r="C31" s="15"/>
      <c r="D31" s="1"/>
      <c r="E31" s="15"/>
      <c r="F31" s="15"/>
      <c r="G31" s="7"/>
      <c r="H31" s="8"/>
      <c r="I31" s="8"/>
      <c r="J31" s="7"/>
      <c r="K31" s="8"/>
      <c r="L31" s="8"/>
      <c r="M31" s="7"/>
      <c r="N31" s="8"/>
      <c r="O31" s="8"/>
      <c r="P31" s="7"/>
      <c r="Q31" s="8"/>
      <c r="R31" s="8"/>
      <c r="S31" s="7"/>
      <c r="T31" s="8"/>
      <c r="U31" s="8"/>
      <c r="V31" s="7"/>
      <c r="W31" s="8"/>
      <c r="X31" s="8"/>
      <c r="Y31" s="7"/>
      <c r="Z31" s="8"/>
      <c r="AA31" s="8"/>
      <c r="AB31" s="7"/>
      <c r="AC31" s="8"/>
      <c r="AD31" s="8"/>
      <c r="AE31" s="7"/>
      <c r="AF31" s="8"/>
      <c r="AG31" s="8"/>
      <c r="AH31" s="7"/>
      <c r="AI31" s="8"/>
      <c r="AJ31" s="8"/>
      <c r="AK31" s="7"/>
      <c r="AL31" s="8"/>
      <c r="AM31" s="8"/>
      <c r="AN31" s="7"/>
      <c r="AO31" s="8"/>
      <c r="AP31" s="8"/>
      <c r="AQ31" s="7"/>
      <c r="AR31" s="8"/>
      <c r="AS31" s="8"/>
      <c r="AT31" s="7"/>
      <c r="AU31" s="8"/>
      <c r="AV31" s="8"/>
      <c r="AW31" s="7"/>
      <c r="AX31" s="8" t="s">
        <v>161</v>
      </c>
      <c r="AY31" s="8" t="s">
        <v>164</v>
      </c>
      <c r="AZ31" s="8"/>
      <c r="BA31" s="8" t="s">
        <v>161</v>
      </c>
      <c r="BB31" s="8" t="s">
        <v>164</v>
      </c>
      <c r="BC31" s="7"/>
      <c r="BD31" s="8" t="s">
        <v>161</v>
      </c>
      <c r="BE31" s="8" t="s">
        <v>164</v>
      </c>
      <c r="BF31" s="7"/>
      <c r="BG31" s="8" t="s">
        <v>161</v>
      </c>
      <c r="BH31" s="8" t="s">
        <v>164</v>
      </c>
      <c r="BI31" s="2"/>
      <c r="BJ31" s="2"/>
      <c r="BK31" s="2"/>
      <c r="BL31" s="2"/>
      <c r="BM31" s="2"/>
      <c r="BN31" s="2"/>
      <c r="BO31" s="2"/>
      <c r="BP31" s="2"/>
      <c r="BQ31" s="2"/>
      <c r="BR31" s="2"/>
      <c r="BS31" s="2"/>
      <c r="BT31" s="2"/>
      <c r="BU31" s="2"/>
      <c r="BV31" s="2"/>
    </row>
    <row r="32" spans="1:74" ht="76.5">
      <c r="A32" s="1"/>
      <c r="B32" s="16"/>
      <c r="C32" s="16"/>
      <c r="D32" s="1"/>
      <c r="E32" s="2"/>
      <c r="F32" s="2"/>
      <c r="G32" s="1"/>
      <c r="H32" s="2"/>
      <c r="I32" s="2"/>
      <c r="J32" s="1"/>
      <c r="K32" s="2"/>
      <c r="L32" s="2"/>
      <c r="M32" s="1"/>
      <c r="N32" s="9"/>
      <c r="O32" s="12"/>
      <c r="P32" s="1"/>
      <c r="Q32" s="2"/>
      <c r="R32" s="2"/>
      <c r="S32" s="1"/>
      <c r="T32" s="2"/>
      <c r="U32" s="2"/>
      <c r="V32" s="1"/>
      <c r="W32" s="2"/>
      <c r="X32" s="2"/>
      <c r="Y32" s="1"/>
      <c r="Z32" s="2"/>
      <c r="AA32" s="2"/>
      <c r="AB32" s="1"/>
      <c r="AC32" s="2"/>
      <c r="AD32" s="2"/>
      <c r="AE32" s="1"/>
      <c r="AF32" s="2"/>
      <c r="AG32" s="2"/>
      <c r="AH32" s="1"/>
      <c r="AI32" s="2"/>
      <c r="AJ32" s="2"/>
      <c r="AK32" s="1"/>
      <c r="AL32" s="2"/>
      <c r="AM32" s="2"/>
      <c r="AN32" s="1"/>
      <c r="AO32" s="2"/>
      <c r="AP32" s="2"/>
      <c r="AQ32" s="1"/>
      <c r="AR32" s="2"/>
      <c r="AS32" s="2"/>
      <c r="AT32" s="1"/>
      <c r="AU32" s="2"/>
      <c r="AV32" s="2"/>
      <c r="AW32" s="1"/>
      <c r="AX32" s="9" t="s">
        <v>192</v>
      </c>
      <c r="AY32" s="9" t="s">
        <v>189</v>
      </c>
      <c r="AZ32" s="9"/>
      <c r="BA32" s="9" t="s">
        <v>325</v>
      </c>
      <c r="BB32" s="9" t="s">
        <v>331</v>
      </c>
      <c r="BC32" s="1"/>
      <c r="BD32" s="9" t="s">
        <v>447</v>
      </c>
      <c r="BE32" s="10" t="s">
        <v>448</v>
      </c>
      <c r="BF32" s="1"/>
      <c r="BG32" s="2"/>
      <c r="BH32" s="2"/>
      <c r="BI32" s="2"/>
      <c r="BJ32" s="2"/>
      <c r="BK32" s="2"/>
      <c r="BL32" s="2"/>
      <c r="BM32" s="2"/>
      <c r="BN32" s="2"/>
      <c r="BO32" s="2"/>
      <c r="BP32" s="2"/>
      <c r="BQ32" s="2"/>
      <c r="BR32" s="2"/>
      <c r="BS32" s="2"/>
      <c r="BT32" s="2"/>
      <c r="BU32" s="2"/>
      <c r="BV32" s="2"/>
    </row>
    <row r="33" spans="1:74" ht="15.75">
      <c r="A33" s="7"/>
      <c r="B33" s="17"/>
      <c r="C33" s="17"/>
      <c r="D33" s="1"/>
      <c r="E33" s="2"/>
      <c r="F33" s="2"/>
      <c r="G33" s="1"/>
      <c r="H33" s="8"/>
      <c r="I33" s="8"/>
      <c r="J33" s="7"/>
      <c r="K33" s="8"/>
      <c r="L33" s="8"/>
      <c r="M33" s="7"/>
      <c r="N33" s="8"/>
      <c r="O33" s="8"/>
      <c r="P33" s="7"/>
      <c r="Q33" s="8"/>
      <c r="R33" s="8"/>
      <c r="S33" s="7"/>
      <c r="T33" s="8"/>
      <c r="U33" s="8"/>
      <c r="V33" s="7"/>
      <c r="W33" s="8"/>
      <c r="X33" s="8"/>
      <c r="Y33" s="7"/>
      <c r="Z33" s="8"/>
      <c r="AA33" s="8"/>
      <c r="AB33" s="7"/>
      <c r="AC33" s="8"/>
      <c r="AD33" s="8"/>
      <c r="AE33" s="7"/>
      <c r="AF33" s="8"/>
      <c r="AG33" s="8"/>
      <c r="AH33" s="7"/>
      <c r="AI33" s="8"/>
      <c r="AJ33" s="8"/>
      <c r="AK33" s="7"/>
      <c r="AL33" s="8"/>
      <c r="AM33" s="8"/>
      <c r="AN33" s="7"/>
      <c r="AO33" s="8"/>
      <c r="AP33" s="8"/>
      <c r="AQ33" s="7"/>
      <c r="AR33" s="8"/>
      <c r="AS33" s="8"/>
      <c r="AT33" s="7"/>
      <c r="AU33" s="8"/>
      <c r="AV33" s="8"/>
      <c r="AW33" s="7"/>
      <c r="AX33" s="8" t="s">
        <v>165</v>
      </c>
      <c r="AY33" s="8" t="s">
        <v>166</v>
      </c>
      <c r="AZ33" s="8"/>
      <c r="BA33" s="8" t="s">
        <v>165</v>
      </c>
      <c r="BB33" s="8" t="s">
        <v>166</v>
      </c>
      <c r="BC33" s="7"/>
      <c r="BD33" s="8" t="s">
        <v>165</v>
      </c>
      <c r="BE33" s="8" t="s">
        <v>166</v>
      </c>
      <c r="BF33" s="7"/>
      <c r="BG33" s="8" t="s">
        <v>165</v>
      </c>
      <c r="BH33" s="8" t="s">
        <v>166</v>
      </c>
      <c r="BI33" s="2"/>
      <c r="BJ33" s="2"/>
      <c r="BK33" s="2"/>
      <c r="BL33" s="2"/>
      <c r="BM33" s="2"/>
      <c r="BN33" s="2"/>
      <c r="BO33" s="2"/>
      <c r="BP33" s="2"/>
      <c r="BQ33" s="2"/>
      <c r="BR33" s="2"/>
      <c r="BS33" s="2"/>
      <c r="BT33" s="2"/>
      <c r="BU33" s="2"/>
      <c r="BV33" s="2"/>
    </row>
    <row r="34" spans="1:74" ht="76.5">
      <c r="A34" s="1"/>
      <c r="B34" s="17"/>
      <c r="C34" s="17"/>
      <c r="D34" s="1"/>
      <c r="E34" s="2"/>
      <c r="F34" s="2"/>
      <c r="G34" s="1"/>
      <c r="H34" s="2"/>
      <c r="I34" s="2"/>
      <c r="J34" s="1"/>
      <c r="K34" s="2"/>
      <c r="L34" s="2"/>
      <c r="M34" s="1"/>
      <c r="N34" s="9"/>
      <c r="O34" s="12"/>
      <c r="P34" s="1"/>
      <c r="Q34" s="2"/>
      <c r="R34" s="2"/>
      <c r="S34" s="1"/>
      <c r="T34" s="2"/>
      <c r="U34" s="2"/>
      <c r="V34" s="1"/>
      <c r="W34" s="2"/>
      <c r="X34" s="2"/>
      <c r="Y34" s="1"/>
      <c r="Z34" s="2"/>
      <c r="AA34" s="2"/>
      <c r="AB34" s="1"/>
      <c r="AC34" s="2"/>
      <c r="AD34" s="2"/>
      <c r="AE34" s="1"/>
      <c r="AF34" s="2"/>
      <c r="AG34" s="2"/>
      <c r="AH34" s="1"/>
      <c r="AI34" s="2"/>
      <c r="AJ34" s="2"/>
      <c r="AK34" s="1"/>
      <c r="AL34" s="2"/>
      <c r="AM34" s="2"/>
      <c r="AN34" s="1"/>
      <c r="AO34" s="2"/>
      <c r="AP34" s="2"/>
      <c r="AQ34" s="1"/>
      <c r="AR34" s="2"/>
      <c r="AS34" s="2"/>
      <c r="AT34" s="1"/>
      <c r="AU34" s="2"/>
      <c r="AV34" s="2"/>
      <c r="AW34" s="1"/>
      <c r="AX34" s="9" t="s">
        <v>193</v>
      </c>
      <c r="AY34" s="9" t="s">
        <v>186</v>
      </c>
      <c r="AZ34" s="9"/>
      <c r="BA34" s="9" t="s">
        <v>326</v>
      </c>
      <c r="BB34" s="9" t="s">
        <v>332</v>
      </c>
      <c r="BC34" s="1"/>
      <c r="BD34" s="9" t="s">
        <v>447</v>
      </c>
      <c r="BE34" s="10" t="s">
        <v>448</v>
      </c>
      <c r="BF34" s="1"/>
      <c r="BG34" s="2"/>
      <c r="BH34" s="2"/>
      <c r="BI34" s="2"/>
      <c r="BJ34" s="2"/>
      <c r="BK34" s="2"/>
      <c r="BL34" s="2"/>
      <c r="BM34" s="2"/>
      <c r="BN34" s="2"/>
      <c r="BO34" s="2"/>
      <c r="BP34" s="2"/>
      <c r="BQ34" s="2"/>
      <c r="BR34" s="2"/>
      <c r="BS34" s="2"/>
      <c r="BT34" s="2"/>
      <c r="BU34" s="2"/>
      <c r="BV34" s="2"/>
    </row>
    <row r="35" spans="1:74">
      <c r="A35" s="1"/>
      <c r="B35" s="15"/>
      <c r="C35" s="15"/>
      <c r="D35" s="1"/>
      <c r="E35" s="2"/>
      <c r="F35" s="2"/>
      <c r="G35" s="1"/>
      <c r="H35" s="2"/>
      <c r="I35" s="2"/>
      <c r="J35" s="1"/>
      <c r="K35" s="2"/>
      <c r="L35" s="2"/>
      <c r="M35" s="7"/>
      <c r="N35" s="15"/>
      <c r="O35" s="15"/>
      <c r="P35" s="1"/>
      <c r="Q35" s="15"/>
      <c r="R35" s="15"/>
      <c r="S35" s="1"/>
      <c r="T35" s="2"/>
      <c r="U35" s="2"/>
      <c r="V35" s="1"/>
      <c r="W35" s="2"/>
      <c r="X35" s="2"/>
      <c r="Y35" s="1"/>
      <c r="Z35" s="15"/>
      <c r="AA35" s="15"/>
      <c r="AB35" s="1"/>
      <c r="AC35" s="15"/>
      <c r="AD35" s="15"/>
      <c r="AE35" s="1"/>
      <c r="AF35" s="2"/>
      <c r="AG35" s="2"/>
      <c r="AH35" s="1"/>
      <c r="AI35" s="2"/>
      <c r="AJ35" s="2"/>
      <c r="AK35" s="1"/>
      <c r="AL35" s="15"/>
      <c r="AM35" s="15"/>
      <c r="AN35" s="1"/>
      <c r="AO35" s="15"/>
      <c r="AP35" s="15"/>
      <c r="AQ35" s="1"/>
      <c r="AR35" s="2"/>
      <c r="AS35" s="2"/>
      <c r="AT35" s="1"/>
      <c r="AU35" s="2"/>
      <c r="AV35" s="2"/>
      <c r="AW35" s="1"/>
      <c r="AX35" s="15"/>
      <c r="AY35" s="15"/>
      <c r="AZ35" s="1"/>
      <c r="BA35" s="15"/>
      <c r="BB35" s="15"/>
      <c r="BC35" s="1"/>
      <c r="BD35" s="15"/>
      <c r="BE35" s="2"/>
      <c r="BF35" s="1"/>
      <c r="BG35" s="2"/>
      <c r="BH35" s="2"/>
      <c r="BI35" s="2"/>
      <c r="BJ35" s="2"/>
      <c r="BK35" s="2"/>
      <c r="BL35" s="2"/>
      <c r="BM35" s="2"/>
      <c r="BN35" s="2"/>
      <c r="BO35" s="2"/>
      <c r="BP35" s="2"/>
      <c r="BQ35" s="2"/>
      <c r="BR35" s="2"/>
      <c r="BS35" s="2"/>
      <c r="BT35" s="2"/>
      <c r="BU35" s="2"/>
      <c r="BV35" s="2"/>
    </row>
    <row r="36" spans="1:74">
      <c r="A36" s="1"/>
      <c r="B36" s="1"/>
      <c r="C36" s="1"/>
      <c r="D36" s="1"/>
      <c r="E36" s="2"/>
      <c r="F36" s="2"/>
      <c r="G36" s="1"/>
      <c r="H36" s="2"/>
      <c r="I36" s="2"/>
      <c r="J36" s="1"/>
      <c r="K36" s="2"/>
      <c r="L36" s="2"/>
      <c r="M36" s="1"/>
      <c r="N36" s="16"/>
      <c r="O36" s="16"/>
      <c r="P36" s="1"/>
      <c r="Q36" s="2"/>
      <c r="R36" s="2"/>
      <c r="S36" s="1"/>
      <c r="T36" s="2"/>
      <c r="U36" s="2"/>
      <c r="V36" s="1"/>
      <c r="W36" s="2"/>
      <c r="X36" s="2"/>
      <c r="Y36" s="1"/>
      <c r="Z36" s="16"/>
      <c r="AA36" s="16"/>
      <c r="AB36" s="1"/>
      <c r="AC36" s="2"/>
      <c r="AD36" s="2"/>
      <c r="AE36" s="1"/>
      <c r="AF36" s="2"/>
      <c r="AG36" s="2"/>
      <c r="AH36" s="1"/>
      <c r="AI36" s="2"/>
      <c r="AJ36" s="2"/>
      <c r="AK36" s="1"/>
      <c r="AL36" s="16"/>
      <c r="AM36" s="16"/>
      <c r="AN36" s="1"/>
      <c r="AO36" s="2"/>
      <c r="AP36" s="2"/>
      <c r="AQ36" s="1"/>
      <c r="AR36" s="2"/>
      <c r="AS36" s="2"/>
      <c r="AT36" s="1"/>
      <c r="AU36" s="2"/>
      <c r="AV36" s="2"/>
      <c r="AW36" s="1"/>
      <c r="AX36" s="16"/>
      <c r="AY36" s="16"/>
      <c r="AZ36" s="1"/>
      <c r="BA36" s="2"/>
      <c r="BB36" s="2"/>
      <c r="BC36" s="1"/>
      <c r="BD36" s="2"/>
      <c r="BE36" s="2"/>
      <c r="BF36" s="1"/>
      <c r="BG36" s="2"/>
      <c r="BH36" s="2"/>
      <c r="BI36" s="2"/>
      <c r="BJ36" s="2"/>
      <c r="BK36" s="2"/>
      <c r="BL36" s="2"/>
      <c r="BM36" s="2"/>
      <c r="BN36" s="2"/>
      <c r="BO36" s="2"/>
      <c r="BP36" s="2"/>
      <c r="BQ36" s="2"/>
      <c r="BR36" s="2"/>
      <c r="BS36" s="2"/>
      <c r="BT36" s="2"/>
      <c r="BU36" s="2"/>
      <c r="BV36" s="2"/>
    </row>
    <row r="37" spans="1:74">
      <c r="A37" s="1"/>
      <c r="B37" s="1"/>
      <c r="C37" s="1"/>
      <c r="D37" s="1"/>
      <c r="E37" s="2"/>
      <c r="F37" s="2"/>
      <c r="G37" s="1"/>
      <c r="H37" s="2"/>
      <c r="I37" s="2"/>
      <c r="J37" s="1"/>
      <c r="K37" s="2"/>
      <c r="L37" s="2"/>
      <c r="M37" s="7"/>
      <c r="N37" s="17"/>
      <c r="O37" s="17"/>
      <c r="P37" s="1"/>
      <c r="Q37" s="2"/>
      <c r="R37" s="2"/>
      <c r="S37" s="1"/>
      <c r="T37" s="2"/>
      <c r="U37" s="2"/>
      <c r="V37" s="1"/>
      <c r="W37" s="2"/>
      <c r="X37" s="2"/>
      <c r="Y37" s="1"/>
      <c r="Z37" s="17"/>
      <c r="AA37" s="17"/>
      <c r="AB37" s="1"/>
      <c r="AC37" s="2"/>
      <c r="AD37" s="2"/>
      <c r="AE37" s="1"/>
      <c r="AF37" s="2"/>
      <c r="AG37" s="2"/>
      <c r="AH37" s="1"/>
      <c r="AI37" s="2"/>
      <c r="AJ37" s="2"/>
      <c r="AK37" s="1"/>
      <c r="AL37" s="17"/>
      <c r="AM37" s="17"/>
      <c r="AN37" s="1"/>
      <c r="AO37" s="2"/>
      <c r="AP37" s="2"/>
      <c r="AQ37" s="1"/>
      <c r="AR37" s="2"/>
      <c r="AS37" s="2"/>
      <c r="AT37" s="1"/>
      <c r="AU37" s="2"/>
      <c r="AV37" s="2"/>
      <c r="AW37" s="1"/>
      <c r="AX37" s="17"/>
      <c r="AY37" s="17"/>
      <c r="AZ37" s="1"/>
      <c r="BA37" s="2"/>
      <c r="BB37" s="2"/>
      <c r="BC37" s="1"/>
      <c r="BD37" s="2"/>
      <c r="BE37" s="2"/>
      <c r="BF37" s="1"/>
      <c r="BG37" s="2"/>
      <c r="BH37" s="2"/>
      <c r="BI37" s="2"/>
      <c r="BJ37" s="2"/>
      <c r="BK37" s="2"/>
      <c r="BL37" s="2"/>
      <c r="BM37" s="2"/>
      <c r="BN37" s="2"/>
      <c r="BO37" s="2"/>
      <c r="BP37" s="2"/>
      <c r="BQ37" s="2"/>
      <c r="BR37" s="2"/>
      <c r="BS37" s="2"/>
      <c r="BT37" s="2"/>
      <c r="BU37" s="2"/>
      <c r="BV37" s="2"/>
    </row>
    <row r="38" spans="1:74">
      <c r="A38" s="1"/>
      <c r="B38" s="1"/>
      <c r="C38" s="1"/>
      <c r="D38" s="1"/>
      <c r="E38" s="2"/>
      <c r="F38" s="2"/>
      <c r="G38" s="1"/>
      <c r="H38" s="2"/>
      <c r="I38" s="2"/>
      <c r="J38" s="1"/>
      <c r="K38" s="2"/>
      <c r="L38" s="2"/>
      <c r="M38" s="1"/>
      <c r="N38" s="17"/>
      <c r="O38" s="17"/>
      <c r="P38" s="1"/>
      <c r="Q38" s="2"/>
      <c r="R38" s="2"/>
      <c r="S38" s="1"/>
      <c r="T38" s="2"/>
      <c r="U38" s="2"/>
      <c r="V38" s="1"/>
      <c r="W38" s="2"/>
      <c r="X38" s="2"/>
      <c r="Y38" s="1"/>
      <c r="Z38" s="17"/>
      <c r="AA38" s="17"/>
      <c r="AB38" s="1"/>
      <c r="AC38" s="2"/>
      <c r="AD38" s="2"/>
      <c r="AE38" s="1"/>
      <c r="AF38" s="2"/>
      <c r="AG38" s="2"/>
      <c r="AH38" s="1"/>
      <c r="AI38" s="2"/>
      <c r="AJ38" s="2"/>
      <c r="AK38" s="1"/>
      <c r="AL38" s="17"/>
      <c r="AM38" s="17"/>
      <c r="AN38" s="1"/>
      <c r="AO38" s="2"/>
      <c r="AP38" s="2"/>
      <c r="AQ38" s="1"/>
      <c r="AR38" s="2"/>
      <c r="AS38" s="2"/>
      <c r="AT38" s="1"/>
      <c r="AU38" s="2"/>
      <c r="AV38" s="2"/>
      <c r="AW38" s="1"/>
      <c r="AX38" s="17"/>
      <c r="AY38" s="17"/>
      <c r="AZ38" s="1"/>
      <c r="BA38" s="2"/>
      <c r="BB38" s="2"/>
      <c r="BC38" s="1"/>
      <c r="BD38" s="2"/>
      <c r="BE38" s="2"/>
      <c r="BF38" s="1"/>
      <c r="BG38" s="2"/>
      <c r="BH38" s="2"/>
      <c r="BI38" s="2"/>
      <c r="BJ38" s="2"/>
      <c r="BK38" s="2"/>
      <c r="BL38" s="2"/>
      <c r="BM38" s="2"/>
      <c r="BN38" s="2"/>
      <c r="BO38" s="2"/>
      <c r="BP38" s="2"/>
      <c r="BQ38" s="2"/>
      <c r="BR38" s="2"/>
      <c r="BS38" s="2"/>
      <c r="BT38" s="2"/>
      <c r="BU38" s="2"/>
      <c r="BV38" s="2"/>
    </row>
    <row r="39" spans="1:74">
      <c r="A39" s="1"/>
      <c r="B39" s="1"/>
      <c r="C39" s="1"/>
      <c r="D39" s="1"/>
      <c r="E39" s="2"/>
      <c r="F39" s="2"/>
      <c r="G39" s="1"/>
      <c r="H39" s="2"/>
      <c r="I39" s="2"/>
      <c r="J39" s="1"/>
      <c r="K39" s="2"/>
      <c r="L39" s="2"/>
      <c r="M39" s="1"/>
      <c r="N39" s="15"/>
      <c r="O39" s="15"/>
      <c r="P39" s="1"/>
      <c r="Q39" s="2"/>
      <c r="R39" s="2"/>
      <c r="S39" s="1"/>
      <c r="T39" s="2"/>
      <c r="U39" s="2"/>
      <c r="V39" s="1"/>
      <c r="W39" s="2"/>
      <c r="X39" s="2"/>
      <c r="Y39" s="1"/>
      <c r="Z39" s="15"/>
      <c r="AA39" s="15"/>
      <c r="AB39" s="1"/>
      <c r="AC39" s="2"/>
      <c r="AD39" s="2"/>
      <c r="AE39" s="1"/>
      <c r="AF39" s="2"/>
      <c r="AG39" s="2"/>
      <c r="AH39" s="1"/>
      <c r="AI39" s="2"/>
      <c r="AJ39" s="2"/>
      <c r="AK39" s="1"/>
      <c r="AL39" s="15"/>
      <c r="AM39" s="15"/>
      <c r="AN39" s="1"/>
      <c r="AO39" s="2"/>
      <c r="AP39" s="2"/>
      <c r="AQ39" s="1"/>
      <c r="AR39" s="2"/>
      <c r="AS39" s="2"/>
      <c r="AT39" s="1"/>
      <c r="AU39" s="2"/>
      <c r="AV39" s="2"/>
      <c r="AW39" s="1"/>
      <c r="AX39" s="15"/>
      <c r="AY39" s="15"/>
      <c r="AZ39" s="1"/>
      <c r="BA39" s="2"/>
      <c r="BB39" s="2"/>
      <c r="BC39" s="1"/>
      <c r="BD39" s="2"/>
      <c r="BE39" s="2"/>
      <c r="BF39" s="1"/>
      <c r="BG39" s="2"/>
      <c r="BH39" s="2"/>
      <c r="BI39" s="2"/>
      <c r="BJ39" s="2"/>
      <c r="BK39" s="2"/>
      <c r="BL39" s="2"/>
      <c r="BM39" s="2"/>
      <c r="BN39" s="2"/>
      <c r="BO39" s="2"/>
      <c r="BP39" s="2"/>
      <c r="BQ39" s="2"/>
      <c r="BR39" s="2"/>
      <c r="BS39" s="2"/>
      <c r="BT39" s="2"/>
      <c r="BU39" s="2"/>
      <c r="BV39" s="2"/>
    </row>
    <row r="40" spans="1:74">
      <c r="A40" s="1"/>
      <c r="B40" s="1"/>
      <c r="C40" s="1"/>
      <c r="D40" s="1"/>
      <c r="E40" s="2"/>
      <c r="F40" s="2"/>
      <c r="G40" s="1"/>
      <c r="H40" s="2"/>
      <c r="I40" s="2"/>
      <c r="J40" s="1"/>
      <c r="K40" s="2"/>
      <c r="L40" s="2"/>
      <c r="M40" s="1"/>
      <c r="N40" s="1"/>
      <c r="O40" s="1"/>
      <c r="P40" s="1"/>
      <c r="Q40" s="2"/>
      <c r="R40" s="2"/>
      <c r="S40" s="1"/>
      <c r="T40" s="2"/>
      <c r="U40" s="2"/>
      <c r="V40" s="1"/>
      <c r="W40" s="2"/>
      <c r="X40" s="2"/>
      <c r="Y40" s="1"/>
      <c r="Z40" s="1"/>
      <c r="AA40" s="1"/>
      <c r="AB40" s="1"/>
      <c r="AC40" s="2"/>
      <c r="AD40" s="2"/>
      <c r="AE40" s="1"/>
      <c r="AF40" s="2"/>
      <c r="AG40" s="2"/>
      <c r="AH40" s="1"/>
      <c r="AI40" s="2"/>
      <c r="AJ40" s="2"/>
      <c r="AK40" s="1"/>
      <c r="AL40" s="1"/>
      <c r="AM40" s="1"/>
      <c r="AN40" s="1"/>
      <c r="AO40" s="2"/>
      <c r="AP40" s="2"/>
      <c r="AQ40" s="1"/>
      <c r="AR40" s="2"/>
      <c r="AS40" s="2"/>
      <c r="AT40" s="1"/>
      <c r="AU40" s="2"/>
      <c r="AV40" s="2"/>
      <c r="AW40" s="1"/>
      <c r="AX40" s="1"/>
      <c r="AY40" s="1"/>
      <c r="AZ40" s="1"/>
      <c r="BA40" s="2"/>
      <c r="BB40" s="2"/>
      <c r="BC40" s="1"/>
      <c r="BD40" s="2"/>
      <c r="BE40" s="2"/>
      <c r="BF40" s="1"/>
      <c r="BG40" s="2"/>
      <c r="BH40" s="2"/>
      <c r="BI40" s="2"/>
      <c r="BJ40" s="2"/>
      <c r="BK40" s="2"/>
      <c r="BL40" s="2"/>
      <c r="BM40" s="2"/>
      <c r="BN40" s="2"/>
      <c r="BO40" s="2"/>
      <c r="BP40" s="2"/>
      <c r="BQ40" s="2"/>
      <c r="BR40" s="2"/>
      <c r="BS40" s="2"/>
      <c r="BT40" s="2"/>
      <c r="BU40" s="2"/>
      <c r="BV40" s="2"/>
    </row>
    <row r="41" spans="1:74">
      <c r="A41" s="1"/>
      <c r="B41" s="1"/>
      <c r="C41" s="1"/>
      <c r="D41" s="1"/>
      <c r="E41" s="2"/>
      <c r="F41" s="2"/>
      <c r="G41" s="1"/>
      <c r="H41" s="2"/>
      <c r="I41" s="2"/>
      <c r="J41" s="1"/>
      <c r="K41" s="2"/>
      <c r="L41" s="2"/>
      <c r="M41" s="1"/>
      <c r="N41" s="1"/>
      <c r="O41" s="1"/>
      <c r="P41" s="1"/>
      <c r="Q41" s="2"/>
      <c r="R41" s="2"/>
      <c r="S41" s="1"/>
      <c r="T41" s="2"/>
      <c r="U41" s="2"/>
      <c r="V41" s="1"/>
      <c r="W41" s="2"/>
      <c r="X41" s="2"/>
      <c r="Y41" s="1"/>
      <c r="Z41" s="1"/>
      <c r="AA41" s="1"/>
      <c r="AB41" s="1"/>
      <c r="AC41" s="2"/>
      <c r="AD41" s="2"/>
      <c r="AE41" s="1"/>
      <c r="AF41" s="2"/>
      <c r="AG41" s="2"/>
      <c r="AH41" s="1"/>
      <c r="AI41" s="2"/>
      <c r="AJ41" s="2"/>
      <c r="AK41" s="1"/>
      <c r="AL41" s="1"/>
      <c r="AM41" s="1"/>
      <c r="AN41" s="1"/>
      <c r="AO41" s="2"/>
      <c r="AP41" s="2"/>
      <c r="AQ41" s="1"/>
      <c r="AR41" s="2"/>
      <c r="AS41" s="2"/>
      <c r="AT41" s="1"/>
      <c r="AU41" s="2"/>
      <c r="AV41" s="2"/>
      <c r="AW41" s="1"/>
      <c r="AX41" s="1"/>
      <c r="AY41" s="1"/>
      <c r="AZ41" s="1"/>
      <c r="BA41" s="2"/>
      <c r="BB41" s="2"/>
      <c r="BC41" s="1"/>
      <c r="BD41" s="2"/>
      <c r="BE41" s="2"/>
      <c r="BF41" s="1"/>
      <c r="BG41" s="2"/>
      <c r="BH41" s="2"/>
      <c r="BI41" s="2"/>
      <c r="BJ41" s="2"/>
      <c r="BK41" s="2"/>
      <c r="BL41" s="2"/>
      <c r="BM41" s="2"/>
      <c r="BN41" s="2"/>
      <c r="BO41" s="2"/>
      <c r="BP41" s="2"/>
      <c r="BQ41" s="2"/>
      <c r="BR41" s="2"/>
      <c r="BS41" s="2"/>
      <c r="BT41" s="2"/>
      <c r="BU41" s="2"/>
      <c r="BV41" s="2"/>
    </row>
    <row r="42" spans="1:74">
      <c r="A42" s="1"/>
      <c r="B42" s="1"/>
      <c r="C42" s="1"/>
      <c r="D42" s="1"/>
      <c r="E42" s="2"/>
      <c r="F42" s="2"/>
      <c r="G42" s="1"/>
      <c r="H42" s="2"/>
      <c r="I42" s="2"/>
      <c r="J42" s="1"/>
      <c r="K42" s="2"/>
      <c r="L42" s="2"/>
      <c r="M42" s="1"/>
      <c r="N42" s="1"/>
      <c r="O42" s="1"/>
      <c r="P42" s="1"/>
      <c r="Q42" s="2"/>
      <c r="R42" s="2"/>
      <c r="S42" s="1"/>
      <c r="T42" s="2"/>
      <c r="U42" s="2"/>
      <c r="V42" s="1"/>
      <c r="W42" s="2"/>
      <c r="X42" s="2"/>
      <c r="Y42" s="1"/>
      <c r="Z42" s="1"/>
      <c r="AA42" s="1"/>
      <c r="AB42" s="1"/>
      <c r="AC42" s="2"/>
      <c r="AD42" s="2"/>
      <c r="AE42" s="1"/>
      <c r="AF42" s="2"/>
      <c r="AG42" s="2"/>
      <c r="AH42" s="1"/>
      <c r="AI42" s="2"/>
      <c r="AJ42" s="2"/>
      <c r="AK42" s="1"/>
      <c r="AL42" s="1"/>
      <c r="AM42" s="1"/>
      <c r="AN42" s="1"/>
      <c r="AO42" s="2"/>
      <c r="AP42" s="2"/>
      <c r="AQ42" s="1"/>
      <c r="AR42" s="2"/>
      <c r="AS42" s="2"/>
      <c r="AT42" s="1"/>
      <c r="AU42" s="2"/>
      <c r="AV42" s="2"/>
      <c r="AW42" s="1"/>
      <c r="AX42" s="1"/>
      <c r="AY42" s="1"/>
      <c r="AZ42" s="1"/>
      <c r="BA42" s="2"/>
      <c r="BB42" s="2"/>
      <c r="BC42" s="1"/>
      <c r="BD42" s="2"/>
      <c r="BE42" s="2"/>
      <c r="BF42" s="1"/>
      <c r="BG42" s="2"/>
      <c r="BH42" s="2"/>
      <c r="BI42" s="2"/>
      <c r="BJ42" s="2"/>
      <c r="BK42" s="2"/>
      <c r="BL42" s="2"/>
      <c r="BM42" s="2"/>
      <c r="BN42" s="2"/>
      <c r="BO42" s="2"/>
      <c r="BP42" s="2"/>
      <c r="BQ42" s="2"/>
      <c r="BR42" s="2"/>
      <c r="BS42" s="2"/>
      <c r="BT42" s="2"/>
      <c r="BU42" s="2"/>
      <c r="BV42" s="2"/>
    </row>
    <row r="43" spans="1:74">
      <c r="A43" s="1"/>
      <c r="B43" s="1"/>
      <c r="C43" s="1"/>
      <c r="D43" s="1"/>
      <c r="E43" s="2"/>
      <c r="F43" s="2"/>
      <c r="G43" s="1"/>
      <c r="H43" s="2"/>
      <c r="I43" s="2"/>
      <c r="J43" s="1"/>
      <c r="K43" s="2"/>
      <c r="L43" s="2"/>
      <c r="M43" s="1"/>
      <c r="N43" s="1"/>
      <c r="O43" s="1"/>
      <c r="P43" s="1"/>
      <c r="Q43" s="2"/>
      <c r="R43" s="2"/>
      <c r="S43" s="1"/>
      <c r="T43" s="2"/>
      <c r="U43" s="2"/>
      <c r="V43" s="1"/>
      <c r="W43" s="2"/>
      <c r="X43" s="2"/>
      <c r="Y43" s="1"/>
      <c r="Z43" s="1"/>
      <c r="AA43" s="1"/>
      <c r="AB43" s="1"/>
      <c r="AC43" s="2"/>
      <c r="AD43" s="2"/>
      <c r="AE43" s="1"/>
      <c r="AF43" s="2"/>
      <c r="AG43" s="2"/>
      <c r="AH43" s="1"/>
      <c r="AI43" s="2"/>
      <c r="AJ43" s="2"/>
      <c r="AK43" s="1"/>
      <c r="AL43" s="1"/>
      <c r="AM43" s="1"/>
      <c r="AN43" s="1"/>
      <c r="AO43" s="2"/>
      <c r="AP43" s="2"/>
      <c r="AQ43" s="1"/>
      <c r="AR43" s="2"/>
      <c r="AS43" s="2"/>
      <c r="AT43" s="1"/>
      <c r="AU43" s="2"/>
      <c r="AV43" s="2"/>
      <c r="AW43" s="1"/>
      <c r="AX43" s="1"/>
      <c r="AY43" s="1"/>
      <c r="AZ43" s="1"/>
      <c r="BA43" s="2"/>
      <c r="BB43" s="2"/>
      <c r="BC43" s="1"/>
      <c r="BD43" s="2"/>
      <c r="BE43" s="2"/>
      <c r="BF43" s="1"/>
      <c r="BG43" s="2"/>
      <c r="BH43" s="2"/>
      <c r="BI43" s="2"/>
      <c r="BJ43" s="2"/>
      <c r="BK43" s="2"/>
      <c r="BL43" s="2"/>
      <c r="BM43" s="2"/>
      <c r="BN43" s="2"/>
      <c r="BO43" s="2"/>
      <c r="BP43" s="2"/>
      <c r="BQ43" s="2"/>
      <c r="BR43" s="2"/>
      <c r="BS43" s="2"/>
      <c r="BT43" s="2"/>
      <c r="BU43" s="2"/>
      <c r="BV43" s="2"/>
    </row>
    <row r="44" spans="1:74">
      <c r="A44" s="1"/>
      <c r="B44" s="1"/>
      <c r="C44" s="1"/>
      <c r="D44" s="1"/>
      <c r="E44" s="2"/>
      <c r="F44" s="2"/>
      <c r="G44" s="1"/>
      <c r="H44" s="2"/>
      <c r="I44" s="2"/>
      <c r="J44" s="1"/>
      <c r="K44" s="2"/>
      <c r="L44" s="2"/>
      <c r="M44" s="1"/>
      <c r="N44" s="1"/>
      <c r="O44" s="1"/>
      <c r="P44" s="1"/>
      <c r="Q44" s="2"/>
      <c r="R44" s="2"/>
      <c r="S44" s="1"/>
      <c r="T44" s="2"/>
      <c r="U44" s="2"/>
      <c r="V44" s="1"/>
      <c r="W44" s="2"/>
      <c r="X44" s="2"/>
      <c r="Y44" s="1"/>
      <c r="Z44" s="1"/>
      <c r="AA44" s="1"/>
      <c r="AB44" s="1"/>
      <c r="AC44" s="2"/>
      <c r="AD44" s="2"/>
      <c r="AE44" s="1"/>
      <c r="AF44" s="2"/>
      <c r="AG44" s="2"/>
      <c r="AH44" s="1"/>
      <c r="AI44" s="2"/>
      <c r="AJ44" s="2"/>
      <c r="AK44" s="1"/>
      <c r="AL44" s="1"/>
      <c r="AM44" s="1"/>
      <c r="AN44" s="1"/>
      <c r="AO44" s="2"/>
      <c r="AP44" s="2"/>
      <c r="AQ44" s="1"/>
      <c r="AR44" s="2"/>
      <c r="AS44" s="2"/>
      <c r="AT44" s="1"/>
      <c r="AU44" s="2"/>
      <c r="AV44" s="2"/>
      <c r="AW44" s="1"/>
      <c r="AX44" s="1"/>
      <c r="AY44" s="1"/>
      <c r="AZ44" s="1"/>
      <c r="BA44" s="2"/>
      <c r="BB44" s="2"/>
      <c r="BC44" s="1"/>
      <c r="BD44" s="2"/>
      <c r="BE44" s="2"/>
      <c r="BF44" s="1"/>
      <c r="BG44" s="2"/>
      <c r="BH44" s="2"/>
      <c r="BI44" s="2"/>
      <c r="BJ44" s="2"/>
      <c r="BK44" s="2"/>
      <c r="BL44" s="2"/>
      <c r="BM44" s="2"/>
      <c r="BN44" s="2"/>
      <c r="BO44" s="2"/>
      <c r="BP44" s="2"/>
      <c r="BQ44" s="2"/>
      <c r="BR44" s="2"/>
      <c r="BS44" s="2"/>
      <c r="BT44" s="2"/>
      <c r="BU44" s="2"/>
      <c r="BV44" s="2"/>
    </row>
    <row r="45" spans="1:74">
      <c r="A45" s="1"/>
      <c r="B45" s="1"/>
      <c r="C45" s="1"/>
      <c r="D45" s="1"/>
      <c r="E45" s="2"/>
      <c r="F45" s="2"/>
      <c r="G45" s="1"/>
      <c r="H45" s="2"/>
      <c r="I45" s="2"/>
      <c r="J45" s="1"/>
      <c r="K45" s="2"/>
      <c r="L45" s="2"/>
      <c r="M45" s="1"/>
      <c r="N45" s="1"/>
      <c r="O45" s="1"/>
      <c r="P45" s="1"/>
      <c r="Q45" s="2"/>
      <c r="R45" s="2"/>
      <c r="S45" s="1"/>
      <c r="T45" s="2"/>
      <c r="U45" s="2"/>
      <c r="V45" s="1"/>
      <c r="W45" s="2"/>
      <c r="X45" s="2"/>
      <c r="Y45" s="1"/>
      <c r="Z45" s="1"/>
      <c r="AA45" s="1"/>
      <c r="AB45" s="1"/>
      <c r="AC45" s="2"/>
      <c r="AD45" s="2"/>
      <c r="AE45" s="1"/>
      <c r="AF45" s="2"/>
      <c r="AG45" s="2"/>
      <c r="AH45" s="1"/>
      <c r="AI45" s="2"/>
      <c r="AJ45" s="2"/>
      <c r="AK45" s="1"/>
      <c r="AL45" s="1"/>
      <c r="AM45" s="1"/>
      <c r="AN45" s="1"/>
      <c r="AO45" s="2"/>
      <c r="AP45" s="2"/>
      <c r="AQ45" s="1"/>
      <c r="AR45" s="2"/>
      <c r="AS45" s="2"/>
      <c r="AT45" s="1"/>
      <c r="AU45" s="2"/>
      <c r="AV45" s="2"/>
      <c r="AW45" s="1"/>
      <c r="AX45" s="1"/>
      <c r="AY45" s="1"/>
      <c r="AZ45" s="1"/>
      <c r="BA45" s="2"/>
      <c r="BB45" s="2"/>
      <c r="BC45" s="1"/>
      <c r="BD45" s="2"/>
      <c r="BE45" s="2"/>
      <c r="BF45" s="1"/>
      <c r="BG45" s="2"/>
      <c r="BH45" s="2"/>
      <c r="BI45" s="2"/>
      <c r="BJ45" s="2"/>
      <c r="BK45" s="2"/>
      <c r="BL45" s="2"/>
      <c r="BM45" s="2"/>
      <c r="BN45" s="2"/>
      <c r="BO45" s="2"/>
      <c r="BP45" s="2"/>
      <c r="BQ45" s="2"/>
      <c r="BR45" s="2"/>
      <c r="BS45" s="2"/>
      <c r="BT45" s="2"/>
      <c r="BU45" s="2"/>
      <c r="BV45" s="2"/>
    </row>
    <row r="46" spans="1:74">
      <c r="A46" s="1"/>
      <c r="B46" s="1"/>
      <c r="C46" s="1"/>
      <c r="D46" s="1"/>
      <c r="E46" s="2"/>
      <c r="F46" s="2"/>
      <c r="G46" s="1"/>
      <c r="H46" s="2"/>
      <c r="I46" s="2"/>
      <c r="J46" s="1"/>
      <c r="K46" s="2"/>
      <c r="L46" s="2"/>
      <c r="M46" s="1"/>
      <c r="N46" s="1"/>
      <c r="O46" s="1"/>
      <c r="P46" s="1"/>
      <c r="Q46" s="2"/>
      <c r="R46" s="2"/>
      <c r="S46" s="1"/>
      <c r="T46" s="2"/>
      <c r="U46" s="2"/>
      <c r="V46" s="1"/>
      <c r="W46" s="2"/>
      <c r="X46" s="2"/>
      <c r="Y46" s="1"/>
      <c r="Z46" s="1"/>
      <c r="AA46" s="1"/>
      <c r="AB46" s="1"/>
      <c r="AC46" s="2"/>
      <c r="AD46" s="2"/>
      <c r="AE46" s="1"/>
      <c r="AF46" s="2"/>
      <c r="AG46" s="2"/>
      <c r="AH46" s="1"/>
      <c r="AI46" s="2"/>
      <c r="AJ46" s="2"/>
      <c r="AK46" s="1"/>
      <c r="AL46" s="1"/>
      <c r="AM46" s="1"/>
      <c r="AN46" s="1"/>
      <c r="AO46" s="2"/>
      <c r="AP46" s="2"/>
      <c r="AQ46" s="1"/>
      <c r="AR46" s="2"/>
      <c r="AS46" s="2"/>
      <c r="AT46" s="1"/>
      <c r="AU46" s="2"/>
      <c r="AV46" s="2"/>
      <c r="AW46" s="1"/>
      <c r="AX46" s="1"/>
      <c r="AY46" s="1"/>
      <c r="AZ46" s="1"/>
      <c r="BA46" s="2"/>
      <c r="BB46" s="2"/>
      <c r="BC46" s="1"/>
      <c r="BD46" s="2"/>
      <c r="BE46" s="2"/>
      <c r="BF46" s="1"/>
      <c r="BG46" s="2"/>
      <c r="BH46" s="2"/>
      <c r="BI46" s="2"/>
      <c r="BJ46" s="2"/>
      <c r="BK46" s="2"/>
      <c r="BL46" s="2"/>
      <c r="BM46" s="2"/>
      <c r="BN46" s="2"/>
      <c r="BO46" s="2"/>
      <c r="BP46" s="2"/>
      <c r="BQ46" s="2"/>
      <c r="BR46" s="2"/>
      <c r="BS46" s="2"/>
      <c r="BT46" s="2"/>
      <c r="BU46" s="2"/>
      <c r="BV46" s="2"/>
    </row>
    <row r="47" spans="1:74">
      <c r="A47" s="1"/>
      <c r="B47" s="1"/>
      <c r="C47" s="1"/>
      <c r="D47" s="1"/>
      <c r="E47" s="2"/>
      <c r="F47" s="2"/>
      <c r="G47" s="1"/>
      <c r="H47" s="2"/>
      <c r="I47" s="2"/>
      <c r="J47" s="1"/>
      <c r="K47" s="2"/>
      <c r="L47" s="2"/>
      <c r="M47" s="1"/>
      <c r="N47" s="1"/>
      <c r="O47" s="1"/>
      <c r="P47" s="1"/>
      <c r="Q47" s="2"/>
      <c r="R47" s="2"/>
      <c r="S47" s="1"/>
      <c r="T47" s="2"/>
      <c r="U47" s="2"/>
      <c r="V47" s="1"/>
      <c r="W47" s="2"/>
      <c r="X47" s="2"/>
      <c r="Y47" s="1"/>
      <c r="Z47" s="1"/>
      <c r="AA47" s="1"/>
      <c r="AB47" s="1"/>
      <c r="AC47" s="2"/>
      <c r="AD47" s="2"/>
      <c r="AE47" s="1"/>
      <c r="AF47" s="2"/>
      <c r="AG47" s="2"/>
      <c r="AH47" s="1"/>
      <c r="AI47" s="2"/>
      <c r="AJ47" s="2"/>
      <c r="AK47" s="1"/>
      <c r="AL47" s="1"/>
      <c r="AM47" s="1"/>
      <c r="AN47" s="1"/>
      <c r="AO47" s="2"/>
      <c r="AP47" s="2"/>
      <c r="AQ47" s="1"/>
      <c r="AR47" s="2"/>
      <c r="AS47" s="2"/>
      <c r="AT47" s="1"/>
      <c r="AU47" s="2"/>
      <c r="AV47" s="2"/>
      <c r="AW47" s="1"/>
      <c r="AX47" s="1"/>
      <c r="AY47" s="1"/>
      <c r="AZ47" s="1"/>
      <c r="BA47" s="2"/>
      <c r="BB47" s="2"/>
      <c r="BC47" s="1"/>
      <c r="BD47" s="2"/>
      <c r="BE47" s="2"/>
      <c r="BF47" s="1"/>
      <c r="BG47" s="2"/>
      <c r="BH47" s="2"/>
      <c r="BI47" s="2"/>
      <c r="BJ47" s="2"/>
      <c r="BK47" s="2"/>
      <c r="BL47" s="2"/>
      <c r="BM47" s="2"/>
      <c r="BN47" s="2"/>
      <c r="BO47" s="2"/>
      <c r="BP47" s="2"/>
      <c r="BQ47" s="2"/>
      <c r="BR47" s="2"/>
      <c r="BS47" s="2"/>
      <c r="BT47" s="2"/>
      <c r="BU47" s="2"/>
      <c r="BV47" s="2"/>
    </row>
    <row r="48" spans="1:74">
      <c r="A48" s="1"/>
      <c r="B48" s="1"/>
      <c r="C48" s="1"/>
      <c r="D48" s="1"/>
      <c r="E48" s="2"/>
      <c r="F48" s="2"/>
      <c r="G48" s="1"/>
      <c r="H48" s="2"/>
      <c r="I48" s="2"/>
      <c r="J48" s="1"/>
      <c r="K48" s="2"/>
      <c r="L48" s="2"/>
      <c r="M48" s="1"/>
      <c r="N48" s="1"/>
      <c r="O48" s="1"/>
      <c r="P48" s="1"/>
      <c r="Q48" s="2"/>
      <c r="R48" s="2"/>
      <c r="S48" s="1"/>
      <c r="T48" s="2"/>
      <c r="U48" s="2"/>
      <c r="V48" s="1"/>
      <c r="W48" s="2"/>
      <c r="X48" s="2"/>
      <c r="Y48" s="1"/>
      <c r="Z48" s="1"/>
      <c r="AA48" s="1"/>
      <c r="AB48" s="1"/>
      <c r="AC48" s="2"/>
      <c r="AD48" s="2"/>
      <c r="AE48" s="1"/>
      <c r="AF48" s="2"/>
      <c r="AG48" s="2"/>
      <c r="AH48" s="1"/>
      <c r="AI48" s="2"/>
      <c r="AJ48" s="2"/>
      <c r="AK48" s="1"/>
      <c r="AL48" s="1"/>
      <c r="AM48" s="1"/>
      <c r="AN48" s="1"/>
      <c r="AO48" s="2"/>
      <c r="AP48" s="2"/>
      <c r="AQ48" s="1"/>
      <c r="AR48" s="2"/>
      <c r="AS48" s="2"/>
      <c r="AT48" s="1"/>
      <c r="AU48" s="2"/>
      <c r="AV48" s="2"/>
      <c r="AW48" s="1"/>
      <c r="AX48" s="1"/>
      <c r="AY48" s="1"/>
      <c r="AZ48" s="1"/>
      <c r="BA48" s="2"/>
      <c r="BB48" s="2"/>
      <c r="BC48" s="1"/>
      <c r="BD48" s="2"/>
      <c r="BE48" s="2"/>
      <c r="BF48" s="1"/>
      <c r="BG48" s="2"/>
      <c r="BH48" s="2"/>
      <c r="BI48" s="2"/>
      <c r="BJ48" s="2"/>
      <c r="BK48" s="2"/>
      <c r="BL48" s="2"/>
      <c r="BM48" s="2"/>
      <c r="BN48" s="2"/>
      <c r="BO48" s="2"/>
      <c r="BP48" s="2"/>
      <c r="BQ48" s="2"/>
      <c r="BR48" s="2"/>
      <c r="BS48" s="2"/>
      <c r="BT48" s="2"/>
      <c r="BU48" s="2"/>
      <c r="BV48" s="2"/>
    </row>
    <row r="49" spans="1:74">
      <c r="A49" s="1"/>
      <c r="B49" s="1"/>
      <c r="C49" s="1"/>
      <c r="D49" s="1"/>
      <c r="E49" s="2"/>
      <c r="F49" s="2"/>
      <c r="G49" s="1"/>
      <c r="H49" s="2"/>
      <c r="I49" s="2"/>
      <c r="J49" s="1"/>
      <c r="K49" s="2"/>
      <c r="L49" s="2"/>
      <c r="M49" s="1"/>
      <c r="N49" s="1"/>
      <c r="O49" s="1"/>
      <c r="P49" s="1"/>
      <c r="Q49" s="2"/>
      <c r="R49" s="2"/>
      <c r="S49" s="1"/>
      <c r="T49" s="2"/>
      <c r="U49" s="2"/>
      <c r="V49" s="1"/>
      <c r="W49" s="2"/>
      <c r="X49" s="2"/>
      <c r="Y49" s="1"/>
      <c r="Z49" s="1"/>
      <c r="AA49" s="1"/>
      <c r="AB49" s="1"/>
      <c r="AC49" s="2"/>
      <c r="AD49" s="2"/>
      <c r="AE49" s="1"/>
      <c r="AF49" s="2"/>
      <c r="AG49" s="2"/>
      <c r="AH49" s="1"/>
      <c r="AI49" s="2"/>
      <c r="AJ49" s="2"/>
      <c r="AK49" s="1"/>
      <c r="AL49" s="1"/>
      <c r="AM49" s="1"/>
      <c r="AN49" s="1"/>
      <c r="AO49" s="2"/>
      <c r="AP49" s="2"/>
      <c r="AQ49" s="1"/>
      <c r="AR49" s="2"/>
      <c r="AS49" s="2"/>
      <c r="AT49" s="1"/>
      <c r="AU49" s="2"/>
      <c r="AV49" s="2"/>
      <c r="AW49" s="1"/>
      <c r="AX49" s="1"/>
      <c r="AY49" s="1"/>
      <c r="AZ49" s="1"/>
      <c r="BA49" s="2"/>
      <c r="BB49" s="2"/>
      <c r="BC49" s="1"/>
      <c r="BD49" s="2"/>
      <c r="BE49" s="2"/>
      <c r="BF49" s="1"/>
      <c r="BG49" s="2"/>
      <c r="BH49" s="2"/>
      <c r="BI49" s="2"/>
      <c r="BJ49" s="2"/>
      <c r="BK49" s="2"/>
      <c r="BL49" s="2"/>
      <c r="BM49" s="2"/>
      <c r="BN49" s="2"/>
      <c r="BO49" s="2"/>
      <c r="BP49" s="2"/>
      <c r="BQ49" s="2"/>
      <c r="BR49" s="2"/>
      <c r="BS49" s="2"/>
      <c r="BT49" s="2"/>
      <c r="BU49" s="2"/>
      <c r="BV49" s="2"/>
    </row>
    <row r="50" spans="1:74">
      <c r="A50" s="1"/>
      <c r="B50" s="1"/>
      <c r="C50" s="1"/>
      <c r="D50" s="1"/>
      <c r="E50" s="2"/>
      <c r="F50" s="2"/>
      <c r="G50" s="1"/>
      <c r="H50" s="2"/>
      <c r="I50" s="2"/>
      <c r="J50" s="1"/>
      <c r="K50" s="2"/>
      <c r="L50" s="2"/>
      <c r="M50" s="7"/>
      <c r="N50" s="1"/>
      <c r="O50" s="1"/>
      <c r="P50" s="1"/>
      <c r="Q50" s="2"/>
      <c r="R50" s="2"/>
      <c r="S50" s="1"/>
      <c r="T50" s="2"/>
      <c r="U50" s="2"/>
      <c r="V50" s="1"/>
      <c r="W50" s="2"/>
      <c r="X50" s="2"/>
      <c r="Y50" s="1"/>
      <c r="Z50" s="1"/>
      <c r="AA50" s="1"/>
      <c r="AB50" s="1"/>
      <c r="AC50" s="2"/>
      <c r="AD50" s="2"/>
      <c r="AE50" s="1"/>
      <c r="AF50" s="2"/>
      <c r="AG50" s="2"/>
      <c r="AH50" s="1"/>
      <c r="AI50" s="2"/>
      <c r="AJ50" s="2"/>
      <c r="AK50" s="1"/>
      <c r="AL50" s="1"/>
      <c r="AM50" s="1"/>
      <c r="AN50" s="1"/>
      <c r="AO50" s="2"/>
      <c r="AP50" s="2"/>
      <c r="AQ50" s="1"/>
      <c r="AR50" s="2"/>
      <c r="AS50" s="2"/>
      <c r="AT50" s="1"/>
      <c r="AU50" s="2"/>
      <c r="AV50" s="2"/>
      <c r="AW50" s="1"/>
      <c r="AX50" s="1"/>
      <c r="AY50" s="1"/>
      <c r="AZ50" s="1"/>
      <c r="BA50" s="2"/>
      <c r="BB50" s="2"/>
      <c r="BC50" s="1"/>
      <c r="BD50" s="2"/>
      <c r="BE50" s="2"/>
      <c r="BF50" s="1"/>
      <c r="BG50" s="2"/>
      <c r="BH50" s="2"/>
      <c r="BI50" s="2"/>
      <c r="BJ50" s="2"/>
      <c r="BK50" s="2"/>
      <c r="BL50" s="2"/>
      <c r="BM50" s="2"/>
      <c r="BN50" s="2"/>
      <c r="BO50" s="2"/>
      <c r="BP50" s="2"/>
      <c r="BQ50" s="2"/>
      <c r="BR50" s="2"/>
      <c r="BS50" s="2"/>
      <c r="BT50" s="2"/>
      <c r="BU50" s="2"/>
      <c r="BV50" s="2"/>
    </row>
    <row r="51" spans="1:74">
      <c r="A51" s="1"/>
      <c r="B51" s="1"/>
      <c r="C51" s="1"/>
      <c r="D51" s="1"/>
      <c r="E51" s="2"/>
      <c r="F51" s="2"/>
      <c r="G51" s="1"/>
      <c r="H51" s="2"/>
      <c r="I51" s="2"/>
      <c r="J51" s="1"/>
      <c r="K51" s="2"/>
      <c r="L51" s="2"/>
      <c r="M51" s="1"/>
      <c r="N51" s="1"/>
      <c r="O51" s="1"/>
      <c r="P51" s="1"/>
      <c r="Q51" s="2"/>
      <c r="R51" s="2"/>
      <c r="S51" s="1"/>
      <c r="T51" s="2"/>
      <c r="U51" s="2"/>
      <c r="V51" s="1"/>
      <c r="W51" s="2"/>
      <c r="X51" s="2"/>
      <c r="Y51" s="1"/>
      <c r="Z51" s="1"/>
      <c r="AA51" s="1"/>
      <c r="AB51" s="1"/>
      <c r="AC51" s="2"/>
      <c r="AD51" s="2"/>
      <c r="AE51" s="1"/>
      <c r="AF51" s="2"/>
      <c r="AG51" s="2"/>
      <c r="AH51" s="1"/>
      <c r="AI51" s="2"/>
      <c r="AJ51" s="2"/>
      <c r="AK51" s="1"/>
      <c r="AL51" s="1"/>
      <c r="AM51" s="1"/>
      <c r="AN51" s="1"/>
      <c r="AO51" s="2"/>
      <c r="AP51" s="2"/>
      <c r="AQ51" s="1"/>
      <c r="AR51" s="2"/>
      <c r="AS51" s="2"/>
      <c r="AT51" s="1"/>
      <c r="AU51" s="2"/>
      <c r="AV51" s="2"/>
      <c r="AW51" s="1"/>
      <c r="AX51" s="1"/>
      <c r="AY51" s="1"/>
      <c r="AZ51" s="1"/>
      <c r="BA51" s="2"/>
      <c r="BB51" s="2"/>
      <c r="BC51" s="1"/>
      <c r="BD51" s="2"/>
      <c r="BE51" s="2"/>
      <c r="BF51" s="1"/>
      <c r="BG51" s="2"/>
      <c r="BH51" s="2"/>
      <c r="BI51" s="2"/>
      <c r="BJ51" s="2"/>
      <c r="BK51" s="2"/>
      <c r="BL51" s="2"/>
      <c r="BM51" s="2"/>
      <c r="BN51" s="2"/>
      <c r="BO51" s="2"/>
      <c r="BP51" s="2"/>
      <c r="BQ51" s="2"/>
      <c r="BR51" s="2"/>
      <c r="BS51" s="2"/>
      <c r="BT51" s="2"/>
      <c r="BU51" s="2"/>
      <c r="BV51" s="2"/>
    </row>
    <row r="52" spans="1:74">
      <c r="A52" s="1"/>
      <c r="B52" s="1"/>
      <c r="C52" s="1"/>
      <c r="D52" s="1"/>
      <c r="E52" s="2"/>
      <c r="F52" s="2"/>
      <c r="G52" s="1"/>
      <c r="H52" s="2"/>
      <c r="I52" s="2"/>
      <c r="J52" s="1"/>
      <c r="K52" s="2"/>
      <c r="L52" s="2"/>
      <c r="M52" s="7"/>
      <c r="N52" s="1"/>
      <c r="O52" s="1"/>
      <c r="P52" s="1"/>
      <c r="Q52" s="2"/>
      <c r="R52" s="2"/>
      <c r="S52" s="1"/>
      <c r="T52" s="2"/>
      <c r="U52" s="2"/>
      <c r="V52" s="1"/>
      <c r="W52" s="2"/>
      <c r="X52" s="2"/>
      <c r="Y52" s="1"/>
      <c r="Z52" s="1"/>
      <c r="AA52" s="1"/>
      <c r="AB52" s="1"/>
      <c r="AC52" s="2"/>
      <c r="AD52" s="2"/>
      <c r="AE52" s="1"/>
      <c r="AF52" s="2"/>
      <c r="AG52" s="2"/>
      <c r="AH52" s="1"/>
      <c r="AI52" s="2"/>
      <c r="AJ52" s="2"/>
      <c r="AK52" s="1"/>
      <c r="AL52" s="1"/>
      <c r="AM52" s="1"/>
      <c r="AN52" s="1"/>
      <c r="AO52" s="2"/>
      <c r="AP52" s="2"/>
      <c r="AQ52" s="1"/>
      <c r="AR52" s="2"/>
      <c r="AS52" s="2"/>
      <c r="AT52" s="1"/>
      <c r="AU52" s="2"/>
      <c r="AV52" s="2"/>
      <c r="AW52" s="1"/>
      <c r="AX52" s="1"/>
      <c r="AY52" s="1"/>
      <c r="AZ52" s="1"/>
      <c r="BA52" s="2"/>
      <c r="BB52" s="2"/>
      <c r="BC52" s="1"/>
      <c r="BD52" s="2"/>
      <c r="BE52" s="2"/>
      <c r="BF52" s="1"/>
      <c r="BG52" s="2"/>
      <c r="BH52" s="2"/>
      <c r="BI52" s="2"/>
      <c r="BJ52" s="2"/>
      <c r="BK52" s="2"/>
      <c r="BL52" s="2"/>
      <c r="BM52" s="2"/>
      <c r="BN52" s="2"/>
      <c r="BO52" s="2"/>
      <c r="BP52" s="2"/>
      <c r="BQ52" s="2"/>
      <c r="BR52" s="2"/>
      <c r="BS52" s="2"/>
      <c r="BT52" s="2"/>
      <c r="BU52" s="2"/>
      <c r="BV52" s="2"/>
    </row>
    <row r="53" spans="1:74">
      <c r="A53" s="1"/>
      <c r="B53" s="1"/>
      <c r="C53" s="1"/>
      <c r="D53" s="1"/>
      <c r="E53" s="2"/>
      <c r="F53" s="2"/>
      <c r="G53" s="1"/>
      <c r="H53" s="2"/>
      <c r="I53" s="2"/>
      <c r="J53" s="1"/>
      <c r="K53" s="2"/>
      <c r="L53" s="2"/>
      <c r="M53" s="1"/>
      <c r="N53" s="1"/>
      <c r="O53" s="1"/>
      <c r="P53" s="1"/>
      <c r="Q53" s="2"/>
      <c r="R53" s="2"/>
      <c r="S53" s="1"/>
      <c r="T53" s="2"/>
      <c r="U53" s="2"/>
      <c r="V53" s="1"/>
      <c r="W53" s="2"/>
      <c r="X53" s="2"/>
      <c r="Y53" s="1"/>
      <c r="Z53" s="1"/>
      <c r="AA53" s="1"/>
      <c r="AB53" s="1"/>
      <c r="AC53" s="2"/>
      <c r="AD53" s="2"/>
      <c r="AE53" s="1"/>
      <c r="AF53" s="2"/>
      <c r="AG53" s="2"/>
      <c r="AH53" s="1"/>
      <c r="AI53" s="2"/>
      <c r="AJ53" s="2"/>
      <c r="AK53" s="1"/>
      <c r="AL53" s="1"/>
      <c r="AM53" s="1"/>
      <c r="AN53" s="1"/>
      <c r="AO53" s="2"/>
      <c r="AP53" s="2"/>
      <c r="AQ53" s="1"/>
      <c r="AR53" s="2"/>
      <c r="AS53" s="2"/>
      <c r="AT53" s="1"/>
      <c r="AU53" s="2"/>
      <c r="AV53" s="2"/>
      <c r="AW53" s="1"/>
      <c r="AX53" s="1"/>
      <c r="AY53" s="1"/>
      <c r="AZ53" s="1"/>
      <c r="BA53" s="2"/>
      <c r="BB53" s="2"/>
      <c r="BC53" s="1"/>
      <c r="BD53" s="2"/>
      <c r="BE53" s="2"/>
      <c r="BF53" s="1"/>
      <c r="BG53" s="2"/>
      <c r="BH53" s="2"/>
      <c r="BI53" s="2"/>
      <c r="BJ53" s="2"/>
      <c r="BK53" s="2"/>
      <c r="BL53" s="2"/>
      <c r="BM53" s="2"/>
      <c r="BN53" s="2"/>
      <c r="BO53" s="2"/>
      <c r="BP53" s="2"/>
      <c r="BQ53" s="2"/>
      <c r="BR53" s="2"/>
      <c r="BS53" s="2"/>
      <c r="BT53" s="2"/>
      <c r="BU53" s="2"/>
      <c r="BV53" s="2"/>
    </row>
    <row r="54" spans="1:74">
      <c r="A54" s="1"/>
      <c r="B54" s="1"/>
      <c r="C54" s="1"/>
      <c r="D54" s="1"/>
      <c r="E54" s="2"/>
      <c r="F54" s="2"/>
      <c r="G54" s="1"/>
      <c r="H54" s="2"/>
      <c r="I54" s="2"/>
      <c r="J54" s="1"/>
      <c r="K54" s="2"/>
      <c r="L54" s="2"/>
      <c r="M54" s="1"/>
      <c r="N54" s="1"/>
      <c r="O54" s="1"/>
      <c r="P54" s="1"/>
      <c r="Q54" s="2"/>
      <c r="R54" s="2"/>
      <c r="S54" s="1"/>
      <c r="T54" s="2"/>
      <c r="U54" s="2"/>
      <c r="V54" s="1"/>
      <c r="W54" s="2"/>
      <c r="X54" s="2"/>
      <c r="Y54" s="1"/>
      <c r="Z54" s="1"/>
      <c r="AA54" s="1"/>
      <c r="AB54" s="1"/>
      <c r="AC54" s="2"/>
      <c r="AD54" s="2"/>
      <c r="AE54" s="1"/>
      <c r="AF54" s="2"/>
      <c r="AG54" s="2"/>
      <c r="AH54" s="1"/>
      <c r="AI54" s="2"/>
      <c r="AJ54" s="2"/>
      <c r="AK54" s="1"/>
      <c r="AL54" s="1"/>
      <c r="AM54" s="1"/>
      <c r="AN54" s="1"/>
      <c r="AO54" s="2"/>
      <c r="AP54" s="2"/>
      <c r="AQ54" s="1"/>
      <c r="AR54" s="2"/>
      <c r="AS54" s="2"/>
      <c r="AT54" s="1"/>
      <c r="AU54" s="2"/>
      <c r="AV54" s="2"/>
      <c r="AW54" s="1"/>
      <c r="AX54" s="1"/>
      <c r="AY54" s="1"/>
      <c r="AZ54" s="1"/>
      <c r="BA54" s="2"/>
      <c r="BB54" s="2"/>
      <c r="BC54" s="1"/>
      <c r="BD54" s="2"/>
      <c r="BE54" s="2"/>
      <c r="BF54" s="1"/>
      <c r="BG54" s="2"/>
      <c r="BH54" s="2"/>
      <c r="BI54" s="2"/>
      <c r="BJ54" s="2"/>
      <c r="BK54" s="2"/>
      <c r="BL54" s="2"/>
      <c r="BM54" s="2"/>
      <c r="BN54" s="2"/>
      <c r="BO54" s="2"/>
      <c r="BP54" s="2"/>
      <c r="BQ54" s="2"/>
      <c r="BR54" s="2"/>
      <c r="BS54" s="2"/>
      <c r="BT54" s="2"/>
      <c r="BU54" s="2"/>
      <c r="BV54" s="2"/>
    </row>
    <row r="55" spans="1:74">
      <c r="A55" s="1"/>
      <c r="B55" s="1"/>
      <c r="C55" s="1"/>
      <c r="D55" s="1"/>
      <c r="E55" s="2"/>
      <c r="F55" s="2"/>
      <c r="G55" s="1"/>
      <c r="H55" s="2"/>
      <c r="I55" s="2"/>
      <c r="J55" s="1"/>
      <c r="K55" s="2"/>
      <c r="L55" s="2"/>
      <c r="M55" s="1"/>
      <c r="N55" s="1"/>
      <c r="O55" s="1"/>
      <c r="P55" s="1"/>
      <c r="Q55" s="2"/>
      <c r="R55" s="2"/>
      <c r="S55" s="1"/>
      <c r="T55" s="2"/>
      <c r="U55" s="2"/>
      <c r="V55" s="1"/>
      <c r="W55" s="2"/>
      <c r="X55" s="2"/>
      <c r="Y55" s="1"/>
      <c r="Z55" s="1"/>
      <c r="AA55" s="1"/>
      <c r="AB55" s="1"/>
      <c r="AC55" s="2"/>
      <c r="AD55" s="2"/>
      <c r="AE55" s="1"/>
      <c r="AF55" s="2"/>
      <c r="AG55" s="2"/>
      <c r="AH55" s="1"/>
      <c r="AI55" s="2"/>
      <c r="AJ55" s="2"/>
      <c r="AK55" s="1"/>
      <c r="AL55" s="1"/>
      <c r="AM55" s="1"/>
      <c r="AN55" s="1"/>
      <c r="AO55" s="2"/>
      <c r="AP55" s="2"/>
      <c r="AQ55" s="1"/>
      <c r="AR55" s="2"/>
      <c r="AS55" s="2"/>
      <c r="AT55" s="1"/>
      <c r="AU55" s="2"/>
      <c r="AV55" s="2"/>
      <c r="AW55" s="1"/>
      <c r="AX55" s="1"/>
      <c r="AY55" s="1"/>
      <c r="AZ55" s="1"/>
      <c r="BA55" s="2"/>
      <c r="BB55" s="2"/>
      <c r="BC55" s="1"/>
      <c r="BD55" s="2"/>
      <c r="BE55" s="2"/>
      <c r="BF55" s="1"/>
      <c r="BG55" s="2"/>
      <c r="BH55" s="2"/>
      <c r="BI55" s="2"/>
      <c r="BJ55" s="2"/>
      <c r="BK55" s="2"/>
      <c r="BL55" s="2"/>
      <c r="BM55" s="2"/>
      <c r="BN55" s="2"/>
      <c r="BO55" s="2"/>
      <c r="BP55" s="2"/>
      <c r="BQ55" s="2"/>
      <c r="BR55" s="2"/>
      <c r="BS55" s="2"/>
      <c r="BT55" s="2"/>
      <c r="BU55" s="2"/>
      <c r="BV55" s="2"/>
    </row>
    <row r="56" spans="1:74">
      <c r="A56" s="1"/>
      <c r="B56" s="1"/>
      <c r="C56" s="1"/>
      <c r="D56" s="1"/>
      <c r="E56" s="2"/>
      <c r="F56" s="2"/>
      <c r="G56" s="1"/>
      <c r="H56" s="2"/>
      <c r="I56" s="2"/>
      <c r="J56" s="1"/>
      <c r="K56" s="2"/>
      <c r="L56" s="2"/>
      <c r="M56" s="1"/>
      <c r="N56" s="1"/>
      <c r="O56" s="1"/>
      <c r="P56" s="1"/>
      <c r="Q56" s="2"/>
      <c r="R56" s="2"/>
      <c r="S56" s="1"/>
      <c r="T56" s="2"/>
      <c r="U56" s="2"/>
      <c r="V56" s="1"/>
      <c r="W56" s="2"/>
      <c r="X56" s="2"/>
      <c r="Y56" s="1"/>
      <c r="Z56" s="1"/>
      <c r="AA56" s="1"/>
      <c r="AB56" s="1"/>
      <c r="AC56" s="2"/>
      <c r="AD56" s="2"/>
      <c r="AE56" s="1"/>
      <c r="AF56" s="2"/>
      <c r="AG56" s="2"/>
      <c r="AH56" s="1"/>
      <c r="AI56" s="2"/>
      <c r="AJ56" s="2"/>
      <c r="AK56" s="1"/>
      <c r="AL56" s="1"/>
      <c r="AM56" s="1"/>
      <c r="AN56" s="1"/>
      <c r="AO56" s="2"/>
      <c r="AP56" s="2"/>
      <c r="AQ56" s="1"/>
      <c r="AR56" s="2"/>
      <c r="AS56" s="2"/>
      <c r="AT56" s="1"/>
      <c r="AU56" s="2"/>
      <c r="AV56" s="2"/>
      <c r="AW56" s="1"/>
      <c r="AX56" s="1"/>
      <c r="AY56" s="1"/>
      <c r="AZ56" s="1"/>
      <c r="BA56" s="2"/>
      <c r="BB56" s="2"/>
      <c r="BC56" s="1"/>
      <c r="BD56" s="2"/>
      <c r="BE56" s="2"/>
      <c r="BF56" s="1"/>
      <c r="BG56" s="2"/>
      <c r="BH56" s="2"/>
      <c r="BI56" s="2"/>
      <c r="BJ56" s="2"/>
      <c r="BK56" s="2"/>
      <c r="BL56" s="2"/>
      <c r="BM56" s="2"/>
      <c r="BN56" s="2"/>
      <c r="BO56" s="2"/>
      <c r="BP56" s="2"/>
      <c r="BQ56" s="2"/>
      <c r="BR56" s="2"/>
      <c r="BS56" s="2"/>
      <c r="BT56" s="2"/>
      <c r="BU56" s="2"/>
      <c r="BV56" s="2"/>
    </row>
    <row r="57" spans="1:74">
      <c r="A57" s="1"/>
      <c r="B57" s="1"/>
      <c r="C57" s="1"/>
      <c r="D57" s="1"/>
      <c r="E57" s="2"/>
      <c r="F57" s="2"/>
      <c r="G57" s="1"/>
      <c r="H57" s="2"/>
      <c r="I57" s="2"/>
      <c r="J57" s="1"/>
      <c r="K57" s="2"/>
      <c r="L57" s="2"/>
      <c r="M57" s="1"/>
      <c r="N57" s="1"/>
      <c r="O57" s="1"/>
      <c r="P57" s="1"/>
      <c r="Q57" s="2"/>
      <c r="R57" s="2"/>
      <c r="S57" s="1"/>
      <c r="T57" s="2"/>
      <c r="U57" s="2"/>
      <c r="V57" s="1"/>
      <c r="W57" s="2"/>
      <c r="X57" s="2"/>
      <c r="Y57" s="1"/>
      <c r="Z57" s="1"/>
      <c r="AA57" s="1"/>
      <c r="AB57" s="1"/>
      <c r="AC57" s="2"/>
      <c r="AD57" s="2"/>
      <c r="AE57" s="1"/>
      <c r="AF57" s="2"/>
      <c r="AG57" s="2"/>
      <c r="AH57" s="1"/>
      <c r="AI57" s="2"/>
      <c r="AJ57" s="2"/>
      <c r="AK57" s="1"/>
      <c r="AL57" s="1"/>
      <c r="AM57" s="1"/>
      <c r="AN57" s="1"/>
      <c r="AO57" s="2"/>
      <c r="AP57" s="2"/>
      <c r="AQ57" s="1"/>
      <c r="AR57" s="2"/>
      <c r="AS57" s="2"/>
      <c r="AT57" s="1"/>
      <c r="AU57" s="2"/>
      <c r="AV57" s="2"/>
      <c r="AW57" s="1"/>
      <c r="AX57" s="1"/>
      <c r="AY57" s="1"/>
      <c r="AZ57" s="1"/>
      <c r="BA57" s="2"/>
      <c r="BB57" s="2"/>
      <c r="BC57" s="1"/>
      <c r="BD57" s="2"/>
      <c r="BE57" s="2"/>
      <c r="BF57" s="1"/>
      <c r="BG57" s="2"/>
      <c r="BH57" s="2"/>
      <c r="BI57" s="2"/>
      <c r="BJ57" s="2"/>
      <c r="BK57" s="2"/>
      <c r="BL57" s="2"/>
      <c r="BM57" s="2"/>
      <c r="BN57" s="2"/>
      <c r="BO57" s="2"/>
      <c r="BP57" s="2"/>
      <c r="BQ57" s="2"/>
      <c r="BR57" s="2"/>
      <c r="BS57" s="2"/>
      <c r="BT57" s="2"/>
      <c r="BU57" s="2"/>
      <c r="BV57" s="2"/>
    </row>
    <row r="58" spans="1:74">
      <c r="A58" s="1"/>
      <c r="B58" s="1"/>
      <c r="C58" s="1"/>
      <c r="D58" s="1"/>
      <c r="E58" s="2"/>
      <c r="F58" s="2"/>
      <c r="G58" s="1"/>
      <c r="H58" s="2"/>
      <c r="I58" s="2"/>
      <c r="J58" s="1"/>
      <c r="K58" s="2"/>
      <c r="L58" s="2"/>
      <c r="M58" s="1"/>
      <c r="N58" s="1"/>
      <c r="O58" s="1"/>
      <c r="P58" s="1"/>
      <c r="Q58" s="2"/>
      <c r="R58" s="2"/>
      <c r="S58" s="1"/>
      <c r="T58" s="2"/>
      <c r="U58" s="2"/>
      <c r="V58" s="1"/>
      <c r="W58" s="2"/>
      <c r="X58" s="2"/>
      <c r="Y58" s="1"/>
      <c r="Z58" s="1"/>
      <c r="AA58" s="1"/>
      <c r="AB58" s="1"/>
      <c r="AC58" s="2"/>
      <c r="AD58" s="2"/>
      <c r="AE58" s="1"/>
      <c r="AF58" s="2"/>
      <c r="AG58" s="2"/>
      <c r="AH58" s="1"/>
      <c r="AI58" s="2"/>
      <c r="AJ58" s="2"/>
      <c r="AK58" s="1"/>
      <c r="AL58" s="1"/>
      <c r="AM58" s="1"/>
      <c r="AN58" s="1"/>
      <c r="AO58" s="2"/>
      <c r="AP58" s="2"/>
      <c r="AQ58" s="1"/>
      <c r="AR58" s="2"/>
      <c r="AS58" s="2"/>
      <c r="AT58" s="1"/>
      <c r="AU58" s="2"/>
      <c r="AV58" s="2"/>
      <c r="AW58" s="1"/>
      <c r="AX58" s="1"/>
      <c r="AY58" s="1"/>
      <c r="AZ58" s="1"/>
      <c r="BA58" s="2"/>
      <c r="BB58" s="2"/>
      <c r="BC58" s="1"/>
      <c r="BD58" s="2"/>
      <c r="BE58" s="2"/>
      <c r="BF58" s="1"/>
      <c r="BG58" s="2"/>
      <c r="BH58" s="2"/>
      <c r="BI58" s="2"/>
      <c r="BJ58" s="2"/>
      <c r="BK58" s="2"/>
      <c r="BL58" s="2"/>
      <c r="BM58" s="2"/>
      <c r="BN58" s="2"/>
      <c r="BO58" s="2"/>
      <c r="BP58" s="2"/>
      <c r="BQ58" s="2"/>
      <c r="BR58" s="2"/>
      <c r="BS58" s="2"/>
      <c r="BT58" s="2"/>
      <c r="BU58" s="2"/>
      <c r="BV58" s="2"/>
    </row>
    <row r="59" spans="1:74">
      <c r="A59" s="1"/>
      <c r="B59" s="1"/>
      <c r="C59" s="1"/>
      <c r="D59" s="1"/>
      <c r="E59" s="2"/>
      <c r="F59" s="2"/>
      <c r="G59" s="1"/>
      <c r="H59" s="2"/>
      <c r="I59" s="2"/>
      <c r="J59" s="1"/>
      <c r="K59" s="2"/>
      <c r="L59" s="2"/>
      <c r="M59" s="1"/>
      <c r="N59" s="1"/>
      <c r="O59" s="1"/>
      <c r="P59" s="1"/>
      <c r="Q59" s="2"/>
      <c r="R59" s="2"/>
      <c r="S59" s="1"/>
      <c r="T59" s="2"/>
      <c r="U59" s="2"/>
      <c r="V59" s="1"/>
      <c r="W59" s="2"/>
      <c r="X59" s="2"/>
      <c r="Y59" s="1"/>
      <c r="Z59" s="1"/>
      <c r="AA59" s="1"/>
      <c r="AB59" s="1"/>
      <c r="AC59" s="2"/>
      <c r="AD59" s="2"/>
      <c r="AE59" s="1"/>
      <c r="AF59" s="2"/>
      <c r="AG59" s="2"/>
      <c r="AH59" s="1"/>
      <c r="AI59" s="2"/>
      <c r="AJ59" s="2"/>
      <c r="AK59" s="1"/>
      <c r="AL59" s="1"/>
      <c r="AM59" s="1"/>
      <c r="AN59" s="1"/>
      <c r="AO59" s="2"/>
      <c r="AP59" s="2"/>
      <c r="AQ59" s="1"/>
      <c r="AR59" s="2"/>
      <c r="AS59" s="2"/>
      <c r="AT59" s="1"/>
      <c r="AU59" s="2"/>
      <c r="AV59" s="2"/>
      <c r="AW59" s="1"/>
      <c r="AX59" s="1"/>
      <c r="AY59" s="1"/>
      <c r="AZ59" s="1"/>
      <c r="BA59" s="2"/>
      <c r="BB59" s="2"/>
      <c r="BC59" s="1"/>
      <c r="BD59" s="2"/>
      <c r="BE59" s="2"/>
      <c r="BF59" s="1"/>
      <c r="BG59" s="2"/>
      <c r="BH59" s="2"/>
      <c r="BI59" s="2"/>
      <c r="BJ59" s="2"/>
      <c r="BK59" s="2"/>
      <c r="BL59" s="2"/>
      <c r="BM59" s="2"/>
      <c r="BN59" s="2"/>
      <c r="BO59" s="2"/>
      <c r="BP59" s="2"/>
      <c r="BQ59" s="2"/>
      <c r="BR59" s="2"/>
      <c r="BS59" s="2"/>
      <c r="BT59" s="2"/>
      <c r="BU59" s="2"/>
      <c r="BV59" s="2"/>
    </row>
    <row r="60" spans="1:74">
      <c r="A60" s="1"/>
      <c r="B60" s="1"/>
      <c r="C60" s="1"/>
      <c r="D60" s="1"/>
      <c r="E60" s="2"/>
      <c r="F60" s="2"/>
      <c r="G60" s="1"/>
      <c r="H60" s="2"/>
      <c r="I60" s="2"/>
      <c r="J60" s="1"/>
      <c r="K60" s="2"/>
      <c r="L60" s="2"/>
      <c r="M60" s="1"/>
      <c r="N60" s="1"/>
      <c r="O60" s="1"/>
      <c r="P60" s="1"/>
      <c r="Q60" s="2"/>
      <c r="R60" s="2"/>
      <c r="S60" s="1"/>
      <c r="T60" s="2"/>
      <c r="U60" s="2"/>
      <c r="V60" s="1"/>
      <c r="W60" s="2"/>
      <c r="X60" s="2"/>
      <c r="Y60" s="1"/>
      <c r="Z60" s="1"/>
      <c r="AA60" s="1"/>
      <c r="AB60" s="1"/>
      <c r="AC60" s="2"/>
      <c r="AD60" s="2"/>
      <c r="AE60" s="1"/>
      <c r="AF60" s="2"/>
      <c r="AG60" s="2"/>
      <c r="AH60" s="1"/>
      <c r="AI60" s="2"/>
      <c r="AJ60" s="2"/>
      <c r="AK60" s="1"/>
      <c r="AL60" s="1"/>
      <c r="AM60" s="1"/>
      <c r="AN60" s="1"/>
      <c r="AO60" s="2"/>
      <c r="AP60" s="2"/>
      <c r="AQ60" s="1"/>
      <c r="AR60" s="2"/>
      <c r="AS60" s="2"/>
      <c r="AT60" s="1"/>
      <c r="AU60" s="2"/>
      <c r="AV60" s="2"/>
      <c r="AW60" s="1"/>
      <c r="AX60" s="1"/>
      <c r="AY60" s="1"/>
      <c r="AZ60" s="1"/>
      <c r="BA60" s="2"/>
      <c r="BB60" s="2"/>
      <c r="BC60" s="1"/>
      <c r="BD60" s="2"/>
      <c r="BE60" s="2"/>
      <c r="BF60" s="1"/>
      <c r="BG60" s="2"/>
      <c r="BH60" s="2"/>
      <c r="BI60" s="2"/>
      <c r="BJ60" s="2"/>
      <c r="BK60" s="2"/>
      <c r="BL60" s="2"/>
      <c r="BM60" s="2"/>
      <c r="BN60" s="2"/>
      <c r="BO60" s="2"/>
      <c r="BP60" s="2"/>
      <c r="BQ60" s="2"/>
      <c r="BR60" s="2"/>
      <c r="BS60" s="2"/>
      <c r="BT60" s="2"/>
      <c r="BU60" s="2"/>
      <c r="BV60" s="2"/>
    </row>
    <row r="61" spans="1:74">
      <c r="A61" s="1"/>
      <c r="B61" s="1"/>
      <c r="C61" s="1"/>
      <c r="D61" s="1"/>
      <c r="E61" s="2"/>
      <c r="F61" s="2"/>
      <c r="G61" s="1"/>
      <c r="H61" s="2"/>
      <c r="I61" s="2"/>
      <c r="J61" s="1"/>
      <c r="K61" s="2"/>
      <c r="L61" s="2"/>
      <c r="M61" s="1"/>
      <c r="N61" s="1"/>
      <c r="O61" s="1"/>
      <c r="P61" s="1"/>
      <c r="Q61" s="2"/>
      <c r="R61" s="2"/>
      <c r="S61" s="1"/>
      <c r="T61" s="2"/>
      <c r="U61" s="2"/>
      <c r="V61" s="1"/>
      <c r="W61" s="2"/>
      <c r="X61" s="2"/>
      <c r="Y61" s="1"/>
      <c r="Z61" s="1"/>
      <c r="AA61" s="1"/>
      <c r="AB61" s="1"/>
      <c r="AC61" s="2"/>
      <c r="AD61" s="2"/>
      <c r="AE61" s="1"/>
      <c r="AF61" s="2"/>
      <c r="AG61" s="2"/>
      <c r="AH61" s="1"/>
      <c r="AI61" s="2"/>
      <c r="AJ61" s="2"/>
      <c r="AK61" s="1"/>
      <c r="AL61" s="1"/>
      <c r="AM61" s="1"/>
      <c r="AN61" s="1"/>
      <c r="AO61" s="2"/>
      <c r="AP61" s="2"/>
      <c r="AQ61" s="1"/>
      <c r="AR61" s="2"/>
      <c r="AS61" s="2"/>
      <c r="AT61" s="1"/>
      <c r="AU61" s="2"/>
      <c r="AV61" s="2"/>
      <c r="AW61" s="1"/>
      <c r="AX61" s="1"/>
      <c r="AY61" s="1"/>
      <c r="AZ61" s="1"/>
      <c r="BA61" s="2"/>
      <c r="BB61" s="2"/>
      <c r="BC61" s="1"/>
      <c r="BD61" s="2"/>
      <c r="BE61" s="2"/>
      <c r="BF61" s="1"/>
      <c r="BG61" s="2"/>
      <c r="BH61" s="2"/>
      <c r="BI61" s="2"/>
      <c r="BJ61" s="2"/>
      <c r="BK61" s="2"/>
      <c r="BL61" s="2"/>
      <c r="BM61" s="2"/>
      <c r="BN61" s="2"/>
      <c r="BO61" s="2"/>
      <c r="BP61" s="2"/>
      <c r="BQ61" s="2"/>
      <c r="BR61" s="2"/>
      <c r="BS61" s="2"/>
      <c r="BT61" s="2"/>
      <c r="BU61" s="2"/>
      <c r="BV61" s="2"/>
    </row>
    <row r="62" spans="1:74">
      <c r="A62" s="1"/>
      <c r="B62" s="1"/>
      <c r="C62" s="1"/>
      <c r="D62" s="1"/>
      <c r="E62" s="2"/>
      <c r="F62" s="2"/>
      <c r="G62" s="1"/>
      <c r="H62" s="2"/>
      <c r="I62" s="2"/>
      <c r="J62" s="1"/>
      <c r="K62" s="2"/>
      <c r="L62" s="2"/>
      <c r="M62" s="1"/>
      <c r="N62" s="1"/>
      <c r="O62" s="1"/>
      <c r="P62" s="1"/>
      <c r="Q62" s="2"/>
      <c r="R62" s="2"/>
      <c r="S62" s="1"/>
      <c r="T62" s="2"/>
      <c r="U62" s="2"/>
      <c r="V62" s="1"/>
      <c r="W62" s="2"/>
      <c r="X62" s="2"/>
      <c r="Y62" s="1"/>
      <c r="Z62" s="1"/>
      <c r="AA62" s="1"/>
      <c r="AB62" s="1"/>
      <c r="AC62" s="2"/>
      <c r="AD62" s="2"/>
      <c r="AE62" s="1"/>
      <c r="AF62" s="2"/>
      <c r="AG62" s="2"/>
      <c r="AH62" s="1"/>
      <c r="AI62" s="2"/>
      <c r="AJ62" s="2"/>
      <c r="AK62" s="1"/>
      <c r="AL62" s="1"/>
      <c r="AM62" s="1"/>
      <c r="AN62" s="1"/>
      <c r="AO62" s="2"/>
      <c r="AP62" s="2"/>
      <c r="AQ62" s="1"/>
      <c r="AR62" s="2"/>
      <c r="AS62" s="2"/>
      <c r="AT62" s="1"/>
      <c r="AU62" s="2"/>
      <c r="AV62" s="2"/>
      <c r="AW62" s="1"/>
      <c r="AX62" s="1"/>
      <c r="AY62" s="1"/>
      <c r="AZ62" s="1"/>
      <c r="BA62" s="2"/>
      <c r="BB62" s="2"/>
      <c r="BC62" s="1"/>
      <c r="BD62" s="2"/>
      <c r="BE62" s="2"/>
      <c r="BF62" s="1"/>
      <c r="BG62" s="2"/>
      <c r="BH62" s="2"/>
      <c r="BI62" s="2"/>
      <c r="BJ62" s="2"/>
      <c r="BK62" s="2"/>
      <c r="BL62" s="2"/>
      <c r="BM62" s="2"/>
      <c r="BN62" s="2"/>
      <c r="BO62" s="2"/>
      <c r="BP62" s="2"/>
      <c r="BQ62" s="2"/>
      <c r="BR62" s="2"/>
      <c r="BS62" s="2"/>
      <c r="BT62" s="2"/>
      <c r="BU62" s="2"/>
      <c r="BV62" s="2"/>
    </row>
    <row r="63" spans="1:74">
      <c r="A63" s="1"/>
      <c r="B63" s="1"/>
      <c r="C63" s="1"/>
      <c r="D63" s="1"/>
      <c r="E63" s="2"/>
      <c r="F63" s="2"/>
      <c r="G63" s="1"/>
      <c r="H63" s="2"/>
      <c r="I63" s="2"/>
      <c r="J63" s="1"/>
      <c r="K63" s="2"/>
      <c r="L63" s="2"/>
      <c r="M63" s="1"/>
      <c r="N63" s="1"/>
      <c r="O63" s="1"/>
      <c r="P63" s="1"/>
      <c r="Q63" s="2"/>
      <c r="R63" s="2"/>
      <c r="S63" s="1"/>
      <c r="T63" s="2"/>
      <c r="U63" s="2"/>
      <c r="V63" s="1"/>
      <c r="W63" s="2"/>
      <c r="X63" s="2"/>
      <c r="Y63" s="1"/>
      <c r="Z63" s="1"/>
      <c r="AA63" s="1"/>
      <c r="AB63" s="1"/>
      <c r="AC63" s="2"/>
      <c r="AD63" s="2"/>
      <c r="AE63" s="1"/>
      <c r="AF63" s="2"/>
      <c r="AG63" s="2"/>
      <c r="AH63" s="1"/>
      <c r="AI63" s="2"/>
      <c r="AJ63" s="2"/>
      <c r="AK63" s="1"/>
      <c r="AL63" s="1"/>
      <c r="AM63" s="1"/>
      <c r="AN63" s="1"/>
      <c r="AO63" s="2"/>
      <c r="AP63" s="2"/>
      <c r="AQ63" s="1"/>
      <c r="AR63" s="2"/>
      <c r="AS63" s="2"/>
      <c r="AT63" s="1"/>
      <c r="AU63" s="2"/>
      <c r="AV63" s="2"/>
      <c r="AW63" s="1"/>
      <c r="AX63" s="1"/>
      <c r="AY63" s="1"/>
      <c r="AZ63" s="1"/>
      <c r="BA63" s="2"/>
      <c r="BB63" s="2"/>
      <c r="BC63" s="1"/>
      <c r="BD63" s="2"/>
      <c r="BE63" s="2"/>
      <c r="BF63" s="1"/>
      <c r="BG63" s="2"/>
      <c r="BH63" s="2"/>
      <c r="BI63" s="2"/>
      <c r="BJ63" s="2"/>
      <c r="BK63" s="2"/>
      <c r="BL63" s="2"/>
      <c r="BM63" s="2"/>
      <c r="BN63" s="2"/>
      <c r="BO63" s="2"/>
      <c r="BP63" s="2"/>
      <c r="BQ63" s="2"/>
      <c r="BR63" s="2"/>
      <c r="BS63" s="2"/>
      <c r="BT63" s="2"/>
      <c r="BU63" s="2"/>
      <c r="BV63" s="2"/>
    </row>
    <row r="64" spans="1:74">
      <c r="A64" s="1"/>
      <c r="B64" s="1"/>
      <c r="C64" s="1"/>
      <c r="D64" s="1"/>
      <c r="E64" s="2"/>
      <c r="F64" s="2"/>
      <c r="G64" s="1"/>
      <c r="H64" s="2"/>
      <c r="I64" s="2"/>
      <c r="J64" s="1"/>
      <c r="K64" s="2"/>
      <c r="L64" s="2"/>
      <c r="M64" s="1"/>
      <c r="N64" s="1"/>
      <c r="O64" s="1"/>
      <c r="P64" s="1"/>
      <c r="Q64" s="2"/>
      <c r="R64" s="2"/>
      <c r="S64" s="1"/>
      <c r="T64" s="2"/>
      <c r="U64" s="2"/>
      <c r="V64" s="1"/>
      <c r="W64" s="2"/>
      <c r="X64" s="2"/>
      <c r="Y64" s="1"/>
      <c r="Z64" s="1"/>
      <c r="AA64" s="1"/>
      <c r="AB64" s="1"/>
      <c r="AC64" s="2"/>
      <c r="AD64" s="2"/>
      <c r="AE64" s="1"/>
      <c r="AF64" s="2"/>
      <c r="AG64" s="2"/>
      <c r="AH64" s="1"/>
      <c r="AI64" s="2"/>
      <c r="AJ64" s="2"/>
      <c r="AK64" s="1"/>
      <c r="AL64" s="1"/>
      <c r="AM64" s="1"/>
      <c r="AN64" s="1"/>
      <c r="AO64" s="2"/>
      <c r="AP64" s="2"/>
      <c r="AQ64" s="1"/>
      <c r="AR64" s="2"/>
      <c r="AS64" s="2"/>
      <c r="AT64" s="1"/>
      <c r="AU64" s="2"/>
      <c r="AV64" s="2"/>
      <c r="AW64" s="1"/>
      <c r="AX64" s="1"/>
      <c r="AY64" s="1"/>
      <c r="AZ64" s="1"/>
      <c r="BA64" s="2"/>
      <c r="BB64" s="2"/>
      <c r="BC64" s="1"/>
      <c r="BD64" s="2"/>
      <c r="BE64" s="2"/>
      <c r="BF64" s="1"/>
      <c r="BG64" s="2"/>
      <c r="BH64" s="2"/>
      <c r="BI64" s="2"/>
      <c r="BJ64" s="2"/>
      <c r="BK64" s="2"/>
      <c r="BL64" s="2"/>
      <c r="BM64" s="2"/>
      <c r="BN64" s="2"/>
      <c r="BO64" s="2"/>
      <c r="BP64" s="2"/>
      <c r="BQ64" s="2"/>
      <c r="BR64" s="2"/>
      <c r="BS64" s="2"/>
      <c r="BT64" s="2"/>
      <c r="BU64" s="2"/>
      <c r="BV64" s="2"/>
    </row>
    <row r="65" spans="1:74">
      <c r="A65" s="1"/>
      <c r="B65" s="1"/>
      <c r="C65" s="1"/>
      <c r="D65" s="1"/>
      <c r="E65" s="2"/>
      <c r="F65" s="2"/>
      <c r="G65" s="1"/>
      <c r="H65" s="2"/>
      <c r="I65" s="2"/>
      <c r="J65" s="1"/>
      <c r="K65" s="2"/>
      <c r="L65" s="2"/>
      <c r="M65" s="1"/>
      <c r="N65" s="1"/>
      <c r="O65" s="1"/>
      <c r="P65" s="1"/>
      <c r="Q65" s="2"/>
      <c r="R65" s="2"/>
      <c r="S65" s="1"/>
      <c r="T65" s="2"/>
      <c r="U65" s="2"/>
      <c r="V65" s="1"/>
      <c r="W65" s="2"/>
      <c r="X65" s="2"/>
      <c r="Y65" s="1"/>
      <c r="Z65" s="1"/>
      <c r="AA65" s="1"/>
      <c r="AB65" s="1"/>
      <c r="AC65" s="2"/>
      <c r="AD65" s="2"/>
      <c r="AE65" s="1"/>
      <c r="AF65" s="2"/>
      <c r="AG65" s="2"/>
      <c r="AH65" s="1"/>
      <c r="AI65" s="2"/>
      <c r="AJ65" s="2"/>
      <c r="AK65" s="1"/>
      <c r="AL65" s="1"/>
      <c r="AM65" s="1"/>
      <c r="AN65" s="1"/>
      <c r="AO65" s="2"/>
      <c r="AP65" s="2"/>
      <c r="AQ65" s="1"/>
      <c r="AR65" s="2"/>
      <c r="AS65" s="2"/>
      <c r="AT65" s="1"/>
      <c r="AU65" s="2"/>
      <c r="AV65" s="2"/>
      <c r="AW65" s="1"/>
      <c r="AX65" s="1"/>
      <c r="AY65" s="1"/>
      <c r="AZ65" s="1"/>
      <c r="BA65" s="2"/>
      <c r="BB65" s="2"/>
      <c r="BC65" s="1"/>
      <c r="BD65" s="2"/>
      <c r="BE65" s="2"/>
      <c r="BF65" s="1"/>
      <c r="BG65" s="2"/>
      <c r="BH65" s="2"/>
      <c r="BI65" s="2"/>
      <c r="BJ65" s="2"/>
      <c r="BK65" s="2"/>
      <c r="BL65" s="2"/>
      <c r="BM65" s="2"/>
      <c r="BN65" s="2"/>
      <c r="BO65" s="2"/>
      <c r="BP65" s="2"/>
      <c r="BQ65" s="2"/>
      <c r="BR65" s="2"/>
      <c r="BS65" s="2"/>
      <c r="BT65" s="2"/>
      <c r="BU65" s="2"/>
      <c r="BV65" s="2"/>
    </row>
    <row r="66" spans="1:74">
      <c r="A66" s="1"/>
      <c r="B66" s="1"/>
      <c r="C66" s="1"/>
      <c r="D66" s="1"/>
      <c r="E66" s="2"/>
      <c r="F66" s="2"/>
      <c r="G66" s="1"/>
      <c r="H66" s="2"/>
      <c r="I66" s="2"/>
      <c r="J66" s="1"/>
      <c r="K66" s="2"/>
      <c r="L66" s="2"/>
      <c r="M66" s="1"/>
      <c r="N66" s="1"/>
      <c r="O66" s="1"/>
      <c r="P66" s="1"/>
      <c r="Q66" s="2"/>
      <c r="R66" s="2"/>
      <c r="S66" s="1"/>
      <c r="T66" s="2"/>
      <c r="U66" s="2"/>
      <c r="V66" s="1"/>
      <c r="W66" s="2"/>
      <c r="X66" s="2"/>
      <c r="Y66" s="1"/>
      <c r="Z66" s="1"/>
      <c r="AA66" s="1"/>
      <c r="AB66" s="1"/>
      <c r="AC66" s="2"/>
      <c r="AD66" s="2"/>
      <c r="AE66" s="1"/>
      <c r="AF66" s="2"/>
      <c r="AG66" s="2"/>
      <c r="AH66" s="1"/>
      <c r="AI66" s="2"/>
      <c r="AJ66" s="2"/>
      <c r="AK66" s="1"/>
      <c r="AL66" s="1"/>
      <c r="AM66" s="1"/>
      <c r="AN66" s="1"/>
      <c r="AO66" s="2"/>
      <c r="AP66" s="2"/>
      <c r="AQ66" s="1"/>
      <c r="AR66" s="2"/>
      <c r="AS66" s="2"/>
      <c r="AT66" s="1"/>
      <c r="AU66" s="2"/>
      <c r="AV66" s="2"/>
      <c r="AW66" s="1"/>
      <c r="AX66" s="1"/>
      <c r="AY66" s="1"/>
      <c r="AZ66" s="1"/>
      <c r="BA66" s="2"/>
      <c r="BB66" s="2"/>
      <c r="BC66" s="1"/>
      <c r="BD66" s="2"/>
      <c r="BE66" s="2"/>
      <c r="BF66" s="1"/>
      <c r="BG66" s="2"/>
      <c r="BH66" s="2"/>
      <c r="BI66" s="2"/>
      <c r="BJ66" s="2"/>
      <c r="BK66" s="2"/>
      <c r="BL66" s="2"/>
      <c r="BM66" s="2"/>
      <c r="BN66" s="2"/>
      <c r="BO66" s="2"/>
      <c r="BP66" s="2"/>
      <c r="BQ66" s="2"/>
      <c r="BR66" s="2"/>
      <c r="BS66" s="2"/>
      <c r="BT66" s="2"/>
      <c r="BU66" s="2"/>
      <c r="BV66" s="2"/>
    </row>
    <row r="67" spans="1:74">
      <c r="A67" s="1"/>
      <c r="B67" s="1"/>
      <c r="C67" s="1"/>
      <c r="D67" s="1"/>
      <c r="E67" s="2"/>
      <c r="F67" s="2"/>
      <c r="G67" s="1"/>
      <c r="H67" s="2"/>
      <c r="I67" s="2"/>
      <c r="J67" s="1"/>
      <c r="K67" s="2"/>
      <c r="L67" s="2"/>
      <c r="M67" s="1"/>
      <c r="N67" s="1"/>
      <c r="O67" s="1"/>
      <c r="P67" s="1"/>
      <c r="Q67" s="2"/>
      <c r="R67" s="2"/>
      <c r="S67" s="1"/>
      <c r="T67" s="2"/>
      <c r="U67" s="2"/>
      <c r="V67" s="1"/>
      <c r="W67" s="2"/>
      <c r="X67" s="2"/>
      <c r="Y67" s="1"/>
      <c r="Z67" s="1"/>
      <c r="AA67" s="1"/>
      <c r="AB67" s="1"/>
      <c r="AC67" s="2"/>
      <c r="AD67" s="2"/>
      <c r="AE67" s="1"/>
      <c r="AF67" s="2"/>
      <c r="AG67" s="2"/>
      <c r="AH67" s="1"/>
      <c r="AI67" s="2"/>
      <c r="AJ67" s="2"/>
      <c r="AK67" s="1"/>
      <c r="AL67" s="1"/>
      <c r="AM67" s="1"/>
      <c r="AN67" s="1"/>
      <c r="AO67" s="2"/>
      <c r="AP67" s="2"/>
      <c r="AQ67" s="1"/>
      <c r="AR67" s="2"/>
      <c r="AS67" s="2"/>
      <c r="AT67" s="1"/>
      <c r="AU67" s="2"/>
      <c r="AV67" s="2"/>
      <c r="AW67" s="1"/>
      <c r="AX67" s="1"/>
      <c r="AY67" s="1"/>
      <c r="AZ67" s="1"/>
      <c r="BA67" s="2"/>
      <c r="BB67" s="2"/>
      <c r="BC67" s="1"/>
      <c r="BD67" s="2"/>
      <c r="BE67" s="2"/>
      <c r="BF67" s="1"/>
      <c r="BG67" s="2"/>
      <c r="BH67" s="2"/>
      <c r="BI67" s="2"/>
      <c r="BJ67" s="2"/>
      <c r="BK67" s="2"/>
      <c r="BL67" s="2"/>
      <c r="BM67" s="2"/>
      <c r="BN67" s="2"/>
      <c r="BO67" s="2"/>
      <c r="BP67" s="2"/>
      <c r="BQ67" s="2"/>
      <c r="BR67" s="2"/>
      <c r="BS67" s="2"/>
      <c r="BT67" s="2"/>
      <c r="BU67" s="2"/>
      <c r="BV67" s="2"/>
    </row>
    <row r="68" spans="1:74">
      <c r="A68" s="1"/>
      <c r="B68" s="1"/>
      <c r="C68" s="1"/>
      <c r="D68" s="1"/>
      <c r="E68" s="2"/>
      <c r="F68" s="2"/>
      <c r="G68" s="1"/>
      <c r="H68" s="2"/>
      <c r="I68" s="2"/>
      <c r="J68" s="1"/>
      <c r="K68" s="2"/>
      <c r="L68" s="2"/>
      <c r="M68" s="1"/>
      <c r="N68" s="1"/>
      <c r="O68" s="1"/>
      <c r="P68" s="1"/>
      <c r="Q68" s="2"/>
      <c r="R68" s="2"/>
      <c r="S68" s="1"/>
      <c r="T68" s="2"/>
      <c r="U68" s="2"/>
      <c r="V68" s="1"/>
      <c r="W68" s="2"/>
      <c r="X68" s="2"/>
      <c r="Y68" s="1"/>
      <c r="Z68" s="1"/>
      <c r="AA68" s="1"/>
      <c r="AB68" s="1"/>
      <c r="AC68" s="2"/>
      <c r="AD68" s="2"/>
      <c r="AE68" s="1"/>
      <c r="AF68" s="2"/>
      <c r="AG68" s="2"/>
      <c r="AH68" s="1"/>
      <c r="AI68" s="2"/>
      <c r="AJ68" s="2"/>
      <c r="AK68" s="1"/>
      <c r="AL68" s="1"/>
      <c r="AM68" s="1"/>
      <c r="AN68" s="1"/>
      <c r="AO68" s="2"/>
      <c r="AP68" s="2"/>
      <c r="AQ68" s="1"/>
      <c r="AR68" s="2"/>
      <c r="AS68" s="2"/>
      <c r="AT68" s="1"/>
      <c r="AU68" s="2"/>
      <c r="AV68" s="2"/>
      <c r="AW68" s="1"/>
      <c r="AX68" s="1"/>
      <c r="AY68" s="1"/>
      <c r="AZ68" s="1"/>
      <c r="BA68" s="2"/>
      <c r="BB68" s="2"/>
      <c r="BC68" s="1"/>
      <c r="BD68" s="2"/>
      <c r="BE68" s="2"/>
      <c r="BF68" s="1"/>
      <c r="BG68" s="2"/>
      <c r="BH68" s="2"/>
      <c r="BI68" s="2"/>
      <c r="BJ68" s="2"/>
      <c r="BK68" s="2"/>
      <c r="BL68" s="2"/>
      <c r="BM68" s="2"/>
      <c r="BN68" s="2"/>
      <c r="BO68" s="2"/>
      <c r="BP68" s="2"/>
      <c r="BQ68" s="2"/>
      <c r="BR68" s="2"/>
      <c r="BS68" s="2"/>
      <c r="BT68" s="2"/>
      <c r="BU68" s="2"/>
      <c r="BV68" s="2"/>
    </row>
    <row r="69" spans="1:74">
      <c r="A69" s="1"/>
      <c r="B69" s="1"/>
      <c r="C69" s="1"/>
      <c r="D69" s="1"/>
      <c r="E69" s="2"/>
      <c r="F69" s="2"/>
      <c r="G69" s="1"/>
      <c r="H69" s="2"/>
      <c r="I69" s="2"/>
      <c r="J69" s="1"/>
      <c r="K69" s="2"/>
      <c r="L69" s="2"/>
      <c r="M69" s="1"/>
      <c r="N69" s="1"/>
      <c r="O69" s="1"/>
      <c r="P69" s="1"/>
      <c r="Q69" s="2"/>
      <c r="R69" s="2"/>
      <c r="S69" s="1"/>
      <c r="T69" s="2"/>
      <c r="U69" s="2"/>
      <c r="V69" s="1"/>
      <c r="W69" s="2"/>
      <c r="X69" s="2"/>
      <c r="Y69" s="1"/>
      <c r="Z69" s="1"/>
      <c r="AA69" s="1"/>
      <c r="AB69" s="1"/>
      <c r="AC69" s="2"/>
      <c r="AD69" s="2"/>
      <c r="AE69" s="1"/>
      <c r="AF69" s="2"/>
      <c r="AG69" s="2"/>
      <c r="AH69" s="1"/>
      <c r="AI69" s="2"/>
      <c r="AJ69" s="2"/>
      <c r="AK69" s="1"/>
      <c r="AL69" s="1"/>
      <c r="AM69" s="1"/>
      <c r="AN69" s="1"/>
      <c r="AO69" s="2"/>
      <c r="AP69" s="2"/>
      <c r="AQ69" s="1"/>
      <c r="AR69" s="2"/>
      <c r="AS69" s="2"/>
      <c r="AT69" s="1"/>
      <c r="AU69" s="2"/>
      <c r="AV69" s="2"/>
      <c r="AW69" s="1"/>
      <c r="AX69" s="1"/>
      <c r="AY69" s="1"/>
      <c r="AZ69" s="1"/>
      <c r="BA69" s="2"/>
      <c r="BB69" s="2"/>
      <c r="BC69" s="1"/>
      <c r="BD69" s="2"/>
      <c r="BE69" s="2"/>
      <c r="BF69" s="1"/>
      <c r="BG69" s="2"/>
      <c r="BH69" s="2"/>
      <c r="BI69" s="2"/>
      <c r="BJ69" s="2"/>
      <c r="BK69" s="2"/>
      <c r="BL69" s="2"/>
      <c r="BM69" s="2"/>
      <c r="BN69" s="2"/>
      <c r="BO69" s="2"/>
      <c r="BP69" s="2"/>
      <c r="BQ69" s="2"/>
      <c r="BR69" s="2"/>
      <c r="BS69" s="2"/>
      <c r="BT69" s="2"/>
      <c r="BU69" s="2"/>
      <c r="BV69" s="2"/>
    </row>
    <row r="70" spans="1:74">
      <c r="A70" s="1"/>
      <c r="B70" s="1"/>
      <c r="C70" s="1"/>
      <c r="D70" s="1"/>
      <c r="E70" s="2"/>
      <c r="F70" s="2"/>
      <c r="G70" s="1"/>
      <c r="H70" s="2"/>
      <c r="I70" s="2"/>
      <c r="J70" s="1"/>
      <c r="K70" s="2"/>
      <c r="L70" s="2"/>
      <c r="M70" s="1"/>
      <c r="N70" s="1"/>
      <c r="O70" s="1"/>
      <c r="P70" s="1"/>
      <c r="Q70" s="2"/>
      <c r="R70" s="2"/>
      <c r="S70" s="1"/>
      <c r="T70" s="2"/>
      <c r="U70" s="2"/>
      <c r="V70" s="1"/>
      <c r="W70" s="2"/>
      <c r="X70" s="2"/>
      <c r="Y70" s="1"/>
      <c r="Z70" s="1"/>
      <c r="AA70" s="1"/>
      <c r="AB70" s="1"/>
      <c r="AC70" s="2"/>
      <c r="AD70" s="2"/>
      <c r="AE70" s="1"/>
      <c r="AF70" s="2"/>
      <c r="AG70" s="2"/>
      <c r="AH70" s="1"/>
      <c r="AI70" s="2"/>
      <c r="AJ70" s="2"/>
      <c r="AK70" s="1"/>
      <c r="AL70" s="1"/>
      <c r="AM70" s="1"/>
      <c r="AN70" s="1"/>
      <c r="AO70" s="2"/>
      <c r="AP70" s="2"/>
      <c r="AQ70" s="1"/>
      <c r="AR70" s="2"/>
      <c r="AS70" s="2"/>
      <c r="AT70" s="1"/>
      <c r="AU70" s="2"/>
      <c r="AV70" s="2"/>
      <c r="AW70" s="1"/>
      <c r="AX70" s="1"/>
      <c r="AY70" s="1"/>
      <c r="AZ70" s="1"/>
      <c r="BA70" s="2"/>
      <c r="BB70" s="2"/>
      <c r="BC70" s="1"/>
      <c r="BD70" s="2"/>
      <c r="BE70" s="2"/>
      <c r="BF70" s="1"/>
      <c r="BG70" s="2"/>
      <c r="BH70" s="2"/>
      <c r="BI70" s="2"/>
      <c r="BJ70" s="2"/>
      <c r="BK70" s="2"/>
      <c r="BL70" s="2"/>
      <c r="BM70" s="2"/>
      <c r="BN70" s="2"/>
      <c r="BO70" s="2"/>
      <c r="BP70" s="2"/>
      <c r="BQ70" s="2"/>
      <c r="BR70" s="2"/>
      <c r="BS70" s="2"/>
      <c r="BT70" s="2"/>
      <c r="BU70" s="2"/>
      <c r="BV70" s="2"/>
    </row>
    <row r="71" spans="1:74">
      <c r="A71" s="1"/>
      <c r="B71" s="1"/>
      <c r="C71" s="1"/>
      <c r="D71" s="1"/>
      <c r="E71" s="2"/>
      <c r="F71" s="2"/>
      <c r="G71" s="1"/>
      <c r="H71" s="2"/>
      <c r="I71" s="2"/>
      <c r="J71" s="1"/>
      <c r="K71" s="2"/>
      <c r="L71" s="2"/>
      <c r="M71" s="1"/>
      <c r="N71" s="1"/>
      <c r="O71" s="1"/>
      <c r="P71" s="1"/>
      <c r="Q71" s="2"/>
      <c r="R71" s="2"/>
      <c r="S71" s="1"/>
      <c r="T71" s="2"/>
      <c r="U71" s="2"/>
      <c r="V71" s="1"/>
      <c r="W71" s="2"/>
      <c r="X71" s="2"/>
      <c r="Y71" s="1"/>
      <c r="Z71" s="1"/>
      <c r="AA71" s="1"/>
      <c r="AB71" s="1"/>
      <c r="AC71" s="2"/>
      <c r="AD71" s="2"/>
      <c r="AE71" s="1"/>
      <c r="AF71" s="2"/>
      <c r="AG71" s="2"/>
      <c r="AH71" s="1"/>
      <c r="AI71" s="2"/>
      <c r="AJ71" s="2"/>
      <c r="AK71" s="1"/>
      <c r="AL71" s="1"/>
      <c r="AM71" s="1"/>
      <c r="AN71" s="1"/>
      <c r="AO71" s="2"/>
      <c r="AP71" s="2"/>
      <c r="AQ71" s="1"/>
      <c r="AR71" s="2"/>
      <c r="AS71" s="2"/>
      <c r="AT71" s="1"/>
      <c r="AU71" s="2"/>
      <c r="AV71" s="2"/>
      <c r="AW71" s="1"/>
      <c r="AX71" s="1"/>
      <c r="AY71" s="1"/>
      <c r="AZ71" s="1"/>
      <c r="BA71" s="2"/>
      <c r="BB71" s="2"/>
      <c r="BC71" s="1"/>
      <c r="BD71" s="2"/>
      <c r="BE71" s="2"/>
      <c r="BF71" s="1"/>
      <c r="BG71" s="2"/>
      <c r="BH71" s="2"/>
      <c r="BI71" s="2"/>
      <c r="BJ71" s="2"/>
      <c r="BK71" s="2"/>
      <c r="BL71" s="2"/>
      <c r="BM71" s="2"/>
      <c r="BN71" s="2"/>
      <c r="BO71" s="2"/>
      <c r="BP71" s="2"/>
      <c r="BQ71" s="2"/>
      <c r="BR71" s="2"/>
      <c r="BS71" s="2"/>
      <c r="BT71" s="2"/>
      <c r="BU71" s="2"/>
      <c r="BV71" s="2"/>
    </row>
    <row r="72" spans="1:74">
      <c r="A72" s="1"/>
      <c r="B72" s="1"/>
      <c r="C72" s="1"/>
      <c r="D72" s="1"/>
      <c r="E72" s="2"/>
      <c r="F72" s="2"/>
      <c r="G72" s="1"/>
      <c r="H72" s="2"/>
      <c r="I72" s="2"/>
      <c r="J72" s="1"/>
      <c r="K72" s="2"/>
      <c r="L72" s="2"/>
      <c r="M72" s="1"/>
      <c r="N72" s="1"/>
      <c r="O72" s="1"/>
      <c r="P72" s="1"/>
      <c r="Q72" s="2"/>
      <c r="R72" s="2"/>
      <c r="S72" s="1"/>
      <c r="T72" s="2"/>
      <c r="U72" s="2"/>
      <c r="V72" s="1"/>
      <c r="W72" s="2"/>
      <c r="X72" s="2"/>
      <c r="Y72" s="1"/>
      <c r="Z72" s="1"/>
      <c r="AA72" s="1"/>
      <c r="AB72" s="1"/>
      <c r="AC72" s="2"/>
      <c r="AD72" s="2"/>
      <c r="AE72" s="1"/>
      <c r="AF72" s="2"/>
      <c r="AG72" s="2"/>
      <c r="AH72" s="1"/>
      <c r="AI72" s="2"/>
      <c r="AJ72" s="2"/>
      <c r="AK72" s="1"/>
      <c r="AL72" s="1"/>
      <c r="AM72" s="1"/>
      <c r="AN72" s="1"/>
      <c r="AO72" s="2"/>
      <c r="AP72" s="2"/>
      <c r="AQ72" s="1"/>
      <c r="AR72" s="2"/>
      <c r="AS72" s="2"/>
      <c r="AT72" s="1"/>
      <c r="AU72" s="2"/>
      <c r="AV72" s="2"/>
      <c r="AW72" s="1"/>
      <c r="AX72" s="1"/>
      <c r="AY72" s="1"/>
      <c r="AZ72" s="1"/>
      <c r="BA72" s="2"/>
      <c r="BB72" s="2"/>
      <c r="BC72" s="1"/>
      <c r="BD72" s="2"/>
      <c r="BE72" s="2"/>
      <c r="BF72" s="1"/>
      <c r="BG72" s="2"/>
      <c r="BH72" s="2"/>
      <c r="BI72" s="2"/>
      <c r="BJ72" s="2"/>
      <c r="BK72" s="2"/>
      <c r="BL72" s="2"/>
      <c r="BM72" s="2"/>
      <c r="BN72" s="2"/>
      <c r="BO72" s="2"/>
      <c r="BP72" s="2"/>
      <c r="BQ72" s="2"/>
      <c r="BR72" s="2"/>
      <c r="BS72" s="2"/>
      <c r="BT72" s="2"/>
      <c r="BU72" s="2"/>
      <c r="BV72" s="2"/>
    </row>
    <row r="73" spans="1:74">
      <c r="A73" s="1"/>
      <c r="B73" s="1"/>
      <c r="C73" s="1"/>
      <c r="D73" s="1"/>
      <c r="E73" s="2"/>
      <c r="F73" s="2"/>
      <c r="G73" s="1"/>
      <c r="H73" s="2"/>
      <c r="I73" s="2"/>
      <c r="J73" s="1"/>
      <c r="K73" s="2"/>
      <c r="L73" s="2"/>
      <c r="M73" s="1"/>
      <c r="N73" s="1"/>
      <c r="O73" s="1"/>
      <c r="P73" s="1"/>
      <c r="Q73" s="2"/>
      <c r="R73" s="2"/>
      <c r="S73" s="1"/>
      <c r="T73" s="2"/>
      <c r="U73" s="2"/>
      <c r="V73" s="1"/>
      <c r="W73" s="2"/>
      <c r="X73" s="2"/>
      <c r="Y73" s="1"/>
      <c r="Z73" s="1"/>
      <c r="AA73" s="1"/>
      <c r="AB73" s="1"/>
      <c r="AC73" s="2"/>
      <c r="AD73" s="2"/>
      <c r="AE73" s="1"/>
      <c r="AF73" s="2"/>
      <c r="AG73" s="2"/>
      <c r="AH73" s="1"/>
      <c r="AI73" s="2"/>
      <c r="AJ73" s="2"/>
      <c r="AK73" s="1"/>
      <c r="AL73" s="1"/>
      <c r="AM73" s="1"/>
      <c r="AN73" s="1"/>
      <c r="AO73" s="2"/>
      <c r="AP73" s="2"/>
      <c r="AQ73" s="1"/>
      <c r="AR73" s="2"/>
      <c r="AS73" s="2"/>
      <c r="AT73" s="1"/>
      <c r="AU73" s="2"/>
      <c r="AV73" s="2"/>
      <c r="AW73" s="1"/>
      <c r="AX73" s="1"/>
      <c r="AY73" s="1"/>
      <c r="AZ73" s="1"/>
      <c r="BA73" s="2"/>
      <c r="BB73" s="2"/>
      <c r="BC73" s="1"/>
      <c r="BD73" s="2"/>
      <c r="BE73" s="2"/>
      <c r="BF73" s="1"/>
      <c r="BG73" s="2"/>
      <c r="BH73" s="2"/>
      <c r="BI73" s="2"/>
      <c r="BJ73" s="2"/>
      <c r="BK73" s="2"/>
      <c r="BL73" s="2"/>
      <c r="BM73" s="2"/>
      <c r="BN73" s="2"/>
      <c r="BO73" s="2"/>
      <c r="BP73" s="2"/>
      <c r="BQ73" s="2"/>
      <c r="BR73" s="2"/>
      <c r="BS73" s="2"/>
      <c r="BT73" s="2"/>
      <c r="BU73" s="2"/>
      <c r="BV73" s="2"/>
    </row>
    <row r="74" spans="1:74">
      <c r="A74" s="1"/>
      <c r="B74" s="1"/>
      <c r="C74" s="1"/>
      <c r="D74" s="1"/>
      <c r="E74" s="2"/>
      <c r="F74" s="2"/>
      <c r="G74" s="1"/>
      <c r="H74" s="2"/>
      <c r="I74" s="2"/>
      <c r="J74" s="1"/>
      <c r="K74" s="2"/>
      <c r="L74" s="2"/>
      <c r="M74" s="1"/>
      <c r="N74" s="1"/>
      <c r="O74" s="1"/>
      <c r="P74" s="1"/>
      <c r="Q74" s="2"/>
      <c r="R74" s="2"/>
      <c r="S74" s="1"/>
      <c r="T74" s="2"/>
      <c r="U74" s="2"/>
      <c r="V74" s="1"/>
      <c r="W74" s="2"/>
      <c r="X74" s="2"/>
      <c r="Y74" s="1"/>
      <c r="Z74" s="1"/>
      <c r="AA74" s="1"/>
      <c r="AB74" s="1"/>
      <c r="AC74" s="2"/>
      <c r="AD74" s="2"/>
      <c r="AE74" s="1"/>
      <c r="AF74" s="2"/>
      <c r="AG74" s="2"/>
      <c r="AH74" s="1"/>
      <c r="AI74" s="2"/>
      <c r="AJ74" s="2"/>
      <c r="AK74" s="1"/>
      <c r="AL74" s="1"/>
      <c r="AM74" s="1"/>
      <c r="AN74" s="1"/>
      <c r="AO74" s="2"/>
      <c r="AP74" s="2"/>
      <c r="AQ74" s="1"/>
      <c r="AR74" s="2"/>
      <c r="AS74" s="2"/>
      <c r="AT74" s="1"/>
      <c r="AU74" s="2"/>
      <c r="AV74" s="2"/>
      <c r="AW74" s="1"/>
      <c r="AX74" s="1"/>
      <c r="AY74" s="1"/>
      <c r="AZ74" s="1"/>
      <c r="BA74" s="2"/>
      <c r="BB74" s="2"/>
      <c r="BC74" s="1"/>
      <c r="BD74" s="2"/>
      <c r="BE74" s="2"/>
      <c r="BF74" s="1"/>
      <c r="BG74" s="2"/>
      <c r="BH74" s="2"/>
      <c r="BI74" s="2"/>
      <c r="BJ74" s="2"/>
      <c r="BK74" s="2"/>
      <c r="BL74" s="2"/>
      <c r="BM74" s="2"/>
      <c r="BN74" s="2"/>
      <c r="BO74" s="2"/>
      <c r="BP74" s="2"/>
      <c r="BQ74" s="2"/>
      <c r="BR74" s="2"/>
      <c r="BS74" s="2"/>
      <c r="BT74" s="2"/>
      <c r="BU74" s="2"/>
      <c r="BV74" s="2"/>
    </row>
    <row r="75" spans="1:74">
      <c r="A75" s="1"/>
      <c r="B75" s="1"/>
      <c r="C75" s="1"/>
      <c r="D75" s="1"/>
      <c r="E75" s="2"/>
      <c r="F75" s="2"/>
      <c r="G75" s="1"/>
      <c r="H75" s="2"/>
      <c r="I75" s="2"/>
      <c r="J75" s="1"/>
      <c r="K75" s="2"/>
      <c r="L75" s="2"/>
      <c r="M75" s="1"/>
      <c r="N75" s="1"/>
      <c r="O75" s="1"/>
      <c r="P75" s="1"/>
      <c r="Q75" s="2"/>
      <c r="R75" s="2"/>
      <c r="S75" s="1"/>
      <c r="T75" s="2"/>
      <c r="U75" s="2"/>
      <c r="V75" s="1"/>
      <c r="W75" s="2"/>
      <c r="X75" s="2"/>
      <c r="Y75" s="1"/>
      <c r="Z75" s="1"/>
      <c r="AA75" s="1"/>
      <c r="AB75" s="1"/>
      <c r="AC75" s="2"/>
      <c r="AD75" s="2"/>
      <c r="AE75" s="1"/>
      <c r="AF75" s="2"/>
      <c r="AG75" s="2"/>
      <c r="AH75" s="1"/>
      <c r="AI75" s="2"/>
      <c r="AJ75" s="2"/>
      <c r="AK75" s="1"/>
      <c r="AL75" s="1"/>
      <c r="AM75" s="1"/>
      <c r="AN75" s="1"/>
      <c r="AO75" s="2"/>
      <c r="AP75" s="2"/>
      <c r="AQ75" s="1"/>
      <c r="AR75" s="2"/>
      <c r="AS75" s="2"/>
      <c r="AT75" s="1"/>
      <c r="AU75" s="2"/>
      <c r="AV75" s="2"/>
      <c r="AW75" s="1"/>
      <c r="AX75" s="1"/>
      <c r="AY75" s="1"/>
      <c r="AZ75" s="1"/>
      <c r="BA75" s="2"/>
      <c r="BB75" s="2"/>
      <c r="BC75" s="1"/>
      <c r="BD75" s="2"/>
      <c r="BE75" s="2"/>
      <c r="BF75" s="1"/>
      <c r="BG75" s="2"/>
      <c r="BH75" s="2"/>
      <c r="BI75" s="2"/>
      <c r="BJ75" s="2"/>
      <c r="BK75" s="2"/>
      <c r="BL75" s="2"/>
      <c r="BM75" s="2"/>
      <c r="BN75" s="2"/>
      <c r="BO75" s="2"/>
      <c r="BP75" s="2"/>
      <c r="BQ75" s="2"/>
      <c r="BR75" s="2"/>
      <c r="BS75" s="2"/>
      <c r="BT75" s="2"/>
      <c r="BU75" s="2"/>
      <c r="BV75" s="2"/>
    </row>
    <row r="76" spans="1:74">
      <c r="A76" s="1"/>
      <c r="B76" s="1"/>
      <c r="C76" s="1"/>
      <c r="D76" s="1"/>
      <c r="E76" s="2"/>
      <c r="F76" s="2"/>
      <c r="G76" s="1"/>
      <c r="H76" s="2"/>
      <c r="I76" s="2"/>
      <c r="J76" s="1"/>
      <c r="K76" s="2"/>
      <c r="L76" s="2"/>
      <c r="M76" s="1"/>
      <c r="N76" s="1"/>
      <c r="O76" s="1"/>
      <c r="P76" s="1"/>
      <c r="Q76" s="2"/>
      <c r="R76" s="2"/>
      <c r="S76" s="1"/>
      <c r="T76" s="2"/>
      <c r="U76" s="2"/>
      <c r="V76" s="1"/>
      <c r="W76" s="2"/>
      <c r="X76" s="2"/>
      <c r="Y76" s="1"/>
      <c r="Z76" s="1"/>
      <c r="AA76" s="1"/>
      <c r="AB76" s="1"/>
      <c r="AC76" s="2"/>
      <c r="AD76" s="2"/>
      <c r="AE76" s="1"/>
      <c r="AF76" s="2"/>
      <c r="AG76" s="2"/>
      <c r="AH76" s="1"/>
      <c r="AI76" s="2"/>
      <c r="AJ76" s="2"/>
      <c r="AK76" s="1"/>
      <c r="AL76" s="1"/>
      <c r="AM76" s="1"/>
      <c r="AN76" s="1"/>
      <c r="AO76" s="2"/>
      <c r="AP76" s="2"/>
      <c r="AQ76" s="1"/>
      <c r="AR76" s="2"/>
      <c r="AS76" s="2"/>
      <c r="AT76" s="1"/>
      <c r="AU76" s="2"/>
      <c r="AV76" s="2"/>
      <c r="AW76" s="1"/>
      <c r="AX76" s="1"/>
      <c r="AY76" s="1"/>
      <c r="AZ76" s="1"/>
      <c r="BA76" s="2"/>
      <c r="BB76" s="2"/>
      <c r="BC76" s="1"/>
      <c r="BD76" s="2"/>
      <c r="BE76" s="2"/>
      <c r="BF76" s="1"/>
      <c r="BG76" s="2"/>
      <c r="BH76" s="2"/>
      <c r="BI76" s="2"/>
      <c r="BJ76" s="2"/>
      <c r="BK76" s="2"/>
      <c r="BL76" s="2"/>
      <c r="BM76" s="2"/>
      <c r="BN76" s="2"/>
      <c r="BO76" s="2"/>
      <c r="BP76" s="2"/>
      <c r="BQ76" s="2"/>
      <c r="BR76" s="2"/>
      <c r="BS76" s="2"/>
      <c r="BT76" s="2"/>
      <c r="BU76" s="2"/>
      <c r="BV76" s="2"/>
    </row>
    <row r="77" spans="1:74">
      <c r="A77" s="1"/>
      <c r="B77" s="1"/>
      <c r="C77" s="1"/>
      <c r="D77" s="1"/>
      <c r="E77" s="2"/>
      <c r="F77" s="2"/>
      <c r="G77" s="1"/>
      <c r="H77" s="2"/>
      <c r="I77" s="2"/>
      <c r="J77" s="1"/>
      <c r="K77" s="2"/>
      <c r="L77" s="2"/>
      <c r="M77" s="1"/>
      <c r="N77" s="1"/>
      <c r="O77" s="1"/>
      <c r="P77" s="1"/>
      <c r="Q77" s="2"/>
      <c r="R77" s="2"/>
      <c r="S77" s="1"/>
      <c r="T77" s="2"/>
      <c r="U77" s="2"/>
      <c r="V77" s="1"/>
      <c r="W77" s="2"/>
      <c r="X77" s="2"/>
      <c r="Y77" s="1"/>
      <c r="Z77" s="1"/>
      <c r="AA77" s="1"/>
      <c r="AB77" s="1"/>
      <c r="AC77" s="2"/>
      <c r="AD77" s="2"/>
      <c r="AE77" s="1"/>
      <c r="AF77" s="2"/>
      <c r="AG77" s="2"/>
      <c r="AH77" s="1"/>
      <c r="AI77" s="2"/>
      <c r="AJ77" s="2"/>
      <c r="AK77" s="1"/>
      <c r="AL77" s="1"/>
      <c r="AM77" s="1"/>
      <c r="AN77" s="1"/>
      <c r="AO77" s="2"/>
      <c r="AP77" s="2"/>
      <c r="AQ77" s="1"/>
      <c r="AR77" s="2"/>
      <c r="AS77" s="2"/>
      <c r="AT77" s="1"/>
      <c r="AU77" s="2"/>
      <c r="AV77" s="2"/>
      <c r="AW77" s="1"/>
      <c r="AX77" s="1"/>
      <c r="AY77" s="1"/>
      <c r="AZ77" s="1"/>
      <c r="BA77" s="2"/>
      <c r="BB77" s="2"/>
      <c r="BC77" s="1"/>
      <c r="BD77" s="2"/>
      <c r="BE77" s="2"/>
      <c r="BF77" s="1"/>
      <c r="BG77" s="2"/>
      <c r="BH77" s="2"/>
      <c r="BI77" s="2"/>
      <c r="BJ77" s="2"/>
      <c r="BK77" s="2"/>
      <c r="BL77" s="2"/>
      <c r="BM77" s="2"/>
      <c r="BN77" s="2"/>
      <c r="BO77" s="2"/>
      <c r="BP77" s="2"/>
      <c r="BQ77" s="2"/>
      <c r="BR77" s="2"/>
      <c r="BS77" s="2"/>
      <c r="BT77" s="2"/>
      <c r="BU77" s="2"/>
      <c r="BV77" s="2"/>
    </row>
    <row r="78" spans="1:74">
      <c r="A78" s="1"/>
      <c r="B78" s="1"/>
      <c r="C78" s="1"/>
      <c r="D78" s="1"/>
      <c r="E78" s="2"/>
      <c r="F78" s="2"/>
      <c r="G78" s="1"/>
      <c r="H78" s="2"/>
      <c r="I78" s="2"/>
      <c r="J78" s="1"/>
      <c r="K78" s="2"/>
      <c r="L78" s="2"/>
      <c r="M78" s="1"/>
      <c r="N78" s="1"/>
      <c r="O78" s="1"/>
      <c r="P78" s="1"/>
      <c r="Q78" s="2"/>
      <c r="R78" s="2"/>
      <c r="S78" s="1"/>
      <c r="T78" s="2"/>
      <c r="U78" s="2"/>
      <c r="V78" s="1"/>
      <c r="W78" s="2"/>
      <c r="X78" s="2"/>
      <c r="Y78" s="1"/>
      <c r="Z78" s="1"/>
      <c r="AA78" s="1"/>
      <c r="AB78" s="1"/>
      <c r="AC78" s="2"/>
      <c r="AD78" s="2"/>
      <c r="AE78" s="1"/>
      <c r="AF78" s="2"/>
      <c r="AG78" s="2"/>
      <c r="AH78" s="1"/>
      <c r="AI78" s="2"/>
      <c r="AJ78" s="2"/>
      <c r="AK78" s="1"/>
      <c r="AL78" s="1"/>
      <c r="AM78" s="1"/>
      <c r="AN78" s="1"/>
      <c r="AO78" s="2"/>
      <c r="AP78" s="2"/>
      <c r="AQ78" s="1"/>
      <c r="AR78" s="2"/>
      <c r="AS78" s="2"/>
      <c r="AT78" s="1"/>
      <c r="AU78" s="2"/>
      <c r="AV78" s="2"/>
      <c r="AW78" s="1"/>
      <c r="AX78" s="1"/>
      <c r="AY78" s="1"/>
      <c r="AZ78" s="1"/>
      <c r="BA78" s="2"/>
      <c r="BB78" s="2"/>
      <c r="BC78" s="1"/>
      <c r="BD78" s="2"/>
      <c r="BE78" s="2"/>
      <c r="BF78" s="1"/>
      <c r="BG78" s="2"/>
      <c r="BH78" s="2"/>
      <c r="BI78" s="2"/>
      <c r="BJ78" s="2"/>
      <c r="BK78" s="2"/>
      <c r="BL78" s="2"/>
      <c r="BM78" s="2"/>
      <c r="BN78" s="2"/>
      <c r="BO78" s="2"/>
      <c r="BP78" s="2"/>
      <c r="BQ78" s="2"/>
      <c r="BR78" s="2"/>
      <c r="BS78" s="2"/>
      <c r="BT78" s="2"/>
      <c r="BU78" s="2"/>
      <c r="BV78" s="2"/>
    </row>
    <row r="79" spans="1:74">
      <c r="A79" s="1"/>
      <c r="B79" s="1"/>
      <c r="C79" s="1"/>
      <c r="D79" s="1"/>
      <c r="E79" s="2"/>
      <c r="F79" s="2"/>
      <c r="G79" s="1"/>
      <c r="H79" s="2"/>
      <c r="I79" s="2"/>
      <c r="J79" s="1"/>
      <c r="K79" s="2"/>
      <c r="L79" s="2"/>
      <c r="M79" s="1"/>
      <c r="N79" s="1"/>
      <c r="O79" s="1"/>
      <c r="P79" s="1"/>
      <c r="Q79" s="2"/>
      <c r="R79" s="2"/>
      <c r="S79" s="1"/>
      <c r="T79" s="2"/>
      <c r="U79" s="2"/>
      <c r="V79" s="1"/>
      <c r="W79" s="2"/>
      <c r="X79" s="2"/>
      <c r="Y79" s="1"/>
      <c r="Z79" s="1"/>
      <c r="AA79" s="1"/>
      <c r="AB79" s="1"/>
      <c r="AC79" s="2"/>
      <c r="AD79" s="2"/>
      <c r="AE79" s="1"/>
      <c r="AF79" s="2"/>
      <c r="AG79" s="2"/>
      <c r="AH79" s="1"/>
      <c r="AI79" s="2"/>
      <c r="AJ79" s="2"/>
      <c r="AK79" s="1"/>
      <c r="AL79" s="1"/>
      <c r="AM79" s="1"/>
      <c r="AN79" s="1"/>
      <c r="AO79" s="2"/>
      <c r="AP79" s="2"/>
      <c r="AQ79" s="1"/>
      <c r="AR79" s="2"/>
      <c r="AS79" s="2"/>
      <c r="AT79" s="1"/>
      <c r="AU79" s="2"/>
      <c r="AV79" s="2"/>
      <c r="AW79" s="1"/>
      <c r="AX79" s="1"/>
      <c r="AY79" s="1"/>
      <c r="AZ79" s="1"/>
      <c r="BA79" s="2"/>
      <c r="BB79" s="2"/>
      <c r="BC79" s="1"/>
      <c r="BD79" s="2"/>
      <c r="BE79" s="2"/>
      <c r="BF79" s="1"/>
      <c r="BG79" s="2"/>
      <c r="BH79" s="2"/>
      <c r="BI79" s="2"/>
      <c r="BJ79" s="2"/>
      <c r="BK79" s="2"/>
      <c r="BL79" s="2"/>
      <c r="BM79" s="2"/>
      <c r="BN79" s="2"/>
      <c r="BO79" s="2"/>
      <c r="BP79" s="2"/>
      <c r="BQ79" s="2"/>
      <c r="BR79" s="2"/>
      <c r="BS79" s="2"/>
      <c r="BT79" s="2"/>
      <c r="BU79" s="2"/>
      <c r="BV79" s="2"/>
    </row>
    <row r="80" spans="1:74">
      <c r="A80" s="1"/>
      <c r="B80" s="1"/>
      <c r="C80" s="1"/>
      <c r="D80" s="1"/>
      <c r="E80" s="2"/>
      <c r="F80" s="2"/>
      <c r="G80" s="1"/>
      <c r="H80" s="2"/>
      <c r="I80" s="2"/>
      <c r="J80" s="1"/>
      <c r="K80" s="2"/>
      <c r="L80" s="2"/>
      <c r="M80" s="1"/>
      <c r="N80" s="1"/>
      <c r="O80" s="1"/>
      <c r="P80" s="1"/>
      <c r="Q80" s="2"/>
      <c r="R80" s="2"/>
      <c r="S80" s="1"/>
      <c r="T80" s="2"/>
      <c r="U80" s="2"/>
      <c r="V80" s="1"/>
      <c r="W80" s="2"/>
      <c r="X80" s="2"/>
      <c r="Y80" s="1"/>
      <c r="Z80" s="1"/>
      <c r="AA80" s="1"/>
      <c r="AB80" s="1"/>
      <c r="AC80" s="2"/>
      <c r="AD80" s="2"/>
      <c r="AE80" s="1"/>
      <c r="AF80" s="2"/>
      <c r="AG80" s="2"/>
      <c r="AH80" s="1"/>
      <c r="AI80" s="2"/>
      <c r="AJ80" s="2"/>
      <c r="AK80" s="1"/>
      <c r="AL80" s="1"/>
      <c r="AM80" s="1"/>
      <c r="AN80" s="1"/>
      <c r="AO80" s="2"/>
      <c r="AP80" s="2"/>
      <c r="AQ80" s="1"/>
      <c r="AR80" s="2"/>
      <c r="AS80" s="2"/>
      <c r="AT80" s="1"/>
      <c r="AU80" s="2"/>
      <c r="AV80" s="2"/>
      <c r="AW80" s="1"/>
      <c r="AX80" s="1"/>
      <c r="AY80" s="1"/>
      <c r="AZ80" s="1"/>
      <c r="BA80" s="2"/>
      <c r="BB80" s="2"/>
      <c r="BC80" s="1"/>
      <c r="BD80" s="2"/>
      <c r="BE80" s="2"/>
      <c r="BF80" s="1"/>
      <c r="BG80" s="2"/>
      <c r="BH80" s="2"/>
      <c r="BI80" s="2"/>
      <c r="BJ80" s="2"/>
      <c r="BK80" s="2"/>
      <c r="BL80" s="2"/>
      <c r="BM80" s="2"/>
      <c r="BN80" s="2"/>
      <c r="BO80" s="2"/>
      <c r="BP80" s="2"/>
      <c r="BQ80" s="2"/>
      <c r="BR80" s="2"/>
      <c r="BS80" s="2"/>
      <c r="BT80" s="2"/>
      <c r="BU80" s="2"/>
      <c r="BV80" s="2"/>
    </row>
    <row r="81" spans="1:74">
      <c r="A81" s="1"/>
      <c r="B81" s="1"/>
      <c r="C81" s="1"/>
      <c r="D81" s="1"/>
      <c r="E81" s="2"/>
      <c r="F81" s="2"/>
      <c r="G81" s="1"/>
      <c r="H81" s="2"/>
      <c r="I81" s="2"/>
      <c r="J81" s="1"/>
      <c r="K81" s="2"/>
      <c r="L81" s="2"/>
      <c r="M81" s="1"/>
      <c r="N81" s="1"/>
      <c r="O81" s="1"/>
      <c r="P81" s="1"/>
      <c r="Q81" s="2"/>
      <c r="R81" s="2"/>
      <c r="S81" s="1"/>
      <c r="T81" s="2"/>
      <c r="U81" s="2"/>
      <c r="V81" s="1"/>
      <c r="W81" s="2"/>
      <c r="X81" s="2"/>
      <c r="Y81" s="1"/>
      <c r="Z81" s="1"/>
      <c r="AA81" s="1"/>
      <c r="AB81" s="1"/>
      <c r="AC81" s="2"/>
      <c r="AD81" s="2"/>
      <c r="AE81" s="1"/>
      <c r="AF81" s="2"/>
      <c r="AG81" s="2"/>
      <c r="AH81" s="1"/>
      <c r="AI81" s="2"/>
      <c r="AJ81" s="2"/>
      <c r="AK81" s="1"/>
      <c r="AL81" s="1"/>
      <c r="AM81" s="1"/>
      <c r="AN81" s="1"/>
      <c r="AO81" s="2"/>
      <c r="AP81" s="2"/>
      <c r="AQ81" s="1"/>
      <c r="AR81" s="2"/>
      <c r="AS81" s="2"/>
      <c r="AT81" s="1"/>
      <c r="AU81" s="2"/>
      <c r="AV81" s="2"/>
      <c r="AW81" s="1"/>
      <c r="AX81" s="1"/>
      <c r="AY81" s="1"/>
      <c r="AZ81" s="1"/>
      <c r="BA81" s="2"/>
      <c r="BB81" s="2"/>
      <c r="BC81" s="1"/>
      <c r="BD81" s="2"/>
      <c r="BE81" s="2"/>
      <c r="BF81" s="1"/>
      <c r="BG81" s="2"/>
      <c r="BH81" s="2"/>
      <c r="BI81" s="2"/>
      <c r="BJ81" s="2"/>
      <c r="BK81" s="2"/>
      <c r="BL81" s="2"/>
      <c r="BM81" s="2"/>
      <c r="BN81" s="2"/>
      <c r="BO81" s="2"/>
      <c r="BP81" s="2"/>
      <c r="BQ81" s="2"/>
      <c r="BR81" s="2"/>
      <c r="BS81" s="2"/>
      <c r="BT81" s="2"/>
      <c r="BU81" s="2"/>
      <c r="BV81" s="2"/>
    </row>
    <row r="82" spans="1:74">
      <c r="A82" s="1"/>
      <c r="B82" s="1"/>
      <c r="C82" s="1"/>
      <c r="D82" s="1"/>
      <c r="E82" s="2"/>
      <c r="F82" s="2"/>
      <c r="G82" s="1"/>
      <c r="H82" s="2"/>
      <c r="I82" s="2"/>
      <c r="J82" s="1"/>
      <c r="K82" s="2"/>
      <c r="L82" s="2"/>
      <c r="M82" s="1"/>
      <c r="N82" s="1"/>
      <c r="O82" s="1"/>
      <c r="P82" s="1"/>
      <c r="Q82" s="2"/>
      <c r="R82" s="2"/>
      <c r="S82" s="1"/>
      <c r="T82" s="2"/>
      <c r="U82" s="2"/>
      <c r="V82" s="1"/>
      <c r="W82" s="2"/>
      <c r="X82" s="2"/>
      <c r="Y82" s="1"/>
      <c r="Z82" s="1"/>
      <c r="AA82" s="1"/>
      <c r="AB82" s="1"/>
      <c r="AC82" s="2"/>
      <c r="AD82" s="2"/>
      <c r="AE82" s="1"/>
      <c r="AF82" s="2"/>
      <c r="AG82" s="2"/>
      <c r="AH82" s="1"/>
      <c r="AI82" s="2"/>
      <c r="AJ82" s="2"/>
      <c r="AK82" s="1"/>
      <c r="AL82" s="1"/>
      <c r="AM82" s="1"/>
      <c r="AN82" s="1"/>
      <c r="AO82" s="2"/>
      <c r="AP82" s="2"/>
      <c r="AQ82" s="1"/>
      <c r="AR82" s="2"/>
      <c r="AS82" s="2"/>
      <c r="AT82" s="1"/>
      <c r="AU82" s="2"/>
      <c r="AV82" s="2"/>
      <c r="AW82" s="1"/>
      <c r="AX82" s="1"/>
      <c r="AY82" s="1"/>
      <c r="AZ82" s="1"/>
      <c r="BA82" s="2"/>
      <c r="BB82" s="2"/>
      <c r="BC82" s="1"/>
      <c r="BD82" s="2"/>
      <c r="BE82" s="2"/>
      <c r="BF82" s="1"/>
      <c r="BG82" s="2"/>
      <c r="BH82" s="2"/>
      <c r="BI82" s="2"/>
      <c r="BJ82" s="2"/>
      <c r="BK82" s="2"/>
      <c r="BL82" s="2"/>
      <c r="BM82" s="2"/>
      <c r="BN82" s="2"/>
      <c r="BO82" s="2"/>
      <c r="BP82" s="2"/>
      <c r="BQ82" s="2"/>
      <c r="BR82" s="2"/>
      <c r="BS82" s="2"/>
      <c r="BT82" s="2"/>
      <c r="BU82" s="2"/>
      <c r="BV82" s="2"/>
    </row>
    <row r="83" spans="1:74">
      <c r="A83" s="1"/>
      <c r="B83" s="1"/>
      <c r="C83" s="1"/>
      <c r="D83" s="1"/>
      <c r="E83" s="2"/>
      <c r="F83" s="2"/>
      <c r="G83" s="1"/>
      <c r="H83" s="2"/>
      <c r="I83" s="2"/>
      <c r="J83" s="1"/>
      <c r="K83" s="2"/>
      <c r="L83" s="2"/>
      <c r="M83" s="1"/>
      <c r="N83" s="1"/>
      <c r="O83" s="1"/>
      <c r="P83" s="1"/>
      <c r="Q83" s="2"/>
      <c r="R83" s="2"/>
      <c r="S83" s="1"/>
      <c r="T83" s="2"/>
      <c r="U83" s="2"/>
      <c r="V83" s="1"/>
      <c r="W83" s="2"/>
      <c r="X83" s="2"/>
      <c r="Y83" s="1"/>
      <c r="Z83" s="1"/>
      <c r="AA83" s="1"/>
      <c r="AB83" s="1"/>
      <c r="AC83" s="2"/>
      <c r="AD83" s="2"/>
      <c r="AE83" s="1"/>
      <c r="AF83" s="2"/>
      <c r="AG83" s="2"/>
      <c r="AH83" s="1"/>
      <c r="AI83" s="2"/>
      <c r="AJ83" s="2"/>
      <c r="AK83" s="1"/>
      <c r="AL83" s="1"/>
      <c r="AM83" s="1"/>
      <c r="AN83" s="1"/>
      <c r="AO83" s="2"/>
      <c r="AP83" s="2"/>
      <c r="AQ83" s="1"/>
      <c r="AR83" s="2"/>
      <c r="AS83" s="2"/>
      <c r="AT83" s="1"/>
      <c r="AU83" s="2"/>
      <c r="AV83" s="2"/>
      <c r="AW83" s="1"/>
      <c r="AX83" s="1"/>
      <c r="AY83" s="1"/>
      <c r="AZ83" s="1"/>
      <c r="BA83" s="2"/>
      <c r="BB83" s="2"/>
      <c r="BC83" s="1"/>
      <c r="BD83" s="2"/>
      <c r="BE83" s="2"/>
      <c r="BF83" s="1"/>
      <c r="BG83" s="2"/>
      <c r="BH83" s="2"/>
      <c r="BI83" s="2"/>
      <c r="BJ83" s="2"/>
      <c r="BK83" s="2"/>
      <c r="BL83" s="2"/>
      <c r="BM83" s="2"/>
      <c r="BN83" s="2"/>
      <c r="BO83" s="2"/>
      <c r="BP83" s="2"/>
      <c r="BQ83" s="2"/>
      <c r="BR83" s="2"/>
      <c r="BS83" s="2"/>
      <c r="BT83" s="2"/>
      <c r="BU83" s="2"/>
      <c r="BV83" s="2"/>
    </row>
    <row r="84" spans="1:74">
      <c r="A84" s="1"/>
      <c r="B84" s="1"/>
      <c r="C84" s="1"/>
      <c r="D84" s="1"/>
      <c r="E84" s="2"/>
      <c r="F84" s="2"/>
      <c r="G84" s="1"/>
      <c r="H84" s="2"/>
      <c r="I84" s="2"/>
      <c r="J84" s="1"/>
      <c r="K84" s="2"/>
      <c r="L84" s="2"/>
      <c r="M84" s="1"/>
      <c r="N84" s="1"/>
      <c r="O84" s="1"/>
      <c r="P84" s="1"/>
      <c r="Q84" s="2"/>
      <c r="R84" s="2"/>
      <c r="S84" s="1"/>
      <c r="T84" s="2"/>
      <c r="U84" s="2"/>
      <c r="V84" s="1"/>
      <c r="W84" s="2"/>
      <c r="X84" s="2"/>
      <c r="Y84" s="1"/>
      <c r="Z84" s="1"/>
      <c r="AA84" s="1"/>
      <c r="AB84" s="1"/>
      <c r="AC84" s="2"/>
      <c r="AD84" s="2"/>
      <c r="AE84" s="1"/>
      <c r="AF84" s="2"/>
      <c r="AG84" s="2"/>
      <c r="AH84" s="1"/>
      <c r="AI84" s="2"/>
      <c r="AJ84" s="2"/>
      <c r="AK84" s="1"/>
      <c r="AL84" s="1"/>
      <c r="AM84" s="1"/>
      <c r="AN84" s="1"/>
      <c r="AO84" s="2"/>
      <c r="AP84" s="2"/>
      <c r="AQ84" s="1"/>
      <c r="AR84" s="2"/>
      <c r="AS84" s="2"/>
      <c r="AT84" s="1"/>
      <c r="AU84" s="2"/>
      <c r="AV84" s="2"/>
      <c r="AW84" s="1"/>
      <c r="AX84" s="1"/>
      <c r="AY84" s="1"/>
      <c r="AZ84" s="1"/>
      <c r="BA84" s="2"/>
      <c r="BB84" s="2"/>
      <c r="BC84" s="1"/>
      <c r="BD84" s="2"/>
      <c r="BE84" s="2"/>
      <c r="BF84" s="1"/>
      <c r="BG84" s="2"/>
      <c r="BH84" s="2"/>
      <c r="BI84" s="2"/>
      <c r="BJ84" s="2"/>
      <c r="BK84" s="2"/>
      <c r="BL84" s="2"/>
      <c r="BM84" s="2"/>
      <c r="BN84" s="2"/>
      <c r="BO84" s="2"/>
      <c r="BP84" s="2"/>
      <c r="BQ84" s="2"/>
      <c r="BR84" s="2"/>
      <c r="BS84" s="2"/>
      <c r="BT84" s="2"/>
      <c r="BU84" s="2"/>
      <c r="BV84" s="2"/>
    </row>
    <row r="85" spans="1:74">
      <c r="A85" s="1"/>
      <c r="B85" s="1"/>
      <c r="C85" s="1"/>
      <c r="D85" s="1"/>
      <c r="E85" s="2"/>
      <c r="F85" s="2"/>
      <c r="G85" s="1"/>
      <c r="H85" s="2"/>
      <c r="I85" s="2"/>
      <c r="J85" s="1"/>
      <c r="K85" s="2"/>
      <c r="L85" s="2"/>
      <c r="M85" s="1"/>
      <c r="N85" s="1"/>
      <c r="O85" s="1"/>
      <c r="P85" s="1"/>
      <c r="Q85" s="2"/>
      <c r="R85" s="2"/>
      <c r="S85" s="1"/>
      <c r="T85" s="2"/>
      <c r="U85" s="2"/>
      <c r="V85" s="1"/>
      <c r="W85" s="2"/>
      <c r="X85" s="2"/>
      <c r="Y85" s="1"/>
      <c r="Z85" s="1"/>
      <c r="AA85" s="1"/>
      <c r="AB85" s="1"/>
      <c r="AC85" s="2"/>
      <c r="AD85" s="2"/>
      <c r="AE85" s="1"/>
      <c r="AF85" s="2"/>
      <c r="AG85" s="2"/>
      <c r="AH85" s="1"/>
      <c r="AI85" s="2"/>
      <c r="AJ85" s="2"/>
      <c r="AK85" s="1"/>
      <c r="AL85" s="1"/>
      <c r="AM85" s="1"/>
      <c r="AN85" s="1"/>
      <c r="AO85" s="2"/>
      <c r="AP85" s="2"/>
      <c r="AQ85" s="1"/>
      <c r="AR85" s="2"/>
      <c r="AS85" s="2"/>
      <c r="AT85" s="1"/>
      <c r="AU85" s="2"/>
      <c r="AV85" s="2"/>
      <c r="AW85" s="1"/>
      <c r="AX85" s="1"/>
      <c r="AY85" s="1"/>
      <c r="AZ85" s="1"/>
      <c r="BA85" s="2"/>
      <c r="BB85" s="2"/>
      <c r="BC85" s="1"/>
      <c r="BD85" s="2"/>
      <c r="BE85" s="2"/>
      <c r="BF85" s="1"/>
      <c r="BG85" s="2"/>
      <c r="BH85" s="2"/>
      <c r="BI85" s="2"/>
      <c r="BJ85" s="2"/>
      <c r="BK85" s="2"/>
      <c r="BL85" s="2"/>
      <c r="BM85" s="2"/>
      <c r="BN85" s="2"/>
      <c r="BO85" s="2"/>
      <c r="BP85" s="2"/>
      <c r="BQ85" s="2"/>
      <c r="BR85" s="2"/>
      <c r="BS85" s="2"/>
      <c r="BT85" s="2"/>
      <c r="BU85" s="2"/>
      <c r="BV85" s="2"/>
    </row>
    <row r="86" spans="1:74">
      <c r="A86" s="1"/>
      <c r="B86" s="1"/>
      <c r="C86" s="1"/>
      <c r="D86" s="1"/>
      <c r="E86" s="2"/>
      <c r="F86" s="2"/>
      <c r="G86" s="1"/>
      <c r="H86" s="2"/>
      <c r="I86" s="2"/>
      <c r="J86" s="1"/>
      <c r="K86" s="2"/>
      <c r="L86" s="2"/>
      <c r="M86" s="1"/>
      <c r="N86" s="1"/>
      <c r="O86" s="1"/>
      <c r="P86" s="1"/>
      <c r="Q86" s="2"/>
      <c r="R86" s="2"/>
      <c r="S86" s="1"/>
      <c r="T86" s="2"/>
      <c r="U86" s="2"/>
      <c r="V86" s="1"/>
      <c r="W86" s="2"/>
      <c r="X86" s="2"/>
      <c r="Y86" s="1"/>
      <c r="Z86" s="1"/>
      <c r="AA86" s="1"/>
      <c r="AB86" s="1"/>
      <c r="AC86" s="2"/>
      <c r="AD86" s="2"/>
      <c r="AE86" s="1"/>
      <c r="AF86" s="2"/>
      <c r="AG86" s="2"/>
      <c r="AH86" s="1"/>
      <c r="AI86" s="2"/>
      <c r="AJ86" s="2"/>
      <c r="AK86" s="1"/>
      <c r="AL86" s="1"/>
      <c r="AM86" s="1"/>
      <c r="AN86" s="1"/>
      <c r="AO86" s="2"/>
      <c r="AP86" s="2"/>
      <c r="AQ86" s="1"/>
      <c r="AR86" s="2"/>
      <c r="AS86" s="2"/>
      <c r="AT86" s="1"/>
      <c r="AU86" s="2"/>
      <c r="AV86" s="2"/>
      <c r="AW86" s="1"/>
      <c r="AX86" s="1"/>
      <c r="AY86" s="1"/>
      <c r="AZ86" s="1"/>
      <c r="BA86" s="2"/>
      <c r="BB86" s="2"/>
      <c r="BC86" s="1"/>
      <c r="BD86" s="2"/>
      <c r="BE86" s="2"/>
      <c r="BF86" s="1"/>
      <c r="BG86" s="2"/>
      <c r="BH86" s="2"/>
      <c r="BI86" s="2"/>
      <c r="BJ86" s="2"/>
      <c r="BK86" s="2"/>
      <c r="BL86" s="2"/>
      <c r="BM86" s="2"/>
      <c r="BN86" s="2"/>
      <c r="BO86" s="2"/>
      <c r="BP86" s="2"/>
      <c r="BQ86" s="2"/>
      <c r="BR86" s="2"/>
      <c r="BS86" s="2"/>
      <c r="BT86" s="2"/>
      <c r="BU86" s="2"/>
      <c r="BV86" s="2"/>
    </row>
    <row r="87" spans="1:74">
      <c r="A87" s="1"/>
      <c r="B87" s="1"/>
      <c r="C87" s="1"/>
      <c r="D87" s="1"/>
      <c r="E87" s="2"/>
      <c r="F87" s="2"/>
      <c r="G87" s="1"/>
      <c r="H87" s="2"/>
      <c r="I87" s="2"/>
      <c r="J87" s="1"/>
      <c r="K87" s="2"/>
      <c r="L87" s="2"/>
      <c r="M87" s="1"/>
      <c r="N87" s="1"/>
      <c r="O87" s="1"/>
      <c r="P87" s="1"/>
      <c r="Q87" s="2"/>
      <c r="R87" s="2"/>
      <c r="S87" s="1"/>
      <c r="T87" s="2"/>
      <c r="U87" s="2"/>
      <c r="V87" s="1"/>
      <c r="W87" s="2"/>
      <c r="X87" s="2"/>
      <c r="Y87" s="1"/>
      <c r="Z87" s="1"/>
      <c r="AA87" s="1"/>
      <c r="AB87" s="1"/>
      <c r="AC87" s="2"/>
      <c r="AD87" s="2"/>
      <c r="AE87" s="1"/>
      <c r="AF87" s="2"/>
      <c r="AG87" s="2"/>
      <c r="AH87" s="1"/>
      <c r="AI87" s="2"/>
      <c r="AJ87" s="2"/>
      <c r="AK87" s="1"/>
      <c r="AL87" s="1"/>
      <c r="AM87" s="1"/>
      <c r="AN87" s="1"/>
      <c r="AO87" s="2"/>
      <c r="AP87" s="2"/>
      <c r="AQ87" s="1"/>
      <c r="AR87" s="2"/>
      <c r="AS87" s="2"/>
      <c r="AT87" s="1"/>
      <c r="AU87" s="2"/>
      <c r="AV87" s="2"/>
      <c r="AW87" s="1"/>
      <c r="AX87" s="1"/>
      <c r="AY87" s="1"/>
      <c r="AZ87" s="1"/>
      <c r="BA87" s="2"/>
      <c r="BB87" s="2"/>
      <c r="BC87" s="1"/>
      <c r="BD87" s="2"/>
      <c r="BE87" s="2"/>
      <c r="BF87" s="1"/>
      <c r="BG87" s="2"/>
      <c r="BH87" s="2"/>
      <c r="BI87" s="2"/>
      <c r="BJ87" s="2"/>
      <c r="BK87" s="2"/>
      <c r="BL87" s="2"/>
      <c r="BM87" s="2"/>
      <c r="BN87" s="2"/>
      <c r="BO87" s="2"/>
      <c r="BP87" s="2"/>
      <c r="BQ87" s="2"/>
      <c r="BR87" s="2"/>
      <c r="BS87" s="2"/>
      <c r="BT87" s="2"/>
      <c r="BU87" s="2"/>
      <c r="BV87" s="2"/>
    </row>
    <row r="88" spans="1:74">
      <c r="A88" s="1"/>
      <c r="B88" s="1"/>
      <c r="C88" s="1"/>
      <c r="D88" s="1"/>
      <c r="E88" s="2"/>
      <c r="F88" s="2"/>
      <c r="G88" s="1"/>
      <c r="H88" s="2"/>
      <c r="I88" s="2"/>
      <c r="J88" s="1"/>
      <c r="K88" s="2"/>
      <c r="L88" s="2"/>
      <c r="M88" s="1"/>
      <c r="N88" s="1"/>
      <c r="O88" s="1"/>
      <c r="P88" s="1"/>
      <c r="Q88" s="2"/>
      <c r="R88" s="2"/>
      <c r="S88" s="1"/>
      <c r="T88" s="2"/>
      <c r="U88" s="2"/>
      <c r="V88" s="1"/>
      <c r="W88" s="2"/>
      <c r="X88" s="2"/>
      <c r="Y88" s="1"/>
      <c r="Z88" s="1"/>
      <c r="AA88" s="1"/>
      <c r="AB88" s="1"/>
      <c r="AC88" s="2"/>
      <c r="AD88" s="2"/>
      <c r="AE88" s="1"/>
      <c r="AF88" s="2"/>
      <c r="AG88" s="2"/>
      <c r="AH88" s="1"/>
      <c r="AI88" s="2"/>
      <c r="AJ88" s="2"/>
      <c r="AK88" s="1"/>
      <c r="AL88" s="1"/>
      <c r="AM88" s="1"/>
      <c r="AN88" s="1"/>
      <c r="AO88" s="2"/>
      <c r="AP88" s="2"/>
      <c r="AQ88" s="1"/>
      <c r="AR88" s="2"/>
      <c r="AS88" s="2"/>
      <c r="AT88" s="1"/>
      <c r="AU88" s="2"/>
      <c r="AV88" s="2"/>
      <c r="AW88" s="1"/>
      <c r="AX88" s="1"/>
      <c r="AY88" s="1"/>
      <c r="AZ88" s="1"/>
      <c r="BA88" s="2"/>
      <c r="BB88" s="2"/>
      <c r="BC88" s="1"/>
      <c r="BD88" s="2"/>
      <c r="BE88" s="2"/>
      <c r="BF88" s="1"/>
      <c r="BG88" s="2"/>
      <c r="BH88" s="2"/>
      <c r="BI88" s="2"/>
      <c r="BJ88" s="2"/>
      <c r="BK88" s="2"/>
      <c r="BL88" s="2"/>
      <c r="BM88" s="2"/>
      <c r="BN88" s="2"/>
      <c r="BO88" s="2"/>
      <c r="BP88" s="2"/>
      <c r="BQ88" s="2"/>
      <c r="BR88" s="2"/>
      <c r="BS88" s="2"/>
      <c r="BT88" s="2"/>
      <c r="BU88" s="2"/>
      <c r="BV88" s="2"/>
    </row>
    <row r="89" spans="1:74">
      <c r="A89" s="1"/>
      <c r="B89" s="1"/>
      <c r="C89" s="1"/>
      <c r="D89" s="1"/>
      <c r="E89" s="2"/>
      <c r="F89" s="2"/>
      <c r="G89" s="1"/>
      <c r="H89" s="2"/>
      <c r="I89" s="2"/>
      <c r="J89" s="1"/>
      <c r="K89" s="2"/>
      <c r="L89" s="2"/>
      <c r="M89" s="1"/>
      <c r="N89" s="1"/>
      <c r="O89" s="1"/>
      <c r="P89" s="1"/>
      <c r="Q89" s="2"/>
      <c r="R89" s="2"/>
      <c r="S89" s="1"/>
      <c r="T89" s="2"/>
      <c r="U89" s="2"/>
      <c r="V89" s="1"/>
      <c r="W89" s="2"/>
      <c r="X89" s="2"/>
      <c r="Y89" s="1"/>
      <c r="Z89" s="1"/>
      <c r="AA89" s="1"/>
      <c r="AB89" s="1"/>
      <c r="AC89" s="2"/>
      <c r="AD89" s="2"/>
      <c r="AE89" s="1"/>
      <c r="AF89" s="2"/>
      <c r="AG89" s="2"/>
      <c r="AH89" s="1"/>
      <c r="AI89" s="2"/>
      <c r="AJ89" s="2"/>
      <c r="AK89" s="1"/>
      <c r="AL89" s="1"/>
      <c r="AM89" s="1"/>
      <c r="AN89" s="1"/>
      <c r="AO89" s="2"/>
      <c r="AP89" s="2"/>
      <c r="AQ89" s="1"/>
      <c r="AR89" s="2"/>
      <c r="AS89" s="2"/>
      <c r="AT89" s="1"/>
      <c r="AU89" s="2"/>
      <c r="AV89" s="2"/>
      <c r="AW89" s="1"/>
      <c r="AX89" s="1"/>
      <c r="AY89" s="1"/>
      <c r="AZ89" s="1"/>
      <c r="BA89" s="2"/>
      <c r="BB89" s="2"/>
      <c r="BC89" s="1"/>
      <c r="BD89" s="2"/>
      <c r="BE89" s="2"/>
      <c r="BF89" s="1"/>
      <c r="BG89" s="2"/>
      <c r="BH89" s="2"/>
      <c r="BI89" s="2"/>
      <c r="BJ89" s="2"/>
      <c r="BK89" s="2"/>
      <c r="BL89" s="2"/>
      <c r="BM89" s="2"/>
      <c r="BN89" s="2"/>
      <c r="BO89" s="2"/>
      <c r="BP89" s="2"/>
      <c r="BQ89" s="2"/>
      <c r="BR89" s="2"/>
      <c r="BS89" s="2"/>
      <c r="BT89" s="2"/>
      <c r="BU89" s="2"/>
      <c r="BV89" s="2"/>
    </row>
    <row r="90" spans="1:74">
      <c r="A90" s="1"/>
      <c r="B90" s="1"/>
      <c r="C90" s="1"/>
      <c r="D90" s="1"/>
      <c r="E90" s="2"/>
      <c r="F90" s="2"/>
      <c r="G90" s="1"/>
      <c r="H90" s="2"/>
      <c r="I90" s="2"/>
      <c r="J90" s="1"/>
      <c r="K90" s="2"/>
      <c r="L90" s="2"/>
      <c r="M90" s="1"/>
      <c r="N90" s="1"/>
      <c r="O90" s="1"/>
      <c r="P90" s="1"/>
      <c r="Q90" s="2"/>
      <c r="R90" s="2"/>
      <c r="S90" s="1"/>
      <c r="T90" s="2"/>
      <c r="U90" s="2"/>
      <c r="V90" s="1"/>
      <c r="W90" s="2"/>
      <c r="X90" s="2"/>
      <c r="Y90" s="1"/>
      <c r="Z90" s="1"/>
      <c r="AA90" s="1"/>
      <c r="AB90" s="1"/>
      <c r="AC90" s="2"/>
      <c r="AD90" s="2"/>
      <c r="AE90" s="1"/>
      <c r="AF90" s="2"/>
      <c r="AG90" s="2"/>
      <c r="AH90" s="1"/>
      <c r="AI90" s="2"/>
      <c r="AJ90" s="2"/>
      <c r="AK90" s="1"/>
      <c r="AL90" s="1"/>
      <c r="AM90" s="1"/>
      <c r="AN90" s="1"/>
      <c r="AO90" s="2"/>
      <c r="AP90" s="2"/>
      <c r="AQ90" s="1"/>
      <c r="AR90" s="2"/>
      <c r="AS90" s="2"/>
      <c r="AT90" s="1"/>
      <c r="AU90" s="2"/>
      <c r="AV90" s="2"/>
      <c r="AW90" s="1"/>
      <c r="AX90" s="1"/>
      <c r="AY90" s="1"/>
      <c r="AZ90" s="1"/>
      <c r="BA90" s="2"/>
      <c r="BB90" s="2"/>
      <c r="BC90" s="1"/>
      <c r="BD90" s="2"/>
      <c r="BE90" s="2"/>
      <c r="BF90" s="1"/>
      <c r="BG90" s="2"/>
      <c r="BH90" s="2"/>
      <c r="BI90" s="2"/>
      <c r="BJ90" s="2"/>
      <c r="BK90" s="2"/>
      <c r="BL90" s="2"/>
      <c r="BM90" s="2"/>
      <c r="BN90" s="2"/>
      <c r="BO90" s="2"/>
      <c r="BP90" s="2"/>
      <c r="BQ90" s="2"/>
      <c r="BR90" s="2"/>
      <c r="BS90" s="2"/>
      <c r="BT90" s="2"/>
      <c r="BU90" s="2"/>
      <c r="BV90" s="2"/>
    </row>
    <row r="91" spans="1:74">
      <c r="A91" s="1"/>
      <c r="B91" s="1"/>
      <c r="C91" s="1"/>
      <c r="D91" s="1"/>
      <c r="E91" s="2"/>
      <c r="F91" s="2"/>
      <c r="G91" s="1"/>
      <c r="H91" s="2"/>
      <c r="I91" s="2"/>
      <c r="J91" s="1"/>
      <c r="K91" s="2"/>
      <c r="L91" s="2"/>
      <c r="M91" s="1"/>
      <c r="N91" s="1"/>
      <c r="O91" s="1"/>
      <c r="P91" s="1"/>
      <c r="Q91" s="2"/>
      <c r="R91" s="2"/>
      <c r="S91" s="1"/>
      <c r="T91" s="2"/>
      <c r="U91" s="2"/>
      <c r="V91" s="1"/>
      <c r="W91" s="2"/>
      <c r="X91" s="2"/>
      <c r="Y91" s="1"/>
      <c r="Z91" s="1"/>
      <c r="AA91" s="1"/>
      <c r="AB91" s="1"/>
      <c r="AC91" s="2"/>
      <c r="AD91" s="2"/>
      <c r="AE91" s="1"/>
      <c r="AF91" s="2"/>
      <c r="AG91" s="2"/>
      <c r="AH91" s="1"/>
      <c r="AI91" s="2"/>
      <c r="AJ91" s="2"/>
      <c r="AK91" s="1"/>
      <c r="AL91" s="1"/>
      <c r="AM91" s="1"/>
      <c r="AN91" s="1"/>
      <c r="AO91" s="2"/>
      <c r="AP91" s="2"/>
      <c r="AQ91" s="1"/>
      <c r="AR91" s="2"/>
      <c r="AS91" s="2"/>
      <c r="AT91" s="1"/>
      <c r="AU91" s="2"/>
      <c r="AV91" s="2"/>
      <c r="AW91" s="1"/>
      <c r="AX91" s="1"/>
      <c r="AY91" s="1"/>
      <c r="AZ91" s="1"/>
      <c r="BA91" s="2"/>
      <c r="BB91" s="2"/>
      <c r="BC91" s="1"/>
      <c r="BD91" s="2"/>
      <c r="BE91" s="2"/>
      <c r="BF91" s="1"/>
      <c r="BG91" s="2"/>
      <c r="BH91" s="2"/>
      <c r="BI91" s="2"/>
      <c r="BJ91" s="2"/>
      <c r="BK91" s="2"/>
      <c r="BL91" s="2"/>
      <c r="BM91" s="2"/>
      <c r="BN91" s="2"/>
      <c r="BO91" s="2"/>
      <c r="BP91" s="2"/>
      <c r="BQ91" s="2"/>
      <c r="BR91" s="2"/>
      <c r="BS91" s="2"/>
      <c r="BT91" s="2"/>
      <c r="BU91" s="2"/>
      <c r="BV91" s="2"/>
    </row>
    <row r="92" spans="1:74">
      <c r="A92" s="1"/>
      <c r="B92" s="1"/>
      <c r="C92" s="1"/>
      <c r="D92" s="1"/>
      <c r="E92" s="2"/>
      <c r="F92" s="2"/>
      <c r="G92" s="1"/>
      <c r="H92" s="2"/>
      <c r="I92" s="2"/>
      <c r="J92" s="1"/>
      <c r="K92" s="2"/>
      <c r="L92" s="2"/>
      <c r="M92" s="1"/>
      <c r="N92" s="1"/>
      <c r="O92" s="1"/>
      <c r="P92" s="1"/>
      <c r="Q92" s="2"/>
      <c r="R92" s="2"/>
      <c r="S92" s="1"/>
      <c r="T92" s="2"/>
      <c r="U92" s="2"/>
      <c r="V92" s="1"/>
      <c r="W92" s="2"/>
      <c r="X92" s="2"/>
      <c r="Y92" s="1"/>
      <c r="Z92" s="1"/>
      <c r="AA92" s="1"/>
      <c r="AB92" s="1"/>
      <c r="AC92" s="2"/>
      <c r="AD92" s="2"/>
      <c r="AE92" s="1"/>
      <c r="AF92" s="2"/>
      <c r="AG92" s="2"/>
      <c r="AH92" s="1"/>
      <c r="AI92" s="2"/>
      <c r="AJ92" s="2"/>
      <c r="AK92" s="1"/>
      <c r="AL92" s="1"/>
      <c r="AM92" s="1"/>
      <c r="AN92" s="1"/>
      <c r="AO92" s="2"/>
      <c r="AP92" s="2"/>
      <c r="AQ92" s="1"/>
      <c r="AR92" s="2"/>
      <c r="AS92" s="2"/>
      <c r="AT92" s="1"/>
      <c r="AU92" s="2"/>
      <c r="AV92" s="2"/>
      <c r="AW92" s="1"/>
      <c r="AX92" s="1"/>
      <c r="AY92" s="1"/>
      <c r="AZ92" s="1"/>
      <c r="BA92" s="2"/>
      <c r="BB92" s="2"/>
      <c r="BC92" s="1"/>
      <c r="BD92" s="2"/>
      <c r="BE92" s="2"/>
      <c r="BF92" s="1"/>
      <c r="BG92" s="2"/>
      <c r="BH92" s="2"/>
      <c r="BI92" s="2"/>
      <c r="BJ92" s="2"/>
      <c r="BK92" s="2"/>
      <c r="BL92" s="2"/>
      <c r="BM92" s="2"/>
      <c r="BN92" s="2"/>
      <c r="BO92" s="2"/>
      <c r="BP92" s="2"/>
      <c r="BQ92" s="2"/>
      <c r="BR92" s="2"/>
      <c r="BS92" s="2"/>
      <c r="BT92" s="2"/>
      <c r="BU92" s="2"/>
      <c r="BV92" s="2"/>
    </row>
    <row r="93" spans="1:74">
      <c r="A93" s="1"/>
      <c r="B93" s="1"/>
      <c r="C93" s="1"/>
      <c r="D93" s="1"/>
      <c r="E93" s="2"/>
      <c r="F93" s="2"/>
      <c r="G93" s="1"/>
      <c r="H93" s="2"/>
      <c r="I93" s="2"/>
      <c r="J93" s="1"/>
      <c r="K93" s="2"/>
      <c r="L93" s="2"/>
      <c r="M93" s="1"/>
      <c r="N93" s="1"/>
      <c r="O93" s="1"/>
      <c r="P93" s="1"/>
      <c r="Q93" s="2"/>
      <c r="R93" s="2"/>
      <c r="S93" s="1"/>
      <c r="T93" s="2"/>
      <c r="U93" s="2"/>
      <c r="V93" s="1"/>
      <c r="W93" s="2"/>
      <c r="X93" s="2"/>
      <c r="Y93" s="1"/>
      <c r="Z93" s="1"/>
      <c r="AA93" s="1"/>
      <c r="AB93" s="1"/>
      <c r="AC93" s="2"/>
      <c r="AD93" s="2"/>
      <c r="AE93" s="1"/>
      <c r="AF93" s="2"/>
      <c r="AG93" s="2"/>
      <c r="AH93" s="1"/>
      <c r="AI93" s="2"/>
      <c r="AJ93" s="2"/>
      <c r="AK93" s="1"/>
      <c r="AL93" s="1"/>
      <c r="AM93" s="1"/>
      <c r="AN93" s="1"/>
      <c r="AO93" s="2"/>
      <c r="AP93" s="2"/>
      <c r="AQ93" s="1"/>
      <c r="AR93" s="2"/>
      <c r="AS93" s="2"/>
      <c r="AT93" s="1"/>
      <c r="AU93" s="2"/>
      <c r="AV93" s="2"/>
      <c r="AW93" s="1"/>
      <c r="AX93" s="1"/>
      <c r="AY93" s="1"/>
      <c r="AZ93" s="1"/>
      <c r="BA93" s="2"/>
      <c r="BB93" s="2"/>
      <c r="BC93" s="1"/>
      <c r="BD93" s="2"/>
      <c r="BE93" s="2"/>
      <c r="BF93" s="1"/>
      <c r="BG93" s="2"/>
      <c r="BH93" s="2"/>
      <c r="BI93" s="2"/>
      <c r="BJ93" s="2"/>
      <c r="BK93" s="2"/>
      <c r="BL93" s="2"/>
      <c r="BM93" s="2"/>
      <c r="BN93" s="2"/>
      <c r="BO93" s="2"/>
      <c r="BP93" s="2"/>
      <c r="BQ93" s="2"/>
      <c r="BR93" s="2"/>
      <c r="BS93" s="2"/>
      <c r="BT93" s="2"/>
      <c r="BU93" s="2"/>
      <c r="BV93" s="2"/>
    </row>
    <row r="94" spans="1:74">
      <c r="A94" s="1"/>
      <c r="B94" s="1"/>
      <c r="C94" s="1"/>
      <c r="D94" s="1"/>
      <c r="E94" s="2"/>
      <c r="F94" s="2"/>
      <c r="G94" s="1"/>
      <c r="H94" s="2"/>
      <c r="I94" s="2"/>
      <c r="J94" s="1"/>
      <c r="K94" s="2"/>
      <c r="L94" s="2"/>
      <c r="M94" s="1"/>
      <c r="N94" s="1"/>
      <c r="O94" s="1"/>
      <c r="P94" s="1"/>
      <c r="Q94" s="2"/>
      <c r="R94" s="2"/>
      <c r="S94" s="1"/>
      <c r="T94" s="2"/>
      <c r="U94" s="2"/>
      <c r="V94" s="1"/>
      <c r="W94" s="2"/>
      <c r="X94" s="2"/>
      <c r="Y94" s="1"/>
      <c r="Z94" s="1"/>
      <c r="AA94" s="1"/>
      <c r="AB94" s="1"/>
      <c r="AC94" s="2"/>
      <c r="AD94" s="2"/>
      <c r="AE94" s="1"/>
      <c r="AF94" s="2"/>
      <c r="AG94" s="2"/>
      <c r="AH94" s="1"/>
      <c r="AI94" s="2"/>
      <c r="AJ94" s="2"/>
      <c r="AK94" s="1"/>
      <c r="AL94" s="1"/>
      <c r="AM94" s="1"/>
      <c r="AN94" s="1"/>
      <c r="AO94" s="2"/>
      <c r="AP94" s="2"/>
      <c r="AQ94" s="1"/>
      <c r="AR94" s="2"/>
      <c r="AS94" s="2"/>
      <c r="AT94" s="1"/>
      <c r="AU94" s="2"/>
      <c r="AV94" s="2"/>
      <c r="AW94" s="1"/>
      <c r="AX94" s="1"/>
      <c r="AY94" s="1"/>
      <c r="AZ94" s="1"/>
      <c r="BA94" s="2"/>
      <c r="BB94" s="2"/>
      <c r="BC94" s="1"/>
      <c r="BD94" s="2"/>
      <c r="BE94" s="2"/>
      <c r="BF94" s="1"/>
      <c r="BG94" s="2"/>
      <c r="BH94" s="2"/>
      <c r="BI94" s="2"/>
      <c r="BJ94" s="2"/>
      <c r="BK94" s="2"/>
      <c r="BL94" s="2"/>
      <c r="BM94" s="2"/>
      <c r="BN94" s="2"/>
      <c r="BO94" s="2"/>
      <c r="BP94" s="2"/>
      <c r="BQ94" s="2"/>
      <c r="BR94" s="2"/>
      <c r="BS94" s="2"/>
      <c r="BT94" s="2"/>
      <c r="BU94" s="2"/>
      <c r="BV94" s="2"/>
    </row>
    <row r="95" spans="1:74">
      <c r="A95" s="1"/>
      <c r="B95" s="1"/>
      <c r="C95" s="1"/>
      <c r="D95" s="1"/>
      <c r="E95" s="2"/>
      <c r="F95" s="2"/>
      <c r="G95" s="1"/>
      <c r="H95" s="2"/>
      <c r="I95" s="2"/>
      <c r="J95" s="1"/>
      <c r="K95" s="2"/>
      <c r="L95" s="2"/>
      <c r="M95" s="1"/>
      <c r="N95" s="1"/>
      <c r="O95" s="1"/>
      <c r="P95" s="1"/>
      <c r="Q95" s="2"/>
      <c r="R95" s="2"/>
      <c r="S95" s="1"/>
      <c r="T95" s="2"/>
      <c r="U95" s="2"/>
      <c r="V95" s="1"/>
      <c r="W95" s="2"/>
      <c r="X95" s="2"/>
      <c r="Y95" s="1"/>
      <c r="Z95" s="1"/>
      <c r="AA95" s="1"/>
      <c r="AB95" s="1"/>
      <c r="AC95" s="2"/>
      <c r="AD95" s="2"/>
      <c r="AE95" s="1"/>
      <c r="AF95" s="2"/>
      <c r="AG95" s="2"/>
      <c r="AH95" s="1"/>
      <c r="AI95" s="2"/>
      <c r="AJ95" s="2"/>
      <c r="AK95" s="1"/>
      <c r="AL95" s="1"/>
      <c r="AM95" s="1"/>
      <c r="AN95" s="1"/>
      <c r="AO95" s="2"/>
      <c r="AP95" s="2"/>
      <c r="AQ95" s="1"/>
      <c r="AR95" s="2"/>
      <c r="AS95" s="2"/>
      <c r="AT95" s="1"/>
      <c r="AU95" s="2"/>
      <c r="AV95" s="2"/>
      <c r="AW95" s="1"/>
      <c r="AX95" s="1"/>
      <c r="AY95" s="1"/>
      <c r="AZ95" s="1"/>
      <c r="BA95" s="2"/>
      <c r="BB95" s="2"/>
      <c r="BC95" s="1"/>
      <c r="BD95" s="2"/>
      <c r="BE95" s="2"/>
      <c r="BF95" s="1"/>
      <c r="BG95" s="2"/>
      <c r="BH95" s="2"/>
      <c r="BI95" s="2"/>
      <c r="BJ95" s="2"/>
      <c r="BK95" s="2"/>
      <c r="BL95" s="2"/>
      <c r="BM95" s="2"/>
      <c r="BN95" s="2"/>
      <c r="BO95" s="2"/>
      <c r="BP95" s="2"/>
      <c r="BQ95" s="2"/>
      <c r="BR95" s="2"/>
      <c r="BS95" s="2"/>
      <c r="BT95" s="2"/>
      <c r="BU95" s="2"/>
      <c r="BV95" s="2"/>
    </row>
    <row r="96" spans="1:74">
      <c r="A96" s="1"/>
      <c r="B96" s="1"/>
      <c r="C96" s="1"/>
      <c r="D96" s="1"/>
      <c r="E96" s="2"/>
      <c r="F96" s="2"/>
      <c r="G96" s="1"/>
      <c r="H96" s="2"/>
      <c r="I96" s="2"/>
      <c r="J96" s="1"/>
      <c r="K96" s="2"/>
      <c r="L96" s="2"/>
      <c r="M96" s="1"/>
      <c r="N96" s="1"/>
      <c r="O96" s="1"/>
      <c r="P96" s="1"/>
      <c r="Q96" s="2"/>
      <c r="R96" s="2"/>
      <c r="S96" s="1"/>
      <c r="T96" s="2"/>
      <c r="U96" s="2"/>
      <c r="V96" s="1"/>
      <c r="W96" s="2"/>
      <c r="X96" s="2"/>
      <c r="Y96" s="1"/>
      <c r="Z96" s="1"/>
      <c r="AA96" s="1"/>
      <c r="AB96" s="1"/>
      <c r="AC96" s="2"/>
      <c r="AD96" s="2"/>
      <c r="AE96" s="1"/>
      <c r="AF96" s="2"/>
      <c r="AG96" s="2"/>
      <c r="AH96" s="1"/>
      <c r="AI96" s="2"/>
      <c r="AJ96" s="2"/>
      <c r="AK96" s="1"/>
      <c r="AL96" s="1"/>
      <c r="AM96" s="1"/>
      <c r="AN96" s="1"/>
      <c r="AO96" s="2"/>
      <c r="AP96" s="2"/>
      <c r="AQ96" s="1"/>
      <c r="AR96" s="2"/>
      <c r="AS96" s="2"/>
      <c r="AT96" s="1"/>
      <c r="AU96" s="2"/>
      <c r="AV96" s="2"/>
      <c r="AW96" s="1"/>
      <c r="AX96" s="1"/>
      <c r="AY96" s="1"/>
      <c r="AZ96" s="1"/>
      <c r="BA96" s="2"/>
      <c r="BB96" s="2"/>
      <c r="BC96" s="1"/>
      <c r="BD96" s="2"/>
      <c r="BE96" s="2"/>
      <c r="BF96" s="1"/>
      <c r="BG96" s="2"/>
      <c r="BH96" s="2"/>
      <c r="BI96" s="2"/>
      <c r="BJ96" s="2"/>
      <c r="BK96" s="2"/>
      <c r="BL96" s="2"/>
      <c r="BM96" s="2"/>
      <c r="BN96" s="2"/>
      <c r="BO96" s="2"/>
      <c r="BP96" s="2"/>
      <c r="BQ96" s="2"/>
      <c r="BR96" s="2"/>
      <c r="BS96" s="2"/>
      <c r="BT96" s="2"/>
      <c r="BU96" s="2"/>
      <c r="BV96" s="2"/>
    </row>
    <row r="97" spans="1:74">
      <c r="A97" s="1"/>
      <c r="B97" s="1"/>
      <c r="C97" s="1"/>
      <c r="D97" s="1"/>
      <c r="E97" s="2"/>
      <c r="F97" s="2"/>
      <c r="G97" s="1"/>
      <c r="H97" s="2"/>
      <c r="I97" s="2"/>
      <c r="J97" s="1"/>
      <c r="K97" s="2"/>
      <c r="L97" s="2"/>
      <c r="M97" s="1"/>
      <c r="N97" s="1"/>
      <c r="O97" s="1"/>
      <c r="P97" s="1"/>
      <c r="Q97" s="2"/>
      <c r="R97" s="2"/>
      <c r="S97" s="1"/>
      <c r="T97" s="2"/>
      <c r="U97" s="2"/>
      <c r="V97" s="1"/>
      <c r="W97" s="2"/>
      <c r="X97" s="2"/>
      <c r="Y97" s="1"/>
      <c r="Z97" s="1"/>
      <c r="AA97" s="1"/>
      <c r="AB97" s="1"/>
      <c r="AC97" s="2"/>
      <c r="AD97" s="2"/>
      <c r="AE97" s="1"/>
      <c r="AF97" s="2"/>
      <c r="AG97" s="2"/>
      <c r="AH97" s="1"/>
      <c r="AI97" s="2"/>
      <c r="AJ97" s="2"/>
      <c r="AK97" s="1"/>
      <c r="AL97" s="1"/>
      <c r="AM97" s="1"/>
      <c r="AN97" s="1"/>
      <c r="AO97" s="2"/>
      <c r="AP97" s="2"/>
      <c r="AQ97" s="1"/>
      <c r="AR97" s="2"/>
      <c r="AS97" s="2"/>
      <c r="AT97" s="1"/>
      <c r="AU97" s="2"/>
      <c r="AV97" s="2"/>
      <c r="AW97" s="1"/>
      <c r="AX97" s="1"/>
      <c r="AY97" s="1"/>
      <c r="AZ97" s="1"/>
      <c r="BA97" s="2"/>
      <c r="BB97" s="2"/>
      <c r="BC97" s="1"/>
      <c r="BD97" s="2"/>
      <c r="BE97" s="2"/>
      <c r="BF97" s="1"/>
      <c r="BG97" s="2"/>
      <c r="BH97" s="2"/>
      <c r="BI97" s="2"/>
      <c r="BJ97" s="2"/>
      <c r="BK97" s="2"/>
      <c r="BL97" s="2"/>
      <c r="BM97" s="2"/>
      <c r="BN97" s="2"/>
      <c r="BO97" s="2"/>
      <c r="BP97" s="2"/>
      <c r="BQ97" s="2"/>
      <c r="BR97" s="2"/>
      <c r="BS97" s="2"/>
      <c r="BT97" s="2"/>
      <c r="BU97" s="2"/>
      <c r="BV97" s="2"/>
    </row>
    <row r="98" spans="1:74">
      <c r="A98" s="1"/>
      <c r="B98" s="1"/>
      <c r="C98" s="1"/>
      <c r="D98" s="1"/>
      <c r="E98" s="2"/>
      <c r="F98" s="2"/>
      <c r="G98" s="1"/>
      <c r="H98" s="2"/>
      <c r="I98" s="2"/>
      <c r="J98" s="1"/>
      <c r="K98" s="2"/>
      <c r="L98" s="2"/>
      <c r="M98" s="1"/>
      <c r="N98" s="1"/>
      <c r="O98" s="1"/>
      <c r="P98" s="1"/>
      <c r="Q98" s="2"/>
      <c r="R98" s="2"/>
      <c r="S98" s="1"/>
      <c r="T98" s="2"/>
      <c r="U98" s="2"/>
      <c r="V98" s="1"/>
      <c r="W98" s="2"/>
      <c r="X98" s="2"/>
      <c r="Y98" s="1"/>
      <c r="Z98" s="1"/>
      <c r="AA98" s="1"/>
      <c r="AB98" s="1"/>
      <c r="AC98" s="2"/>
      <c r="AD98" s="2"/>
      <c r="AE98" s="1"/>
      <c r="AF98" s="2"/>
      <c r="AG98" s="2"/>
      <c r="AH98" s="1"/>
      <c r="AI98" s="2"/>
      <c r="AJ98" s="2"/>
      <c r="AK98" s="1"/>
      <c r="AL98" s="1"/>
      <c r="AM98" s="1"/>
      <c r="AN98" s="1"/>
      <c r="AO98" s="2"/>
      <c r="AP98" s="2"/>
      <c r="AQ98" s="1"/>
      <c r="AR98" s="2"/>
      <c r="AS98" s="2"/>
      <c r="AT98" s="1"/>
      <c r="AU98" s="2"/>
      <c r="AV98" s="2"/>
      <c r="AW98" s="1"/>
      <c r="AX98" s="1"/>
      <c r="AY98" s="1"/>
      <c r="AZ98" s="1"/>
      <c r="BA98" s="2"/>
      <c r="BB98" s="2"/>
      <c r="BC98" s="1"/>
      <c r="BD98" s="2"/>
      <c r="BE98" s="2"/>
      <c r="BF98" s="1"/>
      <c r="BG98" s="2"/>
      <c r="BH98" s="2"/>
      <c r="BI98" s="2"/>
      <c r="BJ98" s="2"/>
      <c r="BK98" s="2"/>
      <c r="BL98" s="2"/>
      <c r="BM98" s="2"/>
      <c r="BN98" s="2"/>
      <c r="BO98" s="2"/>
      <c r="BP98" s="2"/>
      <c r="BQ98" s="2"/>
      <c r="BR98" s="2"/>
      <c r="BS98" s="2"/>
      <c r="BT98" s="2"/>
      <c r="BU98" s="2"/>
      <c r="BV98" s="2"/>
    </row>
    <row r="99" spans="1:74">
      <c r="A99" s="1"/>
      <c r="B99" s="18"/>
      <c r="C99" s="18"/>
      <c r="D99" s="18"/>
      <c r="E99" s="2"/>
      <c r="F99" s="2"/>
      <c r="G99" s="1"/>
      <c r="H99" s="2"/>
      <c r="I99" s="2"/>
      <c r="J99" s="18"/>
      <c r="K99" s="2"/>
      <c r="L99" s="2"/>
      <c r="M99" s="1"/>
      <c r="N99" s="18"/>
      <c r="O99" s="18"/>
      <c r="P99" s="18"/>
      <c r="Q99" s="2"/>
      <c r="R99" s="2"/>
      <c r="S99" s="18"/>
      <c r="T99" s="2"/>
      <c r="U99" s="2"/>
      <c r="V99" s="18"/>
      <c r="W99" s="2"/>
      <c r="X99" s="2"/>
      <c r="Y99" s="18"/>
      <c r="Z99" s="18"/>
      <c r="AA99" s="18"/>
      <c r="AB99" s="18"/>
      <c r="AC99" s="2"/>
      <c r="AD99" s="2"/>
      <c r="AE99" s="18"/>
      <c r="AF99" s="2"/>
      <c r="AG99" s="2"/>
      <c r="AH99" s="18"/>
      <c r="AI99" s="2"/>
      <c r="AJ99" s="2"/>
      <c r="AK99" s="18"/>
      <c r="AL99" s="18"/>
      <c r="AM99" s="18"/>
      <c r="AN99" s="18"/>
      <c r="AO99" s="2"/>
      <c r="AP99" s="2"/>
      <c r="AQ99" s="18"/>
      <c r="AR99" s="2"/>
      <c r="AS99" s="2"/>
      <c r="AT99" s="18"/>
      <c r="AU99" s="2"/>
      <c r="AV99" s="2"/>
      <c r="AW99" s="18"/>
      <c r="AX99" s="18"/>
      <c r="AY99" s="18"/>
      <c r="AZ99" s="18"/>
      <c r="BA99" s="2"/>
      <c r="BB99" s="2"/>
      <c r="BC99" s="18"/>
      <c r="BD99" s="2"/>
      <c r="BE99" s="2"/>
      <c r="BF99" s="18"/>
      <c r="BG99" s="2"/>
      <c r="BH99" s="2"/>
      <c r="BI99" s="2"/>
      <c r="BJ99" s="2"/>
      <c r="BK99" s="2"/>
      <c r="BL99" s="2"/>
      <c r="BM99" s="2"/>
      <c r="BN99" s="2"/>
      <c r="BO99" s="2"/>
      <c r="BP99" s="2"/>
      <c r="BQ99" s="2"/>
      <c r="BR99" s="2"/>
      <c r="BS99" s="2"/>
      <c r="BT99" s="2"/>
      <c r="BU99" s="2"/>
      <c r="BV99" s="2"/>
    </row>
    <row r="100" spans="1:74">
      <c r="A100" s="1"/>
      <c r="G100" s="1"/>
      <c r="M100" s="1"/>
      <c r="BI100" s="2"/>
      <c r="BJ100" s="2"/>
      <c r="BK100" s="2"/>
      <c r="BL100" s="2"/>
      <c r="BM100" s="2"/>
      <c r="BN100" s="2"/>
      <c r="BO100" s="2"/>
      <c r="BP100" s="2"/>
      <c r="BQ100" s="2"/>
      <c r="BR100" s="2"/>
      <c r="BS100" s="2"/>
      <c r="BT100" s="2"/>
      <c r="BU100" s="2"/>
      <c r="BV100" s="2"/>
    </row>
    <row r="101" spans="1:74">
      <c r="A101" s="1"/>
      <c r="G101" s="18"/>
      <c r="M101" s="1"/>
      <c r="BI101" s="2"/>
      <c r="BJ101" s="2"/>
      <c r="BK101" s="2"/>
      <c r="BL101" s="2"/>
      <c r="BM101" s="2"/>
      <c r="BN101" s="2"/>
      <c r="BO101" s="2"/>
      <c r="BP101" s="2"/>
      <c r="BQ101" s="2"/>
      <c r="BR101" s="2"/>
      <c r="BS101" s="2"/>
      <c r="BT101" s="2"/>
      <c r="BU101" s="2"/>
      <c r="BV101" s="2"/>
    </row>
    <row r="102" spans="1:74">
      <c r="A102" s="1"/>
      <c r="M102" s="1"/>
      <c r="BI102" s="2"/>
      <c r="BJ102" s="2"/>
      <c r="BK102" s="2"/>
      <c r="BL102" s="2"/>
      <c r="BM102" s="2"/>
      <c r="BN102" s="2"/>
      <c r="BO102" s="2"/>
      <c r="BP102" s="2"/>
      <c r="BQ102" s="2"/>
      <c r="BR102" s="2"/>
      <c r="BS102" s="2"/>
      <c r="BT102" s="2"/>
      <c r="BU102" s="2"/>
      <c r="BV102" s="2"/>
    </row>
    <row r="103" spans="1:74">
      <c r="A103" s="18"/>
      <c r="M103" s="18"/>
      <c r="BI103" s="2"/>
      <c r="BJ103" s="2"/>
      <c r="BK103" s="2"/>
      <c r="BL103" s="2"/>
      <c r="BM103" s="2"/>
      <c r="BN103" s="2"/>
      <c r="BO103" s="2"/>
      <c r="BP103" s="2"/>
      <c r="BQ103" s="2"/>
      <c r="BR103" s="2"/>
      <c r="BS103" s="2"/>
      <c r="BT103" s="2"/>
      <c r="BU103" s="2"/>
      <c r="BV103" s="2"/>
    </row>
  </sheetData>
  <pageMargins left="0.7" right="0.7" top="0.75" bottom="0.75" header="0.3" footer="0.3"/>
  <pageSetup orientation="portrait" r:id="rId1"/>
  <headerFooter>
    <oddFooter>&amp;L_x000D_&amp;1#&amp;"Aptos"&amp;10&amp;K000000 Restringido</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ER75"/>
  <sheetViews>
    <sheetView workbookViewId="0">
      <pane xSplit="3" ySplit="5" topLeftCell="D11" activePane="bottomRight" state="frozen"/>
      <selection activeCell="A56" sqref="A56:XFD56"/>
      <selection pane="topRight" activeCell="A56" sqref="A56:XFD56"/>
      <selection pane="bottomLeft" activeCell="A56" sqref="A56:XFD56"/>
      <selection pane="bottomRight" activeCell="A16" sqref="A16"/>
    </sheetView>
  </sheetViews>
  <sheetFormatPr baseColWidth="10" defaultRowHeight="15" outlineLevelRow="1"/>
  <cols>
    <col min="1" max="1" width="5.625" style="39" customWidth="1"/>
    <col min="2" max="2" width="29.25" style="26" customWidth="1"/>
    <col min="3" max="3" width="37.25" style="26" customWidth="1"/>
    <col min="4" max="7" width="11.125" style="26" customWidth="1"/>
    <col min="8" max="9" width="12.875" style="26" customWidth="1"/>
    <col min="10" max="10" width="12.875" style="106" customWidth="1"/>
    <col min="11" max="11" width="13" style="106" customWidth="1"/>
    <col min="12" max="12" width="12.125" style="26" customWidth="1"/>
    <col min="13" max="13" width="13" style="26" customWidth="1"/>
    <col min="14" max="14" width="11.25" style="26" customWidth="1"/>
    <col min="15" max="15" width="11.5" style="26" customWidth="1"/>
    <col min="16" max="16" width="8.875" style="26" customWidth="1"/>
    <col min="17" max="17" width="11.25" style="26" customWidth="1"/>
    <col min="18" max="18" width="7" style="106" customWidth="1"/>
    <col min="19" max="19" width="7.25" style="106" customWidth="1"/>
    <col min="20" max="20" width="9.625" style="26" bestFit="1" customWidth="1"/>
    <col min="21" max="21" width="7.625" style="26" bestFit="1" customWidth="1"/>
    <col min="22" max="22" width="9.75" style="26" bestFit="1" customWidth="1"/>
    <col min="23" max="23" width="9.875" style="26" bestFit="1" customWidth="1"/>
    <col min="24" max="24" width="7.625" style="26" bestFit="1" customWidth="1"/>
    <col min="25" max="25" width="9.625" style="26" bestFit="1" customWidth="1"/>
    <col min="26" max="27" width="9.375" style="106" bestFit="1" customWidth="1"/>
    <col min="28" max="28" width="9.625" style="26" bestFit="1" customWidth="1"/>
    <col min="29" max="29" width="7.625" style="26" bestFit="1" customWidth="1"/>
    <col min="30" max="30" width="9.625" style="26" bestFit="1" customWidth="1"/>
    <col min="31" max="31" width="9.875" style="26" bestFit="1" customWidth="1"/>
    <col min="32" max="32" width="7.625" style="26" bestFit="1" customWidth="1"/>
    <col min="33" max="33" width="9.625" style="26" bestFit="1" customWidth="1"/>
    <col min="34" max="35" width="9.375" style="106" bestFit="1" customWidth="1"/>
    <col min="36" max="236" width="10.875" style="25"/>
    <col min="237" max="16371" width="11" style="26"/>
    <col min="16372" max="16372" width="1.75" style="26" bestFit="1" customWidth="1"/>
    <col min="16373" max="16384" width="1.625" style="26" customWidth="1"/>
  </cols>
  <sheetData>
    <row r="1" spans="1:35 16372:16372">
      <c r="A1" s="20"/>
      <c r="B1" s="20" t="s">
        <v>176</v>
      </c>
      <c r="C1" s="19"/>
      <c r="D1" s="19"/>
      <c r="E1" s="19"/>
      <c r="F1" s="19"/>
      <c r="G1" s="19"/>
      <c r="H1" s="19"/>
      <c r="I1" s="19"/>
      <c r="J1" s="98"/>
      <c r="K1" s="98"/>
      <c r="L1" s="25"/>
      <c r="M1" s="25"/>
      <c r="N1" s="25"/>
      <c r="O1" s="25"/>
      <c r="P1" s="25"/>
      <c r="Q1" s="25"/>
      <c r="R1" s="124"/>
      <c r="S1" s="124"/>
      <c r="T1" s="25"/>
      <c r="U1" s="25"/>
      <c r="V1" s="25"/>
      <c r="W1" s="25"/>
      <c r="X1" s="25"/>
      <c r="Y1" s="25"/>
      <c r="Z1" s="124"/>
      <c r="AA1" s="124"/>
      <c r="AB1" s="25"/>
      <c r="AC1" s="25"/>
      <c r="AD1" s="25"/>
      <c r="AE1" s="25"/>
      <c r="AF1" s="25"/>
      <c r="AG1" s="25"/>
      <c r="AH1" s="124"/>
      <c r="AI1" s="124"/>
    </row>
    <row r="2" spans="1:35 16372:16372">
      <c r="A2" s="20"/>
      <c r="D2" s="19"/>
      <c r="E2" s="19"/>
      <c r="F2" s="19"/>
      <c r="G2" s="19"/>
      <c r="H2" s="19"/>
      <c r="I2" s="19"/>
      <c r="J2" s="98"/>
      <c r="K2" s="98"/>
      <c r="L2" s="25"/>
      <c r="M2" s="25"/>
      <c r="N2" s="25"/>
      <c r="O2" s="25"/>
      <c r="P2" s="25"/>
      <c r="Q2" s="25"/>
      <c r="R2" s="124"/>
      <c r="S2" s="124"/>
      <c r="T2" s="25"/>
      <c r="U2" s="25"/>
      <c r="V2" s="25"/>
      <c r="W2" s="25"/>
      <c r="X2" s="25"/>
      <c r="Y2" s="25"/>
      <c r="Z2" s="124"/>
      <c r="AA2" s="124"/>
      <c r="AB2" s="25"/>
      <c r="AC2" s="25"/>
      <c r="AD2" s="25"/>
      <c r="AE2" s="25"/>
      <c r="AF2" s="25"/>
      <c r="AG2" s="25"/>
      <c r="AH2" s="124"/>
      <c r="AI2" s="124"/>
      <c r="XER2" s="26" t="s">
        <v>129</v>
      </c>
    </row>
    <row r="3" spans="1:35 16372:16372" ht="15.75">
      <c r="A3" s="29"/>
      <c r="B3" s="107" t="s">
        <v>254</v>
      </c>
      <c r="C3" s="107" t="s">
        <v>255</v>
      </c>
      <c r="D3" s="29" t="str">
        <f>$B$1&amp;D5&amp;D4</f>
        <v>CONSOLIDACIONPre IFRS161Q19</v>
      </c>
      <c r="E3" s="29" t="str">
        <f>$B$1&amp;E4&amp;E5</f>
        <v>CONSOLIDACIONAdj1Q19</v>
      </c>
      <c r="F3" s="29" t="str">
        <f t="shared" ref="F3:AG3" si="0">$B$1&amp;F5&amp;F4</f>
        <v>CONSOLIDACIONPost IFRS161Q19</v>
      </c>
      <c r="G3" s="29" t="str">
        <f t="shared" si="0"/>
        <v>CONSOLIDACIONPre IFRS161Q18</v>
      </c>
      <c r="H3" s="29" t="str">
        <f>$B$1&amp;H4&amp;H5</f>
        <v>CONSOLIDACIONAdj1Q18</v>
      </c>
      <c r="I3" s="29" t="str">
        <f t="shared" si="0"/>
        <v>CONSOLIDACIONPost IFRS161Q18</v>
      </c>
      <c r="J3" s="270" t="str">
        <f t="shared" si="0"/>
        <v>CONSOLIDACIONPre IFRS16% Var</v>
      </c>
      <c r="K3" s="270" t="str">
        <f t="shared" si="0"/>
        <v>CONSOLIDACIONPost IFRS16% Var</v>
      </c>
      <c r="L3" s="29" t="str">
        <f t="shared" si="0"/>
        <v>CONSOLIDACIONPre IFRS162Q19</v>
      </c>
      <c r="M3" s="29" t="str">
        <f>$B$1&amp;M4&amp;M5</f>
        <v>CONSOLIDACIONAdj2Q19</v>
      </c>
      <c r="N3" s="29" t="str">
        <f t="shared" si="0"/>
        <v>CONSOLIDACIONPost IFRS162Q19</v>
      </c>
      <c r="O3" s="29" t="str">
        <f t="shared" si="0"/>
        <v>CONSOLIDACIONPre IFRS162Q18</v>
      </c>
      <c r="P3" s="29" t="str">
        <f>$B$1&amp;P4&amp;P5</f>
        <v>CONSOLIDACIONAdj2Q18</v>
      </c>
      <c r="Q3" s="29" t="str">
        <f t="shared" si="0"/>
        <v>CONSOLIDACIONPost IFRS162Q18</v>
      </c>
      <c r="R3" s="270" t="str">
        <f t="shared" si="0"/>
        <v>CONSOLIDACIONPre IFRS16% Var</v>
      </c>
      <c r="S3" s="270" t="str">
        <f t="shared" si="0"/>
        <v>CONSOLIDACIONPost IFRS16% Var</v>
      </c>
      <c r="T3" s="29" t="str">
        <f t="shared" si="0"/>
        <v>CONSOLIDACIONPre IFRS163Q19</v>
      </c>
      <c r="U3" s="29" t="str">
        <f>$B$1&amp;U4&amp;U5</f>
        <v>CONSOLIDACIONAdj3Q19</v>
      </c>
      <c r="V3" s="29" t="str">
        <f t="shared" si="0"/>
        <v>CONSOLIDACIONPost IFRS163Q19</v>
      </c>
      <c r="W3" s="29" t="str">
        <f t="shared" si="0"/>
        <v>CONSOLIDACIONPre IFRS163Q18</v>
      </c>
      <c r="X3" s="29" t="str">
        <f>$B$1&amp;X4&amp;X5</f>
        <v>CONSOLIDACIONAdj3Q18</v>
      </c>
      <c r="Y3" s="29" t="str">
        <f t="shared" si="0"/>
        <v>CONSOLIDACIONPost IFRS163Q18</v>
      </c>
      <c r="Z3" s="270" t="str">
        <f t="shared" si="0"/>
        <v>CONSOLIDACIONPre IFRS16% Var</v>
      </c>
      <c r="AA3" s="270" t="str">
        <f t="shared" si="0"/>
        <v>CONSOLIDACIONPost IFRS16% Var</v>
      </c>
      <c r="AB3" s="29" t="str">
        <f t="shared" si="0"/>
        <v>CONSOLIDACIONPre IFRS164Q19</v>
      </c>
      <c r="AC3" s="29" t="str">
        <f>$B$1&amp;AC4&amp;AC5</f>
        <v>CONSOLIDACIONAdj4Q19</v>
      </c>
      <c r="AD3" s="29" t="str">
        <f t="shared" si="0"/>
        <v>CONSOLIDACIONPost IFRS164Q19</v>
      </c>
      <c r="AE3" s="29" t="str">
        <f t="shared" si="0"/>
        <v>CONSOLIDACIONPre IFRS164Q18</v>
      </c>
      <c r="AF3" s="29" t="str">
        <f>$B$1&amp;AF4&amp;AF5</f>
        <v>CONSOLIDACIONAdj4Q18</v>
      </c>
      <c r="AG3" s="29" t="str">
        <f t="shared" si="0"/>
        <v>CONSOLIDACIONPost IFRS164Q18</v>
      </c>
      <c r="AH3" s="271"/>
      <c r="AI3" s="272"/>
    </row>
    <row r="4" spans="1:35 16372:16372" s="25" customFormat="1" ht="18" customHeight="1">
      <c r="A4" s="273" t="s">
        <v>146</v>
      </c>
      <c r="B4" s="274" t="s">
        <v>312</v>
      </c>
      <c r="C4" s="274" t="s">
        <v>229</v>
      </c>
      <c r="D4" s="275" t="s">
        <v>132</v>
      </c>
      <c r="E4" s="276" t="s">
        <v>149</v>
      </c>
      <c r="F4" s="277" t="s">
        <v>132</v>
      </c>
      <c r="G4" s="275" t="s">
        <v>168</v>
      </c>
      <c r="H4" s="276" t="s">
        <v>149</v>
      </c>
      <c r="I4" s="277" t="s">
        <v>168</v>
      </c>
      <c r="J4" s="278" t="s">
        <v>303</v>
      </c>
      <c r="K4" s="278" t="s">
        <v>303</v>
      </c>
      <c r="L4" s="275" t="s">
        <v>154</v>
      </c>
      <c r="M4" s="276" t="s">
        <v>149</v>
      </c>
      <c r="N4" s="277" t="s">
        <v>154</v>
      </c>
      <c r="O4" s="275" t="s">
        <v>169</v>
      </c>
      <c r="P4" s="276" t="s">
        <v>149</v>
      </c>
      <c r="Q4" s="277" t="s">
        <v>169</v>
      </c>
      <c r="R4" s="278" t="s">
        <v>303</v>
      </c>
      <c r="S4" s="278" t="s">
        <v>303</v>
      </c>
      <c r="T4" s="275" t="s">
        <v>155</v>
      </c>
      <c r="U4" s="276" t="s">
        <v>149</v>
      </c>
      <c r="V4" s="277" t="s">
        <v>155</v>
      </c>
      <c r="W4" s="275" t="s">
        <v>170</v>
      </c>
      <c r="X4" s="276" t="s">
        <v>149</v>
      </c>
      <c r="Y4" s="277" t="s">
        <v>170</v>
      </c>
      <c r="Z4" s="278" t="s">
        <v>303</v>
      </c>
      <c r="AA4" s="278" t="s">
        <v>303</v>
      </c>
      <c r="AB4" s="275" t="s">
        <v>156</v>
      </c>
      <c r="AC4" s="276" t="s">
        <v>149</v>
      </c>
      <c r="AD4" s="277" t="s">
        <v>156</v>
      </c>
      <c r="AE4" s="275" t="s">
        <v>171</v>
      </c>
      <c r="AF4" s="276" t="s">
        <v>149</v>
      </c>
      <c r="AG4" s="277" t="s">
        <v>171</v>
      </c>
      <c r="AH4" s="278" t="s">
        <v>303</v>
      </c>
      <c r="AI4" s="278" t="s">
        <v>303</v>
      </c>
    </row>
    <row r="5" spans="1:35 16372:16372" s="25" customFormat="1" ht="23.25" customHeight="1" thickBot="1">
      <c r="A5" s="205"/>
      <c r="B5" s="113" t="s">
        <v>194</v>
      </c>
      <c r="C5" s="113" t="s">
        <v>145</v>
      </c>
      <c r="D5" s="256" t="s">
        <v>151</v>
      </c>
      <c r="E5" s="279" t="str">
        <f>D4</f>
        <v>1Q19</v>
      </c>
      <c r="F5" s="280" t="s">
        <v>152</v>
      </c>
      <c r="G5" s="256" t="s">
        <v>151</v>
      </c>
      <c r="H5" s="279" t="str">
        <f>G4</f>
        <v>1Q18</v>
      </c>
      <c r="I5" s="280" t="s">
        <v>152</v>
      </c>
      <c r="J5" s="281" t="s">
        <v>151</v>
      </c>
      <c r="K5" s="281" t="s">
        <v>152</v>
      </c>
      <c r="L5" s="256" t="s">
        <v>151</v>
      </c>
      <c r="M5" s="279" t="str">
        <f>L4</f>
        <v>2Q19</v>
      </c>
      <c r="N5" s="280" t="s">
        <v>152</v>
      </c>
      <c r="O5" s="256" t="s">
        <v>151</v>
      </c>
      <c r="P5" s="279" t="str">
        <f>O4</f>
        <v>2Q18</v>
      </c>
      <c r="Q5" s="280" t="s">
        <v>152</v>
      </c>
      <c r="R5" s="281" t="s">
        <v>151</v>
      </c>
      <c r="S5" s="281" t="s">
        <v>152</v>
      </c>
      <c r="T5" s="256" t="s">
        <v>151</v>
      </c>
      <c r="U5" s="279" t="str">
        <f>T4</f>
        <v>3Q19</v>
      </c>
      <c r="V5" s="280" t="s">
        <v>152</v>
      </c>
      <c r="W5" s="256" t="s">
        <v>151</v>
      </c>
      <c r="X5" s="279" t="str">
        <f>W4</f>
        <v>3Q18</v>
      </c>
      <c r="Y5" s="280" t="s">
        <v>152</v>
      </c>
      <c r="Z5" s="281" t="s">
        <v>151</v>
      </c>
      <c r="AA5" s="281" t="s">
        <v>152</v>
      </c>
      <c r="AB5" s="256" t="s">
        <v>151</v>
      </c>
      <c r="AC5" s="279" t="str">
        <f>AB4</f>
        <v>4Q19</v>
      </c>
      <c r="AD5" s="280" t="s">
        <v>152</v>
      </c>
      <c r="AE5" s="256" t="s">
        <v>151</v>
      </c>
      <c r="AF5" s="279" t="str">
        <f>AE4</f>
        <v>4Q18</v>
      </c>
      <c r="AG5" s="280" t="s">
        <v>152</v>
      </c>
      <c r="AH5" s="281" t="s">
        <v>151</v>
      </c>
      <c r="AI5" s="281" t="s">
        <v>152</v>
      </c>
    </row>
    <row r="6" spans="1:35 16372:16372" s="25" customFormat="1" outlineLevel="1">
      <c r="A6" s="42" t="s">
        <v>0</v>
      </c>
      <c r="B6" s="43" t="s">
        <v>196</v>
      </c>
      <c r="C6" s="43" t="s">
        <v>1</v>
      </c>
      <c r="D6" s="48">
        <v>3527129</v>
      </c>
      <c r="E6" s="282">
        <v>0</v>
      </c>
      <c r="F6" s="283">
        <v>3527129</v>
      </c>
      <c r="G6" s="48">
        <v>3594248</v>
      </c>
      <c r="H6" s="282">
        <v>0</v>
      </c>
      <c r="I6" s="283">
        <v>3594248</v>
      </c>
      <c r="J6" s="45">
        <f t="shared" ref="J6:J11" si="1">IF((ABS((D6/G6)-1))&lt;100%,(D6/G6)-1,"N/A")</f>
        <v>-1.8674003574600251E-2</v>
      </c>
      <c r="K6" s="45">
        <f t="shared" ref="K6:K11" si="2">IF((ABS((F6/I6)-1))&lt;100%,(F6/I6)-1,"N/A")</f>
        <v>-1.8674003574600251E-2</v>
      </c>
      <c r="L6" s="48">
        <v>3471900</v>
      </c>
      <c r="M6" s="282">
        <v>0</v>
      </c>
      <c r="N6" s="283">
        <v>3471900</v>
      </c>
      <c r="O6" s="48">
        <v>3387882</v>
      </c>
      <c r="P6" s="282">
        <v>0</v>
      </c>
      <c r="Q6" s="283">
        <v>3387882</v>
      </c>
      <c r="R6" s="45">
        <f t="shared" ref="R6:R11" si="3">IF((ABS((L6/O6)-1))&lt;100%,(L6/O6)-1,"N/A")</f>
        <v>2.4799565037979532E-2</v>
      </c>
      <c r="S6" s="45">
        <f t="shared" ref="S6:S11" si="4">IF((ABS((N6/Q6)-1))&lt;100%,(N6/Q6)-1,"N/A")</f>
        <v>2.4799565037979532E-2</v>
      </c>
      <c r="T6" s="48">
        <v>3424872</v>
      </c>
      <c r="U6" s="282">
        <v>0</v>
      </c>
      <c r="V6" s="283">
        <v>3424872</v>
      </c>
      <c r="W6" s="48">
        <v>3347504</v>
      </c>
      <c r="X6" s="282">
        <v>0</v>
      </c>
      <c r="Y6" s="283">
        <v>3347504</v>
      </c>
      <c r="Z6" s="45">
        <f t="shared" ref="Z6:Z11" si="5">IF((ABS((T6/W6)-1))&lt;100%,(T6/W6)-1,"N/A")</f>
        <v>2.3112145646427829E-2</v>
      </c>
      <c r="AA6" s="45">
        <f t="shared" ref="AA6:AA11" si="6">IF((ABS((V6/Y6)-1))&lt;100%,(V6/Y6)-1,"N/A")</f>
        <v>2.3112145646427829E-2</v>
      </c>
      <c r="AB6" s="48">
        <v>4079945</v>
      </c>
      <c r="AC6" s="282">
        <v>0</v>
      </c>
      <c r="AD6" s="283">
        <v>4079945</v>
      </c>
      <c r="AE6" s="48">
        <v>3846719</v>
      </c>
      <c r="AF6" s="282">
        <v>0</v>
      </c>
      <c r="AG6" s="283">
        <v>3846719</v>
      </c>
      <c r="AH6" s="45">
        <f t="shared" ref="AH6:AH11" si="7">IF((ABS((AB6/AE6)-1))&lt;100%,(AB6/AE6)-1,"N/A")</f>
        <v>6.0629851049686767E-2</v>
      </c>
      <c r="AI6" s="45">
        <f t="shared" ref="AI6:AI11" si="8">IF((ABS((AD6/AG6)-1))&lt;100%,(AD6/AG6)-1,"N/A")</f>
        <v>6.0629851049686767E-2</v>
      </c>
    </row>
    <row r="7" spans="1:35 16372:16372" s="25" customFormat="1" outlineLevel="1">
      <c r="A7" s="42" t="s">
        <v>2</v>
      </c>
      <c r="B7" s="43" t="s">
        <v>2</v>
      </c>
      <c r="C7" s="43" t="s">
        <v>3</v>
      </c>
      <c r="D7" s="48">
        <v>166634</v>
      </c>
      <c r="E7" s="282">
        <v>0</v>
      </c>
      <c r="F7" s="283">
        <v>166634</v>
      </c>
      <c r="G7" s="48">
        <v>146914</v>
      </c>
      <c r="H7" s="282">
        <v>0</v>
      </c>
      <c r="I7" s="283">
        <v>146914</v>
      </c>
      <c r="J7" s="45">
        <f t="shared" si="1"/>
        <v>0.13422818791946312</v>
      </c>
      <c r="K7" s="45">
        <f t="shared" si="2"/>
        <v>0.13422818791946312</v>
      </c>
      <c r="L7" s="48">
        <v>178423</v>
      </c>
      <c r="M7" s="282">
        <v>0</v>
      </c>
      <c r="N7" s="283">
        <v>178423</v>
      </c>
      <c r="O7" s="48">
        <v>169210</v>
      </c>
      <c r="P7" s="282">
        <v>0</v>
      </c>
      <c r="Q7" s="283">
        <v>169210</v>
      </c>
      <c r="R7" s="45">
        <f t="shared" si="3"/>
        <v>5.4447136694048881E-2</v>
      </c>
      <c r="S7" s="45">
        <f t="shared" si="4"/>
        <v>5.4447136694048881E-2</v>
      </c>
      <c r="T7" s="48">
        <v>199597</v>
      </c>
      <c r="U7" s="282">
        <v>0</v>
      </c>
      <c r="V7" s="283">
        <v>199597</v>
      </c>
      <c r="W7" s="48">
        <v>177472</v>
      </c>
      <c r="X7" s="282">
        <v>0</v>
      </c>
      <c r="Y7" s="283">
        <v>177472</v>
      </c>
      <c r="Z7" s="45">
        <f t="shared" si="5"/>
        <v>0.12466755319148937</v>
      </c>
      <c r="AA7" s="45">
        <f t="shared" si="6"/>
        <v>0.12466755319148937</v>
      </c>
      <c r="AB7" s="48">
        <v>244583</v>
      </c>
      <c r="AC7" s="282">
        <v>0</v>
      </c>
      <c r="AD7" s="283">
        <v>244583</v>
      </c>
      <c r="AE7" s="48">
        <v>200078</v>
      </c>
      <c r="AF7" s="282">
        <v>0</v>
      </c>
      <c r="AG7" s="283">
        <v>200078</v>
      </c>
      <c r="AH7" s="45">
        <f t="shared" si="7"/>
        <v>0.22243824908285759</v>
      </c>
      <c r="AI7" s="45">
        <f t="shared" si="8"/>
        <v>0.22243824908285759</v>
      </c>
    </row>
    <row r="8" spans="1:35 16372:16372" s="25" customFormat="1">
      <c r="A8" s="66" t="s">
        <v>4</v>
      </c>
      <c r="B8" s="144" t="s">
        <v>4</v>
      </c>
      <c r="C8" s="144" t="s">
        <v>5</v>
      </c>
      <c r="D8" s="52">
        <v>3693763</v>
      </c>
      <c r="E8" s="284">
        <v>0</v>
      </c>
      <c r="F8" s="285">
        <v>3693763</v>
      </c>
      <c r="G8" s="52">
        <v>3741162</v>
      </c>
      <c r="H8" s="284">
        <v>0</v>
      </c>
      <c r="I8" s="285">
        <v>3741162</v>
      </c>
      <c r="J8" s="51">
        <f t="shared" si="1"/>
        <v>-1.2669593030186888E-2</v>
      </c>
      <c r="K8" s="51">
        <f t="shared" si="2"/>
        <v>-1.2669593030186888E-2</v>
      </c>
      <c r="L8" s="52">
        <v>3650323</v>
      </c>
      <c r="M8" s="284">
        <v>0</v>
      </c>
      <c r="N8" s="285">
        <v>3650323</v>
      </c>
      <c r="O8" s="52">
        <v>3557092</v>
      </c>
      <c r="P8" s="284">
        <v>0</v>
      </c>
      <c r="Q8" s="285">
        <v>3557092</v>
      </c>
      <c r="R8" s="51">
        <f t="shared" si="3"/>
        <v>2.6209892800073797E-2</v>
      </c>
      <c r="S8" s="51">
        <f t="shared" si="4"/>
        <v>2.6209892800073797E-2</v>
      </c>
      <c r="T8" s="52">
        <v>3624469</v>
      </c>
      <c r="U8" s="284">
        <v>0</v>
      </c>
      <c r="V8" s="285">
        <v>3624469</v>
      </c>
      <c r="W8" s="52">
        <v>3524976</v>
      </c>
      <c r="X8" s="284">
        <v>0</v>
      </c>
      <c r="Y8" s="285">
        <v>3524976</v>
      </c>
      <c r="Z8" s="51">
        <f t="shared" si="5"/>
        <v>2.8225156710286914E-2</v>
      </c>
      <c r="AA8" s="51">
        <f t="shared" si="6"/>
        <v>2.8225156710286914E-2</v>
      </c>
      <c r="AB8" s="52">
        <v>4324528</v>
      </c>
      <c r="AC8" s="284">
        <v>0</v>
      </c>
      <c r="AD8" s="285">
        <v>4324528</v>
      </c>
      <c r="AE8" s="52">
        <v>4046797</v>
      </c>
      <c r="AF8" s="284">
        <v>0</v>
      </c>
      <c r="AG8" s="285">
        <v>4046797</v>
      </c>
      <c r="AH8" s="51">
        <f t="shared" si="7"/>
        <v>6.8629832432909321E-2</v>
      </c>
      <c r="AI8" s="51">
        <f t="shared" si="8"/>
        <v>6.8629832432909321E-2</v>
      </c>
    </row>
    <row r="9" spans="1:35 16372:16372" s="25" customFormat="1" hidden="1" outlineLevel="1">
      <c r="A9" s="42" t="s">
        <v>6</v>
      </c>
      <c r="B9" s="43" t="s">
        <v>6</v>
      </c>
      <c r="C9" s="43" t="s">
        <v>126</v>
      </c>
      <c r="D9" s="48">
        <v>-2713041</v>
      </c>
      <c r="E9" s="282">
        <v>11469</v>
      </c>
      <c r="F9" s="283">
        <v>-2701572</v>
      </c>
      <c r="G9" s="48">
        <v>-2725448</v>
      </c>
      <c r="H9" s="282">
        <v>11749</v>
      </c>
      <c r="I9" s="283">
        <v>-2713699</v>
      </c>
      <c r="J9" s="54">
        <f t="shared" si="1"/>
        <v>-4.5522791115442107E-3</v>
      </c>
      <c r="K9" s="54">
        <f t="shared" si="2"/>
        <v>-4.4688080734083258E-3</v>
      </c>
      <c r="L9" s="48">
        <v>-2772281</v>
      </c>
      <c r="M9" s="282">
        <v>11235</v>
      </c>
      <c r="N9" s="283">
        <v>-2761046</v>
      </c>
      <c r="O9" s="48">
        <v>-2676151</v>
      </c>
      <c r="P9" s="282">
        <v>10128</v>
      </c>
      <c r="Q9" s="283">
        <v>-2666023</v>
      </c>
      <c r="R9" s="54">
        <f t="shared" si="3"/>
        <v>3.5920992500049431E-2</v>
      </c>
      <c r="S9" s="54">
        <f t="shared" si="4"/>
        <v>3.5642228142817922E-2</v>
      </c>
      <c r="T9" s="48">
        <v>-2704478</v>
      </c>
      <c r="U9" s="282">
        <v>13851</v>
      </c>
      <c r="V9" s="283">
        <v>-2690627</v>
      </c>
      <c r="W9" s="48">
        <v>-2626403</v>
      </c>
      <c r="X9" s="282">
        <v>11187</v>
      </c>
      <c r="Y9" s="283">
        <v>-2615216</v>
      </c>
      <c r="Z9" s="54">
        <f t="shared" si="5"/>
        <v>2.9726968785826147E-2</v>
      </c>
      <c r="AA9" s="54">
        <f t="shared" si="6"/>
        <v>2.8835476687202988E-2</v>
      </c>
      <c r="AB9" s="48">
        <v>-3143280</v>
      </c>
      <c r="AC9" s="282">
        <v>19294</v>
      </c>
      <c r="AD9" s="283">
        <v>-3123986</v>
      </c>
      <c r="AE9" s="48">
        <v>-2954765</v>
      </c>
      <c r="AF9" s="282">
        <v>13368</v>
      </c>
      <c r="AG9" s="283">
        <v>-2941397</v>
      </c>
      <c r="AH9" s="54">
        <f t="shared" si="7"/>
        <v>6.3800336067335373E-2</v>
      </c>
      <c r="AI9" s="54">
        <f t="shared" si="8"/>
        <v>6.2075605571094261E-2</v>
      </c>
    </row>
    <row r="10" spans="1:35 16372:16372" s="25" customFormat="1" hidden="1" outlineLevel="1">
      <c r="A10" s="42" t="s">
        <v>93</v>
      </c>
      <c r="B10" s="43" t="s">
        <v>203</v>
      </c>
      <c r="C10" s="43" t="s">
        <v>94</v>
      </c>
      <c r="D10" s="48">
        <v>-5642</v>
      </c>
      <c r="E10" s="282">
        <v>-7393</v>
      </c>
      <c r="F10" s="283">
        <v>-13035</v>
      </c>
      <c r="G10" s="48">
        <v>-2066</v>
      </c>
      <c r="H10" s="282">
        <v>-7663</v>
      </c>
      <c r="I10" s="283">
        <v>-9729</v>
      </c>
      <c r="J10" s="54" t="str">
        <f t="shared" si="1"/>
        <v>N/A</v>
      </c>
      <c r="K10" s="54">
        <f t="shared" si="2"/>
        <v>0.3398088189947579</v>
      </c>
      <c r="L10" s="48">
        <v>-9176</v>
      </c>
      <c r="M10" s="282">
        <v>-7168</v>
      </c>
      <c r="N10" s="283">
        <v>-16344</v>
      </c>
      <c r="O10" s="48">
        <v>-10606</v>
      </c>
      <c r="P10" s="282">
        <v>-6053</v>
      </c>
      <c r="Q10" s="283">
        <v>-16659</v>
      </c>
      <c r="R10" s="54">
        <f t="shared" si="3"/>
        <v>-0.13482934188195361</v>
      </c>
      <c r="S10" s="54">
        <f t="shared" si="4"/>
        <v>-1.8908698001080526E-2</v>
      </c>
      <c r="T10" s="48">
        <v>-5874</v>
      </c>
      <c r="U10" s="282">
        <v>-10262</v>
      </c>
      <c r="V10" s="283">
        <v>-16136</v>
      </c>
      <c r="W10" s="48">
        <v>-5853</v>
      </c>
      <c r="X10" s="282">
        <v>-7082</v>
      </c>
      <c r="Y10" s="283">
        <v>-12935</v>
      </c>
      <c r="Z10" s="54">
        <f t="shared" si="5"/>
        <v>3.5879036391595065E-3</v>
      </c>
      <c r="AA10" s="54">
        <f t="shared" si="6"/>
        <v>0.2474681097796676</v>
      </c>
      <c r="AB10" s="48">
        <v>-8264</v>
      </c>
      <c r="AC10" s="282">
        <v>-7967</v>
      </c>
      <c r="AD10" s="283">
        <v>-16231</v>
      </c>
      <c r="AE10" s="48">
        <v>-3589</v>
      </c>
      <c r="AF10" s="282">
        <v>-10332</v>
      </c>
      <c r="AG10" s="283">
        <v>-13921</v>
      </c>
      <c r="AH10" s="54" t="str">
        <f t="shared" si="7"/>
        <v>N/A</v>
      </c>
      <c r="AI10" s="54">
        <f t="shared" si="8"/>
        <v>0.16593635514690042</v>
      </c>
    </row>
    <row r="11" spans="1:35 16372:16372" s="25" customFormat="1" collapsed="1">
      <c r="A11" s="66" t="s">
        <v>7</v>
      </c>
      <c r="B11" s="144" t="s">
        <v>7</v>
      </c>
      <c r="C11" s="144" t="s">
        <v>247</v>
      </c>
      <c r="D11" s="52">
        <v>975080</v>
      </c>
      <c r="E11" s="284">
        <v>4076</v>
      </c>
      <c r="F11" s="285">
        <v>979156</v>
      </c>
      <c r="G11" s="52">
        <v>1013648</v>
      </c>
      <c r="H11" s="284">
        <v>4086</v>
      </c>
      <c r="I11" s="285">
        <v>1017734</v>
      </c>
      <c r="J11" s="51">
        <f t="shared" si="1"/>
        <v>-3.8048711189683226E-2</v>
      </c>
      <c r="K11" s="51">
        <f t="shared" si="2"/>
        <v>-3.7905778916691446E-2</v>
      </c>
      <c r="L11" s="52">
        <v>868866</v>
      </c>
      <c r="M11" s="284">
        <v>4067</v>
      </c>
      <c r="N11" s="285">
        <v>872933</v>
      </c>
      <c r="O11" s="52">
        <v>870335</v>
      </c>
      <c r="P11" s="284">
        <v>4075</v>
      </c>
      <c r="Q11" s="285">
        <v>874410</v>
      </c>
      <c r="R11" s="51">
        <f t="shared" si="3"/>
        <v>-1.6878558256303577E-3</v>
      </c>
      <c r="S11" s="51">
        <f t="shared" si="4"/>
        <v>-1.6891389622717412E-3</v>
      </c>
      <c r="T11" s="52">
        <v>914117</v>
      </c>
      <c r="U11" s="284">
        <v>3589</v>
      </c>
      <c r="V11" s="285">
        <v>917706</v>
      </c>
      <c r="W11" s="52">
        <v>892720</v>
      </c>
      <c r="X11" s="284">
        <v>4105</v>
      </c>
      <c r="Y11" s="285">
        <v>896825</v>
      </c>
      <c r="Z11" s="51">
        <f t="shared" si="5"/>
        <v>2.3968321534187709E-2</v>
      </c>
      <c r="AA11" s="51">
        <f t="shared" si="6"/>
        <v>2.3283249240375836E-2</v>
      </c>
      <c r="AB11" s="52">
        <v>1172984</v>
      </c>
      <c r="AC11" s="284">
        <v>11327</v>
      </c>
      <c r="AD11" s="285">
        <v>1184311</v>
      </c>
      <c r="AE11" s="52">
        <v>1088443</v>
      </c>
      <c r="AF11" s="284">
        <v>3036</v>
      </c>
      <c r="AG11" s="285">
        <v>1091479</v>
      </c>
      <c r="AH11" s="51">
        <f t="shared" si="7"/>
        <v>7.7671499564056168E-2</v>
      </c>
      <c r="AI11" s="51">
        <f t="shared" si="8"/>
        <v>8.505156764353683E-2</v>
      </c>
    </row>
    <row r="12" spans="1:35 16372:16372" s="64" customFormat="1" ht="11.25">
      <c r="A12" s="57" t="s">
        <v>9</v>
      </c>
      <c r="B12" s="59" t="s">
        <v>9</v>
      </c>
      <c r="C12" s="59" t="s">
        <v>248</v>
      </c>
      <c r="D12" s="63">
        <f t="shared" ref="D12" si="9">IFERROR(D11/D$8,"")</f>
        <v>0.26398012000228493</v>
      </c>
      <c r="E12" s="286" t="str">
        <f t="shared" ref="E12" si="10">IFERROR(E11/E$8,"")</f>
        <v/>
      </c>
      <c r="F12" s="287">
        <f t="shared" ref="F12:H12" si="11">IFERROR(F11/F$8,"")</f>
        <v>0.26508360173622403</v>
      </c>
      <c r="G12" s="63">
        <f t="shared" si="11"/>
        <v>0.27094469579237679</v>
      </c>
      <c r="H12" s="286" t="str">
        <f t="shared" si="11"/>
        <v/>
      </c>
      <c r="I12" s="287">
        <f t="shared" ref="I12" si="12">IFERROR(I11/I$8,"")</f>
        <v>0.27203686982814429</v>
      </c>
      <c r="J12" s="61">
        <f>IF((ABS((D12-G12)*10000))&lt;100,(D12-G12)*10000,"N/A")</f>
        <v>-69.645757900918539</v>
      </c>
      <c r="K12" s="61">
        <f>IF((ABS((F12-I12)*10000))&lt;100,(F12-I12)*10000,"N/A")</f>
        <v>-69.532680919202619</v>
      </c>
      <c r="L12" s="63">
        <f t="shared" ref="L12:Q12" si="13">IFERROR(L11/L$8,"")</f>
        <v>0.23802441592154996</v>
      </c>
      <c r="M12" s="286" t="str">
        <f t="shared" si="13"/>
        <v/>
      </c>
      <c r="N12" s="287">
        <f t="shared" si="13"/>
        <v>0.23913856390242727</v>
      </c>
      <c r="O12" s="63">
        <f t="shared" si="13"/>
        <v>0.24467598813862559</v>
      </c>
      <c r="P12" s="286" t="str">
        <f t="shared" si="13"/>
        <v/>
      </c>
      <c r="Q12" s="287">
        <f t="shared" si="13"/>
        <v>0.24582158684678385</v>
      </c>
      <c r="R12" s="61">
        <f>IF((ABS((L12-O12)*10000))&lt;1000,(L12-O12)*10000,"N/A")</f>
        <v>-66.515722170756291</v>
      </c>
      <c r="S12" s="61">
        <f>IF((ABS((N12-Q12)*10000))&lt;1000,(N12-Q12)*10000,"N/A")</f>
        <v>-66.830229443565756</v>
      </c>
      <c r="T12" s="63">
        <f t="shared" ref="T12:Y12" si="14">IFERROR(T11/T$8,"")</f>
        <v>0.25220715089575879</v>
      </c>
      <c r="U12" s="286" t="str">
        <f t="shared" si="14"/>
        <v/>
      </c>
      <c r="V12" s="287">
        <f t="shared" si="14"/>
        <v>0.25319736491055655</v>
      </c>
      <c r="W12" s="63">
        <f t="shared" si="14"/>
        <v>0.25325562500283688</v>
      </c>
      <c r="X12" s="286" t="str">
        <f t="shared" si="14"/>
        <v/>
      </c>
      <c r="Y12" s="287">
        <f t="shared" si="14"/>
        <v>0.25442017193875932</v>
      </c>
      <c r="Z12" s="61">
        <f>IF((ABS((T12-W12)*10000))&lt;1000,(T12-W12)*10000,"N/A")</f>
        <v>-10.484741070780901</v>
      </c>
      <c r="AA12" s="61">
        <f>IF((ABS((V12-Y12)*10000))&lt;1000,(V12-Y12)*10000,"N/A")</f>
        <v>-12.228070282027659</v>
      </c>
      <c r="AB12" s="63">
        <f t="shared" ref="AB12:AG12" si="15">IFERROR(AB11/AB$8,"")</f>
        <v>0.27123977460661602</v>
      </c>
      <c r="AC12" s="286" t="str">
        <f t="shared" si="15"/>
        <v/>
      </c>
      <c r="AD12" s="287">
        <f t="shared" si="15"/>
        <v>0.27385901999015844</v>
      </c>
      <c r="AE12" s="63">
        <f t="shared" si="15"/>
        <v>0.26896407207972134</v>
      </c>
      <c r="AF12" s="286" t="str">
        <f t="shared" si="15"/>
        <v/>
      </c>
      <c r="AG12" s="287">
        <f t="shared" si="15"/>
        <v>0.26971429503382549</v>
      </c>
      <c r="AH12" s="61">
        <f>IF((ABS((AB12-AE12)*10000))&lt;1000,(AB12-AE12)*10000,"N/A")</f>
        <v>22.757025268946851</v>
      </c>
      <c r="AI12" s="61">
        <f>IF((ABS((AD12-AG12)*10000))&lt;1000,(AD12-AG12)*10000,"N/A")</f>
        <v>41.447249563329457</v>
      </c>
    </row>
    <row r="13" spans="1:35 16372:16372" s="25" customFormat="1" hidden="1" outlineLevel="1">
      <c r="A13" s="42" t="s">
        <v>10</v>
      </c>
      <c r="B13" s="43" t="s">
        <v>10</v>
      </c>
      <c r="C13" s="43" t="s">
        <v>11</v>
      </c>
      <c r="D13" s="48">
        <v>-796921</v>
      </c>
      <c r="E13" s="282">
        <v>62214</v>
      </c>
      <c r="F13" s="283">
        <v>-734707</v>
      </c>
      <c r="G13" s="48">
        <v>-821274</v>
      </c>
      <c r="H13" s="282">
        <v>61232</v>
      </c>
      <c r="I13" s="283">
        <v>-760042</v>
      </c>
      <c r="J13" s="45">
        <f>IF((ABS((D13/G13)-1))&lt;100%,(D13/G13)-1,"N/A")</f>
        <v>-2.9652710301312335E-2</v>
      </c>
      <c r="K13" s="45">
        <f>IF((ABS((F13/I13)-1))&lt;100%,(F13/I13)-1,"N/A")</f>
        <v>-3.3333684191136803E-2</v>
      </c>
      <c r="L13" s="48">
        <v>-675515</v>
      </c>
      <c r="M13" s="282">
        <v>62762</v>
      </c>
      <c r="N13" s="283">
        <v>-612753</v>
      </c>
      <c r="O13" s="48">
        <v>-666464</v>
      </c>
      <c r="P13" s="282">
        <v>61951</v>
      </c>
      <c r="Q13" s="283">
        <v>-604513</v>
      </c>
      <c r="R13" s="45">
        <f>IF((ABS((L13/O13)-1))&lt;100%,(L13/O13)-1,"N/A")</f>
        <v>1.3580628511067339E-2</v>
      </c>
      <c r="S13" s="45">
        <f>IF((ABS((N13/Q13)-1))&lt;100%,(N13/Q13)-1,"N/A")</f>
        <v>1.3630806947079632E-2</v>
      </c>
      <c r="T13" s="48">
        <v>-719572</v>
      </c>
      <c r="U13" s="282">
        <v>61083</v>
      </c>
      <c r="V13" s="283">
        <v>-658489</v>
      </c>
      <c r="W13" s="48">
        <v>-723081</v>
      </c>
      <c r="X13" s="282">
        <v>61335</v>
      </c>
      <c r="Y13" s="283">
        <v>-661746</v>
      </c>
      <c r="Z13" s="45">
        <f>IF((ABS((T13/W13)-1))&lt;100%,(T13/W13)-1,"N/A")</f>
        <v>-4.8528449786400252E-3</v>
      </c>
      <c r="AA13" s="45">
        <f>IF((ABS((V13/Y13)-1))&lt;100%,(V13/Y13)-1,"N/A")</f>
        <v>-4.9218280125606917E-3</v>
      </c>
      <c r="AB13" s="48">
        <v>-788186</v>
      </c>
      <c r="AC13" s="282">
        <v>58065</v>
      </c>
      <c r="AD13" s="283">
        <v>-730121</v>
      </c>
      <c r="AE13" s="48">
        <v>-756090</v>
      </c>
      <c r="AF13" s="282">
        <v>63898</v>
      </c>
      <c r="AG13" s="283">
        <v>-692192</v>
      </c>
      <c r="AH13" s="45">
        <f>IF((ABS((AB13/AE13)-1))&lt;100%,(AB13/AE13)-1,"N/A")</f>
        <v>4.2449972886825726E-2</v>
      </c>
      <c r="AI13" s="45">
        <f>IF((ABS((AD13/AG13)-1))&lt;100%,(AD13/AG13)-1,"N/A")</f>
        <v>5.4795490268596092E-2</v>
      </c>
    </row>
    <row r="14" spans="1:35 16372:16372" s="25" customFormat="1" hidden="1" outlineLevel="1">
      <c r="A14" s="42" t="s">
        <v>153</v>
      </c>
      <c r="B14" s="43" t="s">
        <v>197</v>
      </c>
      <c r="C14" s="43" t="s">
        <v>95</v>
      </c>
      <c r="D14" s="48">
        <v>-80015</v>
      </c>
      <c r="E14" s="282">
        <v>-39334</v>
      </c>
      <c r="F14" s="283">
        <v>-119349</v>
      </c>
      <c r="G14" s="48">
        <v>-69800</v>
      </c>
      <c r="H14" s="282">
        <v>-39419</v>
      </c>
      <c r="I14" s="283">
        <v>-109219</v>
      </c>
      <c r="J14" s="45">
        <f>IF((ABS((D14/G14)-1))&lt;100%,(D14/G14)-1,"N/A")</f>
        <v>0.14634670487106027</v>
      </c>
      <c r="K14" s="45">
        <f>IF((ABS((F14/I14)-1))&lt;100%,(F14/I14)-1,"N/A")</f>
        <v>9.2749430044223091E-2</v>
      </c>
      <c r="L14" s="48">
        <v>-67964</v>
      </c>
      <c r="M14" s="282">
        <v>-39485</v>
      </c>
      <c r="N14" s="283">
        <v>-107449</v>
      </c>
      <c r="O14" s="48">
        <v>-67929</v>
      </c>
      <c r="P14" s="282">
        <v>-39541</v>
      </c>
      <c r="Q14" s="283">
        <v>-107470</v>
      </c>
      <c r="R14" s="45">
        <f>IF((ABS((L14/O14)-1))&lt;100%,(L14/O14)-1,"N/A")</f>
        <v>5.1524385755707947E-4</v>
      </c>
      <c r="S14" s="45">
        <f>IF((ABS((N14/Q14)-1))&lt;100%,(N14/Q14)-1,"N/A")</f>
        <v>-1.9540336838186345E-4</v>
      </c>
      <c r="T14" s="48">
        <v>-71638</v>
      </c>
      <c r="U14" s="282">
        <v>-38150</v>
      </c>
      <c r="V14" s="283">
        <v>-109788</v>
      </c>
      <c r="W14" s="48">
        <v>-70148</v>
      </c>
      <c r="X14" s="282">
        <v>-38974</v>
      </c>
      <c r="Y14" s="283">
        <v>-109122</v>
      </c>
      <c r="Z14" s="45">
        <f>IF((ABS((T14/W14)-1))&lt;100%,(T14/W14)-1,"N/A")</f>
        <v>2.1240805154815634E-2</v>
      </c>
      <c r="AA14" s="45">
        <f>IF((ABS((V14/Y14)-1))&lt;100%,(V14/Y14)-1,"N/A")</f>
        <v>6.103260570737401E-3</v>
      </c>
      <c r="AB14" s="48">
        <v>-79373</v>
      </c>
      <c r="AC14" s="282">
        <v>-34570</v>
      </c>
      <c r="AD14" s="283">
        <v>-113943</v>
      </c>
      <c r="AE14" s="48">
        <v>-73752</v>
      </c>
      <c r="AF14" s="282">
        <v>-39613</v>
      </c>
      <c r="AG14" s="283">
        <v>-113365</v>
      </c>
      <c r="AH14" s="45">
        <f>IF((ABS((AB14/AE14)-1))&lt;100%,(AB14/AE14)-1,"N/A")</f>
        <v>7.6214882308276444E-2</v>
      </c>
      <c r="AI14" s="45">
        <f>IF((ABS((AD14/AG14)-1))&lt;100%,(AD14/AG14)-1,"N/A")</f>
        <v>5.0985753980505866E-3</v>
      </c>
    </row>
    <row r="15" spans="1:35 16372:16372" s="37" customFormat="1" ht="15.75" collapsed="1">
      <c r="A15" s="66"/>
      <c r="B15" s="68" t="s">
        <v>304</v>
      </c>
      <c r="C15" s="68" t="s">
        <v>305</v>
      </c>
      <c r="D15" s="72">
        <f>D13+D14</f>
        <v>-876936</v>
      </c>
      <c r="E15" s="288">
        <f t="shared" ref="E15:Q15" si="16">E13+E14</f>
        <v>22880</v>
      </c>
      <c r="F15" s="289">
        <f t="shared" si="16"/>
        <v>-854056</v>
      </c>
      <c r="G15" s="72">
        <f t="shared" si="16"/>
        <v>-891074</v>
      </c>
      <c r="H15" s="288">
        <f t="shared" si="16"/>
        <v>21813</v>
      </c>
      <c r="I15" s="289">
        <f t="shared" si="16"/>
        <v>-869261</v>
      </c>
      <c r="J15" s="70">
        <f>IF((ABS((D15/G15)-1))&lt;100%,(D15/G15)-1,"N/A")</f>
        <v>-1.5866246798806882E-2</v>
      </c>
      <c r="K15" s="70">
        <f>IF((ABS((F15/I15)-1))&lt;100%,(F15/I15)-1,"N/A")</f>
        <v>-1.749186953055526E-2</v>
      </c>
      <c r="L15" s="72">
        <f t="shared" si="16"/>
        <v>-743479</v>
      </c>
      <c r="M15" s="288">
        <f t="shared" si="16"/>
        <v>23277</v>
      </c>
      <c r="N15" s="289">
        <f t="shared" si="16"/>
        <v>-720202</v>
      </c>
      <c r="O15" s="72">
        <f t="shared" si="16"/>
        <v>-734393</v>
      </c>
      <c r="P15" s="288">
        <f t="shared" si="16"/>
        <v>22410</v>
      </c>
      <c r="Q15" s="289">
        <f t="shared" si="16"/>
        <v>-711983</v>
      </c>
      <c r="R15" s="70">
        <f>IF((ABS((L15/O15)-1))&lt;100%,(L15/O15)-1,"N/A")</f>
        <v>1.2372122283300646E-2</v>
      </c>
      <c r="S15" s="70">
        <f>IF((ABS((N15/Q15)-1))&lt;100%,(N15/Q15)-1,"N/A")</f>
        <v>1.1543814950637943E-2</v>
      </c>
      <c r="T15" s="72">
        <f t="shared" ref="T15:Y15" si="17">T13+T14</f>
        <v>-791210</v>
      </c>
      <c r="U15" s="288">
        <f t="shared" si="17"/>
        <v>22933</v>
      </c>
      <c r="V15" s="289">
        <f t="shared" si="17"/>
        <v>-768277</v>
      </c>
      <c r="W15" s="72">
        <f t="shared" si="17"/>
        <v>-793229</v>
      </c>
      <c r="X15" s="288">
        <f t="shared" si="17"/>
        <v>22361</v>
      </c>
      <c r="Y15" s="289">
        <f t="shared" si="17"/>
        <v>-770868</v>
      </c>
      <c r="Z15" s="70">
        <f>IF((ABS((T15/W15)-1))&lt;100%,(T15/W15)-1,"N/A")</f>
        <v>-2.5452927212696874E-3</v>
      </c>
      <c r="AA15" s="70">
        <f>IF((ABS((V15/Y15)-1))&lt;100%,(V15/Y15)-1,"N/A")</f>
        <v>-3.3611461365629092E-3</v>
      </c>
      <c r="AB15" s="72">
        <f t="shared" ref="AB15:AG15" si="18">AB13+AB14</f>
        <v>-867559</v>
      </c>
      <c r="AC15" s="288">
        <f t="shared" si="18"/>
        <v>23495</v>
      </c>
      <c r="AD15" s="289">
        <f t="shared" si="18"/>
        <v>-844064</v>
      </c>
      <c r="AE15" s="72">
        <f t="shared" si="18"/>
        <v>-829842</v>
      </c>
      <c r="AF15" s="288">
        <f t="shared" si="18"/>
        <v>24285</v>
      </c>
      <c r="AG15" s="289">
        <f t="shared" si="18"/>
        <v>-805557</v>
      </c>
      <c r="AH15" s="70">
        <f>IF((ABS((AB15/AE15)-1))&lt;100%,(AB15/AE15)-1,"N/A")</f>
        <v>4.5450820758650368E-2</v>
      </c>
      <c r="AI15" s="70">
        <f>IF((ABS((AD15/AG15)-1))&lt;100%,(AD15/AG15)-1,"N/A")</f>
        <v>4.7801707390041859E-2</v>
      </c>
    </row>
    <row r="16" spans="1:35 16372:16372" s="291" customFormat="1" ht="11.25">
      <c r="A16" s="153" t="s">
        <v>153</v>
      </c>
      <c r="B16" s="58" t="s">
        <v>600</v>
      </c>
      <c r="C16" s="59" t="s">
        <v>599</v>
      </c>
      <c r="D16" s="63">
        <f>IFERROR(-D15/D$8,"")</f>
        <v>0.23740992586692758</v>
      </c>
      <c r="E16" s="290" t="str">
        <f t="shared" ref="E16" si="19">IFERROR(E15/E$8,"")</f>
        <v/>
      </c>
      <c r="F16" s="287">
        <f>IFERROR(-F15/F$8,"")</f>
        <v>0.23121570062832944</v>
      </c>
      <c r="G16" s="63">
        <f>IFERROR(-G15/G$8,"")</f>
        <v>0.23818107849914011</v>
      </c>
      <c r="H16" s="290" t="str">
        <f t="shared" ref="H16" si="20">IFERROR(H15/H$8,"")</f>
        <v/>
      </c>
      <c r="I16" s="287">
        <f>IFERROR(-I15/I$8,"")</f>
        <v>0.2323505370791214</v>
      </c>
      <c r="J16" s="61">
        <f>IF((ABS((D16-G16)*10000))&lt;1000,(D16-G16)*10000,"N/A")</f>
        <v>-7.7115263221252945</v>
      </c>
      <c r="K16" s="61">
        <f>IF((ABS((F16-I16)*10000))&lt;1000,(F16-I16)*10000,"N/A")</f>
        <v>-11.348364507919595</v>
      </c>
      <c r="L16" s="63">
        <f>IFERROR(-L15/L$8,"")</f>
        <v>0.20367485288288187</v>
      </c>
      <c r="M16" s="290" t="str">
        <f t="shared" ref="M16" si="21">IFERROR(M15/M$8,"")</f>
        <v/>
      </c>
      <c r="N16" s="287">
        <f>IFERROR(-N15/N$8,"")</f>
        <v>0.19729815690282751</v>
      </c>
      <c r="O16" s="63">
        <f>IFERROR(-O15/O$8,"")</f>
        <v>0.2064588152344668</v>
      </c>
      <c r="P16" s="290" t="str">
        <f t="shared" ref="P16" si="22">IFERROR(P15/P$8,"")</f>
        <v/>
      </c>
      <c r="Q16" s="287">
        <f>IFERROR(-Q15/Q$8,"")</f>
        <v>0.20015872516088984</v>
      </c>
      <c r="R16" s="61">
        <f>IF((ABS((L16-O16)*10000))&lt;1000,(L16-O16)*10000,"N/A")</f>
        <v>-27.839623515849286</v>
      </c>
      <c r="S16" s="61">
        <f>IF((ABS((N16-Q16)*10000))&lt;1000,(N16-Q16)*10000,"N/A")</f>
        <v>-28.605682580623291</v>
      </c>
      <c r="T16" s="63">
        <f>IFERROR(-T15/T$8,"")</f>
        <v>0.21829680430429946</v>
      </c>
      <c r="U16" s="290" t="str">
        <f t="shared" ref="U16" si="23">IFERROR(U15/U$8,"")</f>
        <v/>
      </c>
      <c r="V16" s="287">
        <f>IFERROR(-V15/V$8,"")</f>
        <v>0.21196953264050541</v>
      </c>
      <c r="W16" s="63">
        <f>IFERROR(-W15/W$8,"")</f>
        <v>0.22503103567229962</v>
      </c>
      <c r="X16" s="290" t="str">
        <f t="shared" ref="X16" si="24">IFERROR(X15/X$8,"")</f>
        <v/>
      </c>
      <c r="Y16" s="287">
        <f>IFERROR(-Y15/Y$8,"")</f>
        <v>0.21868744638261367</v>
      </c>
      <c r="Z16" s="61">
        <f>IF((ABS((T16-W16)*10000))&lt;1000,(T16-W16)*10000,"N/A")</f>
        <v>-67.342313680001652</v>
      </c>
      <c r="AA16" s="61">
        <f>IF((ABS((V16-Y16)*10000))&lt;1000,(V16-Y16)*10000,"N/A")</f>
        <v>-67.179137421082558</v>
      </c>
      <c r="AB16" s="63">
        <f>IFERROR(-AB15/AB$8,"")</f>
        <v>0.20061356985086001</v>
      </c>
      <c r="AC16" s="290" t="str">
        <f t="shared" ref="AC16" si="25">IFERROR(AC15/AC$8,"")</f>
        <v/>
      </c>
      <c r="AD16" s="287">
        <f>IFERROR(-AD15/AD$8,"")</f>
        <v>0.19518060699341061</v>
      </c>
      <c r="AE16" s="63">
        <f>IFERROR(-AE15/AE$8,"")</f>
        <v>0.2050614350065002</v>
      </c>
      <c r="AF16" s="290" t="str">
        <f t="shared" ref="AF16" si="26">IFERROR(AF15/AF$8,"")</f>
        <v/>
      </c>
      <c r="AG16" s="287">
        <f>IFERROR(-AG15/AG$8,"")</f>
        <v>0.19906039270069636</v>
      </c>
      <c r="AH16" s="61">
        <f>IF((ABS((AB16-AE16)*10000))&lt;1000,(AB16-AE16)*10000,"N/A")</f>
        <v>-44.478651556401907</v>
      </c>
      <c r="AI16" s="61">
        <f>IF((ABS((AD16-AG16)*10000))&lt;1000,(AD16-AG16)*10000,"N/A")</f>
        <v>-38.797857072857546</v>
      </c>
    </row>
    <row r="17" spans="1:35" s="25" customFormat="1">
      <c r="A17" s="66" t="s">
        <v>12</v>
      </c>
      <c r="B17" s="144" t="s">
        <v>12</v>
      </c>
      <c r="C17" s="144" t="s">
        <v>13</v>
      </c>
      <c r="D17" s="52">
        <v>98144</v>
      </c>
      <c r="E17" s="284">
        <v>26956</v>
      </c>
      <c r="F17" s="285">
        <v>125100</v>
      </c>
      <c r="G17" s="52">
        <v>122574</v>
      </c>
      <c r="H17" s="284">
        <v>25899</v>
      </c>
      <c r="I17" s="285">
        <v>148473</v>
      </c>
      <c r="J17" s="51">
        <f>IF((ABS((D17/G17)-1))&lt;100%,(D17/G17)-1,"N/A")</f>
        <v>-0.1993081730220112</v>
      </c>
      <c r="K17" s="51">
        <f>IF((ABS((F17/I17)-1))&lt;100%,(F17/I17)-1,"N/A")</f>
        <v>-0.15742256167788082</v>
      </c>
      <c r="L17" s="52">
        <v>125387</v>
      </c>
      <c r="M17" s="284">
        <v>27344</v>
      </c>
      <c r="N17" s="285">
        <v>152731</v>
      </c>
      <c r="O17" s="52">
        <v>135942</v>
      </c>
      <c r="P17" s="284">
        <v>26485</v>
      </c>
      <c r="Q17" s="285">
        <v>162427</v>
      </c>
      <c r="R17" s="51">
        <f>IF((ABS((L17/O17)-1))&lt;100%,(L17/O17)-1,"N/A")</f>
        <v>-7.7643406746994992E-2</v>
      </c>
      <c r="S17" s="51">
        <f>IF((ABS((N17/Q17)-1))&lt;100%,(N17/Q17)-1,"N/A")</f>
        <v>-5.9694508917852329E-2</v>
      </c>
      <c r="T17" s="52">
        <v>122907</v>
      </c>
      <c r="U17" s="284">
        <v>26522</v>
      </c>
      <c r="V17" s="285">
        <v>149429</v>
      </c>
      <c r="W17" s="52">
        <v>99491</v>
      </c>
      <c r="X17" s="284">
        <v>26466</v>
      </c>
      <c r="Y17" s="285">
        <v>125957</v>
      </c>
      <c r="Z17" s="51">
        <f>IF((ABS((T17/W17)-1))&lt;100%,(T17/W17)-1,"N/A")</f>
        <v>0.23535797207787645</v>
      </c>
      <c r="AA17" s="51">
        <f>IF((ABS((V17/Y17)-1))&lt;100%,(V17/Y17)-1,"N/A")</f>
        <v>0.18634930968505126</v>
      </c>
      <c r="AB17" s="52">
        <v>305425</v>
      </c>
      <c r="AC17" s="284">
        <v>34822</v>
      </c>
      <c r="AD17" s="285">
        <v>340247</v>
      </c>
      <c r="AE17" s="52">
        <v>258601</v>
      </c>
      <c r="AF17" s="284">
        <v>27321</v>
      </c>
      <c r="AG17" s="285">
        <v>285922</v>
      </c>
      <c r="AH17" s="51">
        <f>IF((ABS((AB17/AE17)-1))&lt;100%,(AB17/AE17)-1,"N/A")</f>
        <v>0.1810665852026867</v>
      </c>
      <c r="AI17" s="51">
        <f>IF((ABS((AD17/AG17)-1))&lt;100%,(AD17/AG17)-1,"N/A")</f>
        <v>0.18999937045767723</v>
      </c>
    </row>
    <row r="18" spans="1:35" s="64" customFormat="1" ht="11.25">
      <c r="A18" s="57" t="s">
        <v>14</v>
      </c>
      <c r="B18" s="59" t="s">
        <v>14</v>
      </c>
      <c r="C18" s="59" t="s">
        <v>249</v>
      </c>
      <c r="D18" s="63">
        <f t="shared" ref="D18" si="27">IFERROR(D17/D$8,"")</f>
        <v>2.6570194135357359E-2</v>
      </c>
      <c r="E18" s="286" t="str">
        <f t="shared" ref="E18" si="28">IFERROR(E17/E$8,"")</f>
        <v/>
      </c>
      <c r="F18" s="287">
        <f t="shared" ref="F18:H18" si="29">IFERROR(F17/F$8,"")</f>
        <v>3.3867901107894581E-2</v>
      </c>
      <c r="G18" s="63">
        <f t="shared" si="29"/>
        <v>3.2763617293236701E-2</v>
      </c>
      <c r="H18" s="286" t="str">
        <f t="shared" si="29"/>
        <v/>
      </c>
      <c r="I18" s="287">
        <f t="shared" ref="I18" si="30">IFERROR(I17/I$8,"")</f>
        <v>3.9686332749022897E-2</v>
      </c>
      <c r="J18" s="61">
        <f>IF((ABS((D18-G18)*10000))&lt;100,(D18-G18)*10000,"N/A")</f>
        <v>-61.934231578793415</v>
      </c>
      <c r="K18" s="61">
        <f>IF((ABS((F18-I18)*10000))&lt;100,(F18-I18)*10000,"N/A")</f>
        <v>-58.184316411283163</v>
      </c>
      <c r="L18" s="63">
        <f t="shared" ref="L18:Q18" si="31">IFERROR(L17/L$8,"")</f>
        <v>3.4349563038668082E-2</v>
      </c>
      <c r="M18" s="286" t="str">
        <f t="shared" si="31"/>
        <v/>
      </c>
      <c r="N18" s="287">
        <f t="shared" si="31"/>
        <v>4.1840406999599761E-2</v>
      </c>
      <c r="O18" s="63">
        <f t="shared" si="31"/>
        <v>3.821717290415879E-2</v>
      </c>
      <c r="P18" s="286" t="str">
        <f t="shared" si="31"/>
        <v/>
      </c>
      <c r="Q18" s="287">
        <f t="shared" si="31"/>
        <v>4.5662861685893986E-2</v>
      </c>
      <c r="R18" s="61">
        <f>IF((ABS((L18-O18)*10000))&lt;1000,(L18-O18)*10000,"N/A")</f>
        <v>-38.676098654907079</v>
      </c>
      <c r="S18" s="61">
        <f>IF((ABS((N18-Q18)*10000))&lt;1000,(N18-Q18)*10000,"N/A")</f>
        <v>-38.224546862942255</v>
      </c>
      <c r="T18" s="63">
        <f t="shared" ref="T18:Y18" si="32">IFERROR(T17/T$8,"")</f>
        <v>3.3910346591459327E-2</v>
      </c>
      <c r="U18" s="286" t="str">
        <f t="shared" si="32"/>
        <v/>
      </c>
      <c r="V18" s="287">
        <f t="shared" si="32"/>
        <v>4.1227832270051147E-2</v>
      </c>
      <c r="W18" s="63">
        <f t="shared" si="32"/>
        <v>2.8224589330537286E-2</v>
      </c>
      <c r="X18" s="286" t="str">
        <f t="shared" si="32"/>
        <v/>
      </c>
      <c r="Y18" s="287">
        <f t="shared" si="32"/>
        <v>3.5732725556145629E-2</v>
      </c>
      <c r="Z18" s="61">
        <f>IF((ABS((T18-W18)*10000))&lt;1000,(T18-W18)*10000,"N/A")</f>
        <v>56.857572609220405</v>
      </c>
      <c r="AA18" s="61">
        <f>IF((ABS((V18-Y18)*10000))&lt;1000,(V18-Y18)*10000,"N/A")</f>
        <v>54.951067139055176</v>
      </c>
      <c r="AB18" s="63">
        <f t="shared" ref="AB18:AG18" si="33">IFERROR(AB17/AB$8,"")</f>
        <v>7.0626204755755997E-2</v>
      </c>
      <c r="AC18" s="286" t="str">
        <f t="shared" si="33"/>
        <v/>
      </c>
      <c r="AD18" s="287">
        <f t="shared" si="33"/>
        <v>7.8678412996747854E-2</v>
      </c>
      <c r="AE18" s="63">
        <f t="shared" si="33"/>
        <v>6.3902637073221122E-2</v>
      </c>
      <c r="AF18" s="286" t="str">
        <f t="shared" si="33"/>
        <v/>
      </c>
      <c r="AG18" s="287">
        <f t="shared" si="33"/>
        <v>7.065390233312914E-2</v>
      </c>
      <c r="AH18" s="61">
        <f>IF((ABS((AB18-AE18)*10000))&lt;1000,(AB18-AE18)*10000,"N/A")</f>
        <v>67.235676825348762</v>
      </c>
      <c r="AI18" s="61">
        <f>IF((ABS((AD18-AG18)*10000))&lt;1000,(AD18-AG18)*10000,"N/A")</f>
        <v>80.245106636187145</v>
      </c>
    </row>
    <row r="19" spans="1:35" s="25" customFormat="1" outlineLevel="1">
      <c r="A19" s="42" t="s">
        <v>15</v>
      </c>
      <c r="B19" s="43" t="s">
        <v>15</v>
      </c>
      <c r="C19" s="43" t="s">
        <v>130</v>
      </c>
      <c r="D19" s="48">
        <v>-22762</v>
      </c>
      <c r="E19" s="282">
        <v>0</v>
      </c>
      <c r="F19" s="283">
        <v>-22762</v>
      </c>
      <c r="G19" s="48">
        <v>-41689</v>
      </c>
      <c r="H19" s="282">
        <v>106</v>
      </c>
      <c r="I19" s="283">
        <v>-41583</v>
      </c>
      <c r="J19" s="45">
        <f>IF((ABS((D19/G19)-1))&lt;100%,(D19/G19)-1,"N/A")</f>
        <v>-0.45400465350572095</v>
      </c>
      <c r="K19" s="45">
        <f>IF((ABS((F19/I19)-1))&lt;100%,(F19/I19)-1,"N/A")</f>
        <v>-0.45261284659596468</v>
      </c>
      <c r="L19" s="48">
        <v>-10995</v>
      </c>
      <c r="M19" s="282">
        <v>591</v>
      </c>
      <c r="N19" s="283">
        <v>-10404</v>
      </c>
      <c r="O19" s="48">
        <v>-11249</v>
      </c>
      <c r="P19" s="282">
        <v>72</v>
      </c>
      <c r="Q19" s="283">
        <v>-11177</v>
      </c>
      <c r="R19" s="45">
        <f>IF((ABS((L19/O19)-1))&lt;100%,(L19/O19)-1,"N/A")</f>
        <v>-2.2579784869766195E-2</v>
      </c>
      <c r="S19" s="45">
        <f>IF((ABS((N19/Q19)-1))&lt;100%,(N19/Q19)-1,"N/A")</f>
        <v>-6.9159881900331066E-2</v>
      </c>
      <c r="T19" s="48">
        <v>-5330</v>
      </c>
      <c r="U19" s="282">
        <v>212</v>
      </c>
      <c r="V19" s="283">
        <v>-5118</v>
      </c>
      <c r="W19" s="48">
        <v>16881</v>
      </c>
      <c r="X19" s="282">
        <v>4</v>
      </c>
      <c r="Y19" s="283">
        <v>16885</v>
      </c>
      <c r="Z19" s="45" t="str">
        <f>IF((ABS((T19/W19)-1))&lt;100%,(T19/W19)-1,"N/A")</f>
        <v>N/A</v>
      </c>
      <c r="AA19" s="45" t="str">
        <f>IF((ABS((V19/Y19)-1))&lt;100%,(V19/Y19)-1,"N/A")</f>
        <v>N/A</v>
      </c>
      <c r="AB19" s="48">
        <v>-55222</v>
      </c>
      <c r="AC19" s="282">
        <v>186</v>
      </c>
      <c r="AD19" s="283">
        <v>-55036</v>
      </c>
      <c r="AE19" s="48">
        <v>-32205</v>
      </c>
      <c r="AF19" s="282">
        <v>-4</v>
      </c>
      <c r="AG19" s="283">
        <v>-32209</v>
      </c>
      <c r="AH19" s="45">
        <f>IF((ABS((AB19/AE19)-1))&lt;100%,(AB19/AE19)-1,"N/A")</f>
        <v>0.71470268591833563</v>
      </c>
      <c r="AI19" s="45">
        <f>IF((ABS((AD19/AG19)-1))&lt;100%,(AD19/AG19)-1,"N/A")</f>
        <v>0.70871495544723517</v>
      </c>
    </row>
    <row r="20" spans="1:35" s="37" customFormat="1" ht="15.75">
      <c r="A20" s="66" t="s">
        <v>16</v>
      </c>
      <c r="B20" s="68" t="s">
        <v>16</v>
      </c>
      <c r="C20" s="68" t="s">
        <v>253</v>
      </c>
      <c r="D20" s="72">
        <v>75382</v>
      </c>
      <c r="E20" s="288">
        <v>26956</v>
      </c>
      <c r="F20" s="289">
        <v>102338</v>
      </c>
      <c r="G20" s="72">
        <v>80885</v>
      </c>
      <c r="H20" s="288">
        <v>26005</v>
      </c>
      <c r="I20" s="289">
        <v>106890</v>
      </c>
      <c r="J20" s="70">
        <f>IF((ABS((D20/G20)-1))&lt;100%,(D20/G20)-1,"N/A")</f>
        <v>-6.8034864313531562E-2</v>
      </c>
      <c r="K20" s="70">
        <f>IF((ABS((F20/I20)-1))&lt;100%,(F20/I20)-1,"N/A")</f>
        <v>-4.2585835906071678E-2</v>
      </c>
      <c r="L20" s="72">
        <v>114392</v>
      </c>
      <c r="M20" s="288">
        <v>27935</v>
      </c>
      <c r="N20" s="289">
        <v>142327</v>
      </c>
      <c r="O20" s="72">
        <v>124693</v>
      </c>
      <c r="P20" s="288">
        <v>26557</v>
      </c>
      <c r="Q20" s="289">
        <v>151250</v>
      </c>
      <c r="R20" s="70">
        <f>IF((ABS((L20/O20)-1))&lt;100%,(L20/O20)-1,"N/A")</f>
        <v>-8.2610892351615561E-2</v>
      </c>
      <c r="S20" s="70">
        <f>IF((ABS((N20/Q20)-1))&lt;100%,(N20/Q20)-1,"N/A")</f>
        <v>-5.8995041322314035E-2</v>
      </c>
      <c r="T20" s="72">
        <v>117577</v>
      </c>
      <c r="U20" s="288">
        <v>26734</v>
      </c>
      <c r="V20" s="289">
        <v>144311</v>
      </c>
      <c r="W20" s="72">
        <v>116372</v>
      </c>
      <c r="X20" s="288">
        <v>26470</v>
      </c>
      <c r="Y20" s="289">
        <v>142842</v>
      </c>
      <c r="Z20" s="70">
        <f>IF((ABS((T20/W20)-1))&lt;100%,(T20/W20)-1,"N/A")</f>
        <v>1.0354724504176183E-2</v>
      </c>
      <c r="AA20" s="70">
        <f>IF((ABS((V20/Y20)-1))&lt;100%,(V20/Y20)-1,"N/A")</f>
        <v>1.0284090113552136E-2</v>
      </c>
      <c r="AB20" s="72">
        <v>250203</v>
      </c>
      <c r="AC20" s="288">
        <v>35008</v>
      </c>
      <c r="AD20" s="289">
        <v>285211</v>
      </c>
      <c r="AE20" s="72">
        <v>226396</v>
      </c>
      <c r="AF20" s="288">
        <v>27317</v>
      </c>
      <c r="AG20" s="289">
        <v>253713</v>
      </c>
      <c r="AH20" s="70">
        <f>IF((ABS((AB20/AE20)-1))&lt;100%,(AB20/AE20)-1,"N/A")</f>
        <v>0.10515645152741215</v>
      </c>
      <c r="AI20" s="70">
        <f>IF((ABS((AD20/AG20)-1))&lt;100%,(AD20/AG20)-1,"N/A")</f>
        <v>0.12414815165166937</v>
      </c>
    </row>
    <row r="21" spans="1:35" s="64" customFormat="1" ht="11.25" outlineLevel="1">
      <c r="A21" s="57" t="s">
        <v>17</v>
      </c>
      <c r="B21" s="59" t="s">
        <v>17</v>
      </c>
      <c r="C21" s="59" t="s">
        <v>18</v>
      </c>
      <c r="D21" s="63">
        <f t="shared" ref="D21" si="34">IFERROR(D20/D$8,"")</f>
        <v>2.0407914638811423E-2</v>
      </c>
      <c r="E21" s="286" t="str">
        <f t="shared" ref="E21" si="35">IFERROR(E20/E$8,"")</f>
        <v/>
      </c>
      <c r="F21" s="287">
        <f t="shared" ref="F21:H21" si="36">IFERROR(F20/F$8,"")</f>
        <v>2.7705621611348645E-2</v>
      </c>
      <c r="G21" s="63">
        <f t="shared" si="36"/>
        <v>2.1620288028158095E-2</v>
      </c>
      <c r="H21" s="286" t="str">
        <f t="shared" si="36"/>
        <v/>
      </c>
      <c r="I21" s="287">
        <f t="shared" ref="I21" si="37">IFERROR(I20/I$8,"")</f>
        <v>2.8571336926869244E-2</v>
      </c>
      <c r="J21" s="61">
        <f>IF((ABS((D21-G21)*10000))&lt;100,(D21-G21)*10000,"N/A")</f>
        <v>-12.123733893466722</v>
      </c>
      <c r="K21" s="61">
        <f>IF((ABS((F21-I21)*10000))&lt;100,(F21-I21)*10000,"N/A")</f>
        <v>-8.6571531552059877</v>
      </c>
      <c r="L21" s="63">
        <f t="shared" ref="L21:Q21" si="38">IFERROR(L20/L$8,"")</f>
        <v>3.1337500818420724E-2</v>
      </c>
      <c r="M21" s="286" t="str">
        <f t="shared" si="38"/>
        <v/>
      </c>
      <c r="N21" s="287">
        <f t="shared" si="38"/>
        <v>3.8990248260222453E-2</v>
      </c>
      <c r="O21" s="63">
        <f t="shared" si="38"/>
        <v>3.5054758212607375E-2</v>
      </c>
      <c r="P21" s="286" t="str">
        <f t="shared" si="38"/>
        <v/>
      </c>
      <c r="Q21" s="287">
        <f t="shared" si="38"/>
        <v>4.2520688247591011E-2</v>
      </c>
      <c r="R21" s="61">
        <f>IF((ABS((L21-O21)*10000))&lt;1000,(L21-O21)*10000,"N/A")</f>
        <v>-37.172573941866503</v>
      </c>
      <c r="S21" s="61">
        <f>IF((ABS((N21-Q21)*10000))&lt;1000,(N21-Q21)*10000,"N/A")</f>
        <v>-35.304399873685583</v>
      </c>
      <c r="T21" s="63">
        <f t="shared" ref="T21:Y21" si="39">IFERROR(T20/T$8,"")</f>
        <v>3.2439786352152548E-2</v>
      </c>
      <c r="U21" s="286" t="str">
        <f t="shared" si="39"/>
        <v/>
      </c>
      <c r="V21" s="287">
        <f t="shared" si="39"/>
        <v>3.9815763357335929E-2</v>
      </c>
      <c r="W21" s="63">
        <f t="shared" si="39"/>
        <v>3.3013558106494909E-2</v>
      </c>
      <c r="X21" s="286" t="str">
        <f t="shared" si="39"/>
        <v/>
      </c>
      <c r="Y21" s="287">
        <f t="shared" si="39"/>
        <v>4.0522829091602326E-2</v>
      </c>
      <c r="Z21" s="61">
        <f>IF((ABS((T21-W21)*10000))&lt;1000,(T21-W21)*10000,"N/A")</f>
        <v>-5.7377175434236012</v>
      </c>
      <c r="AA21" s="61">
        <f>IF((ABS((V21-Y21)*10000))&lt;1000,(V21-Y21)*10000,"N/A")</f>
        <v>-7.0706573426639743</v>
      </c>
      <c r="AB21" s="63">
        <f t="shared" ref="AB21:AG21" si="40">IFERROR(AB20/AB$8,"")</f>
        <v>5.7856718698549296E-2</v>
      </c>
      <c r="AC21" s="286" t="str">
        <f t="shared" si="40"/>
        <v/>
      </c>
      <c r="AD21" s="287">
        <f t="shared" si="40"/>
        <v>6.5951937413747816E-2</v>
      </c>
      <c r="AE21" s="63">
        <f t="shared" si="40"/>
        <v>5.5944491408884606E-2</v>
      </c>
      <c r="AF21" s="286" t="str">
        <f t="shared" si="40"/>
        <v/>
      </c>
      <c r="AG21" s="287">
        <f t="shared" si="40"/>
        <v>6.2694768232752968E-2</v>
      </c>
      <c r="AH21" s="61">
        <f>IF((ABS((AB21-AE21)*10000))&lt;1000,(AB21-AE21)*10000,"N/A")</f>
        <v>19.122272896646905</v>
      </c>
      <c r="AI21" s="61">
        <f>IF((ABS((AD21-AG21)*10000))&lt;1000,(AD21-AG21)*10000,"N/A")</f>
        <v>32.571691809948483</v>
      </c>
    </row>
    <row r="22" spans="1:35" s="25" customFormat="1" outlineLevel="1">
      <c r="A22" s="42" t="s">
        <v>19</v>
      </c>
      <c r="B22" s="43" t="s">
        <v>19</v>
      </c>
      <c r="C22" s="43" t="s">
        <v>131</v>
      </c>
      <c r="D22" s="48">
        <v>-71915</v>
      </c>
      <c r="E22" s="282">
        <v>-30204</v>
      </c>
      <c r="F22" s="283">
        <v>-102119</v>
      </c>
      <c r="G22" s="48">
        <v>-97487</v>
      </c>
      <c r="H22" s="282">
        <v>-30282</v>
      </c>
      <c r="I22" s="283">
        <v>-127769</v>
      </c>
      <c r="J22" s="45">
        <f t="shared" ref="J22:J29" si="41">IF((ABS((D22/G22)-1))&lt;100%,(D22/G22)-1,"N/A")</f>
        <v>-0.262311897996656</v>
      </c>
      <c r="K22" s="45">
        <f t="shared" ref="K22:K29" si="42">IF((ABS((F22/I22)-1))&lt;100%,(F22/I22)-1,"N/A")</f>
        <v>-0.20075292128763633</v>
      </c>
      <c r="L22" s="48">
        <v>-87336</v>
      </c>
      <c r="M22" s="282">
        <v>-32236</v>
      </c>
      <c r="N22" s="283">
        <v>-119572</v>
      </c>
      <c r="O22" s="48">
        <v>-106942</v>
      </c>
      <c r="P22" s="282">
        <v>-35642</v>
      </c>
      <c r="Q22" s="283">
        <v>-142584</v>
      </c>
      <c r="R22" s="45">
        <f t="shared" ref="R22:R29" si="43">IF((ABS((L22/O22)-1))&lt;100%,(L22/O22)-1,"N/A")</f>
        <v>-0.18333302163789722</v>
      </c>
      <c r="S22" s="45">
        <f t="shared" ref="S22:S29" si="44">IF((ABS((N22/Q22)-1))&lt;100%,(N22/Q22)-1,"N/A")</f>
        <v>-0.16139258261796552</v>
      </c>
      <c r="T22" s="48">
        <v>-96804</v>
      </c>
      <c r="U22" s="282">
        <v>-31120</v>
      </c>
      <c r="V22" s="283">
        <v>-127924</v>
      </c>
      <c r="W22" s="48">
        <v>-102723</v>
      </c>
      <c r="X22" s="282">
        <v>-33598</v>
      </c>
      <c r="Y22" s="283">
        <v>-136321</v>
      </c>
      <c r="Z22" s="45">
        <f t="shared" ref="Z22:Z29" si="45">IF((ABS((T22/W22)-1))&lt;100%,(T22/W22)-1,"N/A")</f>
        <v>-5.7620980695657242E-2</v>
      </c>
      <c r="AA22" s="45">
        <f t="shared" ref="AA22:AA29" si="46">IF((ABS((V22/Y22)-1))&lt;100%,(V22/Y22)-1,"N/A")</f>
        <v>-6.1597259409775451E-2</v>
      </c>
      <c r="AB22" s="48">
        <v>-111954</v>
      </c>
      <c r="AC22" s="282">
        <v>-31361</v>
      </c>
      <c r="AD22" s="283">
        <v>-143315</v>
      </c>
      <c r="AE22" s="48">
        <v>-116298</v>
      </c>
      <c r="AF22" s="282">
        <v>-30120</v>
      </c>
      <c r="AG22" s="283">
        <v>-146418</v>
      </c>
      <c r="AH22" s="45">
        <f t="shared" ref="AH22:AH29" si="47">IF((ABS((AB22/AE22)-1))&lt;100%,(AB22/AE22)-1,"N/A")</f>
        <v>-3.7352319042459836E-2</v>
      </c>
      <c r="AI22" s="45">
        <f t="shared" ref="AI22:AI29" si="48">IF((ABS((AD22/AG22)-1))&lt;100%,(AD22/AG22)-1,"N/A")</f>
        <v>-2.1192749525331567E-2</v>
      </c>
    </row>
    <row r="23" spans="1:35" s="25" customFormat="1" outlineLevel="1">
      <c r="A23" s="42" t="s">
        <v>20</v>
      </c>
      <c r="B23" s="43" t="s">
        <v>198</v>
      </c>
      <c r="C23" s="43" t="s">
        <v>195</v>
      </c>
      <c r="D23" s="48">
        <v>-2179</v>
      </c>
      <c r="E23" s="282">
        <v>0</v>
      </c>
      <c r="F23" s="283">
        <v>-2179</v>
      </c>
      <c r="G23" s="48">
        <v>11581</v>
      </c>
      <c r="H23" s="282">
        <v>0</v>
      </c>
      <c r="I23" s="283">
        <v>11581</v>
      </c>
      <c r="J23" s="45" t="str">
        <f t="shared" si="41"/>
        <v>N/A</v>
      </c>
      <c r="K23" s="45" t="str">
        <f t="shared" si="42"/>
        <v>N/A</v>
      </c>
      <c r="L23" s="48">
        <v>-5150</v>
      </c>
      <c r="M23" s="282">
        <v>0</v>
      </c>
      <c r="N23" s="283">
        <v>-5150</v>
      </c>
      <c r="O23" s="48">
        <v>2801</v>
      </c>
      <c r="P23" s="282">
        <v>0</v>
      </c>
      <c r="Q23" s="283">
        <v>2801</v>
      </c>
      <c r="R23" s="45" t="str">
        <f t="shared" si="43"/>
        <v>N/A</v>
      </c>
      <c r="S23" s="45" t="str">
        <f t="shared" si="44"/>
        <v>N/A</v>
      </c>
      <c r="T23" s="48">
        <v>1232</v>
      </c>
      <c r="U23" s="282">
        <v>0</v>
      </c>
      <c r="V23" s="283">
        <v>1232</v>
      </c>
      <c r="W23" s="48">
        <v>-1888</v>
      </c>
      <c r="X23" s="282">
        <v>0</v>
      </c>
      <c r="Y23" s="283">
        <v>-1888</v>
      </c>
      <c r="Z23" s="45" t="str">
        <f t="shared" si="45"/>
        <v>N/A</v>
      </c>
      <c r="AA23" s="45" t="str">
        <f t="shared" si="46"/>
        <v>N/A</v>
      </c>
      <c r="AB23" s="48">
        <v>-4026</v>
      </c>
      <c r="AC23" s="282">
        <v>0</v>
      </c>
      <c r="AD23" s="283">
        <v>-4026</v>
      </c>
      <c r="AE23" s="48">
        <v>28022</v>
      </c>
      <c r="AF23" s="282">
        <v>0</v>
      </c>
      <c r="AG23" s="283">
        <v>28022</v>
      </c>
      <c r="AH23" s="45" t="str">
        <f t="shared" si="47"/>
        <v>N/A</v>
      </c>
      <c r="AI23" s="45" t="str">
        <f t="shared" si="48"/>
        <v>N/A</v>
      </c>
    </row>
    <row r="24" spans="1:35" s="37" customFormat="1" ht="15.75">
      <c r="A24" s="66" t="s">
        <v>21</v>
      </c>
      <c r="B24" s="68" t="s">
        <v>21</v>
      </c>
      <c r="C24" s="68" t="s">
        <v>22</v>
      </c>
      <c r="D24" s="72">
        <v>1288</v>
      </c>
      <c r="E24" s="288">
        <v>-3248</v>
      </c>
      <c r="F24" s="289">
        <v>-1960</v>
      </c>
      <c r="G24" s="72">
        <v>-5021</v>
      </c>
      <c r="H24" s="288">
        <v>-4277</v>
      </c>
      <c r="I24" s="289">
        <v>-9298</v>
      </c>
      <c r="J24" s="70" t="str">
        <f t="shared" si="41"/>
        <v>N/A</v>
      </c>
      <c r="K24" s="70">
        <f t="shared" si="42"/>
        <v>-0.78920197892019783</v>
      </c>
      <c r="L24" s="72">
        <v>21906</v>
      </c>
      <c r="M24" s="288">
        <v>-4301</v>
      </c>
      <c r="N24" s="289">
        <v>17605</v>
      </c>
      <c r="O24" s="72">
        <v>20552</v>
      </c>
      <c r="P24" s="288">
        <v>-9085</v>
      </c>
      <c r="Q24" s="289">
        <v>11467</v>
      </c>
      <c r="R24" s="70">
        <f t="shared" si="43"/>
        <v>6.5881666017905793E-2</v>
      </c>
      <c r="S24" s="70">
        <f t="shared" si="44"/>
        <v>0.53527513735065835</v>
      </c>
      <c r="T24" s="72">
        <v>22005</v>
      </c>
      <c r="U24" s="288">
        <v>-4386</v>
      </c>
      <c r="V24" s="289">
        <v>17619</v>
      </c>
      <c r="W24" s="72">
        <v>11761</v>
      </c>
      <c r="X24" s="288">
        <v>-7128</v>
      </c>
      <c r="Y24" s="289">
        <v>4633</v>
      </c>
      <c r="Z24" s="70">
        <f t="shared" si="45"/>
        <v>0.87101436952640077</v>
      </c>
      <c r="AA24" s="70" t="str">
        <f t="shared" si="46"/>
        <v>N/A</v>
      </c>
      <c r="AB24" s="72">
        <v>134223</v>
      </c>
      <c r="AC24" s="288">
        <v>3647</v>
      </c>
      <c r="AD24" s="289">
        <v>137870</v>
      </c>
      <c r="AE24" s="72">
        <v>138120</v>
      </c>
      <c r="AF24" s="288">
        <v>-2803</v>
      </c>
      <c r="AG24" s="289">
        <v>135317</v>
      </c>
      <c r="AH24" s="70">
        <f t="shared" si="47"/>
        <v>-2.8214596003475201E-2</v>
      </c>
      <c r="AI24" s="70">
        <f t="shared" si="48"/>
        <v>1.8866809048382782E-2</v>
      </c>
    </row>
    <row r="25" spans="1:35" s="25" customFormat="1" outlineLevel="1">
      <c r="A25" s="42" t="s">
        <v>23</v>
      </c>
      <c r="B25" s="43" t="s">
        <v>199</v>
      </c>
      <c r="C25" s="43" t="s">
        <v>24</v>
      </c>
      <c r="D25" s="48">
        <v>765</v>
      </c>
      <c r="E25" s="282">
        <v>1244</v>
      </c>
      <c r="F25" s="283">
        <v>2009</v>
      </c>
      <c r="G25" s="48">
        <v>14024</v>
      </c>
      <c r="H25" s="282">
        <v>1963</v>
      </c>
      <c r="I25" s="283">
        <v>15987</v>
      </c>
      <c r="J25" s="45">
        <f t="shared" si="41"/>
        <v>-0.9454506560182544</v>
      </c>
      <c r="K25" s="45">
        <f t="shared" si="42"/>
        <v>-0.87433539751047729</v>
      </c>
      <c r="L25" s="48">
        <v>-9985</v>
      </c>
      <c r="M25" s="282">
        <v>1106</v>
      </c>
      <c r="N25" s="283">
        <v>-8879</v>
      </c>
      <c r="O25" s="48">
        <v>47208</v>
      </c>
      <c r="P25" s="282">
        <v>1932</v>
      </c>
      <c r="Q25" s="283">
        <v>49140</v>
      </c>
      <c r="R25" s="45" t="str">
        <f t="shared" si="43"/>
        <v>N/A</v>
      </c>
      <c r="S25" s="45" t="str">
        <f t="shared" si="44"/>
        <v>N/A</v>
      </c>
      <c r="T25" s="48">
        <v>-2065</v>
      </c>
      <c r="U25" s="282">
        <v>1134</v>
      </c>
      <c r="V25" s="283">
        <v>-931</v>
      </c>
      <c r="W25" s="48">
        <v>-7832</v>
      </c>
      <c r="X25" s="282">
        <v>1843</v>
      </c>
      <c r="Y25" s="283">
        <v>-5989</v>
      </c>
      <c r="Z25" s="45">
        <f t="shared" si="45"/>
        <v>-0.73633810010214507</v>
      </c>
      <c r="AA25" s="45">
        <f t="shared" si="46"/>
        <v>-0.84454833862080481</v>
      </c>
      <c r="AB25" s="48">
        <v>-12061</v>
      </c>
      <c r="AC25" s="282">
        <v>-3434</v>
      </c>
      <c r="AD25" s="283">
        <v>-15495</v>
      </c>
      <c r="AE25" s="48">
        <v>-4907</v>
      </c>
      <c r="AF25" s="282">
        <v>1568</v>
      </c>
      <c r="AG25" s="283">
        <v>-3339</v>
      </c>
      <c r="AH25" s="45" t="str">
        <f t="shared" si="47"/>
        <v>N/A</v>
      </c>
      <c r="AI25" s="45" t="str">
        <f t="shared" si="48"/>
        <v>N/A</v>
      </c>
    </row>
    <row r="26" spans="1:35" s="37" customFormat="1" ht="15.75">
      <c r="A26" s="66" t="s">
        <v>25</v>
      </c>
      <c r="B26" s="68" t="s">
        <v>204</v>
      </c>
      <c r="C26" s="68" t="s">
        <v>26</v>
      </c>
      <c r="D26" s="72">
        <v>2053</v>
      </c>
      <c r="E26" s="288">
        <v>-2004</v>
      </c>
      <c r="F26" s="289">
        <v>49</v>
      </c>
      <c r="G26" s="72">
        <v>9003</v>
      </c>
      <c r="H26" s="288">
        <v>-2314</v>
      </c>
      <c r="I26" s="289">
        <v>6689</v>
      </c>
      <c r="J26" s="70">
        <f t="shared" si="41"/>
        <v>-0.7719649005886926</v>
      </c>
      <c r="K26" s="70">
        <f t="shared" si="42"/>
        <v>-0.99267454029002844</v>
      </c>
      <c r="L26" s="72">
        <v>11921</v>
      </c>
      <c r="M26" s="288">
        <v>-3195</v>
      </c>
      <c r="N26" s="289">
        <v>8726</v>
      </c>
      <c r="O26" s="72">
        <v>67760</v>
      </c>
      <c r="P26" s="288">
        <v>-7153</v>
      </c>
      <c r="Q26" s="289">
        <v>60607</v>
      </c>
      <c r="R26" s="70">
        <f t="shared" si="43"/>
        <v>-0.82407024793388428</v>
      </c>
      <c r="S26" s="70">
        <f t="shared" si="44"/>
        <v>-0.85602323163990957</v>
      </c>
      <c r="T26" s="72">
        <v>19940</v>
      </c>
      <c r="U26" s="288">
        <v>-3252</v>
      </c>
      <c r="V26" s="289">
        <v>16688</v>
      </c>
      <c r="W26" s="72">
        <v>3929</v>
      </c>
      <c r="X26" s="288">
        <v>-5285</v>
      </c>
      <c r="Y26" s="289">
        <v>-1356</v>
      </c>
      <c r="Z26" s="70" t="str">
        <f t="shared" si="45"/>
        <v>N/A</v>
      </c>
      <c r="AA26" s="70" t="str">
        <f t="shared" si="46"/>
        <v>N/A</v>
      </c>
      <c r="AB26" s="72">
        <v>122162</v>
      </c>
      <c r="AC26" s="288">
        <v>213</v>
      </c>
      <c r="AD26" s="289">
        <v>122375</v>
      </c>
      <c r="AE26" s="72">
        <v>133213</v>
      </c>
      <c r="AF26" s="288">
        <v>-1235</v>
      </c>
      <c r="AG26" s="289">
        <v>131978</v>
      </c>
      <c r="AH26" s="70">
        <f t="shared" si="47"/>
        <v>-8.2957369025545513E-2</v>
      </c>
      <c r="AI26" s="70">
        <f t="shared" si="48"/>
        <v>-7.2762127021170242E-2</v>
      </c>
    </row>
    <row r="27" spans="1:35" s="25" customFormat="1" hidden="1" outlineLevel="1">
      <c r="A27" s="42" t="s">
        <v>27</v>
      </c>
      <c r="B27" s="43" t="s">
        <v>205</v>
      </c>
      <c r="C27" s="43" t="s">
        <v>202</v>
      </c>
      <c r="D27" s="48">
        <v>-206761</v>
      </c>
      <c r="E27" s="282">
        <v>34822</v>
      </c>
      <c r="F27" s="283">
        <v>-171939</v>
      </c>
      <c r="G27" s="48">
        <v>-192687</v>
      </c>
      <c r="H27" s="282">
        <v>27469</v>
      </c>
      <c r="I27" s="283">
        <v>-165218</v>
      </c>
      <c r="J27" s="45">
        <f t="shared" si="41"/>
        <v>7.3040734455360301E-2</v>
      </c>
      <c r="K27" s="45">
        <f t="shared" si="42"/>
        <v>4.0679586969942783E-2</v>
      </c>
      <c r="L27" s="48">
        <v>-486223</v>
      </c>
      <c r="M27" s="282">
        <v>-7587</v>
      </c>
      <c r="N27" s="283">
        <v>-493810</v>
      </c>
      <c r="O27" s="48">
        <v>-387221</v>
      </c>
      <c r="P27" s="282">
        <v>21176</v>
      </c>
      <c r="Q27" s="283">
        <v>-366045</v>
      </c>
      <c r="R27" s="45">
        <f t="shared" si="43"/>
        <v>0.25567311690223415</v>
      </c>
      <c r="S27" s="45">
        <f t="shared" si="44"/>
        <v>0.34904178448005019</v>
      </c>
      <c r="T27" s="48">
        <v>-147149</v>
      </c>
      <c r="U27" s="282">
        <v>-22079</v>
      </c>
      <c r="V27" s="283">
        <v>-169228</v>
      </c>
      <c r="W27" s="48">
        <v>-84886</v>
      </c>
      <c r="X27" s="282">
        <v>-88480</v>
      </c>
      <c r="Y27" s="283">
        <v>-173366</v>
      </c>
      <c r="Z27" s="45">
        <f t="shared" si="45"/>
        <v>0.73348962137454943</v>
      </c>
      <c r="AA27" s="45">
        <f t="shared" si="46"/>
        <v>-2.3868578614030467E-2</v>
      </c>
      <c r="AB27" s="48">
        <v>-29954</v>
      </c>
      <c r="AC27" s="282">
        <v>-143</v>
      </c>
      <c r="AD27" s="283">
        <v>-30097</v>
      </c>
      <c r="AE27" s="48">
        <v>-228672</v>
      </c>
      <c r="AF27" s="282">
        <v>-26213</v>
      </c>
      <c r="AG27" s="283">
        <v>-254885</v>
      </c>
      <c r="AH27" s="45">
        <f t="shared" si="47"/>
        <v>-0.86900888609012039</v>
      </c>
      <c r="AI27" s="45">
        <f t="shared" si="48"/>
        <v>-0.88191929693783466</v>
      </c>
    </row>
    <row r="28" spans="1:35" s="25" customFormat="1" hidden="1" outlineLevel="1">
      <c r="A28" s="42" t="s">
        <v>28</v>
      </c>
      <c r="B28" s="43" t="s">
        <v>201</v>
      </c>
      <c r="C28" s="43" t="s">
        <v>29</v>
      </c>
      <c r="D28" s="48">
        <v>192485</v>
      </c>
      <c r="E28" s="282">
        <v>-32936</v>
      </c>
      <c r="F28" s="283">
        <v>159549</v>
      </c>
      <c r="G28" s="48">
        <v>193668</v>
      </c>
      <c r="H28" s="282">
        <v>-25646</v>
      </c>
      <c r="I28" s="283">
        <v>168022</v>
      </c>
      <c r="J28" s="45">
        <f t="shared" si="41"/>
        <v>-6.1083916806080607E-3</v>
      </c>
      <c r="K28" s="45">
        <f t="shared" si="42"/>
        <v>-5.042792015331321E-2</v>
      </c>
      <c r="L28" s="48">
        <v>451710</v>
      </c>
      <c r="M28" s="282">
        <v>15163</v>
      </c>
      <c r="N28" s="283">
        <v>466873</v>
      </c>
      <c r="O28" s="48">
        <v>438465</v>
      </c>
      <c r="P28" s="282">
        <v>-18617</v>
      </c>
      <c r="Q28" s="283">
        <v>419848</v>
      </c>
      <c r="R28" s="45">
        <f t="shared" si="43"/>
        <v>3.0207656255345272E-2</v>
      </c>
      <c r="S28" s="45">
        <f t="shared" si="44"/>
        <v>0.1120048207922868</v>
      </c>
      <c r="T28" s="48">
        <v>135653</v>
      </c>
      <c r="U28" s="282">
        <v>27920</v>
      </c>
      <c r="V28" s="283">
        <v>163573</v>
      </c>
      <c r="W28" s="48">
        <v>71281</v>
      </c>
      <c r="X28" s="282">
        <v>71943</v>
      </c>
      <c r="Y28" s="283">
        <v>143224</v>
      </c>
      <c r="Z28" s="45">
        <f t="shared" si="45"/>
        <v>0.90307375036826087</v>
      </c>
      <c r="AA28" s="45">
        <f t="shared" si="46"/>
        <v>0.14207814332793389</v>
      </c>
      <c r="AB28" s="48">
        <v>-15157</v>
      </c>
      <c r="AC28" s="282">
        <v>0</v>
      </c>
      <c r="AD28" s="283">
        <v>-15157</v>
      </c>
      <c r="AE28" s="48">
        <v>255561</v>
      </c>
      <c r="AF28" s="282">
        <v>28109</v>
      </c>
      <c r="AG28" s="283">
        <v>283670</v>
      </c>
      <c r="AH28" s="45" t="str">
        <f t="shared" si="47"/>
        <v>N/A</v>
      </c>
      <c r="AI28" s="45" t="str">
        <f t="shared" si="48"/>
        <v>N/A</v>
      </c>
    </row>
    <row r="29" spans="1:35" s="25" customFormat="1" collapsed="1">
      <c r="A29" s="66" t="s">
        <v>30</v>
      </c>
      <c r="B29" s="152" t="s">
        <v>200</v>
      </c>
      <c r="C29" s="152" t="s">
        <v>31</v>
      </c>
      <c r="D29" s="86">
        <v>-12223</v>
      </c>
      <c r="E29" s="292">
        <v>-118</v>
      </c>
      <c r="F29" s="293">
        <v>-12341</v>
      </c>
      <c r="G29" s="86">
        <v>9984</v>
      </c>
      <c r="H29" s="292">
        <v>-491</v>
      </c>
      <c r="I29" s="293">
        <v>9493</v>
      </c>
      <c r="J29" s="85" t="str">
        <f t="shared" si="41"/>
        <v>N/A</v>
      </c>
      <c r="K29" s="85" t="str">
        <f t="shared" si="42"/>
        <v>N/A</v>
      </c>
      <c r="L29" s="86">
        <v>-22592</v>
      </c>
      <c r="M29" s="292">
        <v>4381</v>
      </c>
      <c r="N29" s="293">
        <v>-18211</v>
      </c>
      <c r="O29" s="86">
        <v>119004</v>
      </c>
      <c r="P29" s="292">
        <v>-4594</v>
      </c>
      <c r="Q29" s="293">
        <v>114410</v>
      </c>
      <c r="R29" s="85" t="str">
        <f t="shared" si="43"/>
        <v>N/A</v>
      </c>
      <c r="S29" s="85" t="str">
        <f t="shared" si="44"/>
        <v>N/A</v>
      </c>
      <c r="T29" s="86">
        <v>8444</v>
      </c>
      <c r="U29" s="292">
        <v>2589</v>
      </c>
      <c r="V29" s="293">
        <v>11033</v>
      </c>
      <c r="W29" s="86">
        <v>-9676</v>
      </c>
      <c r="X29" s="292">
        <v>-21822</v>
      </c>
      <c r="Y29" s="293">
        <v>-31498</v>
      </c>
      <c r="Z29" s="85" t="str">
        <f t="shared" si="45"/>
        <v>N/A</v>
      </c>
      <c r="AA29" s="85" t="str">
        <f t="shared" si="46"/>
        <v>N/A</v>
      </c>
      <c r="AB29" s="86">
        <v>77051</v>
      </c>
      <c r="AC29" s="292">
        <v>70</v>
      </c>
      <c r="AD29" s="293">
        <v>77121</v>
      </c>
      <c r="AE29" s="86">
        <v>160102</v>
      </c>
      <c r="AF29" s="292">
        <v>661</v>
      </c>
      <c r="AG29" s="293">
        <v>160763</v>
      </c>
      <c r="AH29" s="85">
        <f t="shared" si="47"/>
        <v>-0.51873805449026245</v>
      </c>
      <c r="AI29" s="85">
        <f t="shared" si="48"/>
        <v>-0.52028140803543099</v>
      </c>
    </row>
    <row r="30" spans="1:35" s="64" customFormat="1" ht="11.25">
      <c r="A30" s="57" t="s">
        <v>32</v>
      </c>
      <c r="B30" s="59" t="s">
        <v>32</v>
      </c>
      <c r="C30" s="59" t="s">
        <v>250</v>
      </c>
      <c r="D30" s="63">
        <f t="shared" ref="D30" si="49">IFERROR(D29/D$8,"")</f>
        <v>-3.3090915686794201E-3</v>
      </c>
      <c r="E30" s="286" t="str">
        <f t="shared" ref="E30" si="50">IFERROR(E29/E$8,"")</f>
        <v/>
      </c>
      <c r="F30" s="287">
        <f t="shared" ref="F30:H30" si="51">IFERROR(F29/F$8,"")</f>
        <v>-3.3410373107316308E-3</v>
      </c>
      <c r="G30" s="63">
        <f t="shared" si="51"/>
        <v>2.6686895675728556E-3</v>
      </c>
      <c r="H30" s="286" t="str">
        <f t="shared" si="51"/>
        <v/>
      </c>
      <c r="I30" s="287">
        <f t="shared" ref="I30" si="52">IFERROR(I29/I$8,"")</f>
        <v>2.537446921571426E-3</v>
      </c>
      <c r="J30" s="61">
        <f>IF((ABS((D30-G30)*10000))&lt;100,(D30-G30)*10000,"N/A")</f>
        <v>-59.777811362522755</v>
      </c>
      <c r="K30" s="61">
        <f>IF((ABS((F30-I30)*10000))&lt;100,(F30-I30)*10000,"N/A")</f>
        <v>-58.784842323030567</v>
      </c>
      <c r="L30" s="63">
        <f t="shared" ref="L30:Q30" si="53">IFERROR(L29/L$8,"")</f>
        <v>-6.189041353326815E-3</v>
      </c>
      <c r="M30" s="286" t="str">
        <f t="shared" si="53"/>
        <v/>
      </c>
      <c r="N30" s="287">
        <f t="shared" si="53"/>
        <v>-4.9888735873510372E-3</v>
      </c>
      <c r="O30" s="63">
        <f t="shared" si="53"/>
        <v>3.345541807746328E-2</v>
      </c>
      <c r="P30" s="286" t="str">
        <f t="shared" si="53"/>
        <v/>
      </c>
      <c r="Q30" s="287">
        <f t="shared" si="53"/>
        <v>3.2163913668805867E-2</v>
      </c>
      <c r="R30" s="61">
        <f>IF((ABS((L30-O30)*10000))&lt;1000,(L30-O30)*10000,"N/A")</f>
        <v>-396.4445943079009</v>
      </c>
      <c r="S30" s="61">
        <f>IF((ABS((N30-Q30)*10000))&lt;1000,(N30-Q30)*10000,"N/A")</f>
        <v>-371.5278725615691</v>
      </c>
      <c r="T30" s="63">
        <f t="shared" ref="T30:Y30" si="54">IFERROR(T29/T$8,"")</f>
        <v>2.329720574241358E-3</v>
      </c>
      <c r="U30" s="286" t="str">
        <f t="shared" si="54"/>
        <v/>
      </c>
      <c r="V30" s="287">
        <f t="shared" si="54"/>
        <v>3.0440321051166393E-3</v>
      </c>
      <c r="W30" s="63">
        <f t="shared" si="54"/>
        <v>-2.7449832282546039E-3</v>
      </c>
      <c r="X30" s="286" t="str">
        <f t="shared" si="54"/>
        <v/>
      </c>
      <c r="Y30" s="287">
        <f t="shared" si="54"/>
        <v>-8.935663675440627E-3</v>
      </c>
      <c r="Z30" s="61">
        <f>IF((ABS((T30-W30)*10000))&lt;1000,(T30-W30)*10000,"N/A")</f>
        <v>50.747038024959622</v>
      </c>
      <c r="AA30" s="61">
        <f>IF((ABS((V30-Y30)*10000))&lt;1000,(V30-Y30)*10000,"N/A")</f>
        <v>119.79695780557266</v>
      </c>
      <c r="AB30" s="63">
        <f t="shared" ref="AB30:AG30" si="55">IFERROR(AB29/AB$8,"")</f>
        <v>1.7817204559665241E-2</v>
      </c>
      <c r="AC30" s="286" t="str">
        <f t="shared" si="55"/>
        <v/>
      </c>
      <c r="AD30" s="287">
        <f t="shared" si="55"/>
        <v>1.78333912972699E-2</v>
      </c>
      <c r="AE30" s="63">
        <f t="shared" si="55"/>
        <v>3.9562646705530322E-2</v>
      </c>
      <c r="AF30" s="286" t="str">
        <f t="shared" si="55"/>
        <v/>
      </c>
      <c r="AG30" s="287">
        <f t="shared" si="55"/>
        <v>3.9725985761084631E-2</v>
      </c>
      <c r="AH30" s="61">
        <f>IF((ABS((AB30-AE30)*10000))&lt;1000,(AB30-AE30)*10000,"N/A")</f>
        <v>-217.45442145865081</v>
      </c>
      <c r="AI30" s="61">
        <f>IF((ABS((AD30-AG30)*10000))&lt;1000,(AD30-AG30)*10000,"N/A")</f>
        <v>-218.92594463814731</v>
      </c>
    </row>
    <row r="31" spans="1:35" s="25" customFormat="1">
      <c r="A31" s="66" t="s">
        <v>96</v>
      </c>
      <c r="B31" s="144" t="s">
        <v>313</v>
      </c>
      <c r="C31" s="144" t="s">
        <v>34</v>
      </c>
      <c r="D31" s="52">
        <v>183801</v>
      </c>
      <c r="E31" s="284">
        <v>73683</v>
      </c>
      <c r="F31" s="285">
        <v>257484</v>
      </c>
      <c r="G31" s="52">
        <v>194440</v>
      </c>
      <c r="H31" s="284">
        <v>72981</v>
      </c>
      <c r="I31" s="285">
        <v>267421</v>
      </c>
      <c r="J31" s="51">
        <f>IF((ABS((D31/G31)-1))&lt;100%,(D31/G31)-1,"N/A")</f>
        <v>-5.4716107796749625E-2</v>
      </c>
      <c r="K31" s="51">
        <f>IF((ABS((F31/I31)-1))&lt;100%,(F31/I31)-1,"N/A")</f>
        <v>-3.7158637504160152E-2</v>
      </c>
      <c r="L31" s="52">
        <v>202527</v>
      </c>
      <c r="M31" s="284">
        <v>73997</v>
      </c>
      <c r="N31" s="285">
        <v>276524</v>
      </c>
      <c r="O31" s="52">
        <v>214477</v>
      </c>
      <c r="P31" s="284">
        <v>72079</v>
      </c>
      <c r="Q31" s="285">
        <v>286556</v>
      </c>
      <c r="R31" s="51">
        <f>IF((ABS((L31/O31)-1))&lt;100%,(L31/O31)-1,"N/A")</f>
        <v>-5.5716930020468403E-2</v>
      </c>
      <c r="S31" s="51">
        <f>IF((ABS((N31/Q31)-1))&lt;100%,(N31/Q31)-1,"N/A")</f>
        <v>-3.5008863886988983E-2</v>
      </c>
      <c r="T31" s="52">
        <v>200419</v>
      </c>
      <c r="U31" s="284">
        <v>74934</v>
      </c>
      <c r="V31" s="285">
        <v>275353</v>
      </c>
      <c r="W31" s="52">
        <v>175492</v>
      </c>
      <c r="X31" s="284">
        <v>72522</v>
      </c>
      <c r="Y31" s="285">
        <v>248014</v>
      </c>
      <c r="Z31" s="51">
        <f>IF((ABS((T31/W31)-1))&lt;100%,(T31/W31)-1,"N/A")</f>
        <v>0.14204066282223682</v>
      </c>
      <c r="AA31" s="51">
        <f>IF((ABS((V31/Y31)-1))&lt;100%,(V31/Y31)-1,"N/A")</f>
        <v>0.11023168046965082</v>
      </c>
      <c r="AB31" s="52">
        <v>393062</v>
      </c>
      <c r="AC31" s="284">
        <v>77359</v>
      </c>
      <c r="AD31" s="285">
        <v>470421</v>
      </c>
      <c r="AE31" s="52">
        <v>335942</v>
      </c>
      <c r="AF31" s="284">
        <v>77266</v>
      </c>
      <c r="AG31" s="285">
        <v>413208</v>
      </c>
      <c r="AH31" s="51">
        <f>IF((ABS((AB31/AE31)-1))&lt;100%,(AB31/AE31)-1,"N/A")</f>
        <v>0.17002935030451694</v>
      </c>
      <c r="AI31" s="51">
        <f>IF((ABS((AD31/AG31)-1))&lt;100%,(AD31/AG31)-1,"N/A")</f>
        <v>0.13846053319393614</v>
      </c>
    </row>
    <row r="32" spans="1:35" s="64" customFormat="1" ht="11.25">
      <c r="A32" s="57" t="s">
        <v>35</v>
      </c>
      <c r="B32" s="59" t="s">
        <v>35</v>
      </c>
      <c r="C32" s="59" t="s">
        <v>251</v>
      </c>
      <c r="D32" s="88">
        <f t="shared" ref="D32" si="56">IFERROR(D31/D$8,"")</f>
        <v>4.9759824872359165E-2</v>
      </c>
      <c r="E32" s="286" t="str">
        <f t="shared" ref="E32" si="57">IFERROR(E31/E$8,"")</f>
        <v/>
      </c>
      <c r="F32" s="294">
        <f t="shared" ref="F32:H32" si="58">IFERROR(F31/F$8,"")</f>
        <v>6.970777497094427E-2</v>
      </c>
      <c r="G32" s="88">
        <f t="shared" si="58"/>
        <v>5.1973157003091554E-2</v>
      </c>
      <c r="H32" s="286" t="str">
        <f t="shared" si="58"/>
        <v/>
      </c>
      <c r="I32" s="294">
        <f t="shared" ref="I32" si="59">IFERROR(I31/I$8,"")</f>
        <v>7.1480732456921145E-2</v>
      </c>
      <c r="J32" s="61">
        <f>IF((ABS((D32-G32)*10000))&lt;100,(D32-G32)*10000,"N/A")</f>
        <v>-22.133321307323886</v>
      </c>
      <c r="K32" s="61">
        <f>IF((ABS((F32-I32)*10000))&lt;100,(F32-I32)*10000,"N/A")</f>
        <v>-17.729574859768753</v>
      </c>
      <c r="L32" s="88">
        <f t="shared" ref="L32:Q32" si="60">IFERROR(L31/L$8,"")</f>
        <v>5.5481939543432182E-2</v>
      </c>
      <c r="M32" s="286" t="str">
        <f t="shared" si="60"/>
        <v/>
      </c>
      <c r="N32" s="294">
        <f t="shared" si="60"/>
        <v>7.575329635213103E-2</v>
      </c>
      <c r="O32" s="88">
        <f t="shared" si="60"/>
        <v>6.0295601013412081E-2</v>
      </c>
      <c r="P32" s="286" t="str">
        <f t="shared" si="60"/>
        <v/>
      </c>
      <c r="Q32" s="294">
        <f t="shared" si="60"/>
        <v>8.055906341472191E-2</v>
      </c>
      <c r="R32" s="61">
        <f>IF((ABS((L32-O32)*10000))&lt;1000,(L32-O32)*10000,"N/A")</f>
        <v>-48.13661469979899</v>
      </c>
      <c r="S32" s="61">
        <f>IF((ABS((N32-Q32)*10000))&lt;1000,(N32-Q32)*10000,"N/A")</f>
        <v>-48.057670625908791</v>
      </c>
      <c r="T32" s="88">
        <f t="shared" ref="T32:Y32" si="61">IFERROR(T31/T$8,"")</f>
        <v>5.5296099925258017E-2</v>
      </c>
      <c r="U32" s="286" t="str">
        <f t="shared" si="61"/>
        <v/>
      </c>
      <c r="V32" s="294">
        <f t="shared" si="61"/>
        <v>7.5970576655504565E-2</v>
      </c>
      <c r="W32" s="88">
        <f t="shared" si="61"/>
        <v>4.9785303502775623E-2</v>
      </c>
      <c r="X32" s="286" t="str">
        <f t="shared" si="61"/>
        <v/>
      </c>
      <c r="Y32" s="294">
        <f t="shared" si="61"/>
        <v>7.0359060600696285E-2</v>
      </c>
      <c r="Z32" s="61">
        <f>IF((ABS((T32-W32)*10000))&lt;1000,(T32-W32)*10000,"N/A")</f>
        <v>55.107964224823945</v>
      </c>
      <c r="AA32" s="61">
        <f>IF((ABS((V32-Y32)*10000))&lt;1000,(V32-Y32)*10000,"N/A")</f>
        <v>56.115160548082798</v>
      </c>
      <c r="AB32" s="88">
        <f t="shared" ref="AB32:AG32" si="62">IFERROR(AB31/AB$8,"")</f>
        <v>9.0891306519462936E-2</v>
      </c>
      <c r="AC32" s="286" t="str">
        <f t="shared" si="62"/>
        <v/>
      </c>
      <c r="AD32" s="294">
        <f t="shared" si="62"/>
        <v>0.10877973272458867</v>
      </c>
      <c r="AE32" s="88">
        <f t="shared" si="62"/>
        <v>8.3014295009114614E-2</v>
      </c>
      <c r="AF32" s="286" t="str">
        <f t="shared" si="62"/>
        <v/>
      </c>
      <c r="AG32" s="294">
        <f t="shared" si="62"/>
        <v>0.10210741976926443</v>
      </c>
      <c r="AH32" s="61">
        <f>IF((ABS((AB32-AE32)*10000))&lt;1000,(AB32-AE32)*10000,"N/A")</f>
        <v>78.770115103483221</v>
      </c>
      <c r="AI32" s="61">
        <f>IF((ABS((AD32-AG32)*10000))&lt;1000,(AD32-AG32)*10000,"N/A")</f>
        <v>66.723129553242359</v>
      </c>
    </row>
    <row r="33" spans="1:35" s="37" customFormat="1" ht="15.75">
      <c r="A33" s="66" t="s">
        <v>36</v>
      </c>
      <c r="B33" s="68" t="s">
        <v>36</v>
      </c>
      <c r="C33" s="68" t="s">
        <v>36</v>
      </c>
      <c r="D33" s="72">
        <v>161039</v>
      </c>
      <c r="E33" s="288">
        <v>73683</v>
      </c>
      <c r="F33" s="289">
        <v>234722</v>
      </c>
      <c r="G33" s="72">
        <v>152751</v>
      </c>
      <c r="H33" s="288">
        <v>73087</v>
      </c>
      <c r="I33" s="289">
        <v>225838</v>
      </c>
      <c r="J33" s="70">
        <f>IF((ABS((D33/G33)-1))&lt;100%,(D33/G33)-1,"N/A")</f>
        <v>5.4258237261949116E-2</v>
      </c>
      <c r="K33" s="70">
        <f>IF((ABS((F33/I33)-1))&lt;100%,(F33/I33)-1,"N/A")</f>
        <v>3.9337932500287831E-2</v>
      </c>
      <c r="L33" s="72">
        <v>191532</v>
      </c>
      <c r="M33" s="288">
        <v>74588</v>
      </c>
      <c r="N33" s="289">
        <v>266120</v>
      </c>
      <c r="O33" s="72">
        <v>203228</v>
      </c>
      <c r="P33" s="288">
        <v>72151</v>
      </c>
      <c r="Q33" s="289">
        <v>275379</v>
      </c>
      <c r="R33" s="70">
        <f>IF((ABS((L33/O33)-1))&lt;100%,(L33/O33)-1,"N/A")</f>
        <v>-5.7551124845001689E-2</v>
      </c>
      <c r="S33" s="70">
        <f>IF((ABS((N33/Q33)-1))&lt;100%,(N33/Q33)-1,"N/A")</f>
        <v>-3.3622752642721521E-2</v>
      </c>
      <c r="T33" s="72">
        <v>195089</v>
      </c>
      <c r="U33" s="288">
        <v>75146</v>
      </c>
      <c r="V33" s="289">
        <v>270235</v>
      </c>
      <c r="W33" s="72">
        <v>192373</v>
      </c>
      <c r="X33" s="288">
        <v>72526</v>
      </c>
      <c r="Y33" s="289">
        <v>264899</v>
      </c>
      <c r="Z33" s="70">
        <f>IF((ABS((T33/W33)-1))&lt;100%,(T33/W33)-1,"N/A")</f>
        <v>1.4118405389529798E-2</v>
      </c>
      <c r="AA33" s="70">
        <f>IF((ABS((V33/Y33)-1))&lt;100%,(V33/Y33)-1,"N/A")</f>
        <v>2.014352640062822E-2</v>
      </c>
      <c r="AB33" s="72">
        <v>337840</v>
      </c>
      <c r="AC33" s="288">
        <v>77545</v>
      </c>
      <c r="AD33" s="289">
        <v>415385</v>
      </c>
      <c r="AE33" s="72">
        <v>303737</v>
      </c>
      <c r="AF33" s="288">
        <v>77262</v>
      </c>
      <c r="AG33" s="289">
        <v>380999</v>
      </c>
      <c r="AH33" s="70">
        <f>IF((ABS((AB33/AE33)-1))&lt;100%,(AB33/AE33)-1,"N/A")</f>
        <v>0.11227805634479826</v>
      </c>
      <c r="AI33" s="70">
        <f>IF((ABS((AD33/AG33)-1))&lt;100%,(AD33/AG33)-1,"N/A")</f>
        <v>9.0252205386365913E-2</v>
      </c>
    </row>
    <row r="34" spans="1:35" s="64" customFormat="1" ht="11.25" outlineLevel="1">
      <c r="A34" s="57" t="s">
        <v>37</v>
      </c>
      <c r="B34" s="59" t="s">
        <v>37</v>
      </c>
      <c r="C34" s="59" t="s">
        <v>252</v>
      </c>
      <c r="D34" s="88">
        <f t="shared" ref="D34" si="63">IFERROR(D33/D$8,"")</f>
        <v>4.3597545375813229E-2</v>
      </c>
      <c r="E34" s="286" t="str">
        <f t="shared" ref="E34" si="64">IFERROR(E33/E$8,"")</f>
        <v/>
      </c>
      <c r="F34" s="294">
        <f t="shared" ref="F34:H34" si="65">IFERROR(F33/F$8,"")</f>
        <v>6.3545495474398334E-2</v>
      </c>
      <c r="G34" s="88">
        <f t="shared" si="65"/>
        <v>4.0829827738012948E-2</v>
      </c>
      <c r="H34" s="286" t="str">
        <f t="shared" si="65"/>
        <v/>
      </c>
      <c r="I34" s="294">
        <f t="shared" ref="I34" si="66">IFERROR(I33/I$8,"")</f>
        <v>6.0365736634767485E-2</v>
      </c>
      <c r="J34" s="61">
        <f>IF((ABS((D34-G34)*10000))&lt;100,(D34-G34)*10000,"N/A")</f>
        <v>27.677176378002809</v>
      </c>
      <c r="K34" s="61">
        <f>IF((ABS((F34-I34)*10000))&lt;100,(F34-I34)*10000,"N/A")</f>
        <v>31.797588396308488</v>
      </c>
      <c r="L34" s="88">
        <f t="shared" ref="L34:Q34" si="67">IFERROR(L33/L$8,"")</f>
        <v>5.2469877323184824E-2</v>
      </c>
      <c r="M34" s="286" t="str">
        <f t="shared" si="67"/>
        <v/>
      </c>
      <c r="N34" s="294">
        <f t="shared" si="67"/>
        <v>7.2903137612753716E-2</v>
      </c>
      <c r="O34" s="88">
        <f t="shared" si="67"/>
        <v>5.7133186321860666E-2</v>
      </c>
      <c r="P34" s="286" t="str">
        <f t="shared" si="67"/>
        <v/>
      </c>
      <c r="Q34" s="294">
        <f t="shared" si="67"/>
        <v>7.7416889976418934E-2</v>
      </c>
      <c r="R34" s="61">
        <f>IF((ABS((L34-O34)*10000))&lt;1000,(L34-O34)*10000,"N/A")</f>
        <v>-46.633089986758414</v>
      </c>
      <c r="S34" s="61">
        <f>IF((ABS((N34-Q34)*10000))&lt;1000,(N34-Q34)*10000,"N/A")</f>
        <v>-45.13752363665219</v>
      </c>
      <c r="T34" s="88">
        <f t="shared" ref="T34:Y34" si="68">IFERROR(T33/T$8,"")</f>
        <v>5.3825539685951239E-2</v>
      </c>
      <c r="U34" s="286" t="str">
        <f t="shared" si="68"/>
        <v/>
      </c>
      <c r="V34" s="294">
        <f t="shared" si="68"/>
        <v>7.4558507742789354E-2</v>
      </c>
      <c r="W34" s="88">
        <f t="shared" si="68"/>
        <v>5.4574272278733245E-2</v>
      </c>
      <c r="X34" s="286" t="str">
        <f t="shared" si="68"/>
        <v/>
      </c>
      <c r="Y34" s="294">
        <f t="shared" si="68"/>
        <v>7.5149164136152982E-2</v>
      </c>
      <c r="Z34" s="61">
        <f>IF((ABS((T34-W34)*10000))&lt;1000,(T34-W34)*10000,"N/A")</f>
        <v>-7.4873259278200601</v>
      </c>
      <c r="AA34" s="61">
        <f>IF((ABS((V34-Y34)*10000))&lt;1000,(V34-Y34)*10000,"N/A")</f>
        <v>-5.9065639336362832</v>
      </c>
      <c r="AB34" s="88">
        <f t="shared" ref="AB34:AG34" si="69">IFERROR(AB33/AB$8,"")</f>
        <v>7.8121820462256228E-2</v>
      </c>
      <c r="AC34" s="286" t="str">
        <f t="shared" si="69"/>
        <v/>
      </c>
      <c r="AD34" s="294">
        <f t="shared" si="69"/>
        <v>9.6053257141588633E-2</v>
      </c>
      <c r="AE34" s="88">
        <f t="shared" si="69"/>
        <v>7.5056149344778111E-2</v>
      </c>
      <c r="AF34" s="286" t="str">
        <f t="shared" si="69"/>
        <v/>
      </c>
      <c r="AG34" s="294">
        <f t="shared" si="69"/>
        <v>9.4148285668888262E-2</v>
      </c>
      <c r="AH34" s="61">
        <f>IF((ABS((AB34-AE34)*10000))&lt;1000,(AB34-AE34)*10000,"N/A")</f>
        <v>30.656711174781165</v>
      </c>
      <c r="AI34" s="61">
        <f>IF((ABS((AD34-AG34)*10000))&lt;1000,(AD34-AG34)*10000,"N/A")</f>
        <v>19.049714727003703</v>
      </c>
    </row>
    <row r="35" spans="1:35" s="25" customFormat="1">
      <c r="A35" s="39"/>
      <c r="B35" s="19"/>
      <c r="C35" s="19"/>
      <c r="J35" s="124"/>
      <c r="K35" s="124"/>
      <c r="R35" s="124"/>
      <c r="S35" s="124"/>
      <c r="Z35" s="124"/>
      <c r="AA35" s="124"/>
      <c r="AH35" s="124"/>
      <c r="AI35" s="124"/>
    </row>
    <row r="36" spans="1:35" s="25" customFormat="1">
      <c r="A36" s="39"/>
      <c r="B36" s="100"/>
      <c r="C36" s="157"/>
      <c r="J36" s="124"/>
      <c r="K36" s="124"/>
      <c r="R36" s="124"/>
      <c r="S36" s="124"/>
      <c r="Z36" s="124"/>
      <c r="AA36" s="124"/>
      <c r="AH36" s="124"/>
      <c r="AI36" s="124"/>
    </row>
    <row r="37" spans="1:35" s="25" customFormat="1">
      <c r="A37" s="39"/>
      <c r="J37" s="124"/>
      <c r="K37" s="124"/>
      <c r="R37" s="124"/>
      <c r="S37" s="124"/>
      <c r="Z37" s="124"/>
      <c r="AA37" s="124"/>
      <c r="AH37" s="124"/>
      <c r="AI37" s="124"/>
    </row>
    <row r="38" spans="1:35" s="25" customFormat="1">
      <c r="A38" s="39"/>
      <c r="J38" s="124"/>
      <c r="K38" s="124"/>
      <c r="R38" s="124"/>
      <c r="S38" s="124"/>
      <c r="Z38" s="124"/>
      <c r="AA38" s="124"/>
      <c r="AH38" s="124"/>
      <c r="AI38" s="124"/>
    </row>
    <row r="39" spans="1:35" s="25" customFormat="1">
      <c r="A39" s="39"/>
      <c r="J39" s="124"/>
      <c r="K39" s="124"/>
      <c r="R39" s="124"/>
      <c r="S39" s="124"/>
      <c r="Z39" s="124"/>
      <c r="AA39" s="124"/>
      <c r="AH39" s="124"/>
      <c r="AI39" s="124"/>
    </row>
    <row r="40" spans="1:35" s="25" customFormat="1">
      <c r="A40" s="39"/>
      <c r="J40" s="124"/>
      <c r="K40" s="124"/>
      <c r="R40" s="124"/>
      <c r="S40" s="124"/>
      <c r="Z40" s="124"/>
      <c r="AA40" s="124"/>
      <c r="AH40" s="124"/>
      <c r="AI40" s="124"/>
    </row>
    <row r="41" spans="1:35" s="25" customFormat="1">
      <c r="A41" s="39"/>
      <c r="J41" s="124"/>
      <c r="K41" s="124"/>
      <c r="R41" s="124"/>
      <c r="S41" s="124"/>
      <c r="Z41" s="124"/>
      <c r="AA41" s="124"/>
      <c r="AH41" s="124"/>
      <c r="AI41" s="124"/>
    </row>
    <row r="42" spans="1:35" s="25" customFormat="1">
      <c r="A42" s="39"/>
      <c r="J42" s="124"/>
      <c r="K42" s="124"/>
      <c r="R42" s="124"/>
      <c r="S42" s="124"/>
      <c r="Z42" s="124"/>
      <c r="AA42" s="124"/>
      <c r="AH42" s="124"/>
      <c r="AI42" s="124"/>
    </row>
    <row r="43" spans="1:35" s="25" customFormat="1">
      <c r="A43" s="39"/>
      <c r="J43" s="124"/>
      <c r="K43" s="124"/>
      <c r="R43" s="124"/>
      <c r="S43" s="124"/>
      <c r="Z43" s="124"/>
      <c r="AA43" s="124"/>
      <c r="AH43" s="124"/>
      <c r="AI43" s="124"/>
    </row>
    <row r="44" spans="1:35" s="25" customFormat="1">
      <c r="A44" s="39"/>
      <c r="J44" s="124"/>
      <c r="K44" s="124"/>
      <c r="R44" s="124"/>
      <c r="S44" s="124"/>
      <c r="Z44" s="124"/>
      <c r="AA44" s="124"/>
      <c r="AH44" s="124"/>
      <c r="AI44" s="124"/>
    </row>
    <row r="45" spans="1:35" s="25" customFormat="1">
      <c r="A45" s="39"/>
      <c r="J45" s="124"/>
      <c r="K45" s="124"/>
      <c r="R45" s="124"/>
      <c r="S45" s="124"/>
      <c r="Z45" s="124"/>
      <c r="AA45" s="124"/>
      <c r="AH45" s="124"/>
      <c r="AI45" s="124"/>
    </row>
    <row r="46" spans="1:35" s="25" customFormat="1">
      <c r="A46" s="39"/>
      <c r="J46" s="124"/>
      <c r="K46" s="124"/>
      <c r="R46" s="124"/>
      <c r="S46" s="124"/>
      <c r="Z46" s="124"/>
      <c r="AA46" s="124"/>
      <c r="AH46" s="124"/>
      <c r="AI46" s="124"/>
    </row>
    <row r="47" spans="1:35" s="25" customFormat="1">
      <c r="A47" s="39"/>
      <c r="J47" s="124"/>
      <c r="K47" s="124"/>
      <c r="R47" s="124"/>
      <c r="S47" s="124"/>
      <c r="Z47" s="124"/>
      <c r="AA47" s="124"/>
      <c r="AH47" s="124"/>
      <c r="AI47" s="124"/>
    </row>
    <row r="48" spans="1:35" s="25" customFormat="1">
      <c r="A48" s="39"/>
      <c r="J48" s="124"/>
      <c r="K48" s="124"/>
      <c r="R48" s="124"/>
      <c r="S48" s="124"/>
      <c r="Z48" s="124"/>
      <c r="AA48" s="124"/>
      <c r="AH48" s="124"/>
      <c r="AI48" s="124"/>
    </row>
    <row r="49" spans="1:35" s="25" customFormat="1">
      <c r="A49" s="39"/>
      <c r="J49" s="124"/>
      <c r="K49" s="124"/>
      <c r="R49" s="124"/>
      <c r="S49" s="124"/>
      <c r="Z49" s="124"/>
      <c r="AA49" s="124"/>
      <c r="AH49" s="124"/>
      <c r="AI49" s="124"/>
    </row>
    <row r="50" spans="1:35" s="25" customFormat="1">
      <c r="A50" s="39"/>
      <c r="J50" s="124"/>
      <c r="K50" s="124"/>
      <c r="R50" s="124"/>
      <c r="S50" s="124"/>
      <c r="Z50" s="124"/>
      <c r="AA50" s="124"/>
      <c r="AH50" s="124"/>
      <c r="AI50" s="124"/>
    </row>
    <row r="51" spans="1:35" s="25" customFormat="1">
      <c r="A51" s="39"/>
      <c r="J51" s="124"/>
      <c r="K51" s="124"/>
      <c r="R51" s="124"/>
      <c r="S51" s="124"/>
      <c r="Z51" s="124"/>
      <c r="AA51" s="124"/>
      <c r="AH51" s="124"/>
      <c r="AI51" s="124"/>
    </row>
    <row r="52" spans="1:35" s="25" customFormat="1">
      <c r="A52" s="39"/>
      <c r="J52" s="124"/>
      <c r="K52" s="124"/>
      <c r="R52" s="124"/>
      <c r="S52" s="124"/>
      <c r="Z52" s="124"/>
      <c r="AA52" s="124"/>
      <c r="AH52" s="124"/>
      <c r="AI52" s="124"/>
    </row>
    <row r="53" spans="1:35" s="25" customFormat="1">
      <c r="A53" s="39"/>
      <c r="J53" s="124"/>
      <c r="K53" s="124"/>
      <c r="R53" s="124"/>
      <c r="S53" s="124"/>
      <c r="Z53" s="124"/>
      <c r="AA53" s="124"/>
      <c r="AH53" s="124"/>
      <c r="AI53" s="124"/>
    </row>
    <row r="54" spans="1:35" s="25" customFormat="1">
      <c r="A54" s="39"/>
      <c r="J54" s="124"/>
      <c r="K54" s="124"/>
      <c r="R54" s="124"/>
      <c r="S54" s="124"/>
      <c r="Z54" s="124"/>
      <c r="AA54" s="124"/>
      <c r="AH54" s="124"/>
      <c r="AI54" s="124"/>
    </row>
    <row r="55" spans="1:35" s="25" customFormat="1">
      <c r="A55" s="39"/>
      <c r="J55" s="124"/>
      <c r="K55" s="124"/>
      <c r="R55" s="124"/>
      <c r="S55" s="124"/>
      <c r="Z55" s="124"/>
      <c r="AA55" s="124"/>
      <c r="AH55" s="124"/>
      <c r="AI55" s="124"/>
    </row>
    <row r="56" spans="1:35" s="25" customFormat="1">
      <c r="A56" s="39"/>
      <c r="J56" s="124"/>
      <c r="K56" s="124"/>
      <c r="R56" s="124"/>
      <c r="S56" s="124"/>
      <c r="Z56" s="124"/>
      <c r="AA56" s="124"/>
      <c r="AH56" s="124"/>
      <c r="AI56" s="124"/>
    </row>
    <row r="57" spans="1:35" s="25" customFormat="1">
      <c r="A57" s="39"/>
      <c r="J57" s="124"/>
      <c r="K57" s="124"/>
      <c r="R57" s="124"/>
      <c r="S57" s="124"/>
      <c r="Z57" s="124"/>
      <c r="AA57" s="124"/>
      <c r="AH57" s="124"/>
      <c r="AI57" s="124"/>
    </row>
    <row r="58" spans="1:35" s="25" customFormat="1">
      <c r="A58" s="39"/>
      <c r="J58" s="124"/>
      <c r="K58" s="124"/>
      <c r="R58" s="124"/>
      <c r="S58" s="124"/>
      <c r="Z58" s="124"/>
      <c r="AA58" s="124"/>
      <c r="AH58" s="124"/>
      <c r="AI58" s="124"/>
    </row>
    <row r="59" spans="1:35" s="25" customFormat="1">
      <c r="A59" s="39"/>
      <c r="J59" s="124"/>
      <c r="K59" s="124"/>
      <c r="R59" s="124"/>
      <c r="S59" s="124"/>
      <c r="Z59" s="124"/>
      <c r="AA59" s="124"/>
      <c r="AH59" s="124"/>
      <c r="AI59" s="124"/>
    </row>
    <row r="60" spans="1:35" s="25" customFormat="1">
      <c r="A60" s="39"/>
      <c r="J60" s="124"/>
      <c r="K60" s="124"/>
      <c r="R60" s="124"/>
      <c r="S60" s="124"/>
      <c r="Z60" s="124"/>
      <c r="AA60" s="124"/>
      <c r="AH60" s="124"/>
      <c r="AI60" s="124"/>
    </row>
    <row r="61" spans="1:35" s="25" customFormat="1">
      <c r="A61" s="39"/>
      <c r="J61" s="124"/>
      <c r="K61" s="124"/>
      <c r="R61" s="124"/>
      <c r="S61" s="124"/>
      <c r="Z61" s="124"/>
      <c r="AA61" s="124"/>
      <c r="AH61" s="124"/>
      <c r="AI61" s="124"/>
    </row>
    <row r="62" spans="1:35" s="25" customFormat="1">
      <c r="A62" s="39"/>
      <c r="J62" s="124"/>
      <c r="K62" s="124"/>
      <c r="R62" s="124"/>
      <c r="S62" s="124"/>
      <c r="Z62" s="124"/>
      <c r="AA62" s="124"/>
      <c r="AH62" s="124"/>
      <c r="AI62" s="124"/>
    </row>
    <row r="63" spans="1:35" s="25" customFormat="1">
      <c r="A63" s="39"/>
      <c r="J63" s="124"/>
      <c r="K63" s="124"/>
      <c r="R63" s="124"/>
      <c r="S63" s="124"/>
      <c r="Z63" s="124"/>
      <c r="AA63" s="124"/>
      <c r="AH63" s="124"/>
      <c r="AI63" s="124"/>
    </row>
    <row r="64" spans="1:35" s="25" customFormat="1">
      <c r="A64" s="39"/>
      <c r="J64" s="124"/>
      <c r="K64" s="124"/>
      <c r="R64" s="124"/>
      <c r="S64" s="124"/>
      <c r="Z64" s="124"/>
      <c r="AA64" s="124"/>
      <c r="AH64" s="124"/>
      <c r="AI64" s="124"/>
    </row>
    <row r="65" spans="1:35" s="25" customFormat="1">
      <c r="A65" s="39"/>
      <c r="J65" s="124"/>
      <c r="K65" s="124"/>
      <c r="R65" s="124"/>
      <c r="S65" s="124"/>
      <c r="Z65" s="124"/>
      <c r="AA65" s="124"/>
      <c r="AH65" s="124"/>
      <c r="AI65" s="124"/>
    </row>
    <row r="66" spans="1:35" s="25" customFormat="1">
      <c r="A66" s="39"/>
      <c r="J66" s="124"/>
      <c r="K66" s="124"/>
      <c r="R66" s="124"/>
      <c r="S66" s="124"/>
      <c r="Z66" s="124"/>
      <c r="AA66" s="124"/>
      <c r="AH66" s="124"/>
      <c r="AI66" s="124"/>
    </row>
    <row r="67" spans="1:35" s="25" customFormat="1">
      <c r="A67" s="39"/>
      <c r="J67" s="124"/>
      <c r="K67" s="124"/>
      <c r="R67" s="124"/>
      <c r="S67" s="124"/>
      <c r="Z67" s="124"/>
      <c r="AA67" s="124"/>
      <c r="AH67" s="124"/>
      <c r="AI67" s="124"/>
    </row>
    <row r="68" spans="1:35" s="25" customFormat="1">
      <c r="A68" s="39"/>
      <c r="J68" s="124"/>
      <c r="K68" s="124"/>
      <c r="R68" s="124"/>
      <c r="S68" s="124"/>
      <c r="Z68" s="124"/>
      <c r="AA68" s="124"/>
      <c r="AH68" s="124"/>
      <c r="AI68" s="124"/>
    </row>
    <row r="69" spans="1:35" s="25" customFormat="1">
      <c r="A69" s="39"/>
      <c r="J69" s="124"/>
      <c r="K69" s="124"/>
      <c r="R69" s="124"/>
      <c r="S69" s="124"/>
      <c r="Z69" s="124"/>
      <c r="AA69" s="124"/>
      <c r="AH69" s="124"/>
      <c r="AI69" s="124"/>
    </row>
    <row r="70" spans="1:35" s="25" customFormat="1">
      <c r="A70" s="39"/>
      <c r="J70" s="124"/>
      <c r="K70" s="124"/>
      <c r="R70" s="124"/>
      <c r="S70" s="124"/>
      <c r="Z70" s="124"/>
      <c r="AA70" s="124"/>
      <c r="AH70" s="124"/>
      <c r="AI70" s="124"/>
    </row>
    <row r="71" spans="1:35" s="25" customFormat="1">
      <c r="A71" s="39"/>
      <c r="J71" s="124"/>
      <c r="K71" s="124"/>
      <c r="R71" s="124"/>
      <c r="S71" s="124"/>
      <c r="Z71" s="124"/>
      <c r="AA71" s="124"/>
      <c r="AH71" s="124"/>
      <c r="AI71" s="124"/>
    </row>
    <row r="72" spans="1:35" s="25" customFormat="1">
      <c r="A72" s="39"/>
      <c r="J72" s="124"/>
      <c r="K72" s="124"/>
      <c r="R72" s="124"/>
      <c r="S72" s="124"/>
      <c r="Z72" s="124"/>
      <c r="AA72" s="124"/>
      <c r="AH72" s="124"/>
      <c r="AI72" s="124"/>
    </row>
    <row r="73" spans="1:35" s="25" customFormat="1">
      <c r="A73" s="39"/>
      <c r="J73" s="124"/>
      <c r="K73" s="124"/>
      <c r="R73" s="124"/>
      <c r="S73" s="124"/>
      <c r="Z73" s="124"/>
      <c r="AA73" s="124"/>
      <c r="AH73" s="124"/>
      <c r="AI73" s="124"/>
    </row>
    <row r="74" spans="1:35" s="25" customFormat="1">
      <c r="A74" s="39"/>
      <c r="J74" s="124"/>
      <c r="K74" s="124"/>
      <c r="R74" s="124"/>
      <c r="S74" s="124"/>
      <c r="Z74" s="124"/>
      <c r="AA74" s="124"/>
      <c r="AH74" s="124"/>
      <c r="AI74" s="124"/>
    </row>
    <row r="75" spans="1:35" s="25" customFormat="1">
      <c r="A75" s="39"/>
      <c r="J75" s="124"/>
      <c r="K75" s="124"/>
      <c r="R75" s="124"/>
      <c r="S75" s="124"/>
      <c r="Z75" s="124"/>
      <c r="AA75" s="124"/>
      <c r="AH75" s="124"/>
      <c r="AI75" s="124"/>
    </row>
  </sheetData>
  <pageMargins left="0.7" right="0.7" top="0.75" bottom="0.75" header="0.3" footer="0.3"/>
  <pageSetup orientation="portrait" r:id="rId1"/>
  <headerFooter>
    <oddFooter>&amp;L_x000D_&amp;1#&amp;"Aptos"&amp;10&amp;K000000 Restringido</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EK99"/>
  <sheetViews>
    <sheetView workbookViewId="0">
      <pane xSplit="3" ySplit="5" topLeftCell="T12" activePane="bottomRight" state="frozen"/>
      <selection activeCell="A56" sqref="A56:XFD56"/>
      <selection pane="topRight" activeCell="A56" sqref="A56:XFD56"/>
      <selection pane="bottomLeft" activeCell="A56" sqref="A56:XFD56"/>
      <selection pane="bottomRight" activeCell="C5" sqref="C5"/>
    </sheetView>
  </sheetViews>
  <sheetFormatPr baseColWidth="10" defaultRowHeight="15" outlineLevelRow="1"/>
  <cols>
    <col min="1" max="1" width="3.75" style="39" customWidth="1"/>
    <col min="2" max="2" width="31.75" style="26" customWidth="1"/>
    <col min="3" max="3" width="44.125" style="26" customWidth="1"/>
    <col min="4" max="4" width="14.375" style="26" customWidth="1"/>
    <col min="5" max="5" width="9.25" style="26" customWidth="1"/>
    <col min="6" max="6" width="11.25" style="26" customWidth="1"/>
    <col min="7" max="7" width="12" style="26" customWidth="1"/>
    <col min="8" max="8" width="7.875" style="26" customWidth="1"/>
    <col min="9" max="9" width="10.5" style="26" customWidth="1"/>
    <col min="10" max="11" width="6.875" style="106" customWidth="1"/>
    <col min="12" max="12" width="11.375" style="26" customWidth="1"/>
    <col min="13" max="13" width="9.875" style="26" customWidth="1"/>
    <col min="14" max="14" width="11.25" style="26" customWidth="1"/>
    <col min="15" max="15" width="11.5" style="26" customWidth="1"/>
    <col min="16" max="16" width="8.875" style="26" customWidth="1"/>
    <col min="17" max="17" width="11.25" style="26" customWidth="1"/>
    <col min="18" max="18" width="7" style="106" customWidth="1"/>
    <col min="19" max="19" width="7.5" style="106" customWidth="1"/>
    <col min="20" max="20" width="10.5" style="26" bestFit="1" customWidth="1"/>
    <col min="21" max="21" width="8.375" style="26" bestFit="1" customWidth="1"/>
    <col min="22" max="22" width="10.5" style="26" bestFit="1" customWidth="1"/>
    <col min="23" max="23" width="10.375" style="26" bestFit="1" customWidth="1"/>
    <col min="24" max="24" width="8.25" style="26" bestFit="1" customWidth="1"/>
    <col min="25" max="25" width="10.5" style="26" bestFit="1" customWidth="1"/>
    <col min="26" max="26" width="6.875" style="106" customWidth="1"/>
    <col min="27" max="27" width="7" style="106" customWidth="1"/>
    <col min="28" max="28" width="3.625" style="25" customWidth="1"/>
    <col min="29" max="229" width="11" style="25"/>
    <col min="230" max="16364" width="11" style="26"/>
    <col min="16365" max="16365" width="1.75" style="26" bestFit="1" customWidth="1"/>
    <col min="16366" max="16384" width="1.625" style="26" customWidth="1"/>
  </cols>
  <sheetData>
    <row r="1" spans="1:35 16365:16365">
      <c r="A1" s="20"/>
      <c r="B1" s="20" t="s">
        <v>176</v>
      </c>
      <c r="C1" s="19"/>
      <c r="D1" s="19"/>
      <c r="E1" s="19"/>
      <c r="F1" s="19"/>
      <c r="G1" s="19"/>
      <c r="H1" s="19"/>
      <c r="I1" s="19"/>
      <c r="J1" s="98"/>
      <c r="K1" s="98"/>
      <c r="L1" s="25"/>
      <c r="M1" s="25"/>
      <c r="N1" s="25"/>
      <c r="O1" s="25"/>
      <c r="P1" s="25"/>
      <c r="Q1" s="25"/>
      <c r="R1" s="124"/>
      <c r="S1" s="124"/>
      <c r="T1" s="25"/>
      <c r="U1" s="25"/>
      <c r="V1" s="25"/>
      <c r="W1" s="25"/>
      <c r="X1" s="25"/>
      <c r="Y1" s="25"/>
      <c r="Z1" s="124"/>
      <c r="AA1" s="124"/>
    </row>
    <row r="2" spans="1:35 16365:16365">
      <c r="A2" s="20"/>
      <c r="B2" s="295"/>
      <c r="C2" s="295"/>
      <c r="D2" s="19"/>
      <c r="E2" s="19"/>
      <c r="F2" s="19"/>
      <c r="G2" s="19"/>
      <c r="H2" s="19"/>
      <c r="I2" s="19"/>
      <c r="J2" s="98"/>
      <c r="K2" s="98"/>
      <c r="L2" s="25"/>
      <c r="M2" s="25"/>
      <c r="N2" s="25"/>
      <c r="O2" s="25"/>
      <c r="P2" s="25"/>
      <c r="Q2" s="25"/>
      <c r="R2" s="124"/>
      <c r="S2" s="124"/>
      <c r="T2" s="25"/>
      <c r="U2" s="25"/>
      <c r="V2" s="25"/>
      <c r="W2" s="25"/>
      <c r="X2" s="25"/>
      <c r="Y2" s="25"/>
      <c r="Z2" s="124"/>
      <c r="AA2" s="124"/>
      <c r="XEK2" s="26" t="s">
        <v>129</v>
      </c>
    </row>
    <row r="3" spans="1:35 16365:16365" ht="15.75">
      <c r="A3" s="29"/>
      <c r="B3" s="107" t="s">
        <v>254</v>
      </c>
      <c r="C3" s="107" t="s">
        <v>255</v>
      </c>
      <c r="D3" s="29" t="str">
        <f>$B$1&amp;D5&amp;D4</f>
        <v>CONSOLIDACIONPre IFRS161H19</v>
      </c>
      <c r="E3" s="29" t="str">
        <f>$B$1&amp;E4&amp;E5</f>
        <v>CONSOLIDACIONAdj1H19</v>
      </c>
      <c r="F3" s="29" t="str">
        <f t="shared" ref="F3:AB3" si="0">$B$1&amp;F5&amp;F4</f>
        <v>CONSOLIDACIONPost IFRS161H19</v>
      </c>
      <c r="G3" s="29" t="str">
        <f t="shared" si="0"/>
        <v>CONSOLIDACIONPre IFRS161H18</v>
      </c>
      <c r="H3" s="29" t="str">
        <f>$B$1&amp;H4&amp;H5</f>
        <v>CONSOLIDACIONAdj1H18</v>
      </c>
      <c r="I3" s="29" t="str">
        <f t="shared" si="0"/>
        <v>CONSOLIDACIONPost IFRS161H18</v>
      </c>
      <c r="J3" s="270" t="str">
        <f t="shared" si="0"/>
        <v>CONSOLIDACIONPre IFRS16% Var</v>
      </c>
      <c r="K3" s="270" t="str">
        <f t="shared" si="0"/>
        <v>CONSOLIDACIONPost IFRS16% Var</v>
      </c>
      <c r="L3" s="29" t="str">
        <f t="shared" si="0"/>
        <v>CONSOLIDACIONPre IFRS169M19</v>
      </c>
      <c r="M3" s="29" t="str">
        <f>$B$1&amp;M4&amp;M5</f>
        <v>CONSOLIDACIONAdj9M19</v>
      </c>
      <c r="N3" s="29" t="str">
        <f t="shared" si="0"/>
        <v>CONSOLIDACIONPost IFRS169M19</v>
      </c>
      <c r="O3" s="29" t="str">
        <f t="shared" si="0"/>
        <v>CONSOLIDACIONPre IFRS169M18</v>
      </c>
      <c r="P3" s="29" t="str">
        <f>$B$1&amp;P4&amp;P5</f>
        <v>CONSOLIDACIONAdj9M18</v>
      </c>
      <c r="Q3" s="29" t="str">
        <f t="shared" si="0"/>
        <v>CONSOLIDACIONPost IFRS169M18</v>
      </c>
      <c r="R3" s="270" t="str">
        <f t="shared" si="0"/>
        <v>CONSOLIDACIONPre IFRS16% Var</v>
      </c>
      <c r="S3" s="270" t="str">
        <f t="shared" si="0"/>
        <v>CONSOLIDACIONPost IFRS16% Var</v>
      </c>
      <c r="T3" s="29" t="str">
        <f t="shared" si="0"/>
        <v>CONSOLIDACIONPre IFRS16FY19</v>
      </c>
      <c r="U3" s="29" t="str">
        <f>$B$1&amp;U4&amp;U5</f>
        <v>CONSOLIDACIONAdjFY19</v>
      </c>
      <c r="V3" s="29" t="str">
        <f t="shared" si="0"/>
        <v>CONSOLIDACIONPost IFRS16FY19</v>
      </c>
      <c r="W3" s="29" t="str">
        <f t="shared" si="0"/>
        <v>CONSOLIDACIONPre IFRS16FY18</v>
      </c>
      <c r="X3" s="29" t="str">
        <f>$B$1&amp;X4&amp;X5</f>
        <v>CONSOLIDACIONAdjFY18</v>
      </c>
      <c r="Y3" s="29" t="str">
        <f t="shared" si="0"/>
        <v>CONSOLIDACIONPost IFRS16FY18</v>
      </c>
      <c r="Z3" s="270" t="str">
        <f t="shared" si="0"/>
        <v>CONSOLIDACIONPre IFRS16% Var</v>
      </c>
      <c r="AA3" s="270" t="str">
        <f t="shared" si="0"/>
        <v>CONSOLIDACIONPost IFRS16% Var</v>
      </c>
      <c r="AB3" s="29" t="str">
        <f t="shared" si="0"/>
        <v>CONSOLIDACION</v>
      </c>
    </row>
    <row r="4" spans="1:35 16365:16365" s="25" customFormat="1" ht="15.75" customHeight="1">
      <c r="A4" s="273" t="s">
        <v>146</v>
      </c>
      <c r="B4" s="296" t="s">
        <v>312</v>
      </c>
      <c r="C4" s="274" t="s">
        <v>229</v>
      </c>
      <c r="D4" s="275" t="s">
        <v>230</v>
      </c>
      <c r="E4" s="276" t="s">
        <v>149</v>
      </c>
      <c r="F4" s="277" t="s">
        <v>230</v>
      </c>
      <c r="G4" s="275" t="s">
        <v>231</v>
      </c>
      <c r="H4" s="276" t="s">
        <v>149</v>
      </c>
      <c r="I4" s="277" t="s">
        <v>231</v>
      </c>
      <c r="J4" s="278" t="s">
        <v>303</v>
      </c>
      <c r="K4" s="278" t="s">
        <v>303</v>
      </c>
      <c r="L4" s="275" t="s">
        <v>232</v>
      </c>
      <c r="M4" s="276" t="s">
        <v>149</v>
      </c>
      <c r="N4" s="277" t="s">
        <v>232</v>
      </c>
      <c r="O4" s="275" t="s">
        <v>233</v>
      </c>
      <c r="P4" s="276" t="s">
        <v>149</v>
      </c>
      <c r="Q4" s="277" t="s">
        <v>233</v>
      </c>
      <c r="R4" s="278" t="s">
        <v>303</v>
      </c>
      <c r="S4" s="278" t="s">
        <v>303</v>
      </c>
      <c r="T4" s="275" t="s">
        <v>272</v>
      </c>
      <c r="U4" s="276" t="s">
        <v>149</v>
      </c>
      <c r="V4" s="277" t="s">
        <v>272</v>
      </c>
      <c r="W4" s="275" t="s">
        <v>273</v>
      </c>
      <c r="X4" s="276" t="s">
        <v>149</v>
      </c>
      <c r="Y4" s="277" t="s">
        <v>273</v>
      </c>
      <c r="Z4" s="278" t="s">
        <v>303</v>
      </c>
      <c r="AA4" s="278" t="s">
        <v>303</v>
      </c>
    </row>
    <row r="5" spans="1:35 16365:16365" s="25" customFormat="1" ht="20.25" customHeight="1" thickBot="1">
      <c r="A5" s="205"/>
      <c r="B5" s="297" t="s">
        <v>194</v>
      </c>
      <c r="C5" s="113" t="s">
        <v>145</v>
      </c>
      <c r="D5" s="256" t="s">
        <v>151</v>
      </c>
      <c r="E5" s="279" t="str">
        <f>D4</f>
        <v>1H19</v>
      </c>
      <c r="F5" s="280" t="s">
        <v>152</v>
      </c>
      <c r="G5" s="256" t="s">
        <v>151</v>
      </c>
      <c r="H5" s="279" t="str">
        <f>G4</f>
        <v>1H18</v>
      </c>
      <c r="I5" s="280" t="s">
        <v>152</v>
      </c>
      <c r="J5" s="281" t="s">
        <v>151</v>
      </c>
      <c r="K5" s="281" t="s">
        <v>152</v>
      </c>
      <c r="L5" s="256" t="s">
        <v>151</v>
      </c>
      <c r="M5" s="279" t="str">
        <f>L4</f>
        <v>9M19</v>
      </c>
      <c r="N5" s="280" t="s">
        <v>152</v>
      </c>
      <c r="O5" s="256" t="s">
        <v>151</v>
      </c>
      <c r="P5" s="279" t="str">
        <f>O4</f>
        <v>9M18</v>
      </c>
      <c r="Q5" s="280" t="s">
        <v>152</v>
      </c>
      <c r="R5" s="281" t="s">
        <v>151</v>
      </c>
      <c r="S5" s="281" t="s">
        <v>152</v>
      </c>
      <c r="T5" s="256" t="s">
        <v>151</v>
      </c>
      <c r="U5" s="279" t="str">
        <f>T4</f>
        <v>FY19</v>
      </c>
      <c r="V5" s="280" t="s">
        <v>152</v>
      </c>
      <c r="W5" s="256" t="s">
        <v>151</v>
      </c>
      <c r="X5" s="279" t="str">
        <f>W4</f>
        <v>FY18</v>
      </c>
      <c r="Y5" s="280" t="s">
        <v>152</v>
      </c>
      <c r="Z5" s="281" t="s">
        <v>151</v>
      </c>
      <c r="AA5" s="281" t="s">
        <v>152</v>
      </c>
    </row>
    <row r="6" spans="1:35 16365:16365" s="25" customFormat="1" outlineLevel="1">
      <c r="A6" s="42" t="s">
        <v>0</v>
      </c>
      <c r="B6" s="43" t="s">
        <v>196</v>
      </c>
      <c r="C6" s="43" t="s">
        <v>1</v>
      </c>
      <c r="D6" s="48">
        <v>6999029</v>
      </c>
      <c r="E6" s="282">
        <v>0</v>
      </c>
      <c r="F6" s="283">
        <v>6999029</v>
      </c>
      <c r="G6" s="48">
        <v>6982130</v>
      </c>
      <c r="H6" s="282">
        <v>0</v>
      </c>
      <c r="I6" s="283">
        <v>6982130</v>
      </c>
      <c r="J6" s="45">
        <f t="shared" ref="J6:J11" si="1">IF((ABS((D6/G6)-1))&lt;100%,(D6/G6)-1,"N/A")</f>
        <v>2.4203215924081256E-3</v>
      </c>
      <c r="K6" s="45">
        <f t="shared" ref="K6:K11" si="2">IF((ABS((F6/I6)-1))&lt;100%,(F6/I6)-1,"N/A")</f>
        <v>2.4203215924081256E-3</v>
      </c>
      <c r="L6" s="48">
        <v>10423901</v>
      </c>
      <c r="M6" s="282">
        <v>0</v>
      </c>
      <c r="N6" s="283">
        <v>10423901</v>
      </c>
      <c r="O6" s="48">
        <v>10329634</v>
      </c>
      <c r="P6" s="282">
        <v>0</v>
      </c>
      <c r="Q6" s="283">
        <v>10329634</v>
      </c>
      <c r="R6" s="45">
        <f t="shared" ref="R6:R11" si="3">IF((ABS((L6/O6)-1))&lt;100%,(L6/O6)-1,"N/A")</f>
        <v>9.1258799682545355E-3</v>
      </c>
      <c r="S6" s="45">
        <f t="shared" ref="S6:S11" si="4">IF((ABS((N6/Q6)-1))&lt;100%,(N6/Q6)-1,"N/A")</f>
        <v>9.1258799682545355E-3</v>
      </c>
      <c r="T6" s="48">
        <v>14503846</v>
      </c>
      <c r="U6" s="282">
        <v>0</v>
      </c>
      <c r="V6" s="283">
        <v>14503846</v>
      </c>
      <c r="W6" s="48">
        <v>14176353</v>
      </c>
      <c r="X6" s="282">
        <v>0</v>
      </c>
      <c r="Y6" s="283">
        <v>14176353</v>
      </c>
      <c r="Z6" s="45">
        <f t="shared" ref="Z6:Z11" si="5">IF((ABS((T6/W6)-1))&lt;100%,(T6/W6)-1,"N/A")</f>
        <v>2.3101357591758687E-2</v>
      </c>
      <c r="AA6" s="45">
        <f t="shared" ref="AA6:AA11" si="6">IF((ABS((V6/Y6)-1))&lt;100%,(V6/Y6)-1,"N/A")</f>
        <v>2.3101357591758687E-2</v>
      </c>
      <c r="AB6" s="48"/>
      <c r="AC6" s="282"/>
      <c r="AD6" s="283"/>
      <c r="AE6" s="48"/>
      <c r="AF6" s="282"/>
      <c r="AG6" s="283"/>
      <c r="AH6" s="45"/>
      <c r="AI6" s="45"/>
    </row>
    <row r="7" spans="1:35 16365:16365" s="25" customFormat="1" outlineLevel="1">
      <c r="A7" s="42" t="s">
        <v>2</v>
      </c>
      <c r="B7" s="43" t="s">
        <v>2</v>
      </c>
      <c r="C7" s="43" t="s">
        <v>3</v>
      </c>
      <c r="D7" s="48">
        <v>345057</v>
      </c>
      <c r="E7" s="282">
        <v>0</v>
      </c>
      <c r="F7" s="283">
        <v>345057</v>
      </c>
      <c r="G7" s="48">
        <v>316124</v>
      </c>
      <c r="H7" s="282">
        <v>0</v>
      </c>
      <c r="I7" s="283">
        <v>316124</v>
      </c>
      <c r="J7" s="45">
        <f t="shared" si="1"/>
        <v>9.1524212018068818E-2</v>
      </c>
      <c r="K7" s="45">
        <f t="shared" si="2"/>
        <v>9.1524212018068818E-2</v>
      </c>
      <c r="L7" s="48">
        <v>544654</v>
      </c>
      <c r="M7" s="282">
        <v>0</v>
      </c>
      <c r="N7" s="283">
        <v>544654</v>
      </c>
      <c r="O7" s="48">
        <v>493596</v>
      </c>
      <c r="P7" s="282">
        <v>0</v>
      </c>
      <c r="Q7" s="283">
        <v>493596</v>
      </c>
      <c r="R7" s="45">
        <f t="shared" si="3"/>
        <v>0.10344087067156127</v>
      </c>
      <c r="S7" s="45">
        <f t="shared" si="4"/>
        <v>0.10344087067156127</v>
      </c>
      <c r="T7" s="48">
        <v>789237</v>
      </c>
      <c r="U7" s="282">
        <v>0</v>
      </c>
      <c r="V7" s="283">
        <v>789237</v>
      </c>
      <c r="W7" s="48">
        <v>693674</v>
      </c>
      <c r="X7" s="282">
        <v>0</v>
      </c>
      <c r="Y7" s="283">
        <v>693674</v>
      </c>
      <c r="Z7" s="45">
        <f t="shared" si="5"/>
        <v>0.13776356040445514</v>
      </c>
      <c r="AA7" s="45">
        <f t="shared" si="6"/>
        <v>0.13776356040445514</v>
      </c>
      <c r="AB7" s="48"/>
      <c r="AC7" s="282"/>
      <c r="AD7" s="283"/>
      <c r="AE7" s="48"/>
      <c r="AF7" s="282"/>
      <c r="AG7" s="283"/>
      <c r="AH7" s="45"/>
      <c r="AI7" s="45"/>
    </row>
    <row r="8" spans="1:35 16365:16365" s="25" customFormat="1">
      <c r="A8" s="66" t="s">
        <v>4</v>
      </c>
      <c r="B8" s="144" t="s">
        <v>4</v>
      </c>
      <c r="C8" s="144" t="s">
        <v>5</v>
      </c>
      <c r="D8" s="52">
        <v>7344086</v>
      </c>
      <c r="E8" s="284">
        <v>0</v>
      </c>
      <c r="F8" s="285">
        <v>7344086</v>
      </c>
      <c r="G8" s="52">
        <v>7298254</v>
      </c>
      <c r="H8" s="284">
        <v>0</v>
      </c>
      <c r="I8" s="285">
        <v>7298254</v>
      </c>
      <c r="J8" s="51">
        <f t="shared" si="1"/>
        <v>6.2798581688168209E-3</v>
      </c>
      <c r="K8" s="51">
        <f t="shared" si="2"/>
        <v>6.2798581688168209E-3</v>
      </c>
      <c r="L8" s="52">
        <v>10968555</v>
      </c>
      <c r="M8" s="284">
        <v>0</v>
      </c>
      <c r="N8" s="285">
        <v>10968555</v>
      </c>
      <c r="O8" s="52">
        <v>10823230</v>
      </c>
      <c r="P8" s="284">
        <v>0</v>
      </c>
      <c r="Q8" s="285">
        <v>10823230</v>
      </c>
      <c r="R8" s="51">
        <f t="shared" si="3"/>
        <v>1.3427137739842943E-2</v>
      </c>
      <c r="S8" s="51">
        <f t="shared" si="4"/>
        <v>1.3427137739842943E-2</v>
      </c>
      <c r="T8" s="52">
        <v>15293083</v>
      </c>
      <c r="U8" s="284">
        <v>0</v>
      </c>
      <c r="V8" s="285">
        <v>15293083</v>
      </c>
      <c r="W8" s="52">
        <v>14870027</v>
      </c>
      <c r="X8" s="284">
        <v>0</v>
      </c>
      <c r="Y8" s="285">
        <v>14870027</v>
      </c>
      <c r="Z8" s="51">
        <f t="shared" si="5"/>
        <v>2.8450250964574542E-2</v>
      </c>
      <c r="AA8" s="51">
        <f t="shared" si="6"/>
        <v>2.8450250964574542E-2</v>
      </c>
      <c r="AB8" s="52"/>
      <c r="AC8" s="284"/>
      <c r="AD8" s="285"/>
      <c r="AE8" s="52"/>
      <c r="AF8" s="284"/>
      <c r="AG8" s="285"/>
      <c r="AH8" s="51"/>
      <c r="AI8" s="51"/>
    </row>
    <row r="9" spans="1:35 16365:16365" s="25" customFormat="1" outlineLevel="1">
      <c r="A9" s="42" t="s">
        <v>6</v>
      </c>
      <c r="B9" s="43" t="s">
        <v>6</v>
      </c>
      <c r="C9" s="43" t="s">
        <v>126</v>
      </c>
      <c r="D9" s="48">
        <v>-5485322</v>
      </c>
      <c r="E9" s="282">
        <v>22704</v>
      </c>
      <c r="F9" s="283">
        <v>-5462618</v>
      </c>
      <c r="G9" s="48">
        <v>-5401599</v>
      </c>
      <c r="H9" s="282">
        <v>21877</v>
      </c>
      <c r="I9" s="283">
        <v>-5379722</v>
      </c>
      <c r="J9" s="54">
        <f t="shared" si="1"/>
        <v>1.5499669634861934E-2</v>
      </c>
      <c r="K9" s="54">
        <f t="shared" si="2"/>
        <v>1.5408974664490094E-2</v>
      </c>
      <c r="L9" s="48">
        <v>-8189800</v>
      </c>
      <c r="M9" s="282">
        <v>36555</v>
      </c>
      <c r="N9" s="283">
        <v>-8153245</v>
      </c>
      <c r="O9" s="48">
        <v>-8028002</v>
      </c>
      <c r="P9" s="282">
        <v>33064</v>
      </c>
      <c r="Q9" s="283">
        <v>-7994938</v>
      </c>
      <c r="R9" s="54">
        <f t="shared" si="3"/>
        <v>2.0154205243097856E-2</v>
      </c>
      <c r="S9" s="54">
        <f t="shared" si="4"/>
        <v>1.9800904022019949E-2</v>
      </c>
      <c r="T9" s="48">
        <v>-11333080</v>
      </c>
      <c r="U9" s="282">
        <v>55849</v>
      </c>
      <c r="V9" s="283">
        <v>-11277231</v>
      </c>
      <c r="W9" s="48">
        <v>-10982767</v>
      </c>
      <c r="X9" s="282">
        <v>46432</v>
      </c>
      <c r="Y9" s="283">
        <v>-10936335</v>
      </c>
      <c r="Z9" s="54">
        <f t="shared" si="5"/>
        <v>3.189660674764383E-2</v>
      </c>
      <c r="AA9" s="54">
        <f t="shared" si="6"/>
        <v>3.1170954437661269E-2</v>
      </c>
      <c r="AB9" s="48"/>
      <c r="AC9" s="282"/>
      <c r="AD9" s="283"/>
      <c r="AE9" s="48"/>
      <c r="AF9" s="282"/>
      <c r="AG9" s="283"/>
      <c r="AH9" s="54"/>
      <c r="AI9" s="54"/>
    </row>
    <row r="10" spans="1:35 16365:16365" s="25" customFormat="1" outlineLevel="1">
      <c r="A10" s="42" t="s">
        <v>93</v>
      </c>
      <c r="B10" s="43" t="s">
        <v>203</v>
      </c>
      <c r="C10" s="43" t="s">
        <v>94</v>
      </c>
      <c r="D10" s="48">
        <v>-14818</v>
      </c>
      <c r="E10" s="282">
        <v>-14561</v>
      </c>
      <c r="F10" s="283">
        <v>-29379</v>
      </c>
      <c r="G10" s="48">
        <v>-12672</v>
      </c>
      <c r="H10" s="282">
        <v>-13716</v>
      </c>
      <c r="I10" s="283">
        <v>-26388</v>
      </c>
      <c r="J10" s="54">
        <f t="shared" si="1"/>
        <v>0.1693497474747474</v>
      </c>
      <c r="K10" s="54">
        <f t="shared" si="2"/>
        <v>0.11334697589813558</v>
      </c>
      <c r="L10" s="48">
        <v>-20692</v>
      </c>
      <c r="M10" s="282">
        <v>-24823</v>
      </c>
      <c r="N10" s="283">
        <v>-45515</v>
      </c>
      <c r="O10" s="48">
        <v>-18525</v>
      </c>
      <c r="P10" s="282">
        <v>-20798</v>
      </c>
      <c r="Q10" s="283">
        <v>-39323</v>
      </c>
      <c r="R10" s="54">
        <f t="shared" si="3"/>
        <v>0.11697705802968961</v>
      </c>
      <c r="S10" s="54">
        <f t="shared" si="4"/>
        <v>0.15746509676270892</v>
      </c>
      <c r="T10" s="48">
        <v>-28956</v>
      </c>
      <c r="U10" s="282">
        <v>-32790</v>
      </c>
      <c r="V10" s="283">
        <v>-61746</v>
      </c>
      <c r="W10" s="48">
        <v>-22114</v>
      </c>
      <c r="X10" s="282">
        <v>-31130</v>
      </c>
      <c r="Y10" s="283">
        <v>-53244</v>
      </c>
      <c r="Z10" s="54">
        <f t="shared" si="5"/>
        <v>0.30939676223207013</v>
      </c>
      <c r="AA10" s="54">
        <f t="shared" si="6"/>
        <v>0.15967996393959893</v>
      </c>
      <c r="AB10" s="48"/>
      <c r="AC10" s="282"/>
      <c r="AD10" s="283"/>
      <c r="AE10" s="48"/>
      <c r="AF10" s="282"/>
      <c r="AG10" s="283"/>
      <c r="AH10" s="54"/>
      <c r="AI10" s="54"/>
    </row>
    <row r="11" spans="1:35 16365:16365" s="25" customFormat="1">
      <c r="A11" s="66" t="s">
        <v>7</v>
      </c>
      <c r="B11" s="144" t="s">
        <v>7</v>
      </c>
      <c r="C11" s="144" t="s">
        <v>247</v>
      </c>
      <c r="D11" s="52">
        <v>1843946</v>
      </c>
      <c r="E11" s="284">
        <v>8143</v>
      </c>
      <c r="F11" s="285">
        <v>1852089</v>
      </c>
      <c r="G11" s="52">
        <v>1883983</v>
      </c>
      <c r="H11" s="284">
        <v>8161</v>
      </c>
      <c r="I11" s="285">
        <v>1892144</v>
      </c>
      <c r="J11" s="51">
        <f t="shared" si="1"/>
        <v>-2.1251253328719022E-2</v>
      </c>
      <c r="K11" s="51">
        <f t="shared" si="2"/>
        <v>-2.1169107636628048E-2</v>
      </c>
      <c r="L11" s="52">
        <v>2758063</v>
      </c>
      <c r="M11" s="284">
        <v>11732</v>
      </c>
      <c r="N11" s="285">
        <v>2769795</v>
      </c>
      <c r="O11" s="52">
        <v>2776703</v>
      </c>
      <c r="P11" s="284">
        <v>12266</v>
      </c>
      <c r="Q11" s="285">
        <v>2788969</v>
      </c>
      <c r="R11" s="51">
        <f t="shared" si="3"/>
        <v>-6.712997392951281E-3</v>
      </c>
      <c r="S11" s="51">
        <f t="shared" si="4"/>
        <v>-6.8749419588385319E-3</v>
      </c>
      <c r="T11" s="52">
        <v>3931047</v>
      </c>
      <c r="U11" s="284">
        <v>23059</v>
      </c>
      <c r="V11" s="285">
        <v>3954106</v>
      </c>
      <c r="W11" s="52">
        <v>3865146</v>
      </c>
      <c r="X11" s="284">
        <v>15302</v>
      </c>
      <c r="Y11" s="285">
        <v>3880448</v>
      </c>
      <c r="Z11" s="51">
        <f t="shared" si="5"/>
        <v>1.7050067448939776E-2</v>
      </c>
      <c r="AA11" s="51">
        <f t="shared" si="6"/>
        <v>1.898182890222988E-2</v>
      </c>
      <c r="AB11" s="52"/>
      <c r="AC11" s="284"/>
      <c r="AD11" s="285"/>
      <c r="AE11" s="52"/>
      <c r="AF11" s="284"/>
      <c r="AG11" s="285"/>
      <c r="AH11" s="51"/>
      <c r="AI11" s="51"/>
    </row>
    <row r="12" spans="1:35 16365:16365" s="64" customFormat="1" ht="11.25">
      <c r="A12" s="57" t="s">
        <v>9</v>
      </c>
      <c r="B12" s="59" t="s">
        <v>9</v>
      </c>
      <c r="C12" s="59" t="s">
        <v>248</v>
      </c>
      <c r="D12" s="63">
        <f t="shared" ref="D12:I12" si="7">IFERROR(D11/D$8,"")</f>
        <v>0.25107903148192984</v>
      </c>
      <c r="E12" s="286" t="str">
        <f t="shared" si="7"/>
        <v/>
      </c>
      <c r="F12" s="287">
        <f t="shared" si="7"/>
        <v>0.25218781479410779</v>
      </c>
      <c r="G12" s="63">
        <f t="shared" si="7"/>
        <v>0.25814160482767523</v>
      </c>
      <c r="H12" s="286" t="str">
        <f t="shared" si="7"/>
        <v/>
      </c>
      <c r="I12" s="287">
        <f t="shared" si="7"/>
        <v>0.25925981748511356</v>
      </c>
      <c r="J12" s="61">
        <f>IF((ABS((D12-G12)*10000))&lt;1000,(D12-G12)*10000,"N/A")</f>
        <v>-70.625733457453933</v>
      </c>
      <c r="K12" s="61">
        <f>IF((ABS((F12-I12)*10000))&lt;1000,(F12-I12)*10000,"N/A")</f>
        <v>-70.72002691005774</v>
      </c>
      <c r="L12" s="63">
        <f t="shared" ref="L12:Q12" si="8">IFERROR(L11/L$8,"")</f>
        <v>0.25145180928572636</v>
      </c>
      <c r="M12" s="286" t="str">
        <f t="shared" si="8"/>
        <v/>
      </c>
      <c r="N12" s="287">
        <f t="shared" si="8"/>
        <v>0.2525214123464759</v>
      </c>
      <c r="O12" s="63">
        <f t="shared" si="8"/>
        <v>0.25655030891887171</v>
      </c>
      <c r="P12" s="286" t="str">
        <f t="shared" si="8"/>
        <v/>
      </c>
      <c r="Q12" s="287">
        <f t="shared" si="8"/>
        <v>0.25768361200861478</v>
      </c>
      <c r="R12" s="61">
        <f>IF((ABS((L12-O12)*10000))&lt;1000,(L12-O12)*10000,"N/A")</f>
        <v>-50.98499633145348</v>
      </c>
      <c r="S12" s="61">
        <f>IF((ABS((N12-Q12)*10000))&lt;1000,(N12-Q12)*10000,"N/A")</f>
        <v>-51.621996621388774</v>
      </c>
      <c r="T12" s="63">
        <f t="shared" ref="T12:Y12" si="9">IFERROR(T11/T$8,"")</f>
        <v>0.25704738540946909</v>
      </c>
      <c r="U12" s="286" t="str">
        <f t="shared" si="9"/>
        <v/>
      </c>
      <c r="V12" s="287">
        <f t="shared" si="9"/>
        <v>0.25855519125868864</v>
      </c>
      <c r="W12" s="63">
        <f t="shared" si="9"/>
        <v>0.25992864706970609</v>
      </c>
      <c r="X12" s="286" t="str">
        <f t="shared" si="9"/>
        <v/>
      </c>
      <c r="Y12" s="287">
        <f t="shared" si="9"/>
        <v>0.26095769698333432</v>
      </c>
      <c r="Z12" s="61">
        <f>IF((ABS((T12-W12)*10000))&lt;1000,(T12-W12)*10000,"N/A")</f>
        <v>-28.812616602369999</v>
      </c>
      <c r="AA12" s="61">
        <f>IF((ABS((V12-Y12)*10000))&lt;1000,(V12-Y12)*10000,"N/A")</f>
        <v>-24.025057246456761</v>
      </c>
      <c r="AB12" s="63"/>
      <c r="AC12" s="286"/>
      <c r="AD12" s="287"/>
      <c r="AE12" s="63"/>
      <c r="AF12" s="286"/>
      <c r="AG12" s="287"/>
      <c r="AH12" s="61"/>
      <c r="AI12" s="61"/>
    </row>
    <row r="13" spans="1:35 16365:16365" s="25" customFormat="1" outlineLevel="1">
      <c r="A13" s="42" t="s">
        <v>10</v>
      </c>
      <c r="B13" s="43" t="s">
        <v>10</v>
      </c>
      <c r="C13" s="43" t="s">
        <v>11</v>
      </c>
      <c r="D13" s="48">
        <v>-1472436</v>
      </c>
      <c r="E13" s="282">
        <v>124976</v>
      </c>
      <c r="F13" s="283">
        <v>-1347460</v>
      </c>
      <c r="G13" s="48">
        <v>-1487738</v>
      </c>
      <c r="H13" s="282">
        <v>123183</v>
      </c>
      <c r="I13" s="283">
        <v>-1364555</v>
      </c>
      <c r="J13" s="45">
        <f>IF((ABS((D13/G13)-1))&lt;100%,(D13/G13)-1,"N/A")</f>
        <v>-1.0285413157424261E-2</v>
      </c>
      <c r="K13" s="45">
        <f>IF((ABS((F13/I13)-1))&lt;100%,(F13/I13)-1,"N/A")</f>
        <v>-1.2527893708938032E-2</v>
      </c>
      <c r="L13" s="48">
        <v>-2192008</v>
      </c>
      <c r="M13" s="282">
        <v>186059</v>
      </c>
      <c r="N13" s="283">
        <v>-2005949</v>
      </c>
      <c r="O13" s="48">
        <v>-2210819</v>
      </c>
      <c r="P13" s="282">
        <v>184518</v>
      </c>
      <c r="Q13" s="283">
        <v>-2026301</v>
      </c>
      <c r="R13" s="45">
        <f>IF((ABS((L13/O13)-1))&lt;100%,(L13/O13)-1,"N/A")</f>
        <v>-8.5086115145563967E-3</v>
      </c>
      <c r="S13" s="45">
        <f>IF((ABS((N13/Q13)-1))&lt;100%,(N13/Q13)-1,"N/A")</f>
        <v>-1.0043917463397611E-2</v>
      </c>
      <c r="T13" s="48">
        <v>-2980194</v>
      </c>
      <c r="U13" s="282">
        <v>244124</v>
      </c>
      <c r="V13" s="283">
        <v>-2736070</v>
      </c>
      <c r="W13" s="48">
        <v>-2966909</v>
      </c>
      <c r="X13" s="282">
        <v>248416</v>
      </c>
      <c r="Y13" s="283">
        <v>-2718493</v>
      </c>
      <c r="Z13" s="45">
        <f>IF((ABS((T13/W13)-1))&lt;100%,(T13/W13)-1,"N/A")</f>
        <v>4.4777241229845277E-3</v>
      </c>
      <c r="AA13" s="45">
        <f>IF((ABS((V13/Y13)-1))&lt;100%,(V13/Y13)-1,"N/A")</f>
        <v>6.4657146441060576E-3</v>
      </c>
      <c r="AB13" s="48"/>
      <c r="AC13" s="282"/>
      <c r="AD13" s="283"/>
      <c r="AE13" s="48"/>
      <c r="AF13" s="282"/>
      <c r="AG13" s="283"/>
      <c r="AH13" s="45"/>
      <c r="AI13" s="45"/>
    </row>
    <row r="14" spans="1:35 16365:16365" s="25" customFormat="1" outlineLevel="1">
      <c r="A14" s="42" t="s">
        <v>153</v>
      </c>
      <c r="B14" s="43" t="s">
        <v>197</v>
      </c>
      <c r="C14" s="43" t="s">
        <v>95</v>
      </c>
      <c r="D14" s="48">
        <v>-147979</v>
      </c>
      <c r="E14" s="282">
        <v>-78819</v>
      </c>
      <c r="F14" s="283">
        <v>-226798</v>
      </c>
      <c r="G14" s="48">
        <v>-137729</v>
      </c>
      <c r="H14" s="282">
        <v>-78960</v>
      </c>
      <c r="I14" s="283">
        <v>-216689</v>
      </c>
      <c r="J14" s="45">
        <f>IF((ABS((D14/G14)-1))&lt;100%,(D14/G14)-1,"N/A")</f>
        <v>7.4421508905168743E-2</v>
      </c>
      <c r="K14" s="45">
        <f>IF((ABS((F14/I14)-1))&lt;100%,(F14/I14)-1,"N/A")</f>
        <v>4.6652114320523852E-2</v>
      </c>
      <c r="L14" s="48">
        <v>-219617</v>
      </c>
      <c r="M14" s="282">
        <v>-116969</v>
      </c>
      <c r="N14" s="283">
        <v>-336586</v>
      </c>
      <c r="O14" s="48">
        <v>-207877</v>
      </c>
      <c r="P14" s="282">
        <v>-117934</v>
      </c>
      <c r="Q14" s="283">
        <v>-325811</v>
      </c>
      <c r="R14" s="45">
        <f>IF((ABS((L14/O14)-1))&lt;100%,(L14/O14)-1,"N/A")</f>
        <v>5.6475704382880298E-2</v>
      </c>
      <c r="S14" s="45">
        <f>IF((ABS((N14/Q14)-1))&lt;100%,(N14/Q14)-1,"N/A")</f>
        <v>3.3071320489486133E-2</v>
      </c>
      <c r="T14" s="48">
        <v>-298990</v>
      </c>
      <c r="U14" s="282">
        <v>-151539</v>
      </c>
      <c r="V14" s="283">
        <v>-450529</v>
      </c>
      <c r="W14" s="48">
        <v>-281629</v>
      </c>
      <c r="X14" s="282">
        <v>-157547</v>
      </c>
      <c r="Y14" s="283">
        <v>-439176</v>
      </c>
      <c r="Z14" s="45">
        <f>IF((ABS((T14/W14)-1))&lt;100%,(T14/W14)-1,"N/A")</f>
        <v>6.1644930032063394E-2</v>
      </c>
      <c r="AA14" s="45">
        <f>IF((ABS((V14/Y14)-1))&lt;100%,(V14/Y14)-1,"N/A")</f>
        <v>2.5850684008233538E-2</v>
      </c>
      <c r="AB14" s="48"/>
      <c r="AC14" s="282"/>
      <c r="AD14" s="283"/>
      <c r="AE14" s="48"/>
      <c r="AF14" s="282"/>
      <c r="AG14" s="283"/>
      <c r="AH14" s="45"/>
      <c r="AI14" s="45"/>
    </row>
    <row r="15" spans="1:35 16365:16365" s="37" customFormat="1" ht="15.75">
      <c r="A15" s="66"/>
      <c r="B15" s="68" t="s">
        <v>304</v>
      </c>
      <c r="C15" s="68" t="s">
        <v>305</v>
      </c>
      <c r="D15" s="72">
        <f>D13+D14</f>
        <v>-1620415</v>
      </c>
      <c r="E15" s="288">
        <f t="shared" ref="E15:I15" si="10">E13+E14</f>
        <v>46157</v>
      </c>
      <c r="F15" s="289">
        <f t="shared" si="10"/>
        <v>-1574258</v>
      </c>
      <c r="G15" s="72">
        <f t="shared" si="10"/>
        <v>-1625467</v>
      </c>
      <c r="H15" s="288">
        <f t="shared" si="10"/>
        <v>44223</v>
      </c>
      <c r="I15" s="289">
        <f t="shared" si="10"/>
        <v>-1581244</v>
      </c>
      <c r="J15" s="70">
        <f>IF((ABS((D15/G15)-1))&lt;100%,(D15/G15)-1,"N/A")</f>
        <v>-3.1080298769522452E-3</v>
      </c>
      <c r="K15" s="70">
        <f>IF((ABS((F15/I15)-1))&lt;100%,(F15/I15)-1,"N/A")</f>
        <v>-4.4180404795212125E-3</v>
      </c>
      <c r="L15" s="72">
        <f>L13+L14</f>
        <v>-2411625</v>
      </c>
      <c r="M15" s="288">
        <f t="shared" ref="M15:Q15" si="11">M13+M14</f>
        <v>69090</v>
      </c>
      <c r="N15" s="289">
        <f t="shared" si="11"/>
        <v>-2342535</v>
      </c>
      <c r="O15" s="72">
        <f t="shared" si="11"/>
        <v>-2418696</v>
      </c>
      <c r="P15" s="288">
        <f t="shared" si="11"/>
        <v>66584</v>
      </c>
      <c r="Q15" s="289">
        <f t="shared" si="11"/>
        <v>-2352112</v>
      </c>
      <c r="R15" s="70">
        <f>IF((ABS((L15/O15)-1))&lt;100%,(L15/O15)-1,"N/A")</f>
        <v>-2.9234761210172877E-3</v>
      </c>
      <c r="S15" s="70">
        <f>IF((ABS((N15/Q15)-1))&lt;100%,(N15/Q15)-1,"N/A")</f>
        <v>-4.0716598529321191E-3</v>
      </c>
      <c r="T15" s="72">
        <f>T13+T14</f>
        <v>-3279184</v>
      </c>
      <c r="U15" s="288">
        <f t="shared" ref="U15:Y15" si="12">U13+U14</f>
        <v>92585</v>
      </c>
      <c r="V15" s="289">
        <f t="shared" si="12"/>
        <v>-3186599</v>
      </c>
      <c r="W15" s="72">
        <f t="shared" si="12"/>
        <v>-3248538</v>
      </c>
      <c r="X15" s="288">
        <f t="shared" si="12"/>
        <v>90869</v>
      </c>
      <c r="Y15" s="289">
        <f t="shared" si="12"/>
        <v>-3157669</v>
      </c>
      <c r="Z15" s="70">
        <f>IF((ABS((T15/W15)-1))&lt;100%,(T15/W15)-1,"N/A")</f>
        <v>9.4337822121828285E-3</v>
      </c>
      <c r="AA15" s="70">
        <f>IF((ABS((V15/Y15)-1))&lt;100%,(V15/Y15)-1,"N/A")</f>
        <v>9.1618215842128592E-3</v>
      </c>
      <c r="AB15" s="72"/>
      <c r="AC15" s="288"/>
      <c r="AD15" s="289"/>
      <c r="AE15" s="72"/>
      <c r="AF15" s="288"/>
      <c r="AG15" s="289"/>
      <c r="AH15" s="70"/>
      <c r="AI15" s="70"/>
    </row>
    <row r="16" spans="1:35 16365:16365" s="291" customFormat="1" ht="11.25">
      <c r="A16" s="153" t="s">
        <v>153</v>
      </c>
      <c r="B16" s="58" t="s">
        <v>600</v>
      </c>
      <c r="C16" s="59" t="s">
        <v>599</v>
      </c>
      <c r="D16" s="63">
        <f>IFERROR(-D15/D$8,"")</f>
        <v>0.22064216023614103</v>
      </c>
      <c r="E16" s="290" t="str">
        <f t="shared" ref="E16" si="13">IFERROR(E15/E$8,"")</f>
        <v/>
      </c>
      <c r="F16" s="287">
        <f>IFERROR(-F15/F$8,"")</f>
        <v>0.21435723928069469</v>
      </c>
      <c r="G16" s="63">
        <f>IFERROR(-G15/G$8,"")</f>
        <v>0.22271998206694368</v>
      </c>
      <c r="H16" s="290" t="str">
        <f t="shared" ref="H16" si="14">IFERROR(H15/H$8,"")</f>
        <v/>
      </c>
      <c r="I16" s="287">
        <f>IFERROR(-I15/I$8,"")</f>
        <v>0.21666058758711329</v>
      </c>
      <c r="J16" s="61">
        <f>IF((ABS((D16-G16)*10000))&lt;1000,(D16-G16)*10000,"N/A")</f>
        <v>-20.778218308026563</v>
      </c>
      <c r="K16" s="61">
        <f>IF((ABS((F16-I16)*10000))&lt;1000,(F16-I16)*10000,"N/A")</f>
        <v>-23.033483064185955</v>
      </c>
      <c r="L16" s="63">
        <f>IFERROR(-L15/L$8,"")</f>
        <v>0.21986715661269876</v>
      </c>
      <c r="M16" s="290" t="str">
        <f t="shared" ref="M16" si="15">IFERROR(M15/M$8,"")</f>
        <v/>
      </c>
      <c r="N16" s="287">
        <f>IFERROR(-N15/N$8,"")</f>
        <v>0.21356824121317713</v>
      </c>
      <c r="O16" s="63">
        <f>IFERROR(-O15/O$8,"")</f>
        <v>0.22347266019478473</v>
      </c>
      <c r="P16" s="290" t="str">
        <f t="shared" ref="P16" si="16">IFERROR(P15/P$8,"")</f>
        <v/>
      </c>
      <c r="Q16" s="287">
        <f>IFERROR(-Q15/Q$8,"")</f>
        <v>0.21732070740435155</v>
      </c>
      <c r="R16" s="61">
        <f>IF((ABS((L16-O16)*10000))&lt;1000,(L16-O16)*10000,"N/A")</f>
        <v>-36.055035820859729</v>
      </c>
      <c r="S16" s="61">
        <f>IF((ABS((N16-Q16)*10000))&lt;1000,(N16-Q16)*10000,"N/A")</f>
        <v>-37.524661911744197</v>
      </c>
      <c r="T16" s="63">
        <f>IFERROR(-T15/T$8,"")</f>
        <v>0.21442269031038411</v>
      </c>
      <c r="U16" s="290" t="str">
        <f t="shared" ref="U16" si="17">IFERROR(U15/U$8,"")</f>
        <v/>
      </c>
      <c r="V16" s="287">
        <f>IFERROR(-V15/V$8,"")</f>
        <v>0.20836864613891129</v>
      </c>
      <c r="W16" s="63">
        <f>IFERROR(-W15/W$8,"")</f>
        <v>0.21846214536126934</v>
      </c>
      <c r="X16" s="290" t="str">
        <f t="shared" ref="X16" si="18">IFERROR(X15/X$8,"")</f>
        <v/>
      </c>
      <c r="Y16" s="287">
        <f>IFERROR(-Y15/Y$8,"")</f>
        <v>0.21235126203873067</v>
      </c>
      <c r="Z16" s="61">
        <f>IF((ABS((T16-W16)*10000))&lt;1000,(T16-W16)*10000,"N/A")</f>
        <v>-40.394550508852376</v>
      </c>
      <c r="AA16" s="61">
        <f>IF((ABS((V16-Y16)*10000))&lt;1000,(V16-Y16)*10000,"N/A")</f>
        <v>-39.826158998193804</v>
      </c>
      <c r="AB16" s="298"/>
      <c r="AC16" s="290"/>
      <c r="AD16" s="299"/>
      <c r="AE16" s="298"/>
      <c r="AF16" s="290"/>
      <c r="AG16" s="299"/>
      <c r="AH16" s="70"/>
      <c r="AI16" s="70"/>
    </row>
    <row r="17" spans="1:35" s="25" customFormat="1">
      <c r="A17" s="66" t="s">
        <v>12</v>
      </c>
      <c r="B17" s="144" t="s">
        <v>12</v>
      </c>
      <c r="C17" s="144" t="s">
        <v>13</v>
      </c>
      <c r="D17" s="52">
        <v>223531</v>
      </c>
      <c r="E17" s="284">
        <v>54300</v>
      </c>
      <c r="F17" s="285">
        <v>277831</v>
      </c>
      <c r="G17" s="52">
        <v>258516</v>
      </c>
      <c r="H17" s="284">
        <v>52384</v>
      </c>
      <c r="I17" s="285">
        <v>310900</v>
      </c>
      <c r="J17" s="51">
        <f>IF((ABS((D17/G17)-1))&lt;100%,(D17/G17)-1,"N/A")</f>
        <v>-0.13533011496387071</v>
      </c>
      <c r="K17" s="51">
        <f>IF((ABS((F17/I17)-1))&lt;100%,(F17/I17)-1,"N/A")</f>
        <v>-0.10636539080090057</v>
      </c>
      <c r="L17" s="52">
        <v>346438</v>
      </c>
      <c r="M17" s="284">
        <v>80822</v>
      </c>
      <c r="N17" s="285">
        <v>427260</v>
      </c>
      <c r="O17" s="52">
        <v>358007</v>
      </c>
      <c r="P17" s="284">
        <v>78850</v>
      </c>
      <c r="Q17" s="285">
        <v>436857</v>
      </c>
      <c r="R17" s="51">
        <f>IF((ABS((L17/O17)-1))&lt;100%,(L17/O17)-1,"N/A")</f>
        <v>-3.2315010600351357E-2</v>
      </c>
      <c r="S17" s="51">
        <f>IF((ABS((N17/Q17)-1))&lt;100%,(N17/Q17)-1,"N/A")</f>
        <v>-2.1968287105391449E-2</v>
      </c>
      <c r="T17" s="52">
        <v>651863</v>
      </c>
      <c r="U17" s="284">
        <v>115644</v>
      </c>
      <c r="V17" s="285">
        <v>767507</v>
      </c>
      <c r="W17" s="52">
        <v>616608</v>
      </c>
      <c r="X17" s="284">
        <v>106171</v>
      </c>
      <c r="Y17" s="285">
        <v>722779</v>
      </c>
      <c r="Z17" s="51">
        <f>IF((ABS((T17/W17)-1))&lt;100%,(T17/W17)-1,"N/A")</f>
        <v>5.7175709689138099E-2</v>
      </c>
      <c r="AA17" s="51">
        <f>IF((ABS((V17/Y17)-1))&lt;100%,(V17/Y17)-1,"N/A")</f>
        <v>6.1883369605370442E-2</v>
      </c>
      <c r="AB17" s="52"/>
      <c r="AC17" s="284"/>
      <c r="AD17" s="285"/>
      <c r="AE17" s="52"/>
      <c r="AF17" s="284"/>
      <c r="AG17" s="285"/>
      <c r="AH17" s="51"/>
      <c r="AI17" s="51"/>
    </row>
    <row r="18" spans="1:35" s="64" customFormat="1" ht="11.25">
      <c r="A18" s="57" t="s">
        <v>14</v>
      </c>
      <c r="B18" s="59" t="s">
        <v>14</v>
      </c>
      <c r="C18" s="59" t="s">
        <v>249</v>
      </c>
      <c r="D18" s="63">
        <f t="shared" ref="D18:I18" si="19">IFERROR(D17/D$8,"")</f>
        <v>3.0436871245788789E-2</v>
      </c>
      <c r="E18" s="286" t="str">
        <f t="shared" si="19"/>
        <v/>
      </c>
      <c r="F18" s="287">
        <f t="shared" si="19"/>
        <v>3.7830575513413109E-2</v>
      </c>
      <c r="G18" s="63">
        <f t="shared" si="19"/>
        <v>3.542162276073154E-2</v>
      </c>
      <c r="H18" s="286" t="str">
        <f t="shared" si="19"/>
        <v/>
      </c>
      <c r="I18" s="287">
        <f t="shared" si="19"/>
        <v>4.259922989800026E-2</v>
      </c>
      <c r="J18" s="61">
        <f>IF((ABS((D18-G18)*10000))&lt;1000,(D18-G18)*10000,"N/A")</f>
        <v>-49.847515149427508</v>
      </c>
      <c r="K18" s="61">
        <f>IF((ABS((F18-I18)*10000))&lt;1000,(F18-I18)*10000,"N/A")</f>
        <v>-47.686543845871512</v>
      </c>
      <c r="L18" s="63">
        <f t="shared" ref="L18:Q18" si="20">IFERROR(L17/L$8,"")</f>
        <v>3.1584652673027576E-2</v>
      </c>
      <c r="M18" s="286" t="str">
        <f t="shared" si="20"/>
        <v/>
      </c>
      <c r="N18" s="287">
        <f t="shared" si="20"/>
        <v>3.8953171133298783E-2</v>
      </c>
      <c r="O18" s="63">
        <f t="shared" si="20"/>
        <v>3.3077648724086986E-2</v>
      </c>
      <c r="P18" s="286" t="str">
        <f t="shared" si="20"/>
        <v/>
      </c>
      <c r="Q18" s="287">
        <f t="shared" si="20"/>
        <v>4.0362904604263235E-2</v>
      </c>
      <c r="R18" s="61">
        <f>IF((ABS((L18-O18)*10000))&lt;1000,(L18-O18)*10000,"N/A")</f>
        <v>-14.929960510594102</v>
      </c>
      <c r="S18" s="61">
        <f>IF((ABS((N18-Q18)*10000))&lt;1000,(N18-Q18)*10000,"N/A")</f>
        <v>-14.097334709644512</v>
      </c>
      <c r="T18" s="63">
        <f t="shared" ref="T18:Y18" si="21">IFERROR(T17/T$8,"")</f>
        <v>4.2624695099084994E-2</v>
      </c>
      <c r="U18" s="286" t="str">
        <f t="shared" si="21"/>
        <v/>
      </c>
      <c r="V18" s="287">
        <f t="shared" si="21"/>
        <v>5.0186545119777354E-2</v>
      </c>
      <c r="W18" s="63">
        <f t="shared" si="21"/>
        <v>4.1466501708436708E-2</v>
      </c>
      <c r="X18" s="286" t="str">
        <f t="shared" si="21"/>
        <v/>
      </c>
      <c r="Y18" s="287">
        <f t="shared" si="21"/>
        <v>4.8606434944603663E-2</v>
      </c>
      <c r="Z18" s="61">
        <f>IF((ABS((T18-W18)*10000))&lt;1000,(T18-W18)*10000,"N/A")</f>
        <v>11.581933906482863</v>
      </c>
      <c r="AA18" s="61">
        <f>IF((ABS((V18-Y18)*10000))&lt;1000,(V18-Y18)*10000,"N/A")</f>
        <v>15.801101751736907</v>
      </c>
      <c r="AB18" s="63"/>
      <c r="AC18" s="286"/>
      <c r="AD18" s="287"/>
      <c r="AE18" s="63"/>
      <c r="AF18" s="286"/>
      <c r="AG18" s="287"/>
      <c r="AH18" s="61"/>
      <c r="AI18" s="61"/>
    </row>
    <row r="19" spans="1:35" s="25" customFormat="1" outlineLevel="1">
      <c r="A19" s="42" t="s">
        <v>15</v>
      </c>
      <c r="B19" s="43" t="s">
        <v>15</v>
      </c>
      <c r="C19" s="43" t="s">
        <v>130</v>
      </c>
      <c r="D19" s="48">
        <v>-33757</v>
      </c>
      <c r="E19" s="282">
        <v>591</v>
      </c>
      <c r="F19" s="283">
        <v>-33166</v>
      </c>
      <c r="G19" s="48">
        <v>-52938</v>
      </c>
      <c r="H19" s="282">
        <v>178</v>
      </c>
      <c r="I19" s="283">
        <v>-52760</v>
      </c>
      <c r="J19" s="45">
        <f>IF((ABS((D19/G19)-1))&lt;100%,(D19/G19)-1,"N/A")</f>
        <v>-0.36232951754883069</v>
      </c>
      <c r="K19" s="45">
        <f>IF((ABS((F19/I19)-1))&lt;100%,(F19/I19)-1,"N/A")</f>
        <v>-0.37137983320697499</v>
      </c>
      <c r="L19" s="48">
        <v>-39087</v>
      </c>
      <c r="M19" s="282">
        <v>803</v>
      </c>
      <c r="N19" s="283">
        <v>-38284</v>
      </c>
      <c r="O19" s="48">
        <v>-36057</v>
      </c>
      <c r="P19" s="282">
        <v>182</v>
      </c>
      <c r="Q19" s="283">
        <v>-35875</v>
      </c>
      <c r="R19" s="45">
        <f>IF((ABS((L19/O19)-1))&lt;100%,(L19/O19)-1,"N/A")</f>
        <v>8.4033613445378075E-2</v>
      </c>
      <c r="S19" s="45">
        <f>IF((ABS((N19/Q19)-1))&lt;100%,(N19/Q19)-1,"N/A")</f>
        <v>6.7149825783972217E-2</v>
      </c>
      <c r="T19" s="48">
        <v>-94309</v>
      </c>
      <c r="U19" s="282">
        <v>989</v>
      </c>
      <c r="V19" s="283">
        <v>-93320</v>
      </c>
      <c r="W19" s="48">
        <v>-68262</v>
      </c>
      <c r="X19" s="282">
        <v>178</v>
      </c>
      <c r="Y19" s="283">
        <v>-68084</v>
      </c>
      <c r="Z19" s="45">
        <f>IF((ABS((T19/W19)-1))&lt;100%,(T19/W19)-1,"N/A")</f>
        <v>0.38157393571826193</v>
      </c>
      <c r="AA19" s="45">
        <f>IF((ABS((V19/Y19)-1))&lt;100%,(V19/Y19)-1,"N/A")</f>
        <v>0.37065977322131483</v>
      </c>
      <c r="AB19" s="48"/>
      <c r="AC19" s="282"/>
      <c r="AD19" s="283"/>
      <c r="AE19" s="48"/>
      <c r="AF19" s="282"/>
      <c r="AG19" s="283"/>
      <c r="AH19" s="45"/>
      <c r="AI19" s="45"/>
    </row>
    <row r="20" spans="1:35" s="37" customFormat="1" ht="15.75">
      <c r="A20" s="66" t="s">
        <v>16</v>
      </c>
      <c r="B20" s="68" t="s">
        <v>16</v>
      </c>
      <c r="C20" s="68" t="s">
        <v>253</v>
      </c>
      <c r="D20" s="72">
        <v>189774</v>
      </c>
      <c r="E20" s="288">
        <v>54891</v>
      </c>
      <c r="F20" s="289">
        <v>244665</v>
      </c>
      <c r="G20" s="72">
        <v>205578</v>
      </c>
      <c r="H20" s="288">
        <v>52562</v>
      </c>
      <c r="I20" s="289">
        <v>258140</v>
      </c>
      <c r="J20" s="70">
        <f>IF((ABS((D20/G20)-1))&lt;100%,(D20/G20)-1,"N/A")</f>
        <v>-7.6875930303826334E-2</v>
      </c>
      <c r="K20" s="70">
        <f>IF((ABS((F20/I20)-1))&lt;100%,(F20/I20)-1,"N/A")</f>
        <v>-5.2200356395754266E-2</v>
      </c>
      <c r="L20" s="72">
        <v>307351</v>
      </c>
      <c r="M20" s="288">
        <v>81625</v>
      </c>
      <c r="N20" s="289">
        <v>388976</v>
      </c>
      <c r="O20" s="72">
        <v>321950</v>
      </c>
      <c r="P20" s="288">
        <v>79032</v>
      </c>
      <c r="Q20" s="289">
        <v>400982</v>
      </c>
      <c r="R20" s="70">
        <f>IF((ABS((L20/O20)-1))&lt;100%,(L20/O20)-1,"N/A")</f>
        <v>-4.5345550551327829E-2</v>
      </c>
      <c r="S20" s="70">
        <f>IF((ABS((N20/Q20)-1))&lt;100%,(N20/Q20)-1,"N/A")</f>
        <v>-2.99414936331307E-2</v>
      </c>
      <c r="T20" s="72">
        <v>557554</v>
      </c>
      <c r="U20" s="288">
        <v>116633</v>
      </c>
      <c r="V20" s="289">
        <v>674187</v>
      </c>
      <c r="W20" s="72">
        <v>548346</v>
      </c>
      <c r="X20" s="288">
        <v>106349</v>
      </c>
      <c r="Y20" s="289">
        <v>654695</v>
      </c>
      <c r="Z20" s="70">
        <f>IF((ABS((T20/W20)-1))&lt;100%,(T20/W20)-1,"N/A")</f>
        <v>1.6792317259540557E-2</v>
      </c>
      <c r="AA20" s="70">
        <f>IF((ABS((V20/Y20)-1))&lt;100%,(V20/Y20)-1,"N/A")</f>
        <v>2.9772642222714474E-2</v>
      </c>
      <c r="AB20" s="72"/>
      <c r="AC20" s="288"/>
      <c r="AD20" s="289"/>
      <c r="AE20" s="72"/>
      <c r="AF20" s="288"/>
      <c r="AG20" s="289"/>
      <c r="AH20" s="70"/>
      <c r="AI20" s="70"/>
    </row>
    <row r="21" spans="1:35" s="64" customFormat="1" ht="11.25" outlineLevel="1">
      <c r="A21" s="57" t="s">
        <v>17</v>
      </c>
      <c r="B21" s="59" t="s">
        <v>17</v>
      </c>
      <c r="C21" s="59" t="s">
        <v>18</v>
      </c>
      <c r="D21" s="63">
        <f t="shared" ref="D21:I21" si="22">IFERROR(D20/D$8,"")</f>
        <v>2.5840383677424257E-2</v>
      </c>
      <c r="E21" s="286" t="str">
        <f t="shared" si="22"/>
        <v/>
      </c>
      <c r="F21" s="287">
        <f t="shared" si="22"/>
        <v>3.3314560858900617E-2</v>
      </c>
      <c r="G21" s="63">
        <f t="shared" si="22"/>
        <v>2.8168107056838525E-2</v>
      </c>
      <c r="H21" s="286" t="str">
        <f t="shared" si="22"/>
        <v/>
      </c>
      <c r="I21" s="287">
        <f t="shared" si="22"/>
        <v>3.5370103589159818E-2</v>
      </c>
      <c r="J21" s="61">
        <f>IF((ABS((D21-G21)*10000))&lt;1000,(D21-G21)*10000,"N/A")</f>
        <v>-23.277233794142678</v>
      </c>
      <c r="K21" s="61">
        <f>IF((ABS((F21-I21)*10000))&lt;1000,(F21-I21)*10000,"N/A")</f>
        <v>-20.555427302592008</v>
      </c>
      <c r="L21" s="63">
        <f t="shared" ref="L21:Q21" si="23">IFERROR(L20/L$8,"")</f>
        <v>2.8021102141530949E-2</v>
      </c>
      <c r="M21" s="286" t="str">
        <f t="shared" si="23"/>
        <v/>
      </c>
      <c r="N21" s="287">
        <f t="shared" si="23"/>
        <v>3.5462829880508417E-2</v>
      </c>
      <c r="O21" s="63">
        <f t="shared" si="23"/>
        <v>2.9746203305297956E-2</v>
      </c>
      <c r="P21" s="286" t="str">
        <f t="shared" si="23"/>
        <v/>
      </c>
      <c r="Q21" s="287">
        <f t="shared" si="23"/>
        <v>3.7048274868038467E-2</v>
      </c>
      <c r="R21" s="61">
        <f>IF((ABS((L21-O21)*10000))&lt;1000,(L21-O21)*10000,"N/A")</f>
        <v>-17.251011637670068</v>
      </c>
      <c r="S21" s="61">
        <f>IF((ABS((N21-Q21)*10000))&lt;1000,(N21-Q21)*10000,"N/A")</f>
        <v>-15.854449875300492</v>
      </c>
      <c r="T21" s="63">
        <f t="shared" ref="T21:Y21" si="24">IFERROR(T20/T$8,"")</f>
        <v>3.6457920224457034E-2</v>
      </c>
      <c r="U21" s="286" t="str">
        <f t="shared" si="24"/>
        <v/>
      </c>
      <c r="V21" s="287">
        <f t="shared" si="24"/>
        <v>4.4084440004674007E-2</v>
      </c>
      <c r="W21" s="63">
        <f t="shared" si="24"/>
        <v>3.687592497310193E-2</v>
      </c>
      <c r="X21" s="286" t="str">
        <f t="shared" si="24"/>
        <v/>
      </c>
      <c r="Y21" s="287">
        <f t="shared" si="24"/>
        <v>4.4027828597755739E-2</v>
      </c>
      <c r="Z21" s="61">
        <f>IF((ABS((T21-W21)*10000))&lt;1000,(T21-W21)*10000,"N/A")</f>
        <v>-4.1800474864489567</v>
      </c>
      <c r="AA21" s="61">
        <f>IF((ABS((V21-Y21)*10000))&lt;1000,(V21-Y21)*10000,"N/A")</f>
        <v>0.56611406918267992</v>
      </c>
      <c r="AB21" s="63"/>
      <c r="AC21" s="286"/>
      <c r="AD21" s="287"/>
      <c r="AE21" s="63"/>
      <c r="AF21" s="286"/>
      <c r="AG21" s="287"/>
      <c r="AH21" s="61"/>
      <c r="AI21" s="61"/>
    </row>
    <row r="22" spans="1:35" s="25" customFormat="1" outlineLevel="1">
      <c r="A22" s="42" t="s">
        <v>19</v>
      </c>
      <c r="B22" s="43" t="s">
        <v>19</v>
      </c>
      <c r="C22" s="43" t="s">
        <v>131</v>
      </c>
      <c r="D22" s="48">
        <v>-159251</v>
      </c>
      <c r="E22" s="282">
        <v>-62440</v>
      </c>
      <c r="F22" s="283">
        <v>-221691</v>
      </c>
      <c r="G22" s="48">
        <v>-204429</v>
      </c>
      <c r="H22" s="282">
        <v>-65924</v>
      </c>
      <c r="I22" s="283">
        <v>-270353</v>
      </c>
      <c r="J22" s="45">
        <f t="shared" ref="J22:J29" si="25">IF((ABS((D22/G22)-1))&lt;100%,(D22/G22)-1,"N/A")</f>
        <v>-0.2209960426358295</v>
      </c>
      <c r="K22" s="45">
        <f t="shared" ref="K22:K29" si="26">IF((ABS((F22/I22)-1))&lt;100%,(F22/I22)-1,"N/A")</f>
        <v>-0.17999430374362413</v>
      </c>
      <c r="L22" s="48">
        <v>-256055</v>
      </c>
      <c r="M22" s="282">
        <v>-93560</v>
      </c>
      <c r="N22" s="283">
        <v>-349615</v>
      </c>
      <c r="O22" s="48">
        <v>-307152</v>
      </c>
      <c r="P22" s="282">
        <v>-99522</v>
      </c>
      <c r="Q22" s="283">
        <v>-406674</v>
      </c>
      <c r="R22" s="45">
        <f t="shared" ref="R22:R29" si="27">IF((ABS((L22/O22)-1))&lt;100%,(L22/O22)-1,"N/A")</f>
        <v>-0.16635737354795022</v>
      </c>
      <c r="S22" s="45">
        <f t="shared" ref="S22:S29" si="28">IF((ABS((N22/Q22)-1))&lt;100%,(N22/Q22)-1,"N/A")</f>
        <v>-0.14030648627647702</v>
      </c>
      <c r="T22" s="48">
        <v>-368009</v>
      </c>
      <c r="U22" s="282">
        <v>-124921</v>
      </c>
      <c r="V22" s="283">
        <v>-492930</v>
      </c>
      <c r="W22" s="48">
        <v>-423450</v>
      </c>
      <c r="X22" s="282">
        <v>-129642</v>
      </c>
      <c r="Y22" s="283">
        <v>-553092</v>
      </c>
      <c r="Z22" s="45">
        <f t="shared" ref="Z22:Z29" si="29">IF((ABS((T22/W22)-1))&lt;100%,(T22/W22)-1,"N/A")</f>
        <v>-0.13092690990671862</v>
      </c>
      <c r="AA22" s="45">
        <f t="shared" ref="AA22:AA29" si="30">IF((ABS((V22/Y22)-1))&lt;100%,(V22/Y22)-1,"N/A")</f>
        <v>-0.10877394719142564</v>
      </c>
      <c r="AB22" s="48"/>
      <c r="AC22" s="282"/>
      <c r="AD22" s="283"/>
      <c r="AE22" s="48"/>
      <c r="AF22" s="282"/>
      <c r="AG22" s="283"/>
      <c r="AH22" s="45"/>
      <c r="AI22" s="45"/>
    </row>
    <row r="23" spans="1:35" s="25" customFormat="1" outlineLevel="1">
      <c r="A23" s="42" t="s">
        <v>20</v>
      </c>
      <c r="B23" s="43" t="s">
        <v>198</v>
      </c>
      <c r="C23" s="43" t="s">
        <v>195</v>
      </c>
      <c r="D23" s="48">
        <v>-7329</v>
      </c>
      <c r="E23" s="282">
        <v>0</v>
      </c>
      <c r="F23" s="283">
        <v>-7329</v>
      </c>
      <c r="G23" s="48">
        <v>14382</v>
      </c>
      <c r="H23" s="282">
        <v>0</v>
      </c>
      <c r="I23" s="283">
        <v>14382</v>
      </c>
      <c r="J23" s="45" t="str">
        <f t="shared" si="25"/>
        <v>N/A</v>
      </c>
      <c r="K23" s="45" t="str">
        <f t="shared" si="26"/>
        <v>N/A</v>
      </c>
      <c r="L23" s="48">
        <v>-6097</v>
      </c>
      <c r="M23" s="282">
        <v>0</v>
      </c>
      <c r="N23" s="283">
        <v>-6097</v>
      </c>
      <c r="O23" s="48">
        <v>12494</v>
      </c>
      <c r="P23" s="282">
        <v>0</v>
      </c>
      <c r="Q23" s="283">
        <v>12494</v>
      </c>
      <c r="R23" s="45" t="str">
        <f t="shared" si="27"/>
        <v>N/A</v>
      </c>
      <c r="S23" s="45" t="str">
        <f t="shared" si="28"/>
        <v>N/A</v>
      </c>
      <c r="T23" s="48">
        <v>-10123</v>
      </c>
      <c r="U23" s="282">
        <v>0</v>
      </c>
      <c r="V23" s="283">
        <v>-10123</v>
      </c>
      <c r="W23" s="48">
        <v>40516</v>
      </c>
      <c r="X23" s="282">
        <v>0</v>
      </c>
      <c r="Y23" s="283">
        <v>40516</v>
      </c>
      <c r="Z23" s="45" t="str">
        <f t="shared" si="29"/>
        <v>N/A</v>
      </c>
      <c r="AA23" s="45" t="str">
        <f t="shared" si="30"/>
        <v>N/A</v>
      </c>
      <c r="AB23" s="48"/>
      <c r="AC23" s="282"/>
      <c r="AD23" s="283"/>
      <c r="AE23" s="48"/>
      <c r="AF23" s="282"/>
      <c r="AG23" s="283"/>
      <c r="AH23" s="45"/>
      <c r="AI23" s="45"/>
    </row>
    <row r="24" spans="1:35" s="37" customFormat="1" ht="15.75">
      <c r="A24" s="66" t="s">
        <v>21</v>
      </c>
      <c r="B24" s="68" t="s">
        <v>21</v>
      </c>
      <c r="C24" s="68" t="s">
        <v>22</v>
      </c>
      <c r="D24" s="72">
        <v>23194</v>
      </c>
      <c r="E24" s="288">
        <v>-7549</v>
      </c>
      <c r="F24" s="289">
        <v>15645</v>
      </c>
      <c r="G24" s="72">
        <v>15531</v>
      </c>
      <c r="H24" s="288">
        <v>-13362</v>
      </c>
      <c r="I24" s="289">
        <v>2169</v>
      </c>
      <c r="J24" s="70">
        <f t="shared" si="25"/>
        <v>0.49340029618182979</v>
      </c>
      <c r="K24" s="70" t="str">
        <f t="shared" si="26"/>
        <v>N/A</v>
      </c>
      <c r="L24" s="72">
        <v>45199</v>
      </c>
      <c r="M24" s="288">
        <v>-11935</v>
      </c>
      <c r="N24" s="289">
        <v>33264</v>
      </c>
      <c r="O24" s="72">
        <v>27292</v>
      </c>
      <c r="P24" s="288">
        <v>-20490</v>
      </c>
      <c r="Q24" s="289">
        <v>6802</v>
      </c>
      <c r="R24" s="70">
        <f t="shared" si="27"/>
        <v>0.65612633738824555</v>
      </c>
      <c r="S24" s="70" t="str">
        <f t="shared" si="28"/>
        <v>N/A</v>
      </c>
      <c r="T24" s="72">
        <v>179422</v>
      </c>
      <c r="U24" s="288">
        <v>-8288</v>
      </c>
      <c r="V24" s="289">
        <v>171134</v>
      </c>
      <c r="W24" s="72">
        <v>165412</v>
      </c>
      <c r="X24" s="288">
        <v>-23293</v>
      </c>
      <c r="Y24" s="289">
        <v>142119</v>
      </c>
      <c r="Z24" s="70">
        <f t="shared" si="29"/>
        <v>8.4697603559596546E-2</v>
      </c>
      <c r="AA24" s="70">
        <f t="shared" si="30"/>
        <v>0.2041598941731928</v>
      </c>
      <c r="AB24" s="72"/>
      <c r="AC24" s="288"/>
      <c r="AD24" s="289"/>
      <c r="AE24" s="72"/>
      <c r="AF24" s="288"/>
      <c r="AG24" s="289"/>
      <c r="AH24" s="70"/>
      <c r="AI24" s="70"/>
    </row>
    <row r="25" spans="1:35" s="25" customFormat="1" outlineLevel="1">
      <c r="A25" s="42" t="s">
        <v>23</v>
      </c>
      <c r="B25" s="43" t="s">
        <v>199</v>
      </c>
      <c r="C25" s="43" t="s">
        <v>24</v>
      </c>
      <c r="D25" s="48">
        <v>-9220</v>
      </c>
      <c r="E25" s="282">
        <v>2350</v>
      </c>
      <c r="F25" s="283">
        <v>-6870</v>
      </c>
      <c r="G25" s="48">
        <v>61232</v>
      </c>
      <c r="H25" s="282">
        <v>3895</v>
      </c>
      <c r="I25" s="283">
        <v>65127</v>
      </c>
      <c r="J25" s="45" t="str">
        <f t="shared" si="25"/>
        <v>N/A</v>
      </c>
      <c r="K25" s="45" t="str">
        <f t="shared" si="26"/>
        <v>N/A</v>
      </c>
      <c r="L25" s="48">
        <v>-11285</v>
      </c>
      <c r="M25" s="282">
        <v>3484</v>
      </c>
      <c r="N25" s="283">
        <v>-7801</v>
      </c>
      <c r="O25" s="48">
        <v>53400</v>
      </c>
      <c r="P25" s="282">
        <v>5738</v>
      </c>
      <c r="Q25" s="283">
        <v>59138</v>
      </c>
      <c r="R25" s="45" t="str">
        <f t="shared" si="27"/>
        <v>N/A</v>
      </c>
      <c r="S25" s="45" t="str">
        <f t="shared" si="28"/>
        <v>N/A</v>
      </c>
      <c r="T25" s="48">
        <v>-23346</v>
      </c>
      <c r="U25" s="282">
        <v>50</v>
      </c>
      <c r="V25" s="283">
        <v>-23296</v>
      </c>
      <c r="W25" s="48">
        <v>48493</v>
      </c>
      <c r="X25" s="282">
        <v>7306</v>
      </c>
      <c r="Y25" s="283">
        <v>55799</v>
      </c>
      <c r="Z25" s="45" t="str">
        <f t="shared" si="29"/>
        <v>N/A</v>
      </c>
      <c r="AA25" s="45" t="str">
        <f t="shared" si="30"/>
        <v>N/A</v>
      </c>
      <c r="AB25" s="48"/>
      <c r="AC25" s="282"/>
      <c r="AD25" s="283"/>
      <c r="AE25" s="48"/>
      <c r="AF25" s="282"/>
      <c r="AG25" s="283"/>
      <c r="AH25" s="45"/>
      <c r="AI25" s="45"/>
    </row>
    <row r="26" spans="1:35" s="37" customFormat="1" ht="15.75">
      <c r="A26" s="66" t="s">
        <v>25</v>
      </c>
      <c r="B26" s="68" t="s">
        <v>204</v>
      </c>
      <c r="C26" s="68" t="s">
        <v>26</v>
      </c>
      <c r="D26" s="72">
        <v>13974</v>
      </c>
      <c r="E26" s="288">
        <v>-5199</v>
      </c>
      <c r="F26" s="289">
        <v>8775</v>
      </c>
      <c r="G26" s="72">
        <v>76763</v>
      </c>
      <c r="H26" s="288">
        <v>-9467</v>
      </c>
      <c r="I26" s="289">
        <v>67296</v>
      </c>
      <c r="J26" s="70">
        <f t="shared" si="25"/>
        <v>-0.81795917303909438</v>
      </c>
      <c r="K26" s="70">
        <f t="shared" si="26"/>
        <v>-0.86960592011412263</v>
      </c>
      <c r="L26" s="72">
        <v>33914</v>
      </c>
      <c r="M26" s="288">
        <v>-8451</v>
      </c>
      <c r="N26" s="289">
        <v>25463</v>
      </c>
      <c r="O26" s="72">
        <v>80692</v>
      </c>
      <c r="P26" s="288">
        <v>-14752</v>
      </c>
      <c r="Q26" s="289">
        <v>65940</v>
      </c>
      <c r="R26" s="70">
        <f t="shared" si="27"/>
        <v>-0.57971050413919589</v>
      </c>
      <c r="S26" s="70">
        <f t="shared" si="28"/>
        <v>-0.6138459205338187</v>
      </c>
      <c r="T26" s="72">
        <v>156076</v>
      </c>
      <c r="U26" s="288">
        <v>-8238</v>
      </c>
      <c r="V26" s="289">
        <v>147838</v>
      </c>
      <c r="W26" s="72">
        <v>213905</v>
      </c>
      <c r="X26" s="288">
        <v>-15987</v>
      </c>
      <c r="Y26" s="289">
        <v>197918</v>
      </c>
      <c r="Z26" s="70">
        <f t="shared" si="29"/>
        <v>-0.27034898669970309</v>
      </c>
      <c r="AA26" s="70">
        <f t="shared" si="30"/>
        <v>-0.25303408482300749</v>
      </c>
      <c r="AB26" s="72"/>
      <c r="AC26" s="288"/>
      <c r="AD26" s="289"/>
      <c r="AE26" s="72"/>
      <c r="AF26" s="288"/>
      <c r="AG26" s="289"/>
      <c r="AH26" s="70"/>
      <c r="AI26" s="70"/>
    </row>
    <row r="27" spans="1:35" s="25" customFormat="1" outlineLevel="1">
      <c r="A27" s="42" t="s">
        <v>27</v>
      </c>
      <c r="B27" s="43" t="s">
        <v>205</v>
      </c>
      <c r="C27" s="43" t="s">
        <v>202</v>
      </c>
      <c r="D27" s="48">
        <v>-692984</v>
      </c>
      <c r="E27" s="282">
        <v>27235</v>
      </c>
      <c r="F27" s="283">
        <v>-665749</v>
      </c>
      <c r="G27" s="48">
        <v>-579908</v>
      </c>
      <c r="H27" s="282">
        <v>48645</v>
      </c>
      <c r="I27" s="283">
        <v>-531263</v>
      </c>
      <c r="J27" s="45">
        <f t="shared" si="25"/>
        <v>0.19498955006656238</v>
      </c>
      <c r="K27" s="45">
        <f t="shared" si="26"/>
        <v>0.25314392306635325</v>
      </c>
      <c r="L27" s="48">
        <v>-840133</v>
      </c>
      <c r="M27" s="282">
        <v>5156</v>
      </c>
      <c r="N27" s="283">
        <v>-834977</v>
      </c>
      <c r="O27" s="48">
        <v>-664794</v>
      </c>
      <c r="P27" s="282">
        <v>-39835</v>
      </c>
      <c r="Q27" s="283">
        <v>-704629</v>
      </c>
      <c r="R27" s="45">
        <f t="shared" si="27"/>
        <v>0.26374937198590831</v>
      </c>
      <c r="S27" s="45">
        <f t="shared" si="28"/>
        <v>0.18498812850450386</v>
      </c>
      <c r="T27" s="48">
        <v>-870087</v>
      </c>
      <c r="U27" s="282">
        <v>5013</v>
      </c>
      <c r="V27" s="283">
        <v>-865074</v>
      </c>
      <c r="W27" s="48">
        <v>-893466</v>
      </c>
      <c r="X27" s="282">
        <v>-66048</v>
      </c>
      <c r="Y27" s="283">
        <v>-959514</v>
      </c>
      <c r="Z27" s="45">
        <f t="shared" si="29"/>
        <v>-2.6166636447273905E-2</v>
      </c>
      <c r="AA27" s="45">
        <f t="shared" si="30"/>
        <v>-9.8424827568956763E-2</v>
      </c>
      <c r="AB27" s="48"/>
      <c r="AC27" s="282"/>
      <c r="AD27" s="283"/>
      <c r="AE27" s="48"/>
      <c r="AF27" s="282"/>
      <c r="AG27" s="283"/>
      <c r="AH27" s="45"/>
      <c r="AI27" s="45"/>
    </row>
    <row r="28" spans="1:35" s="25" customFormat="1" outlineLevel="1">
      <c r="A28" s="42" t="s">
        <v>28</v>
      </c>
      <c r="B28" s="43" t="s">
        <v>201</v>
      </c>
      <c r="C28" s="43" t="s">
        <v>29</v>
      </c>
      <c r="D28" s="48">
        <v>644195</v>
      </c>
      <c r="E28" s="282">
        <v>-17773</v>
      </c>
      <c r="F28" s="283">
        <v>626422</v>
      </c>
      <c r="G28" s="48">
        <v>632133</v>
      </c>
      <c r="H28" s="282">
        <v>-44263</v>
      </c>
      <c r="I28" s="283">
        <v>587870</v>
      </c>
      <c r="J28" s="45">
        <f t="shared" si="25"/>
        <v>1.9081427484405999E-2</v>
      </c>
      <c r="K28" s="45">
        <f t="shared" si="26"/>
        <v>6.5579124636399255E-2</v>
      </c>
      <c r="L28" s="48">
        <v>779848</v>
      </c>
      <c r="M28" s="282">
        <v>10147</v>
      </c>
      <c r="N28" s="283">
        <v>789995</v>
      </c>
      <c r="O28" s="48">
        <v>703414</v>
      </c>
      <c r="P28" s="282">
        <v>27680</v>
      </c>
      <c r="Q28" s="283">
        <v>731094</v>
      </c>
      <c r="R28" s="45">
        <f t="shared" si="27"/>
        <v>0.10866147105403079</v>
      </c>
      <c r="S28" s="45">
        <f t="shared" si="28"/>
        <v>8.0565563388565575E-2</v>
      </c>
      <c r="T28" s="48">
        <v>764691</v>
      </c>
      <c r="U28" s="282">
        <v>10147</v>
      </c>
      <c r="V28" s="283">
        <v>774838</v>
      </c>
      <c r="W28" s="48">
        <v>958975</v>
      </c>
      <c r="X28" s="282">
        <v>55789</v>
      </c>
      <c r="Y28" s="283">
        <v>1014764</v>
      </c>
      <c r="Z28" s="45">
        <f t="shared" si="29"/>
        <v>-0.20259547954847623</v>
      </c>
      <c r="AA28" s="45">
        <f t="shared" si="30"/>
        <v>-0.23643526967846706</v>
      </c>
      <c r="AB28" s="48"/>
      <c r="AC28" s="282"/>
      <c r="AD28" s="283"/>
      <c r="AE28" s="48"/>
      <c r="AF28" s="282"/>
      <c r="AG28" s="283"/>
      <c r="AH28" s="45"/>
      <c r="AI28" s="45"/>
    </row>
    <row r="29" spans="1:35" s="25" customFormat="1">
      <c r="A29" s="66" t="s">
        <v>30</v>
      </c>
      <c r="B29" s="152" t="s">
        <v>200</v>
      </c>
      <c r="C29" s="152" t="s">
        <v>31</v>
      </c>
      <c r="D29" s="86">
        <v>-34815</v>
      </c>
      <c r="E29" s="292">
        <v>4263</v>
      </c>
      <c r="F29" s="293">
        <v>-30552</v>
      </c>
      <c r="G29" s="86">
        <v>128988</v>
      </c>
      <c r="H29" s="292">
        <v>-5085</v>
      </c>
      <c r="I29" s="293">
        <v>123903</v>
      </c>
      <c r="J29" s="85" t="str">
        <f t="shared" si="25"/>
        <v>N/A</v>
      </c>
      <c r="K29" s="85" t="str">
        <f t="shared" si="26"/>
        <v>N/A</v>
      </c>
      <c r="L29" s="86">
        <v>-26371</v>
      </c>
      <c r="M29" s="292">
        <v>6852</v>
      </c>
      <c r="N29" s="293">
        <v>-19519</v>
      </c>
      <c r="O29" s="86">
        <v>119312</v>
      </c>
      <c r="P29" s="292">
        <v>-26907</v>
      </c>
      <c r="Q29" s="293">
        <v>92405</v>
      </c>
      <c r="R29" s="85" t="str">
        <f t="shared" si="27"/>
        <v>N/A</v>
      </c>
      <c r="S29" s="85" t="str">
        <f t="shared" si="28"/>
        <v>N/A</v>
      </c>
      <c r="T29" s="86">
        <v>50680</v>
      </c>
      <c r="U29" s="292">
        <v>6922</v>
      </c>
      <c r="V29" s="293">
        <v>57602</v>
      </c>
      <c r="W29" s="86">
        <v>279414</v>
      </c>
      <c r="X29" s="292">
        <v>-26246</v>
      </c>
      <c r="Y29" s="293">
        <v>253168</v>
      </c>
      <c r="Z29" s="85">
        <f t="shared" si="29"/>
        <v>-0.81862039840523382</v>
      </c>
      <c r="AA29" s="85">
        <f t="shared" si="30"/>
        <v>-0.77247519433735701</v>
      </c>
      <c r="AB29" s="86"/>
      <c r="AC29" s="292"/>
      <c r="AD29" s="293"/>
      <c r="AE29" s="86"/>
      <c r="AF29" s="292"/>
      <c r="AG29" s="293"/>
      <c r="AH29" s="85"/>
      <c r="AI29" s="85"/>
    </row>
    <row r="30" spans="1:35" s="64" customFormat="1" ht="11.25">
      <c r="A30" s="57" t="s">
        <v>32</v>
      </c>
      <c r="B30" s="59" t="s">
        <v>32</v>
      </c>
      <c r="C30" s="59" t="s">
        <v>250</v>
      </c>
      <c r="D30" s="63">
        <f t="shared" ref="D30:I30" si="31">IFERROR(D29/D$8,"")</f>
        <v>-4.7405490621978009E-3</v>
      </c>
      <c r="E30" s="286" t="str">
        <f t="shared" si="31"/>
        <v/>
      </c>
      <c r="F30" s="287">
        <f t="shared" si="31"/>
        <v>-4.1600820033970186E-3</v>
      </c>
      <c r="G30" s="63">
        <f t="shared" si="31"/>
        <v>1.7673816230566929E-2</v>
      </c>
      <c r="H30" s="286" t="str">
        <f t="shared" si="31"/>
        <v/>
      </c>
      <c r="I30" s="287">
        <f t="shared" si="31"/>
        <v>1.6977074242688732E-2</v>
      </c>
      <c r="J30" s="61">
        <f>IF((ABS((D30-G30)*10000))&lt;1000,(D30-G30)*10000,"N/A")</f>
        <v>-224.14365292764728</v>
      </c>
      <c r="K30" s="61">
        <f>IF((ABS((F30-I30)*10000))&lt;1000,(F30-I30)*10000,"N/A")</f>
        <v>-211.37156246085749</v>
      </c>
      <c r="L30" s="63">
        <f t="shared" ref="L30:Q30" si="32">IFERROR(L29/L$8,"")</f>
        <v>-2.4042364741754954E-3</v>
      </c>
      <c r="M30" s="286" t="str">
        <f t="shared" si="32"/>
        <v/>
      </c>
      <c r="N30" s="287">
        <f t="shared" si="32"/>
        <v>-1.7795416078052215E-3</v>
      </c>
      <c r="O30" s="63">
        <f t="shared" si="32"/>
        <v>1.1023696253336573E-2</v>
      </c>
      <c r="P30" s="286" t="str">
        <f t="shared" si="32"/>
        <v/>
      </c>
      <c r="Q30" s="287">
        <f t="shared" si="32"/>
        <v>8.5376546557728149E-3</v>
      </c>
      <c r="R30" s="61">
        <f>IF((ABS((L30-O30)*10000))&lt;1000,(L30-O30)*10000,"N/A")</f>
        <v>-134.27932727512069</v>
      </c>
      <c r="S30" s="61">
        <f>IF((ABS((N30-Q30)*10000))&lt;1000,(N30-Q30)*10000,"N/A")</f>
        <v>-103.17196263578037</v>
      </c>
      <c r="T30" s="63">
        <f t="shared" ref="T30:Y30" si="33">IFERROR(T29/T$8,"")</f>
        <v>3.3139164941431366E-3</v>
      </c>
      <c r="U30" s="286" t="str">
        <f t="shared" si="33"/>
        <v/>
      </c>
      <c r="V30" s="287">
        <f t="shared" si="33"/>
        <v>3.7665394217764984E-3</v>
      </c>
      <c r="W30" s="63">
        <f t="shared" si="33"/>
        <v>1.8790416453177926E-2</v>
      </c>
      <c r="X30" s="286" t="str">
        <f t="shared" si="33"/>
        <v/>
      </c>
      <c r="Y30" s="287">
        <f t="shared" si="33"/>
        <v>1.7025389395728736E-2</v>
      </c>
      <c r="Z30" s="61">
        <f>IF((ABS((T30-W30)*10000))&lt;1000,(T30-W30)*10000,"N/A")</f>
        <v>-154.76499959034791</v>
      </c>
      <c r="AA30" s="61">
        <f>IF((ABS((V30-Y30)*10000))&lt;1000,(V30-Y30)*10000,"N/A")</f>
        <v>-132.58849973952238</v>
      </c>
      <c r="AB30" s="63"/>
      <c r="AC30" s="286"/>
      <c r="AD30" s="287"/>
      <c r="AE30" s="63"/>
      <c r="AF30" s="286"/>
      <c r="AG30" s="287"/>
      <c r="AH30" s="61"/>
      <c r="AI30" s="61"/>
    </row>
    <row r="31" spans="1:35" s="25" customFormat="1">
      <c r="A31" s="66" t="s">
        <v>96</v>
      </c>
      <c r="B31" s="144" t="s">
        <v>313</v>
      </c>
      <c r="C31" s="144" t="s">
        <v>34</v>
      </c>
      <c r="D31" s="52">
        <v>386328</v>
      </c>
      <c r="E31" s="284">
        <v>147680</v>
      </c>
      <c r="F31" s="285">
        <v>534008</v>
      </c>
      <c r="G31" s="52">
        <v>408917</v>
      </c>
      <c r="H31" s="284">
        <v>145060</v>
      </c>
      <c r="I31" s="285">
        <v>553977</v>
      </c>
      <c r="J31" s="51">
        <f>IF((ABS((D31/G31)-1))&lt;100%,(D31/G31)-1,"N/A")</f>
        <v>-5.524103913508116E-2</v>
      </c>
      <c r="K31" s="51">
        <f>IF((ABS((F31/I31)-1))&lt;100%,(F31/I31)-1,"N/A")</f>
        <v>-3.6046622874234879E-2</v>
      </c>
      <c r="L31" s="52">
        <v>586747</v>
      </c>
      <c r="M31" s="284">
        <v>222614</v>
      </c>
      <c r="N31" s="285">
        <v>809361</v>
      </c>
      <c r="O31" s="52">
        <v>584409</v>
      </c>
      <c r="P31" s="284">
        <v>217582</v>
      </c>
      <c r="Q31" s="285">
        <v>801991</v>
      </c>
      <c r="R31" s="51">
        <f>IF((ABS((L31/O31)-1))&lt;100%,(L31/O31)-1,"N/A")</f>
        <v>4.0006228514619657E-3</v>
      </c>
      <c r="S31" s="51">
        <f>IF((ABS((N31/Q31)-1))&lt;100%,(N31/Q31)-1,"N/A")</f>
        <v>9.1896293100546256E-3</v>
      </c>
      <c r="T31" s="52">
        <v>979809</v>
      </c>
      <c r="U31" s="284">
        <v>299973</v>
      </c>
      <c r="V31" s="285">
        <v>1279782</v>
      </c>
      <c r="W31" s="52">
        <v>920351</v>
      </c>
      <c r="X31" s="284">
        <v>294848</v>
      </c>
      <c r="Y31" s="285">
        <v>1215199</v>
      </c>
      <c r="Z31" s="51">
        <f>IF((ABS((T31/W31)-1))&lt;100%,(T31/W31)-1,"N/A")</f>
        <v>6.4603613186708042E-2</v>
      </c>
      <c r="AA31" s="51">
        <f>IF((ABS((V31/Y31)-1))&lt;100%,(V31/Y31)-1,"N/A")</f>
        <v>5.314602793451928E-2</v>
      </c>
      <c r="AB31" s="52"/>
      <c r="AC31" s="284"/>
      <c r="AD31" s="285"/>
      <c r="AE31" s="52"/>
      <c r="AF31" s="284"/>
      <c r="AG31" s="285"/>
      <c r="AH31" s="51"/>
      <c r="AI31" s="51"/>
    </row>
    <row r="32" spans="1:35" s="64" customFormat="1" ht="11.25">
      <c r="A32" s="57" t="s">
        <v>35</v>
      </c>
      <c r="B32" s="59" t="s">
        <v>35</v>
      </c>
      <c r="C32" s="59" t="s">
        <v>251</v>
      </c>
      <c r="D32" s="88">
        <f t="shared" ref="D32:I32" si="34">IFERROR(D31/D$8,"")</f>
        <v>5.2603959158430337E-2</v>
      </c>
      <c r="E32" s="286" t="str">
        <f t="shared" si="34"/>
        <v/>
      </c>
      <c r="F32" s="294">
        <f t="shared" si="34"/>
        <v>7.2712656142643203E-2</v>
      </c>
      <c r="G32" s="88">
        <f t="shared" si="34"/>
        <v>5.6029428408493322E-2</v>
      </c>
      <c r="H32" s="286" t="str">
        <f t="shared" si="34"/>
        <v/>
      </c>
      <c r="I32" s="294">
        <f t="shared" si="34"/>
        <v>7.590541518560466E-2</v>
      </c>
      <c r="J32" s="61">
        <f>IF((ABS((D32-G32)*10000))&lt;1000,(D32-G32)*10000,"N/A")</f>
        <v>-34.254692500629844</v>
      </c>
      <c r="K32" s="61">
        <f>IF((ABS((F32-I32)*10000))&lt;1000,(F32-I32)*10000,"N/A")</f>
        <v>-31.927590429614572</v>
      </c>
      <c r="L32" s="88">
        <f t="shared" ref="L32:Q32" si="35">IFERROR(L31/L$8,"")</f>
        <v>5.3493554985137061E-2</v>
      </c>
      <c r="M32" s="286" t="str">
        <f t="shared" si="35"/>
        <v/>
      </c>
      <c r="N32" s="294">
        <f t="shared" si="35"/>
        <v>7.3789209244061779E-2</v>
      </c>
      <c r="O32" s="88">
        <f t="shared" si="35"/>
        <v>5.3995803470867756E-2</v>
      </c>
      <c r="P32" s="286" t="str">
        <f t="shared" si="35"/>
        <v/>
      </c>
      <c r="Q32" s="294">
        <f t="shared" si="35"/>
        <v>7.4099044370303499E-2</v>
      </c>
      <c r="R32" s="61">
        <f>IF((ABS((L32-O32)*10000))&lt;1000,(L32-O32)*10000,"N/A")</f>
        <v>-5.0224848573069556</v>
      </c>
      <c r="S32" s="61">
        <f>IF((ABS((N32-Q32)*10000))&lt;1000,(N32-Q32)*10000,"N/A")</f>
        <v>-3.0983512624171983</v>
      </c>
      <c r="T32" s="88">
        <f t="shared" ref="T32:Y32" si="36">IFERROR(T31/T$8,"")</f>
        <v>6.4068768867598505E-2</v>
      </c>
      <c r="U32" s="286" t="str">
        <f t="shared" si="36"/>
        <v/>
      </c>
      <c r="V32" s="294">
        <f t="shared" si="36"/>
        <v>8.3683715049476942E-2</v>
      </c>
      <c r="W32" s="88">
        <f t="shared" si="36"/>
        <v>6.1893028170022825E-2</v>
      </c>
      <c r="X32" s="286" t="str">
        <f t="shared" si="36"/>
        <v/>
      </c>
      <c r="Y32" s="294">
        <f t="shared" si="36"/>
        <v>8.172137145413387E-2</v>
      </c>
      <c r="Z32" s="61">
        <f>IF((ABS((T32-W32)*10000))&lt;1000,(T32-W32)*10000,"N/A")</f>
        <v>21.757406975756801</v>
      </c>
      <c r="AA32" s="61">
        <f>IF((ABS((V32-Y32)*10000))&lt;1000,(V32-Y32)*10000,"N/A")</f>
        <v>19.623435953430718</v>
      </c>
      <c r="AB32" s="88"/>
      <c r="AC32" s="286"/>
      <c r="AD32" s="294"/>
      <c r="AE32" s="88"/>
      <c r="AF32" s="286"/>
      <c r="AG32" s="294"/>
      <c r="AH32" s="61"/>
      <c r="AI32" s="61"/>
    </row>
    <row r="33" spans="1:229" s="25" customFormat="1">
      <c r="A33" s="66" t="s">
        <v>36</v>
      </c>
      <c r="B33" s="144" t="s">
        <v>36</v>
      </c>
      <c r="C33" s="144" t="s">
        <v>36</v>
      </c>
      <c r="D33" s="52">
        <v>352571</v>
      </c>
      <c r="E33" s="284">
        <v>148271</v>
      </c>
      <c r="F33" s="285">
        <v>500842</v>
      </c>
      <c r="G33" s="52">
        <v>355979</v>
      </c>
      <c r="H33" s="284">
        <v>145238</v>
      </c>
      <c r="I33" s="285">
        <v>501217</v>
      </c>
      <c r="J33" s="51">
        <f>IF((ABS((D33/G33)-1))&lt;100%,(D33/G33)-1,"N/A")</f>
        <v>-9.5735984426047471E-3</v>
      </c>
      <c r="K33" s="51">
        <f>IF((ABS((F33/I33)-1))&lt;100%,(F33/I33)-1,"N/A")</f>
        <v>-7.4817893247836054E-4</v>
      </c>
      <c r="L33" s="52">
        <v>547660</v>
      </c>
      <c r="M33" s="284">
        <v>223417</v>
      </c>
      <c r="N33" s="285">
        <v>771077</v>
      </c>
      <c r="O33" s="52">
        <v>548352</v>
      </c>
      <c r="P33" s="284">
        <v>217764</v>
      </c>
      <c r="Q33" s="285">
        <v>766116</v>
      </c>
      <c r="R33" s="51">
        <f>IF((ABS((L33/O33)-1))&lt;100%,(L33/O33)-1,"N/A")</f>
        <v>-1.2619631185807334E-3</v>
      </c>
      <c r="S33" s="51">
        <f>IF((ABS((N33/Q33)-1))&lt;100%,(N33/Q33)-1,"N/A")</f>
        <v>6.4755206783306818E-3</v>
      </c>
      <c r="T33" s="52">
        <v>885500</v>
      </c>
      <c r="U33" s="284">
        <v>300962</v>
      </c>
      <c r="V33" s="285">
        <v>1186462</v>
      </c>
      <c r="W33" s="52">
        <v>852089</v>
      </c>
      <c r="X33" s="284">
        <v>295026</v>
      </c>
      <c r="Y33" s="285">
        <v>1147115</v>
      </c>
      <c r="Z33" s="51">
        <f>IF((ABS((T33/W33)-1))&lt;100%,(T33/W33)-1,"N/A")</f>
        <v>3.9210692779744871E-2</v>
      </c>
      <c r="AA33" s="51">
        <f>IF((ABS((V33/Y33)-1))&lt;100%,(V33/Y33)-1,"N/A")</f>
        <v>3.4300832959206273E-2</v>
      </c>
      <c r="AB33" s="52"/>
      <c r="AC33" s="284"/>
      <c r="AD33" s="285"/>
      <c r="AE33" s="52"/>
      <c r="AF33" s="284"/>
      <c r="AG33" s="285"/>
      <c r="AH33" s="51"/>
      <c r="AI33" s="51"/>
    </row>
    <row r="34" spans="1:229" s="64" customFormat="1" ht="11.25" hidden="1" outlineLevel="1">
      <c r="A34" s="57" t="s">
        <v>37</v>
      </c>
      <c r="B34" s="59" t="s">
        <v>37</v>
      </c>
      <c r="C34" s="59" t="s">
        <v>252</v>
      </c>
      <c r="D34" s="88">
        <f t="shared" ref="D34:I34" si="37">IFERROR(D33/D$8,"")</f>
        <v>4.8007471590065805E-2</v>
      </c>
      <c r="E34" s="286" t="str">
        <f t="shared" si="37"/>
        <v/>
      </c>
      <c r="F34" s="294">
        <f t="shared" si="37"/>
        <v>6.8196641488130719E-2</v>
      </c>
      <c r="G34" s="88">
        <f t="shared" si="37"/>
        <v>4.8775912704600306E-2</v>
      </c>
      <c r="H34" s="286" t="str">
        <f t="shared" si="37"/>
        <v/>
      </c>
      <c r="I34" s="294">
        <f t="shared" si="37"/>
        <v>6.8676288876764219E-2</v>
      </c>
      <c r="J34" s="61">
        <f>IF((ABS((D34-G34)*10000))&lt;1000,(D34-G34)*10000,"N/A")</f>
        <v>-7.6844111453450159</v>
      </c>
      <c r="K34" s="61">
        <f>IF((ABS((F34-I34)*10000))&lt;1000,(F34-I34)*10000,"N/A")</f>
        <v>-4.7964738863350007</v>
      </c>
      <c r="L34" s="88">
        <f t="shared" ref="L34:Q34" si="38">IFERROR(L33/L$8,"")</f>
        <v>4.9930004453640431E-2</v>
      </c>
      <c r="M34" s="286" t="str">
        <f t="shared" si="38"/>
        <v/>
      </c>
      <c r="N34" s="294">
        <f t="shared" si="38"/>
        <v>7.0298867991271413E-2</v>
      </c>
      <c r="O34" s="88">
        <f t="shared" si="38"/>
        <v>5.0664358052078723E-2</v>
      </c>
      <c r="P34" s="286" t="str">
        <f t="shared" si="38"/>
        <v/>
      </c>
      <c r="Q34" s="294">
        <f t="shared" si="38"/>
        <v>7.0784414634078738E-2</v>
      </c>
      <c r="R34" s="61">
        <f>IF((ABS((L34-O34)*10000))&lt;1000,(L34-O34)*10000,"N/A")</f>
        <v>-7.3435359843829211</v>
      </c>
      <c r="S34" s="61">
        <f>IF((ABS((N34-Q34)*10000))&lt;1000,(N34-Q34)*10000,"N/A")</f>
        <v>-4.855466428073246</v>
      </c>
      <c r="T34" s="88">
        <f t="shared" ref="T34:Y34" si="39">IFERROR(T33/T$8,"")</f>
        <v>5.7901993992970545E-2</v>
      </c>
      <c r="U34" s="286" t="str">
        <f t="shared" si="39"/>
        <v/>
      </c>
      <c r="V34" s="294">
        <f t="shared" si="39"/>
        <v>7.7581609934373602E-2</v>
      </c>
      <c r="W34" s="88">
        <f t="shared" si="39"/>
        <v>5.7302451434688047E-2</v>
      </c>
      <c r="X34" s="286" t="str">
        <f t="shared" si="39"/>
        <v/>
      </c>
      <c r="Y34" s="294">
        <f t="shared" si="39"/>
        <v>7.7142765107285946E-2</v>
      </c>
      <c r="Z34" s="61">
        <f>IF((ABS((T34-W34)*10000))&lt;1000,(T34-W34)*10000,"N/A")</f>
        <v>5.9954255828249812</v>
      </c>
      <c r="AA34" s="61">
        <f>IF((ABS((V34-Y34)*10000))&lt;1000,(V34-Y34)*10000,"N/A")</f>
        <v>4.3884482708765606</v>
      </c>
      <c r="AB34" s="88"/>
      <c r="AC34" s="286"/>
      <c r="AD34" s="294"/>
      <c r="AE34" s="88"/>
      <c r="AF34" s="286"/>
      <c r="AG34" s="294"/>
      <c r="AH34" s="61"/>
      <c r="AI34" s="61"/>
    </row>
    <row r="35" spans="1:229" collapsed="1">
      <c r="A35" s="20"/>
      <c r="B35" s="19"/>
      <c r="C35" s="19"/>
      <c r="D35" s="19"/>
      <c r="E35" s="19"/>
      <c r="F35" s="19"/>
      <c r="G35" s="19"/>
      <c r="H35" s="19"/>
      <c r="I35" s="19"/>
      <c r="J35" s="98"/>
      <c r="K35" s="98"/>
      <c r="L35" s="25"/>
      <c r="M35" s="25"/>
      <c r="N35" s="25"/>
      <c r="O35" s="25"/>
      <c r="P35" s="25"/>
      <c r="Q35" s="25"/>
      <c r="R35" s="124"/>
      <c r="S35" s="124"/>
      <c r="T35" s="25"/>
      <c r="U35" s="25"/>
      <c r="V35" s="25"/>
      <c r="W35" s="25"/>
      <c r="X35" s="25"/>
      <c r="Y35" s="25"/>
      <c r="Z35" s="124"/>
      <c r="AA35" s="124"/>
      <c r="AB35" s="300"/>
    </row>
    <row r="36" spans="1:229" s="65" customFormat="1">
      <c r="A36" s="101"/>
      <c r="B36" s="100"/>
      <c r="C36" s="157"/>
      <c r="D36" s="102"/>
      <c r="E36" s="102"/>
      <c r="F36" s="102"/>
      <c r="G36" s="102"/>
      <c r="H36" s="102"/>
      <c r="I36" s="102"/>
      <c r="J36" s="103"/>
      <c r="K36" s="103"/>
      <c r="L36" s="64"/>
      <c r="M36" s="64"/>
      <c r="N36" s="64"/>
      <c r="O36" s="64"/>
      <c r="P36" s="64"/>
      <c r="Q36" s="64"/>
      <c r="R36" s="124"/>
      <c r="S36" s="124"/>
      <c r="T36" s="64"/>
      <c r="U36" s="64"/>
      <c r="V36" s="64"/>
      <c r="W36" s="64"/>
      <c r="X36" s="64"/>
      <c r="Y36" s="64"/>
      <c r="Z36" s="124"/>
      <c r="AA36" s="124"/>
      <c r="AB36" s="300"/>
      <c r="AC36" s="64"/>
      <c r="AD36" s="64"/>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4"/>
      <c r="BS36" s="64"/>
      <c r="BT36" s="64"/>
      <c r="BU36" s="64"/>
      <c r="BV36" s="64"/>
      <c r="BW36" s="64"/>
      <c r="BX36" s="64"/>
      <c r="BY36" s="64"/>
      <c r="BZ36" s="64"/>
      <c r="CA36" s="64"/>
      <c r="CB36" s="64"/>
      <c r="CC36" s="64"/>
      <c r="CD36" s="64"/>
      <c r="CE36" s="64"/>
      <c r="CF36" s="64"/>
      <c r="CG36" s="64"/>
      <c r="CH36" s="64"/>
      <c r="CI36" s="64"/>
      <c r="CJ36" s="64"/>
      <c r="CK36" s="64"/>
      <c r="CL36" s="64"/>
      <c r="CM36" s="64"/>
      <c r="CN36" s="64"/>
      <c r="CO36" s="64"/>
      <c r="CP36" s="64"/>
      <c r="CQ36" s="64"/>
      <c r="CR36" s="64"/>
      <c r="CS36" s="64"/>
      <c r="CT36" s="64"/>
      <c r="CU36" s="64"/>
      <c r="CV36" s="64"/>
      <c r="CW36" s="64"/>
      <c r="CX36" s="64"/>
      <c r="CY36" s="64"/>
      <c r="CZ36" s="64"/>
      <c r="DA36" s="64"/>
      <c r="DB36" s="64"/>
      <c r="DC36" s="64"/>
      <c r="DD36" s="64"/>
      <c r="DE36" s="64"/>
      <c r="DF36" s="64"/>
      <c r="DG36" s="64"/>
      <c r="DH36" s="64"/>
      <c r="DI36" s="64"/>
      <c r="DJ36" s="64"/>
      <c r="DK36" s="64"/>
      <c r="DL36" s="64"/>
      <c r="DM36" s="64"/>
      <c r="DN36" s="64"/>
      <c r="DO36" s="64"/>
      <c r="DP36" s="64"/>
      <c r="DQ36" s="64"/>
      <c r="DR36" s="64"/>
      <c r="DS36" s="64"/>
      <c r="DT36" s="64"/>
      <c r="DU36" s="64"/>
      <c r="DV36" s="64"/>
      <c r="DW36" s="64"/>
      <c r="DX36" s="64"/>
      <c r="DY36" s="64"/>
      <c r="DZ36" s="64"/>
      <c r="EA36" s="64"/>
      <c r="EB36" s="64"/>
      <c r="EC36" s="64"/>
      <c r="ED36" s="64"/>
      <c r="EE36" s="64"/>
      <c r="EF36" s="64"/>
      <c r="EG36" s="64"/>
      <c r="EH36" s="64"/>
      <c r="EI36" s="64"/>
      <c r="EJ36" s="64"/>
      <c r="EK36" s="64"/>
      <c r="EL36" s="64"/>
      <c r="EM36" s="64"/>
      <c r="EN36" s="64"/>
      <c r="EO36" s="64"/>
      <c r="EP36" s="64"/>
      <c r="EQ36" s="64"/>
      <c r="ER36" s="64"/>
      <c r="ES36" s="64"/>
      <c r="ET36" s="64"/>
      <c r="EU36" s="64"/>
      <c r="EV36" s="64"/>
      <c r="EW36" s="64"/>
      <c r="EX36" s="64"/>
      <c r="EY36" s="64"/>
      <c r="EZ36" s="64"/>
      <c r="FA36" s="64"/>
      <c r="FB36" s="64"/>
      <c r="FC36" s="64"/>
      <c r="FD36" s="64"/>
      <c r="FE36" s="64"/>
      <c r="FF36" s="64"/>
      <c r="FG36" s="64"/>
      <c r="FH36" s="64"/>
      <c r="FI36" s="64"/>
      <c r="FJ36" s="64"/>
      <c r="FK36" s="64"/>
      <c r="FL36" s="64"/>
      <c r="FM36" s="64"/>
      <c r="FN36" s="64"/>
      <c r="FO36" s="64"/>
      <c r="FP36" s="64"/>
      <c r="FQ36" s="64"/>
      <c r="FR36" s="64"/>
      <c r="FS36" s="64"/>
      <c r="FT36" s="64"/>
      <c r="FU36" s="64"/>
      <c r="FV36" s="64"/>
      <c r="FW36" s="64"/>
      <c r="FX36" s="64"/>
      <c r="FY36" s="64"/>
      <c r="FZ36" s="64"/>
      <c r="GA36" s="64"/>
      <c r="GB36" s="64"/>
      <c r="GC36" s="64"/>
      <c r="GD36" s="64"/>
      <c r="GE36" s="64"/>
      <c r="GF36" s="64"/>
      <c r="GG36" s="64"/>
      <c r="GH36" s="64"/>
      <c r="GI36" s="64"/>
      <c r="GJ36" s="64"/>
      <c r="GK36" s="64"/>
      <c r="GL36" s="64"/>
      <c r="GM36" s="64"/>
      <c r="GN36" s="64"/>
      <c r="GO36" s="64"/>
      <c r="GP36" s="64"/>
      <c r="GQ36" s="64"/>
      <c r="GR36" s="64"/>
      <c r="GS36" s="64"/>
      <c r="GT36" s="64"/>
      <c r="GU36" s="64"/>
      <c r="GV36" s="64"/>
      <c r="GW36" s="64"/>
      <c r="GX36" s="64"/>
      <c r="GY36" s="64"/>
      <c r="GZ36" s="64"/>
      <c r="HA36" s="64"/>
      <c r="HB36" s="64"/>
      <c r="HC36" s="64"/>
      <c r="HD36" s="64"/>
      <c r="HE36" s="64"/>
      <c r="HF36" s="64"/>
      <c r="HG36" s="64"/>
      <c r="HH36" s="64"/>
      <c r="HI36" s="64"/>
      <c r="HJ36" s="64"/>
      <c r="HK36" s="64"/>
      <c r="HL36" s="64"/>
      <c r="HM36" s="64"/>
      <c r="HN36" s="64"/>
      <c r="HO36" s="64"/>
      <c r="HP36" s="64"/>
      <c r="HQ36" s="64"/>
      <c r="HR36" s="64"/>
      <c r="HS36" s="64"/>
      <c r="HT36" s="64"/>
      <c r="HU36" s="64"/>
    </row>
    <row r="37" spans="1:229" s="307" customFormat="1">
      <c r="A37" s="301"/>
      <c r="B37" s="302"/>
      <c r="C37" s="302"/>
      <c r="D37" s="303"/>
      <c r="E37" s="303"/>
      <c r="F37" s="303"/>
      <c r="G37" s="303"/>
      <c r="H37" s="303"/>
      <c r="I37" s="303"/>
      <c r="J37" s="304"/>
      <c r="K37" s="304"/>
      <c r="L37" s="305"/>
      <c r="M37" s="305"/>
      <c r="N37" s="305"/>
      <c r="O37" s="305"/>
      <c r="P37" s="305"/>
      <c r="Q37" s="305"/>
      <c r="R37" s="306"/>
      <c r="S37" s="306"/>
      <c r="T37" s="305"/>
      <c r="U37" s="305"/>
      <c r="V37" s="305"/>
      <c r="W37" s="305"/>
      <c r="X37" s="305"/>
      <c r="Y37" s="305"/>
      <c r="Z37" s="306"/>
      <c r="AA37" s="306"/>
      <c r="AB37" s="300"/>
      <c r="AC37" s="305"/>
      <c r="AD37" s="305"/>
      <c r="AE37" s="305"/>
      <c r="AF37" s="305"/>
      <c r="AG37" s="305"/>
      <c r="AH37" s="305"/>
      <c r="AI37" s="305"/>
      <c r="AJ37" s="305"/>
      <c r="AK37" s="305"/>
      <c r="AL37" s="305"/>
      <c r="AM37" s="305"/>
      <c r="AN37" s="305"/>
      <c r="AO37" s="305"/>
      <c r="AP37" s="305"/>
      <c r="AQ37" s="305"/>
      <c r="AR37" s="305"/>
      <c r="AS37" s="305"/>
      <c r="AT37" s="305"/>
      <c r="AU37" s="305"/>
      <c r="AV37" s="305"/>
      <c r="AW37" s="305"/>
      <c r="AX37" s="305"/>
      <c r="AY37" s="305"/>
      <c r="AZ37" s="305"/>
      <c r="BA37" s="305"/>
      <c r="BB37" s="305"/>
      <c r="BC37" s="305"/>
      <c r="BD37" s="305"/>
      <c r="BE37" s="305"/>
      <c r="BF37" s="305"/>
      <c r="BG37" s="305"/>
      <c r="BH37" s="305"/>
      <c r="BI37" s="305"/>
      <c r="BJ37" s="305"/>
      <c r="BK37" s="305"/>
      <c r="BL37" s="305"/>
      <c r="BM37" s="305"/>
      <c r="BN37" s="305"/>
      <c r="BO37" s="305"/>
      <c r="BP37" s="305"/>
      <c r="BQ37" s="305"/>
      <c r="BR37" s="305"/>
      <c r="BS37" s="305"/>
      <c r="BT37" s="305"/>
      <c r="BU37" s="305"/>
      <c r="BV37" s="305"/>
      <c r="BW37" s="305"/>
      <c r="BX37" s="305"/>
      <c r="BY37" s="305"/>
      <c r="BZ37" s="305"/>
      <c r="CA37" s="305"/>
      <c r="CB37" s="305"/>
      <c r="CC37" s="305"/>
      <c r="CD37" s="305"/>
      <c r="CE37" s="305"/>
      <c r="CF37" s="305"/>
      <c r="CG37" s="305"/>
      <c r="CH37" s="305"/>
      <c r="CI37" s="305"/>
      <c r="CJ37" s="305"/>
      <c r="CK37" s="305"/>
      <c r="CL37" s="305"/>
      <c r="CM37" s="305"/>
      <c r="CN37" s="305"/>
      <c r="CO37" s="305"/>
      <c r="CP37" s="305"/>
      <c r="CQ37" s="305"/>
      <c r="CR37" s="305"/>
      <c r="CS37" s="305"/>
      <c r="CT37" s="305"/>
      <c r="CU37" s="305"/>
      <c r="CV37" s="305"/>
      <c r="CW37" s="305"/>
      <c r="CX37" s="305"/>
      <c r="CY37" s="305"/>
      <c r="CZ37" s="305"/>
      <c r="DA37" s="305"/>
      <c r="DB37" s="305"/>
      <c r="DC37" s="305"/>
      <c r="DD37" s="305"/>
      <c r="DE37" s="305"/>
      <c r="DF37" s="305"/>
      <c r="DG37" s="305"/>
      <c r="DH37" s="305"/>
      <c r="DI37" s="305"/>
      <c r="DJ37" s="305"/>
      <c r="DK37" s="305"/>
      <c r="DL37" s="305"/>
      <c r="DM37" s="305"/>
      <c r="DN37" s="305"/>
      <c r="DO37" s="305"/>
      <c r="DP37" s="305"/>
      <c r="DQ37" s="305"/>
      <c r="DR37" s="305"/>
      <c r="DS37" s="305"/>
      <c r="DT37" s="305"/>
      <c r="DU37" s="305"/>
      <c r="DV37" s="305"/>
      <c r="DW37" s="305"/>
      <c r="DX37" s="305"/>
      <c r="DY37" s="305"/>
      <c r="DZ37" s="305"/>
      <c r="EA37" s="305"/>
      <c r="EB37" s="305"/>
      <c r="EC37" s="305"/>
      <c r="ED37" s="305"/>
      <c r="EE37" s="305"/>
      <c r="EF37" s="305"/>
      <c r="EG37" s="305"/>
      <c r="EH37" s="305"/>
      <c r="EI37" s="305"/>
      <c r="EJ37" s="305"/>
      <c r="EK37" s="305"/>
      <c r="EL37" s="305"/>
      <c r="EM37" s="305"/>
      <c r="EN37" s="305"/>
      <c r="EO37" s="305"/>
      <c r="EP37" s="305"/>
      <c r="EQ37" s="305"/>
      <c r="ER37" s="305"/>
      <c r="ES37" s="305"/>
      <c r="ET37" s="305"/>
      <c r="EU37" s="305"/>
      <c r="EV37" s="305"/>
      <c r="EW37" s="305"/>
      <c r="EX37" s="305"/>
      <c r="EY37" s="305"/>
      <c r="EZ37" s="305"/>
      <c r="FA37" s="305"/>
      <c r="FB37" s="305"/>
      <c r="FC37" s="305"/>
      <c r="FD37" s="305"/>
      <c r="FE37" s="305"/>
      <c r="FF37" s="305"/>
      <c r="FG37" s="305"/>
      <c r="FH37" s="305"/>
      <c r="FI37" s="305"/>
      <c r="FJ37" s="305"/>
      <c r="FK37" s="305"/>
      <c r="FL37" s="305"/>
      <c r="FM37" s="305"/>
      <c r="FN37" s="305"/>
      <c r="FO37" s="305"/>
      <c r="FP37" s="305"/>
      <c r="FQ37" s="305"/>
      <c r="FR37" s="305"/>
      <c r="FS37" s="305"/>
      <c r="FT37" s="305"/>
      <c r="FU37" s="305"/>
      <c r="FV37" s="305"/>
      <c r="FW37" s="305"/>
      <c r="FX37" s="305"/>
      <c r="FY37" s="305"/>
      <c r="FZ37" s="305"/>
      <c r="GA37" s="305"/>
      <c r="GB37" s="305"/>
      <c r="GC37" s="305"/>
      <c r="GD37" s="305"/>
      <c r="GE37" s="305"/>
      <c r="GF37" s="305"/>
      <c r="GG37" s="305"/>
      <c r="GH37" s="305"/>
      <c r="GI37" s="305"/>
      <c r="GJ37" s="305"/>
      <c r="GK37" s="305"/>
      <c r="GL37" s="305"/>
      <c r="GM37" s="305"/>
      <c r="GN37" s="305"/>
      <c r="GO37" s="305"/>
      <c r="GP37" s="305"/>
      <c r="GQ37" s="305"/>
      <c r="GR37" s="305"/>
      <c r="GS37" s="305"/>
      <c r="GT37" s="305"/>
      <c r="GU37" s="305"/>
      <c r="GV37" s="305"/>
      <c r="GW37" s="305"/>
      <c r="GX37" s="305"/>
      <c r="GY37" s="305"/>
      <c r="GZ37" s="305"/>
      <c r="HA37" s="305"/>
      <c r="HB37" s="305"/>
      <c r="HC37" s="305"/>
      <c r="HD37" s="305"/>
      <c r="HE37" s="305"/>
      <c r="HF37" s="305"/>
      <c r="HG37" s="305"/>
      <c r="HH37" s="305"/>
      <c r="HI37" s="305"/>
      <c r="HJ37" s="305"/>
      <c r="HK37" s="305"/>
      <c r="HL37" s="305"/>
      <c r="HM37" s="305"/>
      <c r="HN37" s="305"/>
      <c r="HO37" s="305"/>
      <c r="HP37" s="305"/>
      <c r="HQ37" s="305"/>
      <c r="HR37" s="305"/>
      <c r="HS37" s="305"/>
      <c r="HT37" s="305"/>
      <c r="HU37" s="305"/>
    </row>
    <row r="38" spans="1:229" s="25" customFormat="1">
      <c r="A38" s="39"/>
      <c r="J38" s="124"/>
      <c r="K38" s="124"/>
      <c r="R38" s="124"/>
      <c r="S38" s="124"/>
      <c r="Z38" s="124"/>
      <c r="AA38" s="124"/>
      <c r="AB38" s="300"/>
    </row>
    <row r="39" spans="1:229" s="25" customFormat="1">
      <c r="A39" s="39"/>
      <c r="J39" s="124"/>
      <c r="K39" s="124"/>
      <c r="R39" s="124"/>
      <c r="S39" s="124"/>
      <c r="Z39" s="124"/>
      <c r="AA39" s="124"/>
      <c r="AB39" s="300"/>
    </row>
    <row r="40" spans="1:229" s="25" customFormat="1">
      <c r="A40" s="39"/>
      <c r="J40" s="124"/>
      <c r="K40" s="124"/>
      <c r="R40" s="124"/>
      <c r="S40" s="124"/>
      <c r="Z40" s="124"/>
      <c r="AA40" s="124"/>
      <c r="AB40" s="300"/>
    </row>
    <row r="41" spans="1:229" s="25" customFormat="1">
      <c r="A41" s="39"/>
      <c r="J41" s="124"/>
      <c r="K41" s="124"/>
      <c r="R41" s="124"/>
      <c r="S41" s="124"/>
      <c r="Z41" s="124"/>
      <c r="AA41" s="124"/>
      <c r="AB41" s="300"/>
    </row>
    <row r="42" spans="1:229" s="25" customFormat="1">
      <c r="A42" s="39"/>
      <c r="J42" s="124"/>
      <c r="K42" s="124"/>
      <c r="R42" s="124"/>
      <c r="S42" s="124"/>
      <c r="Z42" s="124"/>
      <c r="AA42" s="124"/>
      <c r="AB42" s="300"/>
    </row>
    <row r="43" spans="1:229" s="25" customFormat="1">
      <c r="A43" s="39"/>
      <c r="J43" s="124"/>
      <c r="K43" s="124"/>
      <c r="R43" s="124"/>
      <c r="S43" s="124"/>
      <c r="Z43" s="124"/>
      <c r="AA43" s="124"/>
      <c r="AB43" s="300"/>
    </row>
    <row r="44" spans="1:229" s="25" customFormat="1">
      <c r="A44" s="39"/>
      <c r="J44" s="124"/>
      <c r="K44" s="124"/>
      <c r="R44" s="124"/>
      <c r="S44" s="124"/>
      <c r="Z44" s="124"/>
      <c r="AA44" s="124"/>
      <c r="AB44" s="300"/>
    </row>
    <row r="45" spans="1:229" s="25" customFormat="1">
      <c r="A45" s="39"/>
      <c r="J45" s="124"/>
      <c r="K45" s="124"/>
      <c r="R45" s="124"/>
      <c r="S45" s="124"/>
      <c r="Z45" s="124"/>
      <c r="AA45" s="124"/>
      <c r="AB45" s="300"/>
    </row>
    <row r="46" spans="1:229" s="25" customFormat="1">
      <c r="A46" s="39"/>
      <c r="J46" s="124"/>
      <c r="K46" s="124"/>
      <c r="R46" s="124"/>
      <c r="S46" s="124"/>
      <c r="Z46" s="124"/>
      <c r="AA46" s="124"/>
      <c r="AB46" s="300"/>
    </row>
    <row r="47" spans="1:229" s="25" customFormat="1">
      <c r="A47" s="39"/>
      <c r="J47" s="124"/>
      <c r="K47" s="124"/>
      <c r="R47" s="124"/>
      <c r="S47" s="124"/>
      <c r="Z47" s="124"/>
      <c r="AA47" s="124"/>
      <c r="AB47" s="300"/>
    </row>
    <row r="48" spans="1:229" s="25" customFormat="1">
      <c r="A48" s="39"/>
      <c r="J48" s="124"/>
      <c r="K48" s="124"/>
      <c r="R48" s="124"/>
      <c r="S48" s="124"/>
      <c r="Z48" s="124"/>
      <c r="AA48" s="124"/>
      <c r="AB48" s="300"/>
    </row>
    <row r="49" spans="1:28" s="25" customFormat="1">
      <c r="A49" s="39"/>
      <c r="J49" s="124"/>
      <c r="K49" s="124"/>
      <c r="R49" s="124"/>
      <c r="S49" s="124"/>
      <c r="Z49" s="124"/>
      <c r="AA49" s="124"/>
      <c r="AB49" s="300"/>
    </row>
    <row r="50" spans="1:28" s="25" customFormat="1">
      <c r="A50" s="39"/>
      <c r="J50" s="124"/>
      <c r="K50" s="124"/>
      <c r="R50" s="124"/>
      <c r="S50" s="124"/>
      <c r="Z50" s="124"/>
      <c r="AA50" s="124"/>
    </row>
    <row r="51" spans="1:28" s="25" customFormat="1">
      <c r="A51" s="39"/>
      <c r="J51" s="124"/>
      <c r="K51" s="124"/>
      <c r="R51" s="124"/>
      <c r="S51" s="124"/>
      <c r="Z51" s="124"/>
      <c r="AA51" s="124"/>
    </row>
    <row r="52" spans="1:28" s="25" customFormat="1">
      <c r="A52" s="39"/>
      <c r="J52" s="124"/>
      <c r="K52" s="124"/>
      <c r="R52" s="124"/>
      <c r="S52" s="124"/>
      <c r="Z52" s="124"/>
      <c r="AA52" s="124"/>
    </row>
    <row r="53" spans="1:28" s="25" customFormat="1">
      <c r="A53" s="39"/>
      <c r="J53" s="124"/>
      <c r="K53" s="124"/>
      <c r="R53" s="124"/>
      <c r="S53" s="124"/>
      <c r="Z53" s="124"/>
      <c r="AA53" s="124"/>
    </row>
    <row r="54" spans="1:28" s="25" customFormat="1">
      <c r="A54" s="39"/>
      <c r="J54" s="124"/>
      <c r="K54" s="124"/>
      <c r="R54" s="124"/>
      <c r="S54" s="124"/>
      <c r="Z54" s="124"/>
      <c r="AA54" s="124"/>
      <c r="AB54" s="39"/>
    </row>
    <row r="55" spans="1:28" s="25" customFormat="1">
      <c r="A55" s="39"/>
      <c r="J55" s="124"/>
      <c r="K55" s="124"/>
      <c r="R55" s="124"/>
      <c r="S55" s="124"/>
      <c r="Z55" s="124"/>
      <c r="AA55" s="124"/>
    </row>
    <row r="56" spans="1:28" s="25" customFormat="1">
      <c r="A56" s="39"/>
      <c r="J56" s="124"/>
      <c r="K56" s="124"/>
      <c r="R56" s="124"/>
      <c r="S56" s="124"/>
      <c r="Z56" s="124"/>
      <c r="AA56" s="124"/>
    </row>
    <row r="57" spans="1:28" s="25" customFormat="1">
      <c r="A57" s="39"/>
      <c r="J57" s="124"/>
      <c r="K57" s="124"/>
      <c r="R57" s="124"/>
      <c r="S57" s="124"/>
      <c r="Z57" s="124"/>
      <c r="AA57" s="124"/>
      <c r="AB57" s="300"/>
    </row>
    <row r="58" spans="1:28" s="25" customFormat="1">
      <c r="A58" s="39"/>
      <c r="J58" s="124"/>
      <c r="K58" s="124"/>
      <c r="R58" s="124"/>
      <c r="S58" s="124"/>
      <c r="Z58" s="124"/>
      <c r="AA58" s="124"/>
      <c r="AB58" s="300"/>
    </row>
    <row r="59" spans="1:28" s="25" customFormat="1">
      <c r="A59" s="39"/>
      <c r="J59" s="124"/>
      <c r="K59" s="124"/>
      <c r="R59" s="124"/>
      <c r="S59" s="124"/>
      <c r="Z59" s="124"/>
      <c r="AA59" s="124"/>
      <c r="AB59" s="300"/>
    </row>
    <row r="60" spans="1:28" s="25" customFormat="1">
      <c r="A60" s="39"/>
      <c r="J60" s="124"/>
      <c r="K60" s="124"/>
      <c r="R60" s="124"/>
      <c r="S60" s="124"/>
      <c r="Z60" s="124"/>
      <c r="AA60" s="124"/>
      <c r="AB60" s="300"/>
    </row>
    <row r="61" spans="1:28" s="25" customFormat="1">
      <c r="A61" s="39"/>
      <c r="J61" s="124"/>
      <c r="K61" s="124"/>
      <c r="R61" s="124"/>
      <c r="S61" s="124"/>
      <c r="Z61" s="124"/>
      <c r="AA61" s="124"/>
      <c r="AB61" s="300"/>
    </row>
    <row r="62" spans="1:28" s="25" customFormat="1">
      <c r="A62" s="39"/>
      <c r="J62" s="124"/>
      <c r="K62" s="124"/>
      <c r="R62" s="124"/>
      <c r="S62" s="124"/>
      <c r="Z62" s="124"/>
      <c r="AA62" s="124"/>
      <c r="AB62" s="300"/>
    </row>
    <row r="63" spans="1:28" s="25" customFormat="1">
      <c r="A63" s="39"/>
      <c r="J63" s="124"/>
      <c r="K63" s="124"/>
      <c r="R63" s="124"/>
      <c r="S63" s="124"/>
      <c r="Z63" s="124"/>
      <c r="AA63" s="124"/>
      <c r="AB63" s="300"/>
    </row>
    <row r="64" spans="1:28" s="25" customFormat="1">
      <c r="A64" s="39"/>
      <c r="J64" s="124"/>
      <c r="K64" s="124"/>
      <c r="R64" s="124"/>
      <c r="S64" s="124"/>
      <c r="Z64" s="124"/>
      <c r="AA64" s="124"/>
      <c r="AB64" s="300"/>
    </row>
    <row r="65" spans="1:28" s="25" customFormat="1">
      <c r="A65" s="39"/>
      <c r="J65" s="124"/>
      <c r="K65" s="124"/>
      <c r="R65" s="124"/>
      <c r="S65" s="124"/>
      <c r="Z65" s="124"/>
      <c r="AA65" s="124"/>
      <c r="AB65" s="300"/>
    </row>
    <row r="66" spans="1:28" s="25" customFormat="1">
      <c r="A66" s="39"/>
      <c r="J66" s="124"/>
      <c r="K66" s="124"/>
      <c r="R66" s="124"/>
      <c r="S66" s="124"/>
      <c r="Z66" s="124"/>
      <c r="AA66" s="124"/>
      <c r="AB66" s="300"/>
    </row>
    <row r="67" spans="1:28" s="25" customFormat="1">
      <c r="A67" s="39"/>
      <c r="J67" s="124"/>
      <c r="K67" s="124"/>
      <c r="R67" s="124"/>
      <c r="S67" s="124"/>
      <c r="Z67" s="124"/>
      <c r="AA67" s="124"/>
      <c r="AB67" s="300"/>
    </row>
    <row r="68" spans="1:28" s="25" customFormat="1">
      <c r="A68" s="39"/>
      <c r="J68" s="124"/>
      <c r="K68" s="124"/>
      <c r="R68" s="124"/>
      <c r="S68" s="124"/>
      <c r="Z68" s="124"/>
      <c r="AA68" s="124"/>
      <c r="AB68" s="300"/>
    </row>
    <row r="69" spans="1:28" s="25" customFormat="1">
      <c r="A69" s="39"/>
      <c r="J69" s="124"/>
      <c r="K69" s="124"/>
      <c r="R69" s="124"/>
      <c r="S69" s="124"/>
      <c r="Z69" s="124"/>
      <c r="AA69" s="124"/>
      <c r="AB69" s="300"/>
    </row>
    <row r="70" spans="1:28" s="25" customFormat="1">
      <c r="A70" s="39"/>
      <c r="J70" s="124"/>
      <c r="K70" s="124"/>
      <c r="R70" s="124"/>
      <c r="S70" s="124"/>
      <c r="Z70" s="124"/>
      <c r="AA70" s="124"/>
      <c r="AB70" s="300"/>
    </row>
    <row r="71" spans="1:28" s="25" customFormat="1">
      <c r="A71" s="39"/>
      <c r="J71" s="124"/>
      <c r="K71" s="124"/>
      <c r="R71" s="124"/>
      <c r="S71" s="124"/>
      <c r="Z71" s="124"/>
      <c r="AA71" s="124"/>
      <c r="AB71" s="300"/>
    </row>
    <row r="72" spans="1:28" s="25" customFormat="1">
      <c r="A72" s="39"/>
      <c r="J72" s="124"/>
      <c r="K72" s="124"/>
      <c r="R72" s="124"/>
      <c r="S72" s="124"/>
      <c r="Z72" s="124"/>
      <c r="AA72" s="124"/>
      <c r="AB72" s="300"/>
    </row>
    <row r="73" spans="1:28" s="25" customFormat="1">
      <c r="A73" s="39"/>
      <c r="J73" s="124"/>
      <c r="K73" s="124"/>
      <c r="R73" s="124"/>
      <c r="S73" s="124"/>
      <c r="Z73" s="124"/>
      <c r="AA73" s="124"/>
      <c r="AB73" s="300"/>
    </row>
    <row r="74" spans="1:28" s="25" customFormat="1">
      <c r="A74" s="39"/>
      <c r="J74" s="124"/>
      <c r="K74" s="124"/>
      <c r="R74" s="124"/>
      <c r="S74" s="124"/>
      <c r="Z74" s="124"/>
      <c r="AA74" s="124"/>
      <c r="AB74" s="300"/>
    </row>
    <row r="75" spans="1:28" s="25" customFormat="1">
      <c r="A75" s="39"/>
      <c r="J75" s="124"/>
      <c r="K75" s="124"/>
      <c r="R75" s="124"/>
      <c r="S75" s="124"/>
      <c r="Z75" s="124"/>
      <c r="AA75" s="124"/>
    </row>
    <row r="76" spans="1:28" s="25" customFormat="1">
      <c r="A76" s="39"/>
      <c r="J76" s="124"/>
      <c r="K76" s="124"/>
      <c r="R76" s="124"/>
      <c r="S76" s="124"/>
      <c r="Z76" s="124"/>
      <c r="AA76" s="124"/>
    </row>
    <row r="77" spans="1:28" s="25" customFormat="1">
      <c r="A77" s="39"/>
      <c r="J77" s="124"/>
      <c r="K77" s="124"/>
      <c r="R77" s="124"/>
      <c r="S77" s="124"/>
      <c r="Z77" s="124"/>
      <c r="AA77" s="124"/>
    </row>
    <row r="78" spans="1:28" s="25" customFormat="1">
      <c r="A78" s="39"/>
      <c r="J78" s="124"/>
      <c r="K78" s="124"/>
      <c r="R78" s="124"/>
      <c r="S78" s="124"/>
      <c r="Z78" s="124"/>
      <c r="AA78" s="124"/>
    </row>
    <row r="79" spans="1:28" s="25" customFormat="1">
      <c r="A79" s="39"/>
      <c r="J79" s="124"/>
      <c r="K79" s="124"/>
      <c r="R79" s="124"/>
      <c r="S79" s="124"/>
      <c r="Z79" s="124"/>
      <c r="AA79" s="124"/>
      <c r="AB79" s="39"/>
    </row>
    <row r="80" spans="1:28" s="25" customFormat="1">
      <c r="A80" s="39"/>
      <c r="J80" s="124"/>
      <c r="K80" s="124"/>
      <c r="R80" s="124"/>
      <c r="S80" s="124"/>
      <c r="Z80" s="124"/>
      <c r="AA80" s="124"/>
    </row>
    <row r="82" spans="28:28">
      <c r="AB82" s="300"/>
    </row>
    <row r="83" spans="28:28">
      <c r="AB83" s="300"/>
    </row>
    <row r="84" spans="28:28">
      <c r="AB84" s="300"/>
    </row>
    <row r="85" spans="28:28">
      <c r="AB85" s="300"/>
    </row>
    <row r="86" spans="28:28">
      <c r="AB86" s="300"/>
    </row>
    <row r="87" spans="28:28">
      <c r="AB87" s="300"/>
    </row>
    <row r="88" spans="28:28">
      <c r="AB88" s="300"/>
    </row>
    <row r="89" spans="28:28">
      <c r="AB89" s="300"/>
    </row>
    <row r="90" spans="28:28">
      <c r="AB90" s="300"/>
    </row>
    <row r="91" spans="28:28">
      <c r="AB91" s="300"/>
    </row>
    <row r="92" spans="28:28">
      <c r="AB92" s="300"/>
    </row>
    <row r="93" spans="28:28">
      <c r="AB93" s="300"/>
    </row>
    <row r="94" spans="28:28">
      <c r="AB94" s="300"/>
    </row>
    <row r="95" spans="28:28">
      <c r="AB95" s="300"/>
    </row>
    <row r="96" spans="28:28">
      <c r="AB96" s="300"/>
    </row>
    <row r="97" spans="28:28">
      <c r="AB97" s="300"/>
    </row>
    <row r="98" spans="28:28">
      <c r="AB98" s="300"/>
    </row>
    <row r="99" spans="28:28">
      <c r="AB99" s="300"/>
    </row>
  </sheetData>
  <pageMargins left="0.7" right="0.7" top="0.75" bottom="0.75" header="0.3" footer="0.3"/>
  <pageSetup orientation="portrait" r:id="rId1"/>
  <headerFooter>
    <oddFooter>&amp;L_x000D_&amp;1#&amp;"Aptos"&amp;10&amp;K000000 Restringido</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I98"/>
  <sheetViews>
    <sheetView workbookViewId="0">
      <pane xSplit="3" ySplit="4" topLeftCell="AB83" activePane="bottomRight" state="frozen"/>
      <selection activeCell="A56" sqref="A56:XFD56"/>
      <selection pane="topRight" activeCell="A56" sqref="A56:XFD56"/>
      <selection pane="bottomLeft" activeCell="A56" sqref="A56:XFD56"/>
      <selection pane="bottomRight" activeCell="AC92" sqref="AC92"/>
    </sheetView>
  </sheetViews>
  <sheetFormatPr baseColWidth="10" defaultColWidth="10.875" defaultRowHeight="15" outlineLevelRow="1"/>
  <cols>
    <col min="1" max="1" width="5.625" style="39" customWidth="1"/>
    <col min="2" max="2" width="29.875" style="25" customWidth="1"/>
    <col min="3" max="3" width="34" style="25" customWidth="1"/>
    <col min="4" max="4" width="12" style="272" customWidth="1"/>
    <col min="5" max="5" width="10.75" style="272" customWidth="1"/>
    <col min="6" max="6" width="12.5" style="272" customWidth="1"/>
    <col min="7" max="7" width="13.75" style="272" customWidth="1"/>
    <col min="8" max="8" width="9.875" style="272" customWidth="1"/>
    <col min="9" max="9" width="13.875" style="272" customWidth="1"/>
    <col min="10" max="10" width="8.125" style="124" bestFit="1" customWidth="1"/>
    <col min="11" max="11" width="8.875" style="124" bestFit="1" customWidth="1"/>
    <col min="12" max="12" width="13.5" style="272" customWidth="1"/>
    <col min="13" max="13" width="7.375" style="272" customWidth="1"/>
    <col min="14" max="14" width="10" style="272" customWidth="1"/>
    <col min="15" max="15" width="10.125" style="272" customWidth="1"/>
    <col min="16" max="16" width="7.5" style="272" customWidth="1"/>
    <col min="17" max="17" width="10.25" style="272" customWidth="1"/>
    <col min="18" max="19" width="7" style="124" customWidth="1"/>
    <col min="20" max="20" width="9.625" style="272" bestFit="1" customWidth="1"/>
    <col min="21" max="21" width="7.5" style="272" bestFit="1" customWidth="1"/>
    <col min="22" max="22" width="9.375" style="272" bestFit="1" customWidth="1"/>
    <col min="23" max="23" width="9.25" style="272" customWidth="1"/>
    <col min="24" max="24" width="7.5" style="272" bestFit="1" customWidth="1"/>
    <col min="25" max="25" width="9.875" style="272" bestFit="1" customWidth="1"/>
    <col min="26" max="26" width="8.625" style="124" bestFit="1" customWidth="1"/>
    <col min="27" max="27" width="8.875" style="124" bestFit="1" customWidth="1"/>
    <col min="28" max="28" width="9.75" style="272" bestFit="1" customWidth="1"/>
    <col min="29" max="29" width="7.625" style="272" bestFit="1" customWidth="1"/>
    <col min="30" max="30" width="9.625" style="272" bestFit="1" customWidth="1"/>
    <col min="31" max="31" width="9.625" style="272" customWidth="1"/>
    <col min="32" max="32" width="7.375" style="272" bestFit="1" customWidth="1"/>
    <col min="33" max="33" width="9.625" style="272" bestFit="1" customWidth="1"/>
    <col min="34" max="34" width="8.625" style="124" bestFit="1" customWidth="1"/>
    <col min="35" max="35" width="8.875" style="124" bestFit="1" customWidth="1"/>
    <col min="36" max="36" width="9.625" style="25" customWidth="1"/>
    <col min="37" max="37" width="7.125" style="25" bestFit="1" customWidth="1"/>
    <col min="38" max="38" width="12.5" style="25" customWidth="1"/>
    <col min="39" max="39" width="4.5" style="25" customWidth="1"/>
    <col min="40" max="40" width="9.375" style="25" bestFit="1" customWidth="1"/>
    <col min="41" max="41" width="9.625" style="25" bestFit="1" customWidth="1"/>
    <col min="42" max="16384" width="10.875" style="25"/>
  </cols>
  <sheetData>
    <row r="1" spans="1:35">
      <c r="B1" s="39" t="s">
        <v>172</v>
      </c>
    </row>
    <row r="2" spans="1:35" ht="15.75">
      <c r="A2" s="29"/>
      <c r="B2" s="107" t="s">
        <v>256</v>
      </c>
      <c r="C2" s="107" t="s">
        <v>257</v>
      </c>
      <c r="D2" s="29" t="str">
        <f>$B1&amp;D4&amp;D3</f>
        <v>COLOMBIAPre IFRS161Q19</v>
      </c>
      <c r="E2" s="29" t="str">
        <f>$B1&amp;E3&amp;E4</f>
        <v>COLOMBIAAdj1Q19</v>
      </c>
      <c r="F2" s="29" t="str">
        <f>$B1&amp;F4&amp;F3</f>
        <v>COLOMBIAPost IFRS161Q19</v>
      </c>
      <c r="G2" s="29" t="str">
        <f>$B1&amp;G4&amp;G3</f>
        <v>COLOMBIAPre IFRS161Q18</v>
      </c>
      <c r="H2" s="29" t="str">
        <f>$B1&amp;H3&amp;H4</f>
        <v>COLOMBIAAdj1Q18</v>
      </c>
      <c r="I2" s="29" t="str">
        <f>$B1&amp;I4&amp;I3</f>
        <v>COLOMBIAPost IFRS161Q18</v>
      </c>
      <c r="J2" s="270"/>
      <c r="K2" s="270"/>
      <c r="L2" s="29" t="str">
        <f>$B1&amp;L4&amp;L3</f>
        <v>COLOMBIAPre IFRS162Q19</v>
      </c>
      <c r="M2" s="29" t="str">
        <f>$B1&amp;M3&amp;M4</f>
        <v>COLOMBIAAdj2Q19</v>
      </c>
      <c r="N2" s="29" t="str">
        <f>$B1&amp;N4&amp;N3</f>
        <v>COLOMBIAPost IFRS162Q19</v>
      </c>
      <c r="O2" s="29" t="str">
        <f>$B1&amp;O4&amp;O3</f>
        <v>COLOMBIAPre IFRS162Q18</v>
      </c>
      <c r="P2" s="29" t="str">
        <f>$B1&amp;P3&amp;P4</f>
        <v>COLOMBIAAdj2Q18</v>
      </c>
      <c r="Q2" s="29" t="str">
        <f>$B1&amp;Q4&amp;Q3</f>
        <v>COLOMBIAPost IFRS162Q18</v>
      </c>
      <c r="R2" s="270"/>
      <c r="S2" s="270"/>
      <c r="T2" s="29" t="str">
        <f>$B1&amp;T4&amp;T3</f>
        <v>COLOMBIAPre IFRS163Q19</v>
      </c>
      <c r="U2" s="29" t="str">
        <f>$B1&amp;U3&amp;U4</f>
        <v>COLOMBIAAdj3Q19</v>
      </c>
      <c r="V2" s="29" t="str">
        <f>$B1&amp;V4&amp;V3</f>
        <v>COLOMBIAPost IFRS163Q19</v>
      </c>
      <c r="W2" s="29" t="str">
        <f>$B1&amp;W4&amp;W3</f>
        <v>COLOMBIAPre IFRS163Q18</v>
      </c>
      <c r="X2" s="29" t="str">
        <f>$B1&amp;X3&amp;X4</f>
        <v>COLOMBIAAdj3Q18</v>
      </c>
      <c r="Y2" s="29" t="str">
        <f>$B1&amp;Y4&amp;Y3</f>
        <v>COLOMBIAPost IFRS163Q18</v>
      </c>
      <c r="Z2" s="270"/>
      <c r="AA2" s="270"/>
      <c r="AB2" s="29" t="str">
        <f>$B1&amp;AB4&amp;AB3</f>
        <v>COLOMBIAPre IFRS164Q19</v>
      </c>
      <c r="AC2" s="29" t="str">
        <f>$B1&amp;AC3&amp;AC4</f>
        <v>COLOMBIAAdj4Q19</v>
      </c>
      <c r="AD2" s="29" t="str">
        <f>$B1&amp;AD4&amp;AD3</f>
        <v>COLOMBIAPost IFRS164Q19</v>
      </c>
      <c r="AE2" s="29" t="str">
        <f>$B1&amp;AE4&amp;AE3</f>
        <v>COLOMBIAPre IFRS164Q18</v>
      </c>
      <c r="AF2" s="29" t="str">
        <f>$B1&amp;AF3&amp;AF4</f>
        <v>COLOMBIAAdj4Q18</v>
      </c>
      <c r="AG2" s="29" t="str">
        <f>$B1&amp;AG4&amp;AG3</f>
        <v>COLOMBIAPost IFRS164Q18</v>
      </c>
      <c r="AH2" s="270"/>
      <c r="AI2" s="226"/>
    </row>
    <row r="3" spans="1:35" ht="15.75" customHeight="1">
      <c r="A3" s="273" t="s">
        <v>146</v>
      </c>
      <c r="B3" s="296" t="s">
        <v>311</v>
      </c>
      <c r="C3" s="274" t="s">
        <v>235</v>
      </c>
      <c r="D3" s="275" t="s">
        <v>132</v>
      </c>
      <c r="E3" s="276" t="s">
        <v>149</v>
      </c>
      <c r="F3" s="277" t="s">
        <v>132</v>
      </c>
      <c r="G3" s="275" t="s">
        <v>168</v>
      </c>
      <c r="H3" s="276" t="s">
        <v>149</v>
      </c>
      <c r="I3" s="277" t="s">
        <v>168</v>
      </c>
      <c r="J3" s="278" t="s">
        <v>303</v>
      </c>
      <c r="K3" s="278" t="s">
        <v>303</v>
      </c>
      <c r="L3" s="275" t="s">
        <v>154</v>
      </c>
      <c r="M3" s="276" t="s">
        <v>149</v>
      </c>
      <c r="N3" s="277" t="s">
        <v>154</v>
      </c>
      <c r="O3" s="275" t="s">
        <v>169</v>
      </c>
      <c r="P3" s="276" t="s">
        <v>149</v>
      </c>
      <c r="Q3" s="277" t="s">
        <v>169</v>
      </c>
      <c r="R3" s="278" t="s">
        <v>303</v>
      </c>
      <c r="S3" s="278" t="s">
        <v>303</v>
      </c>
      <c r="T3" s="275" t="s">
        <v>155</v>
      </c>
      <c r="U3" s="276" t="s">
        <v>149</v>
      </c>
      <c r="V3" s="277" t="s">
        <v>155</v>
      </c>
      <c r="W3" s="275" t="s">
        <v>170</v>
      </c>
      <c r="X3" s="276" t="s">
        <v>149</v>
      </c>
      <c r="Y3" s="277" t="s">
        <v>170</v>
      </c>
      <c r="Z3" s="278" t="s">
        <v>303</v>
      </c>
      <c r="AA3" s="278" t="s">
        <v>303</v>
      </c>
      <c r="AB3" s="275" t="s">
        <v>156</v>
      </c>
      <c r="AC3" s="276" t="s">
        <v>149</v>
      </c>
      <c r="AD3" s="277" t="s">
        <v>156</v>
      </c>
      <c r="AE3" s="275" t="s">
        <v>171</v>
      </c>
      <c r="AF3" s="276" t="s">
        <v>149</v>
      </c>
      <c r="AG3" s="277" t="s">
        <v>171</v>
      </c>
      <c r="AH3" s="278" t="s">
        <v>303</v>
      </c>
      <c r="AI3" s="278" t="s">
        <v>303</v>
      </c>
    </row>
    <row r="4" spans="1:35" ht="21.75" customHeight="1" thickBot="1">
      <c r="A4" s="205"/>
      <c r="B4" s="297" t="s">
        <v>194</v>
      </c>
      <c r="C4" s="113" t="s">
        <v>145</v>
      </c>
      <c r="D4" s="256" t="s">
        <v>151</v>
      </c>
      <c r="E4" s="279" t="str">
        <f>D3</f>
        <v>1Q19</v>
      </c>
      <c r="F4" s="280" t="s">
        <v>152</v>
      </c>
      <c r="G4" s="256" t="s">
        <v>151</v>
      </c>
      <c r="H4" s="279" t="str">
        <f>G3</f>
        <v>1Q18</v>
      </c>
      <c r="I4" s="280" t="s">
        <v>152</v>
      </c>
      <c r="J4" s="281" t="s">
        <v>151</v>
      </c>
      <c r="K4" s="281" t="s">
        <v>152</v>
      </c>
      <c r="L4" s="256" t="s">
        <v>151</v>
      </c>
      <c r="M4" s="279" t="str">
        <f>L3</f>
        <v>2Q19</v>
      </c>
      <c r="N4" s="280" t="s">
        <v>152</v>
      </c>
      <c r="O4" s="256" t="s">
        <v>151</v>
      </c>
      <c r="P4" s="279" t="str">
        <f>O3</f>
        <v>2Q18</v>
      </c>
      <c r="Q4" s="280" t="s">
        <v>152</v>
      </c>
      <c r="R4" s="281" t="s">
        <v>151</v>
      </c>
      <c r="S4" s="281" t="s">
        <v>152</v>
      </c>
      <c r="T4" s="256" t="s">
        <v>151</v>
      </c>
      <c r="U4" s="279" t="str">
        <f>T3</f>
        <v>3Q19</v>
      </c>
      <c r="V4" s="280" t="s">
        <v>152</v>
      </c>
      <c r="W4" s="256" t="s">
        <v>151</v>
      </c>
      <c r="X4" s="279" t="str">
        <f>W3</f>
        <v>3Q18</v>
      </c>
      <c r="Y4" s="280" t="s">
        <v>152</v>
      </c>
      <c r="Z4" s="281" t="s">
        <v>151</v>
      </c>
      <c r="AA4" s="281" t="s">
        <v>152</v>
      </c>
      <c r="AB4" s="256" t="s">
        <v>151</v>
      </c>
      <c r="AC4" s="279" t="str">
        <f>AB3</f>
        <v>4Q19</v>
      </c>
      <c r="AD4" s="280" t="s">
        <v>152</v>
      </c>
      <c r="AE4" s="256" t="s">
        <v>151</v>
      </c>
      <c r="AF4" s="279" t="str">
        <f>AE3</f>
        <v>4Q18</v>
      </c>
      <c r="AG4" s="280" t="s">
        <v>152</v>
      </c>
      <c r="AH4" s="281" t="s">
        <v>151</v>
      </c>
      <c r="AI4" s="281" t="s">
        <v>152</v>
      </c>
    </row>
    <row r="5" spans="1:35" hidden="1" outlineLevel="1">
      <c r="A5" s="42" t="s">
        <v>0</v>
      </c>
      <c r="B5" s="53" t="s">
        <v>196</v>
      </c>
      <c r="C5" s="43" t="s">
        <v>1</v>
      </c>
      <c r="D5" s="308">
        <v>2638928</v>
      </c>
      <c r="E5" s="282">
        <v>0</v>
      </c>
      <c r="F5" s="309">
        <v>2638928</v>
      </c>
      <c r="G5" s="310">
        <v>2570832</v>
      </c>
      <c r="H5" s="282">
        <v>0</v>
      </c>
      <c r="I5" s="309">
        <v>2570832</v>
      </c>
      <c r="J5" s="45">
        <f t="shared" ref="J5:J10" si="0">IF((ABS((D5/G5)-1))&lt;100%,(D5/G5)-1,"N/A")</f>
        <v>2.6487922975908296E-2</v>
      </c>
      <c r="K5" s="45">
        <f t="shared" ref="K5:K10" si="1">IF((ABS((F5/I5)-1))&lt;100%,(F5/I5)-1,"N/A")</f>
        <v>2.6487922975908296E-2</v>
      </c>
      <c r="L5" s="308">
        <v>2610907</v>
      </c>
      <c r="M5" s="282">
        <v>0</v>
      </c>
      <c r="N5" s="309">
        <v>2610907</v>
      </c>
      <c r="O5" s="310">
        <v>2526534</v>
      </c>
      <c r="P5" s="282">
        <v>0</v>
      </c>
      <c r="Q5" s="309">
        <v>2526534</v>
      </c>
      <c r="R5" s="45">
        <f t="shared" ref="R5:R10" si="2">IF((ABS((L5/O5)-1))&lt;100%,(L5/O5)-1,"N/A")</f>
        <v>3.3394761360820757E-2</v>
      </c>
      <c r="S5" s="45">
        <f t="shared" ref="S5:S10" si="3">IF((ABS((N5/Q5)-1))&lt;100%,(N5/Q5)-1,"N/A")</f>
        <v>3.3394761360820757E-2</v>
      </c>
      <c r="T5" s="308">
        <v>2673127</v>
      </c>
      <c r="U5" s="282">
        <v>0</v>
      </c>
      <c r="V5" s="309">
        <v>2673127</v>
      </c>
      <c r="W5" s="310">
        <v>2543515</v>
      </c>
      <c r="X5" s="282">
        <v>0</v>
      </c>
      <c r="Y5" s="309">
        <v>2543515</v>
      </c>
      <c r="Z5" s="45">
        <f t="shared" ref="Z5:Z10" si="4">IF((ABS((T5/W5)-1))&lt;100%,(T5/W5)-1,"N/A")</f>
        <v>5.0957828045048004E-2</v>
      </c>
      <c r="AA5" s="45">
        <f t="shared" ref="AA5:AA10" si="5">IF((ABS((V5/Y5)-1))&lt;100%,(V5/Y5)-1,"N/A")</f>
        <v>5.0957828045048004E-2</v>
      </c>
      <c r="AB5" s="308">
        <v>3106881</v>
      </c>
      <c r="AC5" s="282">
        <v>0</v>
      </c>
      <c r="AD5" s="309">
        <v>3106881</v>
      </c>
      <c r="AE5" s="310">
        <v>2962730</v>
      </c>
      <c r="AF5" s="282">
        <v>0</v>
      </c>
      <c r="AG5" s="309">
        <v>2962730</v>
      </c>
      <c r="AH5" s="45">
        <f t="shared" ref="AH5:AH10" si="6">IF((ABS((AB5/AE5)-1))&lt;100%,(AB5/AE5)-1,"N/A")</f>
        <v>4.8654787982705061E-2</v>
      </c>
      <c r="AI5" s="45">
        <f t="shared" ref="AI5:AI10" si="7">IF((ABS((AD5/AG5)-1))&lt;100%,(AD5/AG5)-1,"N/A")</f>
        <v>4.8654787982705061E-2</v>
      </c>
    </row>
    <row r="6" spans="1:35" hidden="1" outlineLevel="1">
      <c r="A6" s="42" t="s">
        <v>2</v>
      </c>
      <c r="B6" s="53" t="s">
        <v>2</v>
      </c>
      <c r="C6" s="43" t="s">
        <v>3</v>
      </c>
      <c r="D6" s="308">
        <v>151948</v>
      </c>
      <c r="E6" s="282">
        <v>0</v>
      </c>
      <c r="F6" s="309">
        <v>151948</v>
      </c>
      <c r="G6" s="310">
        <v>123030</v>
      </c>
      <c r="H6" s="282">
        <v>0</v>
      </c>
      <c r="I6" s="309">
        <v>123030</v>
      </c>
      <c r="J6" s="45">
        <f t="shared" si="0"/>
        <v>0.23504836218808411</v>
      </c>
      <c r="K6" s="45">
        <f t="shared" si="1"/>
        <v>0.23504836218808411</v>
      </c>
      <c r="L6" s="308">
        <v>160988</v>
      </c>
      <c r="M6" s="282">
        <v>0</v>
      </c>
      <c r="N6" s="309">
        <v>160988</v>
      </c>
      <c r="O6" s="310">
        <v>145922</v>
      </c>
      <c r="P6" s="282">
        <v>0</v>
      </c>
      <c r="Q6" s="309">
        <v>145922</v>
      </c>
      <c r="R6" s="45">
        <f t="shared" si="2"/>
        <v>0.10324694014610536</v>
      </c>
      <c r="S6" s="45">
        <f t="shared" si="3"/>
        <v>0.10324694014610536</v>
      </c>
      <c r="T6" s="308">
        <v>184834</v>
      </c>
      <c r="U6" s="282">
        <v>0</v>
      </c>
      <c r="V6" s="309">
        <v>184834</v>
      </c>
      <c r="W6" s="310">
        <v>158315</v>
      </c>
      <c r="X6" s="282">
        <v>0</v>
      </c>
      <c r="Y6" s="309">
        <v>158315</v>
      </c>
      <c r="Z6" s="45">
        <f t="shared" si="4"/>
        <v>0.16750781669456472</v>
      </c>
      <c r="AA6" s="45">
        <f t="shared" si="5"/>
        <v>0.16750781669456472</v>
      </c>
      <c r="AB6" s="308">
        <v>223816</v>
      </c>
      <c r="AC6" s="282">
        <v>0</v>
      </c>
      <c r="AD6" s="309">
        <v>223816</v>
      </c>
      <c r="AE6" s="310">
        <v>180524</v>
      </c>
      <c r="AF6" s="282">
        <v>0</v>
      </c>
      <c r="AG6" s="309">
        <v>180524</v>
      </c>
      <c r="AH6" s="45">
        <f t="shared" si="6"/>
        <v>0.23981298885466762</v>
      </c>
      <c r="AI6" s="45">
        <f t="shared" si="7"/>
        <v>0.23981298885466762</v>
      </c>
    </row>
    <row r="7" spans="1:35" collapsed="1">
      <c r="A7" s="66" t="s">
        <v>4</v>
      </c>
      <c r="B7" s="311" t="s">
        <v>4</v>
      </c>
      <c r="C7" s="144" t="s">
        <v>5</v>
      </c>
      <c r="D7" s="312">
        <v>2790876</v>
      </c>
      <c r="E7" s="313">
        <v>0</v>
      </c>
      <c r="F7" s="314">
        <v>2790876</v>
      </c>
      <c r="G7" s="312">
        <v>2693862</v>
      </c>
      <c r="H7" s="313">
        <v>0</v>
      </c>
      <c r="I7" s="314">
        <v>2693862</v>
      </c>
      <c r="J7" s="51">
        <f t="shared" si="0"/>
        <v>3.6012980620388158E-2</v>
      </c>
      <c r="K7" s="51">
        <f t="shared" si="1"/>
        <v>3.6012980620388158E-2</v>
      </c>
      <c r="L7" s="312">
        <v>2771895</v>
      </c>
      <c r="M7" s="313">
        <v>0</v>
      </c>
      <c r="N7" s="314">
        <v>2771895</v>
      </c>
      <c r="O7" s="312">
        <v>2672456</v>
      </c>
      <c r="P7" s="313">
        <v>0</v>
      </c>
      <c r="Q7" s="314">
        <v>2672456</v>
      </c>
      <c r="R7" s="51">
        <f t="shared" si="2"/>
        <v>3.7208844598376922E-2</v>
      </c>
      <c r="S7" s="51">
        <f t="shared" si="3"/>
        <v>3.7208844598376922E-2</v>
      </c>
      <c r="T7" s="312">
        <v>2857961</v>
      </c>
      <c r="U7" s="313">
        <v>0</v>
      </c>
      <c r="V7" s="314">
        <v>2857961</v>
      </c>
      <c r="W7" s="312">
        <v>2701830</v>
      </c>
      <c r="X7" s="313">
        <v>0</v>
      </c>
      <c r="Y7" s="314">
        <v>2701830</v>
      </c>
      <c r="Z7" s="51">
        <f t="shared" si="4"/>
        <v>5.7787129464103915E-2</v>
      </c>
      <c r="AA7" s="51">
        <f t="shared" si="5"/>
        <v>5.7787129464103915E-2</v>
      </c>
      <c r="AB7" s="312">
        <v>3330697</v>
      </c>
      <c r="AC7" s="313">
        <v>0</v>
      </c>
      <c r="AD7" s="314">
        <v>3330697</v>
      </c>
      <c r="AE7" s="312">
        <v>3143254</v>
      </c>
      <c r="AF7" s="313">
        <v>0</v>
      </c>
      <c r="AG7" s="314">
        <v>3143254</v>
      </c>
      <c r="AH7" s="51">
        <f t="shared" si="6"/>
        <v>5.9633424470310059E-2</v>
      </c>
      <c r="AI7" s="51">
        <f t="shared" si="7"/>
        <v>5.9633424470310059E-2</v>
      </c>
    </row>
    <row r="8" spans="1:35" hidden="1" outlineLevel="1">
      <c r="A8" s="42" t="s">
        <v>6</v>
      </c>
      <c r="B8" s="53" t="s">
        <v>6</v>
      </c>
      <c r="C8" s="43" t="s">
        <v>126</v>
      </c>
      <c r="D8" s="308">
        <v>-2118441</v>
      </c>
      <c r="E8" s="282">
        <v>11469</v>
      </c>
      <c r="F8" s="309">
        <v>-2106972</v>
      </c>
      <c r="G8" s="310">
        <v>-2037765</v>
      </c>
      <c r="H8" s="282">
        <v>11749</v>
      </c>
      <c r="I8" s="309">
        <v>-2026016</v>
      </c>
      <c r="J8" s="54">
        <f t="shared" si="0"/>
        <v>3.9590433636852218E-2</v>
      </c>
      <c r="K8" s="54">
        <f t="shared" si="1"/>
        <v>3.9958223429627404E-2</v>
      </c>
      <c r="L8" s="308">
        <v>-2191615</v>
      </c>
      <c r="M8" s="282">
        <v>11235</v>
      </c>
      <c r="N8" s="309">
        <v>-2180380</v>
      </c>
      <c r="O8" s="310">
        <v>-2095828</v>
      </c>
      <c r="P8" s="282">
        <v>10128</v>
      </c>
      <c r="Q8" s="309">
        <v>-2085700</v>
      </c>
      <c r="R8" s="54">
        <f t="shared" si="2"/>
        <v>4.5703655070931326E-2</v>
      </c>
      <c r="S8" s="54">
        <f t="shared" si="3"/>
        <v>4.5394831471448516E-2</v>
      </c>
      <c r="T8" s="308">
        <v>-2196948</v>
      </c>
      <c r="U8" s="282">
        <v>13851</v>
      </c>
      <c r="V8" s="309">
        <v>-2183097</v>
      </c>
      <c r="W8" s="310">
        <v>-2080527</v>
      </c>
      <c r="X8" s="282">
        <v>11187</v>
      </c>
      <c r="Y8" s="309">
        <v>-2069340</v>
      </c>
      <c r="Z8" s="54">
        <f t="shared" si="4"/>
        <v>5.5957456932786753E-2</v>
      </c>
      <c r="AA8" s="54">
        <f t="shared" si="5"/>
        <v>5.4972599959407287E-2</v>
      </c>
      <c r="AB8" s="308">
        <v>-2486375</v>
      </c>
      <c r="AC8" s="282">
        <v>19294</v>
      </c>
      <c r="AD8" s="309">
        <v>-2467081</v>
      </c>
      <c r="AE8" s="310">
        <v>-2363533</v>
      </c>
      <c r="AF8" s="282">
        <v>13368</v>
      </c>
      <c r="AG8" s="309">
        <v>-2350165</v>
      </c>
      <c r="AH8" s="54">
        <f t="shared" si="6"/>
        <v>5.1973888242728083E-2</v>
      </c>
      <c r="AI8" s="54">
        <f t="shared" si="7"/>
        <v>4.9747996417272899E-2</v>
      </c>
    </row>
    <row r="9" spans="1:35" hidden="1" outlineLevel="1">
      <c r="A9" s="42" t="s">
        <v>93</v>
      </c>
      <c r="B9" s="53" t="s">
        <v>203</v>
      </c>
      <c r="C9" s="43" t="s">
        <v>94</v>
      </c>
      <c r="D9" s="48">
        <v>-4270</v>
      </c>
      <c r="E9" s="282">
        <v>-7393</v>
      </c>
      <c r="F9" s="283">
        <v>-11663</v>
      </c>
      <c r="G9" s="48">
        <v>-3593</v>
      </c>
      <c r="H9" s="282">
        <v>-7663</v>
      </c>
      <c r="I9" s="283">
        <v>-11256</v>
      </c>
      <c r="J9" s="54">
        <f t="shared" si="0"/>
        <v>0.18842193153353737</v>
      </c>
      <c r="K9" s="54">
        <f t="shared" si="1"/>
        <v>3.6158493248045431E-2</v>
      </c>
      <c r="L9" s="48">
        <v>-7760</v>
      </c>
      <c r="M9" s="282">
        <v>-7168</v>
      </c>
      <c r="N9" s="283">
        <v>-14928</v>
      </c>
      <c r="O9" s="48">
        <v>-7411</v>
      </c>
      <c r="P9" s="282">
        <v>-6053</v>
      </c>
      <c r="Q9" s="283">
        <v>-13464</v>
      </c>
      <c r="R9" s="54">
        <f t="shared" si="2"/>
        <v>4.7092160302253383E-2</v>
      </c>
      <c r="S9" s="54">
        <f t="shared" si="3"/>
        <v>0.10873440285204983</v>
      </c>
      <c r="T9" s="48">
        <v>-4408</v>
      </c>
      <c r="U9" s="282">
        <v>-10262</v>
      </c>
      <c r="V9" s="283">
        <v>-14670</v>
      </c>
      <c r="W9" s="48">
        <v>-5086</v>
      </c>
      <c r="X9" s="282">
        <v>-7082</v>
      </c>
      <c r="Y9" s="283">
        <v>-12168</v>
      </c>
      <c r="Z9" s="54">
        <f t="shared" si="4"/>
        <v>-0.13330711757766422</v>
      </c>
      <c r="AA9" s="54">
        <f t="shared" si="5"/>
        <v>0.20562130177514804</v>
      </c>
      <c r="AB9" s="48">
        <v>-6821</v>
      </c>
      <c r="AC9" s="282">
        <v>-7967</v>
      </c>
      <c r="AD9" s="283">
        <v>-14788</v>
      </c>
      <c r="AE9" s="48">
        <v>-2780</v>
      </c>
      <c r="AF9" s="282">
        <v>-10332</v>
      </c>
      <c r="AG9" s="283">
        <v>-13112</v>
      </c>
      <c r="AH9" s="54" t="str">
        <f t="shared" si="6"/>
        <v>N/A</v>
      </c>
      <c r="AI9" s="54">
        <f t="shared" si="7"/>
        <v>0.12782184258694329</v>
      </c>
    </row>
    <row r="10" spans="1:35" collapsed="1">
      <c r="A10" s="78" t="s">
        <v>7</v>
      </c>
      <c r="B10" s="311" t="s">
        <v>7</v>
      </c>
      <c r="C10" s="144" t="s">
        <v>8</v>
      </c>
      <c r="D10" s="312">
        <v>668165</v>
      </c>
      <c r="E10" s="313">
        <v>4076</v>
      </c>
      <c r="F10" s="314">
        <v>672241</v>
      </c>
      <c r="G10" s="312">
        <v>652504</v>
      </c>
      <c r="H10" s="313">
        <v>4086</v>
      </c>
      <c r="I10" s="314">
        <v>656590</v>
      </c>
      <c r="J10" s="51">
        <f t="shared" si="0"/>
        <v>2.4001385432119937E-2</v>
      </c>
      <c r="K10" s="51">
        <f t="shared" si="1"/>
        <v>2.3836793128131806E-2</v>
      </c>
      <c r="L10" s="312">
        <v>572520</v>
      </c>
      <c r="M10" s="313">
        <v>4067</v>
      </c>
      <c r="N10" s="314">
        <v>576587</v>
      </c>
      <c r="O10" s="312">
        <v>569217</v>
      </c>
      <c r="P10" s="313">
        <v>4075</v>
      </c>
      <c r="Q10" s="314">
        <v>573292</v>
      </c>
      <c r="R10" s="51">
        <f t="shared" si="2"/>
        <v>5.8027079303675233E-3</v>
      </c>
      <c r="S10" s="51">
        <f t="shared" si="3"/>
        <v>5.7475073784389874E-3</v>
      </c>
      <c r="T10" s="312">
        <v>656605</v>
      </c>
      <c r="U10" s="313">
        <v>3589</v>
      </c>
      <c r="V10" s="314">
        <v>660194</v>
      </c>
      <c r="W10" s="312">
        <v>616217</v>
      </c>
      <c r="X10" s="313">
        <v>4105</v>
      </c>
      <c r="Y10" s="314">
        <v>620322</v>
      </c>
      <c r="Z10" s="51">
        <f t="shared" si="4"/>
        <v>6.5541846459932218E-2</v>
      </c>
      <c r="AA10" s="51">
        <f t="shared" si="5"/>
        <v>6.4276295214420909E-2</v>
      </c>
      <c r="AB10" s="312">
        <v>837501</v>
      </c>
      <c r="AC10" s="313">
        <v>11327</v>
      </c>
      <c r="AD10" s="314">
        <v>848828</v>
      </c>
      <c r="AE10" s="312">
        <v>776941</v>
      </c>
      <c r="AF10" s="313">
        <v>3036</v>
      </c>
      <c r="AG10" s="314">
        <v>779977</v>
      </c>
      <c r="AH10" s="51">
        <f t="shared" si="6"/>
        <v>7.7946716674753835E-2</v>
      </c>
      <c r="AI10" s="51">
        <f t="shared" si="7"/>
        <v>8.8273115745720609E-2</v>
      </c>
    </row>
    <row r="11" spans="1:35" s="64" customFormat="1" ht="11.25">
      <c r="A11" s="57" t="s">
        <v>9</v>
      </c>
      <c r="B11" s="58" t="s">
        <v>9</v>
      </c>
      <c r="C11" s="59" t="s">
        <v>248</v>
      </c>
      <c r="D11" s="315">
        <f t="shared" ref="D11:I11" si="8">IFERROR(D10/D$7,"")</f>
        <v>0.23941049333614248</v>
      </c>
      <c r="E11" s="286" t="str">
        <f t="shared" si="8"/>
        <v/>
      </c>
      <c r="F11" s="316">
        <f t="shared" si="8"/>
        <v>0.24087096667856259</v>
      </c>
      <c r="G11" s="315">
        <f t="shared" si="8"/>
        <v>0.24221879220242165</v>
      </c>
      <c r="H11" s="286" t="str">
        <f t="shared" si="8"/>
        <v/>
      </c>
      <c r="I11" s="316">
        <f t="shared" si="8"/>
        <v>0.24373557368566021</v>
      </c>
      <c r="J11" s="61">
        <f>IF((ABS((D11-G11)*10000))&lt;100,(D11-G11)*10000,"N/A")</f>
        <v>-28.082988662791742</v>
      </c>
      <c r="K11" s="61">
        <f>IF((ABS((F11-I11)*10000))&lt;100,(F11-I11)*10000,"N/A")</f>
        <v>-28.646070070976194</v>
      </c>
      <c r="L11" s="315">
        <f t="shared" ref="L11:Q11" si="9">IFERROR(L10/L$7,"")</f>
        <v>0.20654462019665248</v>
      </c>
      <c r="M11" s="286" t="str">
        <f t="shared" si="9"/>
        <v/>
      </c>
      <c r="N11" s="316">
        <f t="shared" si="9"/>
        <v>0.20801184749061563</v>
      </c>
      <c r="O11" s="315">
        <f t="shared" si="9"/>
        <v>0.21299396510176408</v>
      </c>
      <c r="P11" s="286" t="str">
        <f t="shared" si="9"/>
        <v/>
      </c>
      <c r="Q11" s="316">
        <f t="shared" si="9"/>
        <v>0.21451877972920788</v>
      </c>
      <c r="R11" s="61">
        <f>IF((ABS((L11-O11)*10000))&lt;1000,(L11-O11)*10000,"N/A")</f>
        <v>-64.493449051115931</v>
      </c>
      <c r="S11" s="61">
        <f>IF((ABS((N11-Q11)*10000))&lt;1000,(N11-Q11)*10000,"N/A")</f>
        <v>-65.069322385922504</v>
      </c>
      <c r="T11" s="315">
        <f t="shared" ref="T11:Y11" si="10">IFERROR(T10/T$7,"")</f>
        <v>0.22974596224371152</v>
      </c>
      <c r="U11" s="286" t="str">
        <f t="shared" si="10"/>
        <v/>
      </c>
      <c r="V11" s="316">
        <f t="shared" si="10"/>
        <v>0.23100175264812922</v>
      </c>
      <c r="W11" s="315">
        <f t="shared" si="10"/>
        <v>0.22807393507363527</v>
      </c>
      <c r="X11" s="286" t="str">
        <f t="shared" si="10"/>
        <v/>
      </c>
      <c r="Y11" s="316">
        <f t="shared" si="10"/>
        <v>0.22959327566871343</v>
      </c>
      <c r="Z11" s="61">
        <f>IF((ABS((T11-W11)*10000))&lt;1000,(T11-W11)*10000,"N/A")</f>
        <v>16.720271700762513</v>
      </c>
      <c r="AA11" s="61">
        <f>IF((ABS((V11-Y11)*10000))&lt;1000,(V11-Y11)*10000,"N/A")</f>
        <v>14.084769794157904</v>
      </c>
      <c r="AB11" s="315">
        <f t="shared" ref="AB11:AG11" si="11">IFERROR(AB10/AB$7,"")</f>
        <v>0.25144917114946214</v>
      </c>
      <c r="AC11" s="286" t="str">
        <f t="shared" si="11"/>
        <v/>
      </c>
      <c r="AD11" s="316">
        <f t="shared" si="11"/>
        <v>0.25484996083402361</v>
      </c>
      <c r="AE11" s="315">
        <f t="shared" si="11"/>
        <v>0.24717728824969284</v>
      </c>
      <c r="AF11" s="286" t="str">
        <f t="shared" si="11"/>
        <v/>
      </c>
      <c r="AG11" s="316">
        <f t="shared" si="11"/>
        <v>0.24814316628563901</v>
      </c>
      <c r="AH11" s="61">
        <f>IF((ABS((AB11-AE11)*10000))&lt;1000,(AB11-AE11)*10000,"N/A")</f>
        <v>42.718828997692917</v>
      </c>
      <c r="AI11" s="61">
        <f>IF((ABS((AD11-AG11)*10000))&lt;1000,(AD11-AG11)*10000,"N/A")</f>
        <v>67.067945483846032</v>
      </c>
    </row>
    <row r="12" spans="1:35" hidden="1" outlineLevel="1">
      <c r="A12" s="42" t="s">
        <v>10</v>
      </c>
      <c r="B12" s="53" t="s">
        <v>10</v>
      </c>
      <c r="C12" s="43" t="s">
        <v>11</v>
      </c>
      <c r="D12" s="48">
        <v>-554425</v>
      </c>
      <c r="E12" s="282">
        <v>53698</v>
      </c>
      <c r="F12" s="283">
        <v>-500727</v>
      </c>
      <c r="G12" s="48">
        <v>-544208</v>
      </c>
      <c r="H12" s="282">
        <v>52397</v>
      </c>
      <c r="I12" s="283">
        <v>-491811</v>
      </c>
      <c r="J12" s="45">
        <f>IF((ABS((D12/G12)-1))&lt;100%,(D12/G12)-1,"N/A")</f>
        <v>1.877407167847589E-2</v>
      </c>
      <c r="K12" s="45">
        <f>IF((ABS((F12/I12)-1))&lt;100%,(F12/I12)-1,"N/A")</f>
        <v>1.8128915376028676E-2</v>
      </c>
      <c r="L12" s="48">
        <v>-427473</v>
      </c>
      <c r="M12" s="282">
        <v>53965</v>
      </c>
      <c r="N12" s="283">
        <v>-373508</v>
      </c>
      <c r="O12" s="48">
        <v>-414220</v>
      </c>
      <c r="P12" s="282">
        <v>53429</v>
      </c>
      <c r="Q12" s="283">
        <v>-360791</v>
      </c>
      <c r="R12" s="45">
        <f>IF((ABS((L12/O12)-1))&lt;100%,(L12/O12)-1,"N/A")</f>
        <v>3.1995075080874846E-2</v>
      </c>
      <c r="S12" s="45">
        <f>IF((ABS((N12/Q12)-1))&lt;100%,(N12/Q12)-1,"N/A")</f>
        <v>3.524755329262641E-2</v>
      </c>
      <c r="T12" s="48">
        <v>-509708</v>
      </c>
      <c r="U12" s="282">
        <v>52396</v>
      </c>
      <c r="V12" s="283">
        <v>-457312</v>
      </c>
      <c r="W12" s="48">
        <v>-492251</v>
      </c>
      <c r="X12" s="282">
        <v>52684</v>
      </c>
      <c r="Y12" s="283">
        <v>-439567</v>
      </c>
      <c r="Z12" s="45">
        <f>IF((ABS((T12/W12)-1))&lt;100%,(T12/W12)-1,"N/A")</f>
        <v>3.5463615106927193E-2</v>
      </c>
      <c r="AA12" s="45">
        <f>IF((ABS((V12/Y12)-1))&lt;100%,(V12/Y12)-1,"N/A")</f>
        <v>4.0369272488607999E-2</v>
      </c>
      <c r="AB12" s="48">
        <v>-524222</v>
      </c>
      <c r="AC12" s="282">
        <v>49337</v>
      </c>
      <c r="AD12" s="283">
        <v>-474885</v>
      </c>
      <c r="AE12" s="48">
        <v>-509329</v>
      </c>
      <c r="AF12" s="282">
        <v>54924</v>
      </c>
      <c r="AG12" s="283">
        <v>-454405</v>
      </c>
      <c r="AH12" s="45">
        <f>IF((ABS((AB12/AE12)-1))&lt;100%,(AB12/AE12)-1,"N/A")</f>
        <v>2.9240432019382423E-2</v>
      </c>
      <c r="AI12" s="45">
        <f>IF((ABS((AD12/AG12)-1))&lt;100%,(AD12/AG12)-1,"N/A")</f>
        <v>4.5069926607321564E-2</v>
      </c>
    </row>
    <row r="13" spans="1:35" hidden="1" outlineLevel="1">
      <c r="A13" s="42" t="s">
        <v>153</v>
      </c>
      <c r="B13" s="53" t="s">
        <v>197</v>
      </c>
      <c r="C13" s="43" t="s">
        <v>95</v>
      </c>
      <c r="D13" s="48">
        <v>-63466</v>
      </c>
      <c r="E13" s="282">
        <v>-34768</v>
      </c>
      <c r="F13" s="283">
        <v>-98234</v>
      </c>
      <c r="G13" s="48">
        <v>-59664</v>
      </c>
      <c r="H13" s="282">
        <v>-34353</v>
      </c>
      <c r="I13" s="283">
        <v>-94017</v>
      </c>
      <c r="J13" s="45">
        <f>IF((ABS((D13/G13)-1))&lt;100%,(D13/G13)-1,"N/A")</f>
        <v>6.3723518369536158E-2</v>
      </c>
      <c r="K13" s="45">
        <f>IF((ABS((F13/I13)-1))&lt;100%,(F13/I13)-1,"N/A")</f>
        <v>4.4853590308135738E-2</v>
      </c>
      <c r="L13" s="48">
        <v>-61170</v>
      </c>
      <c r="M13" s="282">
        <v>-34853</v>
      </c>
      <c r="N13" s="283">
        <v>-96023</v>
      </c>
      <c r="O13" s="48">
        <v>-58109</v>
      </c>
      <c r="P13" s="282">
        <v>-34648</v>
      </c>
      <c r="Q13" s="283">
        <v>-92757</v>
      </c>
      <c r="R13" s="45">
        <f>IF((ABS((L13/O13)-1))&lt;100%,(L13/O13)-1,"N/A")</f>
        <v>5.2676865889965452E-2</v>
      </c>
      <c r="S13" s="45">
        <f>IF((ABS((N13/Q13)-1))&lt;100%,(N13/Q13)-1,"N/A")</f>
        <v>3.5210280625721069E-2</v>
      </c>
      <c r="T13" s="48">
        <v>-64974</v>
      </c>
      <c r="U13" s="282">
        <v>-33549</v>
      </c>
      <c r="V13" s="283">
        <v>-98523</v>
      </c>
      <c r="W13" s="48">
        <v>-60776</v>
      </c>
      <c r="X13" s="282">
        <v>-34093</v>
      </c>
      <c r="Y13" s="283">
        <v>-94869</v>
      </c>
      <c r="Z13" s="45">
        <f>IF((ABS((T13/W13)-1))&lt;100%,(T13/W13)-1,"N/A")</f>
        <v>6.9073318415163953E-2</v>
      </c>
      <c r="AA13" s="45">
        <f>IF((ABS((V13/Y13)-1))&lt;100%,(V13/Y13)-1,"N/A")</f>
        <v>3.8516269803623882E-2</v>
      </c>
      <c r="AB13" s="48">
        <v>-68015</v>
      </c>
      <c r="AC13" s="282">
        <v>-29888</v>
      </c>
      <c r="AD13" s="283">
        <v>-97903</v>
      </c>
      <c r="AE13" s="48">
        <v>-64242</v>
      </c>
      <c r="AF13" s="282">
        <v>-34718</v>
      </c>
      <c r="AG13" s="283">
        <v>-98960</v>
      </c>
      <c r="AH13" s="45">
        <f>IF((ABS((AB13/AE13)-1))&lt;100%,(AB13/AE13)-1,"N/A")</f>
        <v>5.8731048223903404E-2</v>
      </c>
      <c r="AI13" s="45">
        <f>IF((ABS((AD13/AG13)-1))&lt;100%,(AD13/AG13)-1,"N/A")</f>
        <v>-1.0681083265966063E-2</v>
      </c>
    </row>
    <row r="14" spans="1:35" s="37" customFormat="1" ht="15.75" collapsed="1">
      <c r="A14" s="66"/>
      <c r="B14" s="67" t="s">
        <v>304</v>
      </c>
      <c r="C14" s="68" t="s">
        <v>305</v>
      </c>
      <c r="D14" s="72">
        <f>D12+D13</f>
        <v>-617891</v>
      </c>
      <c r="E14" s="288">
        <f t="shared" ref="E14:Q14" si="12">E12+E13</f>
        <v>18930</v>
      </c>
      <c r="F14" s="289">
        <f t="shared" si="12"/>
        <v>-598961</v>
      </c>
      <c r="G14" s="72">
        <f t="shared" si="12"/>
        <v>-603872</v>
      </c>
      <c r="H14" s="288">
        <f t="shared" si="12"/>
        <v>18044</v>
      </c>
      <c r="I14" s="289">
        <f t="shared" si="12"/>
        <v>-585828</v>
      </c>
      <c r="J14" s="70">
        <f>IF((ABS((D14/G14)-1))&lt;100%,(D14/G14)-1,"N/A")</f>
        <v>2.3215184674898026E-2</v>
      </c>
      <c r="K14" s="70">
        <f>IF((ABS((F14/I14)-1))&lt;100%,(F14/I14)-1,"N/A")</f>
        <v>2.2417842779792085E-2</v>
      </c>
      <c r="L14" s="72">
        <f t="shared" si="12"/>
        <v>-488643</v>
      </c>
      <c r="M14" s="288">
        <f t="shared" si="12"/>
        <v>19112</v>
      </c>
      <c r="N14" s="289">
        <f t="shared" si="12"/>
        <v>-469531</v>
      </c>
      <c r="O14" s="72">
        <f t="shared" si="12"/>
        <v>-472329</v>
      </c>
      <c r="P14" s="288">
        <f t="shared" si="12"/>
        <v>18781</v>
      </c>
      <c r="Q14" s="289">
        <f t="shared" si="12"/>
        <v>-453548</v>
      </c>
      <c r="R14" s="70">
        <f>IF((ABS((L14/O14)-1))&lt;100%,(L14/O14)-1,"N/A")</f>
        <v>3.4539484130764686E-2</v>
      </c>
      <c r="S14" s="70">
        <f>IF((ABS((N14/Q14)-1))&lt;100%,(N14/Q14)-1,"N/A")</f>
        <v>3.5239930503496941E-2</v>
      </c>
      <c r="T14" s="72">
        <f t="shared" ref="T14:Y14" si="13">T12+T13</f>
        <v>-574682</v>
      </c>
      <c r="U14" s="288">
        <f t="shared" si="13"/>
        <v>18847</v>
      </c>
      <c r="V14" s="289">
        <f t="shared" si="13"/>
        <v>-555835</v>
      </c>
      <c r="W14" s="72">
        <f t="shared" si="13"/>
        <v>-553027</v>
      </c>
      <c r="X14" s="288">
        <f t="shared" si="13"/>
        <v>18591</v>
      </c>
      <c r="Y14" s="289">
        <f t="shared" si="13"/>
        <v>-534436</v>
      </c>
      <c r="Z14" s="70">
        <f>IF((ABS((T14/W14)-1))&lt;100%,(T14/W14)-1,"N/A")</f>
        <v>3.9157220171890383E-2</v>
      </c>
      <c r="AA14" s="70">
        <f>IF((ABS((V14/Y14)-1))&lt;100%,(V14/Y14)-1,"N/A")</f>
        <v>4.0040341593754913E-2</v>
      </c>
      <c r="AB14" s="72">
        <f t="shared" ref="AB14:AG14" si="14">AB12+AB13</f>
        <v>-592237</v>
      </c>
      <c r="AC14" s="288">
        <f t="shared" si="14"/>
        <v>19449</v>
      </c>
      <c r="AD14" s="289">
        <f t="shared" si="14"/>
        <v>-572788</v>
      </c>
      <c r="AE14" s="72">
        <f t="shared" si="14"/>
        <v>-573571</v>
      </c>
      <c r="AF14" s="288">
        <f t="shared" si="14"/>
        <v>20206</v>
      </c>
      <c r="AG14" s="289">
        <f t="shared" si="14"/>
        <v>-553365</v>
      </c>
      <c r="AH14" s="70">
        <f>IF((ABS((AB14/AE14)-1))&lt;100%,(AB14/AE14)-1,"N/A")</f>
        <v>3.2543486333862726E-2</v>
      </c>
      <c r="AI14" s="70">
        <f>IF((ABS((AD14/AG14)-1))&lt;100%,(AD14/AG14)-1,"N/A")</f>
        <v>3.5099798505507263E-2</v>
      </c>
    </row>
    <row r="15" spans="1:35" s="291" customFormat="1" ht="11.25">
      <c r="A15" s="153" t="s">
        <v>153</v>
      </c>
      <c r="B15" s="58" t="s">
        <v>600</v>
      </c>
      <c r="C15" s="59" t="s">
        <v>599</v>
      </c>
      <c r="D15" s="63">
        <f>IFERROR(-D14/D$7,"")</f>
        <v>0.22139679441150378</v>
      </c>
      <c r="E15" s="290" t="str">
        <f t="shared" ref="E15" si="15">IFERROR(E14/E$7,"")</f>
        <v/>
      </c>
      <c r="F15" s="287">
        <f>IFERROR(-F14/F$7,"")</f>
        <v>0.2146139778334831</v>
      </c>
      <c r="G15" s="63">
        <f>IFERROR(-G14/G$7,"")</f>
        <v>0.22416590010921122</v>
      </c>
      <c r="H15" s="290" t="str">
        <f t="shared" ref="H15" si="16">IFERROR(H14/H$7,"")</f>
        <v/>
      </c>
      <c r="I15" s="287">
        <f>IFERROR(-I14/I$7,"")</f>
        <v>0.21746770992723458</v>
      </c>
      <c r="J15" s="61">
        <f>IF((ABS((D15-G15)*10000))&lt;1000,(D15-G15)*10000,"N/A")</f>
        <v>-27.691056977074414</v>
      </c>
      <c r="K15" s="61">
        <f>IF((ABS((F15-I15)*10000))&lt;1000,(F15-I15)*10000,"N/A")</f>
        <v>-28.537320937514764</v>
      </c>
      <c r="L15" s="63">
        <f>IFERROR(-L14/L$7,"")</f>
        <v>0.17628481598328941</v>
      </c>
      <c r="M15" s="290" t="str">
        <f t="shared" ref="M15" si="17">IFERROR(M14/M$7,"")</f>
        <v/>
      </c>
      <c r="N15" s="287">
        <f>IFERROR(-N14/N$7,"")</f>
        <v>0.16938989391733814</v>
      </c>
      <c r="O15" s="63">
        <f>IFERROR(-O14/O$7,"")</f>
        <v>0.17673967316954892</v>
      </c>
      <c r="P15" s="290" t="str">
        <f t="shared" ref="P15" si="18">IFERROR(P14/P$7,"")</f>
        <v/>
      </c>
      <c r="Q15" s="287">
        <f>IFERROR(-Q14/Q$7,"")</f>
        <v>0.16971205512831641</v>
      </c>
      <c r="R15" s="61">
        <f>IF((ABS((L15-O15)*10000))&lt;1000,(L15-O15)*10000,"N/A")</f>
        <v>-4.5485718625951073</v>
      </c>
      <c r="S15" s="61">
        <f>IF((ABS((N15-Q15)*10000))&lt;1000,(N15-Q15)*10000,"N/A")</f>
        <v>-3.2216121097827788</v>
      </c>
      <c r="T15" s="63">
        <f>IFERROR(-T14/T$7,"")</f>
        <v>0.20108112042116741</v>
      </c>
      <c r="U15" s="290" t="str">
        <f t="shared" ref="U15" si="19">IFERROR(U14/U$7,"")</f>
        <v/>
      </c>
      <c r="V15" s="287">
        <f>IFERROR(-V14/V$7,"")</f>
        <v>0.19448655877389509</v>
      </c>
      <c r="W15" s="63">
        <f>IFERROR(-W14/W$7,"")</f>
        <v>0.2046860831362447</v>
      </c>
      <c r="X15" s="290" t="str">
        <f t="shared" ref="X15" si="20">IFERROR(X14/X$7,"")</f>
        <v/>
      </c>
      <c r="Y15" s="287">
        <f>IFERROR(-Y14/Y$7,"")</f>
        <v>0.19780519129626956</v>
      </c>
      <c r="Z15" s="61">
        <f>IF((ABS((T15-W15)*10000))&lt;1000,(T15-W15)*10000,"N/A")</f>
        <v>-36.04962715077292</v>
      </c>
      <c r="AA15" s="61">
        <f>IF((ABS((V15-Y15)*10000))&lt;1000,(V15-Y15)*10000,"N/A")</f>
        <v>-33.186325223744653</v>
      </c>
      <c r="AB15" s="63">
        <f>IFERROR(-AB14/AB$7,"")</f>
        <v>0.17781173129828381</v>
      </c>
      <c r="AC15" s="290" t="str">
        <f t="shared" ref="AC15" si="21">IFERROR(AC14/AC$7,"")</f>
        <v/>
      </c>
      <c r="AD15" s="287">
        <f>IFERROR(-AD14/AD$7,"")</f>
        <v>0.17197241298142701</v>
      </c>
      <c r="AE15" s="63">
        <f>IFERROR(-AE14/AE$7,"")</f>
        <v>0.18247682179041211</v>
      </c>
      <c r="AF15" s="290" t="str">
        <f t="shared" ref="AF15" si="22">IFERROR(AF14/AF$7,"")</f>
        <v/>
      </c>
      <c r="AG15" s="287">
        <f>IFERROR(-AG14/AG$7,"")</f>
        <v>0.17604845170005351</v>
      </c>
      <c r="AH15" s="61">
        <f>IF((ABS((AB15-AE15)*10000))&lt;1000,(AB15-AE15)*10000,"N/A")</f>
        <v>-46.65090492128293</v>
      </c>
      <c r="AI15" s="61">
        <f>IF((ABS((AD15-AG15)*10000))&lt;1000,(AD15-AG15)*10000,"N/A")</f>
        <v>-40.760387186264957</v>
      </c>
    </row>
    <row r="16" spans="1:35">
      <c r="A16" s="78" t="s">
        <v>12</v>
      </c>
      <c r="B16" s="311" t="s">
        <v>12</v>
      </c>
      <c r="C16" s="144" t="s">
        <v>13</v>
      </c>
      <c r="D16" s="312">
        <v>50274</v>
      </c>
      <c r="E16" s="313">
        <v>23006</v>
      </c>
      <c r="F16" s="314">
        <v>73280</v>
      </c>
      <c r="G16" s="312">
        <v>48632</v>
      </c>
      <c r="H16" s="313">
        <v>22130</v>
      </c>
      <c r="I16" s="314">
        <v>70762</v>
      </c>
      <c r="J16" s="51">
        <f>IF((ABS((D16/G16)-1))&lt;100%,(D16/G16)-1,"N/A")</f>
        <v>3.3763776936996281E-2</v>
      </c>
      <c r="K16" s="51">
        <f>IF((ABS((F16/I16)-1))&lt;100%,(F16/I16)-1,"N/A")</f>
        <v>3.5584070546338387E-2</v>
      </c>
      <c r="L16" s="312">
        <v>83877</v>
      </c>
      <c r="M16" s="313">
        <v>23179</v>
      </c>
      <c r="N16" s="314">
        <v>107056</v>
      </c>
      <c r="O16" s="312">
        <v>96888</v>
      </c>
      <c r="P16" s="313">
        <v>22856</v>
      </c>
      <c r="Q16" s="314">
        <v>119744</v>
      </c>
      <c r="R16" s="51">
        <f>IF((ABS((L16/O16)-1))&lt;100%,(L16/O16)-1,"N/A")</f>
        <v>-0.13428907604656926</v>
      </c>
      <c r="S16" s="51">
        <f>IF((ABS((N16/Q16)-1))&lt;100%,(N16/Q16)-1,"N/A")</f>
        <v>-0.1059593800106895</v>
      </c>
      <c r="T16" s="312">
        <v>81923</v>
      </c>
      <c r="U16" s="313">
        <v>22436</v>
      </c>
      <c r="V16" s="314">
        <v>104359</v>
      </c>
      <c r="W16" s="312">
        <v>63190</v>
      </c>
      <c r="X16" s="313">
        <v>22696</v>
      </c>
      <c r="Y16" s="314">
        <v>85886</v>
      </c>
      <c r="Z16" s="51">
        <f>IF((ABS((T16/W16)-1))&lt;100%,(T16/W16)-1,"N/A")</f>
        <v>0.29645513530621925</v>
      </c>
      <c r="AA16" s="51">
        <f>IF((ABS((V16/Y16)-1))&lt;100%,(V16/Y16)-1,"N/A")</f>
        <v>0.2150874414922106</v>
      </c>
      <c r="AB16" s="312">
        <v>245264</v>
      </c>
      <c r="AC16" s="313">
        <v>30776</v>
      </c>
      <c r="AD16" s="314">
        <v>276040</v>
      </c>
      <c r="AE16" s="312">
        <v>203370</v>
      </c>
      <c r="AF16" s="313">
        <v>23242</v>
      </c>
      <c r="AG16" s="314">
        <v>226612</v>
      </c>
      <c r="AH16" s="51">
        <f>IF((ABS((AB16/AE16)-1))&lt;100%,(AB16/AE16)-1,"N/A")</f>
        <v>0.20599891822786054</v>
      </c>
      <c r="AI16" s="51">
        <f>IF((ABS((AD16/AG16)-1))&lt;100%,(AD16/AG16)-1,"N/A")</f>
        <v>0.21811731064550854</v>
      </c>
    </row>
    <row r="17" spans="1:35" s="64" customFormat="1" ht="11.25">
      <c r="A17" s="57" t="s">
        <v>14</v>
      </c>
      <c r="B17" s="58" t="s">
        <v>14</v>
      </c>
      <c r="C17" s="59" t="s">
        <v>249</v>
      </c>
      <c r="D17" s="315">
        <f t="shared" ref="D17:I17" si="23">IFERROR(D16/D$7,"")</f>
        <v>1.8013698924638714E-2</v>
      </c>
      <c r="E17" s="286" t="str">
        <f t="shared" si="23"/>
        <v/>
      </c>
      <c r="F17" s="316">
        <f t="shared" si="23"/>
        <v>2.6256988845079467E-2</v>
      </c>
      <c r="G17" s="315">
        <f t="shared" si="23"/>
        <v>1.8052892093210416E-2</v>
      </c>
      <c r="H17" s="286" t="str">
        <f t="shared" si="23"/>
        <v/>
      </c>
      <c r="I17" s="316">
        <f t="shared" si="23"/>
        <v>2.6267863758425637E-2</v>
      </c>
      <c r="J17" s="61">
        <f>IF((ABS((D17-G17)*10000))&lt;100,(D17-G17)*10000,"N/A")</f>
        <v>-0.39193168571701603</v>
      </c>
      <c r="K17" s="61">
        <f>IF((ABS((F17-I17)*10000))&lt;100,(F17-I17)*10000,"N/A")</f>
        <v>-0.10874913346170523</v>
      </c>
      <c r="L17" s="315">
        <f t="shared" ref="L17:Q17" si="24">IFERROR(L16/L$7,"")</f>
        <v>3.0259804213363061E-2</v>
      </c>
      <c r="M17" s="286" t="str">
        <f t="shared" si="24"/>
        <v/>
      </c>
      <c r="N17" s="316">
        <f t="shared" si="24"/>
        <v>3.8621953573277489E-2</v>
      </c>
      <c r="O17" s="315">
        <f t="shared" si="24"/>
        <v>3.625429193221516E-2</v>
      </c>
      <c r="P17" s="286" t="str">
        <f t="shared" si="24"/>
        <v/>
      </c>
      <c r="Q17" s="316">
        <f t="shared" si="24"/>
        <v>4.4806724600891468E-2</v>
      </c>
      <c r="R17" s="61">
        <f>IF((ABS((L17-O17)*10000))&lt;1000,(L17-O17)*10000,"N/A")</f>
        <v>-59.944877188520991</v>
      </c>
      <c r="S17" s="61">
        <f>IF((ABS((N17-Q17)*10000))&lt;1000,(N17-Q17)*10000,"N/A")</f>
        <v>-61.847710276139793</v>
      </c>
      <c r="T17" s="315">
        <f t="shared" ref="T17:Y17" si="25">IFERROR(T16/T$7,"")</f>
        <v>2.8664841822544116E-2</v>
      </c>
      <c r="U17" s="286" t="str">
        <f t="shared" si="25"/>
        <v/>
      </c>
      <c r="V17" s="316">
        <f t="shared" si="25"/>
        <v>3.651519387423411E-2</v>
      </c>
      <c r="W17" s="315">
        <f t="shared" si="25"/>
        <v>2.3387851937390583E-2</v>
      </c>
      <c r="X17" s="286" t="str">
        <f t="shared" si="25"/>
        <v/>
      </c>
      <c r="Y17" s="316">
        <f t="shared" si="25"/>
        <v>3.1788084372443862E-2</v>
      </c>
      <c r="Z17" s="61">
        <f>IF((ABS((T17-W17)*10000))&lt;1000,(T17-W17)*10000,"N/A")</f>
        <v>52.769898851535331</v>
      </c>
      <c r="AA17" s="61">
        <f>IF((ABS((V17-Y17)*10000))&lt;1000,(V17-Y17)*10000,"N/A")</f>
        <v>47.271095017902482</v>
      </c>
      <c r="AB17" s="315">
        <f t="shared" ref="AB17:AG17" si="26">IFERROR(AB16/AB$7,"")</f>
        <v>7.3637439851178293E-2</v>
      </c>
      <c r="AC17" s="286" t="str">
        <f t="shared" si="26"/>
        <v/>
      </c>
      <c r="AD17" s="316">
        <f t="shared" si="26"/>
        <v>8.2877547852596614E-2</v>
      </c>
      <c r="AE17" s="315">
        <f t="shared" si="26"/>
        <v>6.4700466459280737E-2</v>
      </c>
      <c r="AF17" s="286" t="str">
        <f t="shared" si="26"/>
        <v/>
      </c>
      <c r="AG17" s="316">
        <f t="shared" si="26"/>
        <v>7.2094714585585515E-2</v>
      </c>
      <c r="AH17" s="61">
        <f>IF((ABS((AB17-AE17)*10000))&lt;1000,(AB17-AE17)*10000,"N/A")</f>
        <v>89.36973391897557</v>
      </c>
      <c r="AI17" s="61">
        <f>IF((ABS((AD17-AG17)*10000))&lt;1000,(AD17-AG17)*10000,"N/A")</f>
        <v>107.828332670111</v>
      </c>
    </row>
    <row r="18" spans="1:35" hidden="1" outlineLevel="1">
      <c r="A18" s="42" t="s">
        <v>15</v>
      </c>
      <c r="B18" s="53" t="s">
        <v>15</v>
      </c>
      <c r="C18" s="43" t="s">
        <v>128</v>
      </c>
      <c r="D18" s="48">
        <v>-20321</v>
      </c>
      <c r="E18" s="282">
        <v>0</v>
      </c>
      <c r="F18" s="283">
        <v>-20321</v>
      </c>
      <c r="G18" s="48">
        <v>-38048</v>
      </c>
      <c r="H18" s="282">
        <v>106</v>
      </c>
      <c r="I18" s="283">
        <v>-37942</v>
      </c>
      <c r="J18" s="45">
        <f>IF((ABS((D18/G18)-1))&lt;100%,(D18/G18)-1,"N/A")</f>
        <v>-0.465911480235492</v>
      </c>
      <c r="K18" s="45">
        <f>IF((ABS((F18/I18)-1))&lt;100%,(F18/I18)-1,"N/A")</f>
        <v>-0.46441937694375623</v>
      </c>
      <c r="L18" s="48">
        <v>-10866</v>
      </c>
      <c r="M18" s="282">
        <v>0</v>
      </c>
      <c r="N18" s="283">
        <v>-10866</v>
      </c>
      <c r="O18" s="48">
        <v>-10850</v>
      </c>
      <c r="P18" s="282">
        <v>72</v>
      </c>
      <c r="Q18" s="283">
        <v>-10778</v>
      </c>
      <c r="R18" s="45">
        <f>IF((ABS((L18/O18)-1))&lt;100%,(L18/O18)-1,"N/A")</f>
        <v>1.4746543778800802E-3</v>
      </c>
      <c r="S18" s="45">
        <f>IF((ABS((N18/Q18)-1))&lt;100%,(N18/Q18)-1,"N/A")</f>
        <v>8.1647801076265569E-3</v>
      </c>
      <c r="T18" s="48">
        <v>-2941</v>
      </c>
      <c r="U18" s="282">
        <v>172</v>
      </c>
      <c r="V18" s="283">
        <v>-2769</v>
      </c>
      <c r="W18" s="48">
        <v>-2261</v>
      </c>
      <c r="X18" s="282">
        <v>4</v>
      </c>
      <c r="Y18" s="283">
        <v>-2257</v>
      </c>
      <c r="Z18" s="45">
        <f>IF((ABS((T18/W18)-1))&lt;100%,(T18/W18)-1,"N/A")</f>
        <v>0.3007518796992481</v>
      </c>
      <c r="AA18" s="45">
        <f>IF((ABS((V18/Y18)-1))&lt;100%,(V18/Y18)-1,"N/A")</f>
        <v>0.22684980062029236</v>
      </c>
      <c r="AB18" s="48">
        <v>-43509</v>
      </c>
      <c r="AC18" s="282">
        <v>192</v>
      </c>
      <c r="AD18" s="283">
        <v>-43317</v>
      </c>
      <c r="AE18" s="48">
        <v>-22099</v>
      </c>
      <c r="AF18" s="282">
        <v>-4</v>
      </c>
      <c r="AG18" s="283">
        <v>-22103</v>
      </c>
      <c r="AH18" s="45">
        <f>IF((ABS((AB18/AE18)-1))&lt;100%,(AB18/AE18)-1,"N/A")</f>
        <v>0.96882211864790269</v>
      </c>
      <c r="AI18" s="45">
        <f>IF((ABS((AD18/AG18)-1))&lt;100%,(AD18/AG18)-1,"N/A")</f>
        <v>0.95977921549110978</v>
      </c>
    </row>
    <row r="19" spans="1:35" s="37" customFormat="1" ht="15.75" collapsed="1">
      <c r="A19" s="66" t="s">
        <v>16</v>
      </c>
      <c r="B19" s="67" t="s">
        <v>16</v>
      </c>
      <c r="C19" s="68" t="s">
        <v>246</v>
      </c>
      <c r="D19" s="72">
        <v>29953</v>
      </c>
      <c r="E19" s="288">
        <v>23006</v>
      </c>
      <c r="F19" s="289">
        <v>52959</v>
      </c>
      <c r="G19" s="72">
        <v>10584</v>
      </c>
      <c r="H19" s="288">
        <v>22236</v>
      </c>
      <c r="I19" s="289">
        <v>32820</v>
      </c>
      <c r="J19" s="70" t="str">
        <f>IF((ABS((D19/G19)-1))&lt;100%,(D19/G19)-1,"N/A")</f>
        <v>N/A</v>
      </c>
      <c r="K19" s="70">
        <f>IF((ABS((F19/I19)-1))&lt;100%,(F19/I19)-1,"N/A")</f>
        <v>0.61361974405850095</v>
      </c>
      <c r="L19" s="72">
        <v>73011</v>
      </c>
      <c r="M19" s="288">
        <v>23179</v>
      </c>
      <c r="N19" s="289">
        <v>96190</v>
      </c>
      <c r="O19" s="72">
        <v>86038</v>
      </c>
      <c r="P19" s="288">
        <v>22928</v>
      </c>
      <c r="Q19" s="289">
        <v>108966</v>
      </c>
      <c r="R19" s="70">
        <f>IF((ABS((L19/O19)-1))&lt;100%,(L19/O19)-1,"N/A")</f>
        <v>-0.15140984216276532</v>
      </c>
      <c r="S19" s="70">
        <f>IF((ABS((N19/Q19)-1))&lt;100%,(N19/Q19)-1,"N/A")</f>
        <v>-0.117247581814511</v>
      </c>
      <c r="T19" s="72">
        <v>78982</v>
      </c>
      <c r="U19" s="288">
        <v>22608</v>
      </c>
      <c r="V19" s="289">
        <v>101590</v>
      </c>
      <c r="W19" s="72">
        <v>60929</v>
      </c>
      <c r="X19" s="288">
        <v>22700</v>
      </c>
      <c r="Y19" s="289">
        <v>83629</v>
      </c>
      <c r="Z19" s="70">
        <f>IF((ABS((T19/W19)-1))&lt;100%,(T19/W19)-1,"N/A")</f>
        <v>0.29629568842423137</v>
      </c>
      <c r="AA19" s="70">
        <f>IF((ABS((V19/Y19)-1))&lt;100%,(V19/Y19)-1,"N/A")</f>
        <v>0.21476999605400038</v>
      </c>
      <c r="AB19" s="72">
        <v>201755</v>
      </c>
      <c r="AC19" s="288">
        <v>30968</v>
      </c>
      <c r="AD19" s="289">
        <v>232723</v>
      </c>
      <c r="AE19" s="72">
        <v>181271</v>
      </c>
      <c r="AF19" s="288">
        <v>23238</v>
      </c>
      <c r="AG19" s="289">
        <v>204509</v>
      </c>
      <c r="AH19" s="70">
        <f>IF((ABS((AB19/AE19)-1))&lt;100%,(AB19/AE19)-1,"N/A")</f>
        <v>0.11300207975903476</v>
      </c>
      <c r="AI19" s="70">
        <f>IF((ABS((AD19/AG19)-1))&lt;100%,(AD19/AG19)-1,"N/A")</f>
        <v>0.13795969859517188</v>
      </c>
    </row>
    <row r="20" spans="1:35" s="64" customFormat="1" ht="11.25" hidden="1" outlineLevel="1">
      <c r="A20" s="57" t="s">
        <v>17</v>
      </c>
      <c r="B20" s="58" t="s">
        <v>17</v>
      </c>
      <c r="C20" s="59" t="s">
        <v>18</v>
      </c>
      <c r="D20" s="63">
        <f t="shared" ref="D20:I20" si="27">IFERROR(D19/D$7,"")</f>
        <v>1.0732472528338772E-2</v>
      </c>
      <c r="E20" s="286" t="str">
        <f t="shared" si="27"/>
        <v/>
      </c>
      <c r="F20" s="287">
        <f t="shared" si="27"/>
        <v>1.8975762448779524E-2</v>
      </c>
      <c r="G20" s="63">
        <f t="shared" si="27"/>
        <v>3.9289317715606809E-3</v>
      </c>
      <c r="H20" s="286" t="str">
        <f t="shared" si="27"/>
        <v/>
      </c>
      <c r="I20" s="287">
        <f t="shared" si="27"/>
        <v>1.2183252148773768E-2</v>
      </c>
      <c r="J20" s="61">
        <f>IF((ABS((D20-G20)*10000))&lt;100,(D20-G20)*10000,"N/A")</f>
        <v>68.035407567780908</v>
      </c>
      <c r="K20" s="61">
        <f>IF((ABS((F20-I20)*10000))&lt;100,(F20-I20)*10000,"N/A")</f>
        <v>67.925103000057561</v>
      </c>
      <c r="L20" s="63">
        <f t="shared" ref="L20:Q20" si="28">IFERROR(L19/L$7,"")</f>
        <v>2.633974230625619E-2</v>
      </c>
      <c r="M20" s="286" t="str">
        <f t="shared" si="28"/>
        <v/>
      </c>
      <c r="N20" s="287">
        <f t="shared" si="28"/>
        <v>3.4701891666170617E-2</v>
      </c>
      <c r="O20" s="63">
        <f t="shared" si="28"/>
        <v>3.2194356053008917E-2</v>
      </c>
      <c r="P20" s="286" t="str">
        <f t="shared" si="28"/>
        <v/>
      </c>
      <c r="Q20" s="287">
        <f t="shared" si="28"/>
        <v>4.0773730231667048E-2</v>
      </c>
      <c r="R20" s="61">
        <f>IF((ABS((L20-O20)*10000))&lt;1000,(L20-O20)*10000,"N/A")</f>
        <v>-58.546137467527274</v>
      </c>
      <c r="S20" s="61">
        <f>IF((ABS((N20-Q20)*10000))&lt;1000,(N20-Q20)*10000,"N/A")</f>
        <v>-60.718385654964308</v>
      </c>
      <c r="T20" s="63">
        <f t="shared" ref="T20:Y20" si="29">IFERROR(T19/T$7,"")</f>
        <v>2.763578649253786E-2</v>
      </c>
      <c r="U20" s="286" t="str">
        <f t="shared" si="29"/>
        <v/>
      </c>
      <c r="V20" s="287">
        <f t="shared" si="29"/>
        <v>3.5546321310892623E-2</v>
      </c>
      <c r="W20" s="63">
        <f t="shared" si="29"/>
        <v>2.2551011721684933E-2</v>
      </c>
      <c r="X20" s="286" t="str">
        <f t="shared" si="29"/>
        <v/>
      </c>
      <c r="Y20" s="287">
        <f t="shared" si="29"/>
        <v>3.0952724634784573E-2</v>
      </c>
      <c r="Z20" s="61">
        <f>IF((ABS((T20-W20)*10000))&lt;1000,(T20-W20)*10000,"N/A")</f>
        <v>50.847747708529269</v>
      </c>
      <c r="AA20" s="61">
        <f>IF((ABS((V20-Y20)*10000))&lt;1000,(V20-Y20)*10000,"N/A")</f>
        <v>45.9359667610805</v>
      </c>
      <c r="AB20" s="63">
        <f t="shared" ref="AB20:AG20" si="30">IFERROR(AB19/AB$7,"")</f>
        <v>6.0574408299524096E-2</v>
      </c>
      <c r="AC20" s="286" t="str">
        <f t="shared" si="30"/>
        <v/>
      </c>
      <c r="AD20" s="287">
        <f t="shared" si="30"/>
        <v>6.9872161892841053E-2</v>
      </c>
      <c r="AE20" s="63">
        <f t="shared" si="30"/>
        <v>5.7669854233860833E-2</v>
      </c>
      <c r="AF20" s="286" t="str">
        <f t="shared" si="30"/>
        <v/>
      </c>
      <c r="AG20" s="287">
        <f t="shared" si="30"/>
        <v>6.5062829793583341E-2</v>
      </c>
      <c r="AH20" s="61">
        <f>IF((ABS((AB20-AE20)*10000))&lt;1000,(AB20-AE20)*10000,"N/A")</f>
        <v>29.045540656632632</v>
      </c>
      <c r="AI20" s="61">
        <f>IF((ABS((AD20-AG20)*10000))&lt;1000,(AD20-AG20)*10000,"N/A")</f>
        <v>48.093320992577127</v>
      </c>
    </row>
    <row r="21" spans="1:35" hidden="1" outlineLevel="1">
      <c r="A21" s="66" t="s">
        <v>19</v>
      </c>
      <c r="B21" s="317" t="s">
        <v>19</v>
      </c>
      <c r="C21" s="68" t="s">
        <v>127</v>
      </c>
      <c r="D21" s="48">
        <v>-73937</v>
      </c>
      <c r="E21" s="282">
        <v>-24882</v>
      </c>
      <c r="F21" s="283">
        <v>-98819</v>
      </c>
      <c r="G21" s="48">
        <v>-90378</v>
      </c>
      <c r="H21" s="282">
        <v>-26176</v>
      </c>
      <c r="I21" s="283">
        <v>-116554</v>
      </c>
      <c r="J21" s="45">
        <f>IF((ABS((D21/G21)-1))&lt;100%,(D21/G21)-1,"N/A")</f>
        <v>-0.18191374006948591</v>
      </c>
      <c r="K21" s="45">
        <f>IF((ABS((F21/I21)-1))&lt;100%,(F21/I21)-1,"N/A")</f>
        <v>-0.15216122998781678</v>
      </c>
      <c r="L21" s="48">
        <v>-79134</v>
      </c>
      <c r="M21" s="282">
        <v>-24617</v>
      </c>
      <c r="N21" s="283">
        <v>-103751</v>
      </c>
      <c r="O21" s="48">
        <v>-96015</v>
      </c>
      <c r="P21" s="282">
        <v>-26778</v>
      </c>
      <c r="Q21" s="283">
        <v>-122793</v>
      </c>
      <c r="R21" s="45">
        <f>IF((ABS((L21/O21)-1))&lt;100%,(L21/O21)-1,"N/A")</f>
        <v>-0.17581627870645211</v>
      </c>
      <c r="S21" s="45">
        <f>IF((ABS((N21/Q21)-1))&lt;100%,(N21/Q21)-1,"N/A")</f>
        <v>-0.15507398630215075</v>
      </c>
      <c r="T21" s="48">
        <v>-80831</v>
      </c>
      <c r="U21" s="282">
        <v>-24011</v>
      </c>
      <c r="V21" s="283">
        <v>-104842</v>
      </c>
      <c r="W21" s="48">
        <v>-91492</v>
      </c>
      <c r="X21" s="282">
        <v>-26314</v>
      </c>
      <c r="Y21" s="283">
        <v>-117806</v>
      </c>
      <c r="Z21" s="45">
        <f>IF((ABS((T21/W21)-1))&lt;100%,(T21/W21)-1,"N/A")</f>
        <v>-0.11652384907970093</v>
      </c>
      <c r="AA21" s="45">
        <f>IF((ABS((V21/Y21)-1))&lt;100%,(V21/Y21)-1,"N/A")</f>
        <v>-0.11004532876084405</v>
      </c>
      <c r="AB21" s="48">
        <v>-114574</v>
      </c>
      <c r="AC21" s="282">
        <v>-26410</v>
      </c>
      <c r="AD21" s="283">
        <v>-140984</v>
      </c>
      <c r="AE21" s="48">
        <v>-85529</v>
      </c>
      <c r="AF21" s="282">
        <v>-26337</v>
      </c>
      <c r="AG21" s="283">
        <v>-111866</v>
      </c>
      <c r="AH21" s="45">
        <f>IF((ABS((AB21/AE21)-1))&lt;100%,(AB21/AE21)-1,"N/A")</f>
        <v>0.33959241894562076</v>
      </c>
      <c r="AI21" s="45">
        <f>IF((ABS((AD21/AG21)-1))&lt;100%,(AD21/AG21)-1,"N/A")</f>
        <v>0.26029356551588512</v>
      </c>
    </row>
    <row r="22" spans="1:35" collapsed="1">
      <c r="A22" s="49" t="s">
        <v>96</v>
      </c>
      <c r="B22" s="311" t="s">
        <v>313</v>
      </c>
      <c r="C22" s="144" t="s">
        <v>34</v>
      </c>
      <c r="D22" s="312">
        <v>118010</v>
      </c>
      <c r="E22" s="313">
        <v>65167</v>
      </c>
      <c r="F22" s="314">
        <v>183177</v>
      </c>
      <c r="G22" s="312">
        <v>111889</v>
      </c>
      <c r="H22" s="313">
        <v>64146</v>
      </c>
      <c r="I22" s="314">
        <v>176035</v>
      </c>
      <c r="J22" s="51">
        <f>IF((ABS((D22/G22)-1))&lt;100%,(D22/G22)-1,"N/A")</f>
        <v>5.4706003271099091E-2</v>
      </c>
      <c r="K22" s="51">
        <f>IF((ABS((F22/I22)-1))&lt;100%,(F22/I22)-1,"N/A")</f>
        <v>4.0571477263044331E-2</v>
      </c>
      <c r="L22" s="312">
        <v>152807</v>
      </c>
      <c r="M22" s="313">
        <v>65200</v>
      </c>
      <c r="N22" s="314">
        <v>218007</v>
      </c>
      <c r="O22" s="312">
        <v>162408</v>
      </c>
      <c r="P22" s="313">
        <v>63557</v>
      </c>
      <c r="Q22" s="314">
        <v>225965</v>
      </c>
      <c r="R22" s="51">
        <f>IF((ABS((L22/O22)-1))&lt;100%,(L22/O22)-1,"N/A")</f>
        <v>-5.9116545982956459E-2</v>
      </c>
      <c r="S22" s="51">
        <f>IF((ABS((N22/Q22)-1))&lt;100%,(N22/Q22)-1,"N/A")</f>
        <v>-3.5217843471334054E-2</v>
      </c>
      <c r="T22" s="312">
        <v>151305</v>
      </c>
      <c r="U22" s="313">
        <v>66247</v>
      </c>
      <c r="V22" s="314">
        <v>217552</v>
      </c>
      <c r="W22" s="312">
        <v>129052</v>
      </c>
      <c r="X22" s="313">
        <v>63871</v>
      </c>
      <c r="Y22" s="314">
        <v>192923</v>
      </c>
      <c r="Z22" s="51">
        <f>IF((ABS((T22/W22)-1))&lt;100%,(T22/W22)-1,"N/A")</f>
        <v>0.17243436754176611</v>
      </c>
      <c r="AA22" s="51">
        <f>IF((ABS((V22/Y22)-1))&lt;100%,(V22/Y22)-1,"N/A")</f>
        <v>0.12766233160380058</v>
      </c>
      <c r="AB22" s="312">
        <v>320100</v>
      </c>
      <c r="AC22" s="313">
        <v>68631</v>
      </c>
      <c r="AD22" s="314">
        <v>388731</v>
      </c>
      <c r="AE22" s="312">
        <v>270392</v>
      </c>
      <c r="AF22" s="313">
        <v>68292</v>
      </c>
      <c r="AG22" s="314">
        <v>338684</v>
      </c>
      <c r="AH22" s="51">
        <f>IF((ABS((AB22/AE22)-1))&lt;100%,(AB22/AE22)-1,"N/A")</f>
        <v>0.18383679990532253</v>
      </c>
      <c r="AI22" s="51">
        <f>IF((ABS((AD22/AG22)-1))&lt;100%,(AD22/AG22)-1,"N/A")</f>
        <v>0.14776901182222968</v>
      </c>
    </row>
    <row r="23" spans="1:35" s="64" customFormat="1" ht="11.25">
      <c r="A23" s="57" t="s">
        <v>35</v>
      </c>
      <c r="B23" s="58" t="s">
        <v>35</v>
      </c>
      <c r="C23" s="59" t="s">
        <v>251</v>
      </c>
      <c r="D23" s="315">
        <f t="shared" ref="D23:I23" si="31">IFERROR(D22/D$7,"")</f>
        <v>4.2284214705346997E-2</v>
      </c>
      <c r="E23" s="286" t="str">
        <f t="shared" si="31"/>
        <v/>
      </c>
      <c r="F23" s="316">
        <f t="shared" si="31"/>
        <v>6.5634230972640845E-2</v>
      </c>
      <c r="G23" s="315">
        <f t="shared" si="31"/>
        <v>4.153479279933419E-2</v>
      </c>
      <c r="H23" s="286" t="str">
        <f t="shared" si="31"/>
        <v/>
      </c>
      <c r="I23" s="316">
        <f t="shared" si="31"/>
        <v>6.5346702986270266E-2</v>
      </c>
      <c r="J23" s="61">
        <f>IF((ABS((D23-G23)*10000))&lt;100,(D23-G23)*10000,"N/A")</f>
        <v>7.4942190601280654</v>
      </c>
      <c r="K23" s="61">
        <f>IF((ABS((F23-I23)*10000))&lt;100,(F23-I23)*10000,"N/A")</f>
        <v>2.8752798637057819</v>
      </c>
      <c r="L23" s="315">
        <f t="shared" ref="L23:Q23" si="32">IFERROR(L22/L$7,"")</f>
        <v>5.5127268529291333E-2</v>
      </c>
      <c r="M23" s="286" t="str">
        <f t="shared" si="32"/>
        <v/>
      </c>
      <c r="N23" s="316">
        <f t="shared" si="32"/>
        <v>7.8649083028036776E-2</v>
      </c>
      <c r="O23" s="315">
        <f t="shared" si="32"/>
        <v>6.0771066015679956E-2</v>
      </c>
      <c r="P23" s="286" t="str">
        <f t="shared" si="32"/>
        <v/>
      </c>
      <c r="Q23" s="316">
        <f t="shared" si="32"/>
        <v>8.4553309764501261E-2</v>
      </c>
      <c r="R23" s="61">
        <f>IF((ABS((L23-O23)*10000))&lt;1000,(L23-O23)*10000,"N/A")</f>
        <v>-56.437974863886225</v>
      </c>
      <c r="S23" s="61">
        <f>IF((ABS((N23-Q23)*10000))&lt;1000,(N23-Q23)*10000,"N/A")</f>
        <v>-59.04226736464485</v>
      </c>
      <c r="T23" s="315">
        <f t="shared" ref="T23:Y23" si="33">IFERROR(T22/T$7,"")</f>
        <v>5.2941590175653204E-2</v>
      </c>
      <c r="U23" s="286" t="str">
        <f t="shared" si="33"/>
        <v/>
      </c>
      <c r="V23" s="316">
        <f t="shared" si="33"/>
        <v>7.6121402636355084E-2</v>
      </c>
      <c r="W23" s="315">
        <f t="shared" si="33"/>
        <v>4.7764663209750431E-2</v>
      </c>
      <c r="X23" s="286" t="str">
        <f t="shared" si="33"/>
        <v/>
      </c>
      <c r="Y23" s="316">
        <f t="shared" si="33"/>
        <v>7.1404566534534003E-2</v>
      </c>
      <c r="Z23" s="61">
        <f>IF((ABS((T23-W23)*10000))&lt;1000,(T23-W23)*10000,"N/A")</f>
        <v>51.769269659027728</v>
      </c>
      <c r="AA23" s="61">
        <f>IF((ABS((V23-Y23)*10000))&lt;1000,(V23-Y23)*10000,"N/A")</f>
        <v>47.168361018210817</v>
      </c>
      <c r="AB23" s="315">
        <f t="shared" ref="AB23:AG23" si="34">IFERROR(AB22/AB$7,"")</f>
        <v>9.6106010243501586E-2</v>
      </c>
      <c r="AC23" s="286" t="str">
        <f t="shared" si="34"/>
        <v/>
      </c>
      <c r="AD23" s="316">
        <f t="shared" si="34"/>
        <v>0.1167116072101425</v>
      </c>
      <c r="AE23" s="315">
        <f t="shared" si="34"/>
        <v>8.6022955828577649E-2</v>
      </c>
      <c r="AF23" s="286" t="str">
        <f t="shared" si="34"/>
        <v/>
      </c>
      <c r="AG23" s="316">
        <f t="shared" si="34"/>
        <v>0.10774948508774665</v>
      </c>
      <c r="AH23" s="61">
        <f>IF((ABS((AB23-AE23)*10000))&lt;1000,(AB23-AE23)*10000,"N/A")</f>
        <v>100.83054414923936</v>
      </c>
      <c r="AI23" s="61">
        <f>IF((ABS((AD23-AG23)*10000))&lt;1000,(AD23-AG23)*10000,"N/A")</f>
        <v>89.621221223958457</v>
      </c>
    </row>
    <row r="24" spans="1:35" s="155" customFormat="1" ht="12.75">
      <c r="A24" s="225"/>
      <c r="D24" s="318"/>
      <c r="E24" s="318"/>
      <c r="F24" s="318"/>
      <c r="G24" s="318"/>
      <c r="H24" s="318"/>
      <c r="I24" s="318"/>
      <c r="J24" s="127"/>
      <c r="K24" s="127"/>
      <c r="L24" s="318"/>
      <c r="M24" s="318"/>
      <c r="N24" s="318"/>
      <c r="O24" s="318"/>
      <c r="P24" s="318"/>
      <c r="Q24" s="318"/>
      <c r="R24" s="127"/>
      <c r="S24" s="127"/>
      <c r="T24" s="318"/>
      <c r="U24" s="318"/>
      <c r="V24" s="318"/>
      <c r="W24" s="318"/>
      <c r="X24" s="318"/>
      <c r="Y24" s="318"/>
      <c r="Z24" s="127"/>
      <c r="AA24" s="127"/>
      <c r="AB24" s="318"/>
      <c r="AC24" s="318"/>
      <c r="AD24" s="318"/>
      <c r="AE24" s="318"/>
      <c r="AF24" s="318"/>
      <c r="AG24" s="318"/>
      <c r="AH24" s="127"/>
      <c r="AI24" s="127"/>
    </row>
    <row r="25" spans="1:35" s="268" customFormat="1" ht="10.5">
      <c r="A25" s="267"/>
      <c r="B25" s="100"/>
      <c r="C25" s="157"/>
      <c r="D25" s="158"/>
      <c r="E25" s="158"/>
      <c r="F25" s="158"/>
      <c r="G25" s="158"/>
      <c r="H25" s="158"/>
      <c r="I25" s="158"/>
      <c r="J25" s="158"/>
      <c r="K25" s="158"/>
      <c r="L25" s="158"/>
      <c r="M25" s="158"/>
      <c r="N25" s="158"/>
      <c r="O25" s="158"/>
      <c r="P25" s="158"/>
      <c r="Q25" s="158"/>
      <c r="R25" s="158"/>
      <c r="S25" s="158"/>
      <c r="T25" s="158"/>
      <c r="U25" s="158"/>
      <c r="V25" s="158"/>
      <c r="W25" s="158"/>
      <c r="X25" s="158"/>
      <c r="Y25" s="158"/>
      <c r="Z25" s="158"/>
      <c r="AA25" s="158"/>
      <c r="AB25" s="158"/>
      <c r="AC25" s="158"/>
      <c r="AD25" s="158"/>
      <c r="AE25" s="158"/>
      <c r="AF25" s="158"/>
      <c r="AG25" s="158"/>
      <c r="AH25" s="158"/>
      <c r="AI25" s="158"/>
    </row>
    <row r="26" spans="1:35">
      <c r="B26" s="39" t="s">
        <v>174</v>
      </c>
      <c r="C26" s="161"/>
      <c r="D26" s="19"/>
      <c r="E26" s="19"/>
      <c r="F26" s="19"/>
      <c r="G26" s="19"/>
      <c r="H26" s="19"/>
      <c r="I26" s="19"/>
      <c r="J26" s="98"/>
      <c r="K26" s="98"/>
      <c r="L26" s="19"/>
      <c r="M26" s="19"/>
      <c r="N26" s="19"/>
      <c r="O26" s="19"/>
      <c r="P26" s="19"/>
      <c r="Q26" s="19"/>
      <c r="R26" s="98"/>
      <c r="S26" s="98"/>
      <c r="T26" s="19"/>
      <c r="U26" s="19"/>
      <c r="V26" s="19"/>
      <c r="W26" s="19"/>
      <c r="X26" s="19"/>
      <c r="Y26" s="19"/>
      <c r="Z26" s="98"/>
      <c r="AA26" s="98"/>
      <c r="AB26" s="19"/>
      <c r="AC26" s="19"/>
      <c r="AD26" s="19"/>
      <c r="AE26" s="19"/>
      <c r="AF26" s="19"/>
      <c r="AG26" s="19"/>
      <c r="AH26" s="98"/>
      <c r="AI26" s="98"/>
    </row>
    <row r="27" spans="1:35" ht="15.75">
      <c r="B27" s="107" t="s">
        <v>260</v>
      </c>
      <c r="C27" s="107" t="s">
        <v>261</v>
      </c>
      <c r="D27" s="29" t="str">
        <f>$B26&amp;D29&amp;D28</f>
        <v>URUGUAYPre IFRS161Q19</v>
      </c>
      <c r="E27" s="29" t="str">
        <f>$B26&amp;E28&amp;E29</f>
        <v>URUGUAYAdj1Q19</v>
      </c>
      <c r="F27" s="29" t="str">
        <f>$B26&amp;F29&amp;F28</f>
        <v>URUGUAYPost IFRS161Q19</v>
      </c>
      <c r="G27" s="29" t="str">
        <f>$B26&amp;G29&amp;G28</f>
        <v>URUGUAYPre IFRS161Q18</v>
      </c>
      <c r="H27" s="29" t="str">
        <f>$B26&amp;H28&amp;H29</f>
        <v>URUGUAYAdJ1Q18</v>
      </c>
      <c r="I27" s="29" t="str">
        <f>$B26&amp;I29&amp;I28</f>
        <v>URUGUAYPost IFRS161Q18</v>
      </c>
      <c r="J27" s="270"/>
      <c r="K27" s="270"/>
      <c r="L27" s="29" t="str">
        <f>$B26&amp;L29&amp;L28</f>
        <v>URUGUAYPre IFRS162Q19</v>
      </c>
      <c r="M27" s="29" t="str">
        <f>$B26&amp;M28&amp;M29</f>
        <v>URUGUAYAdj2Q19</v>
      </c>
      <c r="N27" s="29" t="str">
        <f>$B26&amp;N29&amp;N28</f>
        <v>URUGUAYPost IFRS162Q19</v>
      </c>
      <c r="O27" s="29" t="str">
        <f>$B26&amp;O29&amp;O28</f>
        <v>URUGUAYPre IFRS162Q18</v>
      </c>
      <c r="P27" s="29" t="str">
        <f>$B26&amp;P28&amp;P29</f>
        <v>URUGUAYAdj2Q18</v>
      </c>
      <c r="Q27" s="29" t="str">
        <f>$B26&amp;Q29&amp;Q28</f>
        <v>URUGUAYPost IFRS162Q18</v>
      </c>
      <c r="R27" s="270"/>
      <c r="S27" s="270"/>
      <c r="T27" s="29" t="str">
        <f>$B26&amp;T29&amp;T28</f>
        <v>URUGUAYPre IFRS163Q19</v>
      </c>
      <c r="U27" s="29" t="str">
        <f>$B26&amp;U28&amp;U29</f>
        <v>URUGUAYAdj3Q19</v>
      </c>
      <c r="V27" s="29" t="str">
        <f>$B26&amp;V29&amp;V28</f>
        <v>URUGUAYPost IFRS163Q19</v>
      </c>
      <c r="W27" s="29" t="str">
        <f>$B26&amp;W29&amp;W28</f>
        <v>URUGUAYPre IFRS163Q18</v>
      </c>
      <c r="X27" s="29" t="str">
        <f>$B26&amp;X28&amp;X29</f>
        <v>URUGUAYAdj3Q18</v>
      </c>
      <c r="Y27" s="29" t="str">
        <f>$B26&amp;Y29&amp;Y28</f>
        <v>URUGUAYPost IFRS163Q18</v>
      </c>
      <c r="Z27" s="270"/>
      <c r="AA27" s="270"/>
      <c r="AB27" s="29" t="str">
        <f>$B26&amp;AB29&amp;AB28</f>
        <v>URUGUAYPre IFRS164Q19</v>
      </c>
      <c r="AC27" s="29" t="str">
        <f>$B26&amp;AC28&amp;AC29</f>
        <v>URUGUAYAdj4Q19</v>
      </c>
      <c r="AD27" s="29" t="str">
        <f>$B26&amp;AD29&amp;AD28</f>
        <v>URUGUAYPost IFRS164Q19</v>
      </c>
      <c r="AE27" s="29" t="str">
        <f>$B26&amp;AE29&amp;AE28</f>
        <v>URUGUAYPre IFRS164Q18</v>
      </c>
      <c r="AF27" s="29" t="str">
        <f>$B26&amp;AF28&amp;AF29</f>
        <v>URUGUAYAdj4Q18</v>
      </c>
      <c r="AG27" s="29" t="str">
        <f>$B26&amp;AG29&amp;AG28</f>
        <v>URUGUAYPost IFRS164Q18</v>
      </c>
      <c r="AH27" s="270"/>
      <c r="AI27" s="226"/>
    </row>
    <row r="28" spans="1:35" ht="15.75" customHeight="1">
      <c r="A28" s="273" t="s">
        <v>146</v>
      </c>
      <c r="B28" s="296" t="s">
        <v>311</v>
      </c>
      <c r="C28" s="274" t="s">
        <v>235</v>
      </c>
      <c r="D28" s="275" t="s">
        <v>132</v>
      </c>
      <c r="E28" s="276" t="s">
        <v>149</v>
      </c>
      <c r="F28" s="277" t="s">
        <v>132</v>
      </c>
      <c r="G28" s="275" t="s">
        <v>168</v>
      </c>
      <c r="H28" s="276" t="s">
        <v>150</v>
      </c>
      <c r="I28" s="277" t="s">
        <v>168</v>
      </c>
      <c r="J28" s="278" t="s">
        <v>303</v>
      </c>
      <c r="K28" s="278" t="s">
        <v>303</v>
      </c>
      <c r="L28" s="275" t="s">
        <v>154</v>
      </c>
      <c r="M28" s="276" t="s">
        <v>149</v>
      </c>
      <c r="N28" s="277" t="s">
        <v>154</v>
      </c>
      <c r="O28" s="275" t="s">
        <v>169</v>
      </c>
      <c r="P28" s="276" t="s">
        <v>149</v>
      </c>
      <c r="Q28" s="277" t="s">
        <v>169</v>
      </c>
      <c r="R28" s="278" t="s">
        <v>303</v>
      </c>
      <c r="S28" s="278" t="s">
        <v>303</v>
      </c>
      <c r="T28" s="275" t="s">
        <v>155</v>
      </c>
      <c r="U28" s="276" t="s">
        <v>149</v>
      </c>
      <c r="V28" s="277" t="s">
        <v>155</v>
      </c>
      <c r="W28" s="275" t="s">
        <v>170</v>
      </c>
      <c r="X28" s="276" t="s">
        <v>149</v>
      </c>
      <c r="Y28" s="277" t="s">
        <v>170</v>
      </c>
      <c r="Z28" s="278" t="s">
        <v>303</v>
      </c>
      <c r="AA28" s="278" t="s">
        <v>303</v>
      </c>
      <c r="AB28" s="275" t="s">
        <v>156</v>
      </c>
      <c r="AC28" s="276" t="s">
        <v>149</v>
      </c>
      <c r="AD28" s="277" t="s">
        <v>156</v>
      </c>
      <c r="AE28" s="275" t="s">
        <v>171</v>
      </c>
      <c r="AF28" s="276" t="s">
        <v>149</v>
      </c>
      <c r="AG28" s="277" t="s">
        <v>171</v>
      </c>
      <c r="AH28" s="278" t="s">
        <v>303</v>
      </c>
      <c r="AI28" s="278" t="s">
        <v>303</v>
      </c>
    </row>
    <row r="29" spans="1:35" ht="21.75" customHeight="1" thickBot="1">
      <c r="A29" s="205"/>
      <c r="B29" s="297" t="s">
        <v>194</v>
      </c>
      <c r="C29" s="113" t="s">
        <v>145</v>
      </c>
      <c r="D29" s="256" t="s">
        <v>151</v>
      </c>
      <c r="E29" s="279" t="str">
        <f>D28</f>
        <v>1Q19</v>
      </c>
      <c r="F29" s="280" t="s">
        <v>152</v>
      </c>
      <c r="G29" s="256" t="s">
        <v>151</v>
      </c>
      <c r="H29" s="279" t="str">
        <f>G28</f>
        <v>1Q18</v>
      </c>
      <c r="I29" s="280" t="s">
        <v>152</v>
      </c>
      <c r="J29" s="281" t="s">
        <v>151</v>
      </c>
      <c r="K29" s="281" t="s">
        <v>152</v>
      </c>
      <c r="L29" s="256" t="s">
        <v>151</v>
      </c>
      <c r="M29" s="279" t="str">
        <f>L28</f>
        <v>2Q19</v>
      </c>
      <c r="N29" s="280" t="s">
        <v>152</v>
      </c>
      <c r="O29" s="256" t="s">
        <v>151</v>
      </c>
      <c r="P29" s="279" t="str">
        <f>O28</f>
        <v>2Q18</v>
      </c>
      <c r="Q29" s="280" t="s">
        <v>152</v>
      </c>
      <c r="R29" s="281" t="s">
        <v>151</v>
      </c>
      <c r="S29" s="281" t="s">
        <v>152</v>
      </c>
      <c r="T29" s="256" t="s">
        <v>151</v>
      </c>
      <c r="U29" s="279" t="str">
        <f>T28</f>
        <v>3Q19</v>
      </c>
      <c r="V29" s="280" t="s">
        <v>152</v>
      </c>
      <c r="W29" s="256" t="s">
        <v>151</v>
      </c>
      <c r="X29" s="279" t="str">
        <f>W28</f>
        <v>3Q18</v>
      </c>
      <c r="Y29" s="280" t="s">
        <v>152</v>
      </c>
      <c r="Z29" s="281" t="s">
        <v>151</v>
      </c>
      <c r="AA29" s="281" t="s">
        <v>152</v>
      </c>
      <c r="AB29" s="256" t="s">
        <v>151</v>
      </c>
      <c r="AC29" s="279" t="str">
        <f>AB28</f>
        <v>4Q19</v>
      </c>
      <c r="AD29" s="280" t="s">
        <v>152</v>
      </c>
      <c r="AE29" s="256" t="s">
        <v>151</v>
      </c>
      <c r="AF29" s="279" t="str">
        <f>AE28</f>
        <v>4Q18</v>
      </c>
      <c r="AG29" s="280" t="s">
        <v>152</v>
      </c>
      <c r="AH29" s="281" t="s">
        <v>151</v>
      </c>
      <c r="AI29" s="281" t="s">
        <v>152</v>
      </c>
    </row>
    <row r="30" spans="1:35" hidden="1" outlineLevel="1">
      <c r="A30" s="42" t="s">
        <v>0</v>
      </c>
      <c r="B30" s="53" t="s">
        <v>196</v>
      </c>
      <c r="C30" s="43" t="s">
        <v>1</v>
      </c>
      <c r="D30" s="308">
        <v>668321</v>
      </c>
      <c r="E30" s="282">
        <v>0</v>
      </c>
      <c r="F30" s="309">
        <v>668321</v>
      </c>
      <c r="G30" s="310">
        <v>709305</v>
      </c>
      <c r="H30" s="282">
        <v>0</v>
      </c>
      <c r="I30" s="309">
        <v>709305</v>
      </c>
      <c r="J30" s="45">
        <f t="shared" ref="J30:J35" si="35">IF((ABS((D30/G30)-1))&lt;100%,(D30/G30)-1,"N/A")</f>
        <v>-5.7780503450560738E-2</v>
      </c>
      <c r="K30" s="45">
        <f t="shared" ref="K30:K35" si="36">IF((ABS((F30/I30)-1))&lt;100%,(F30/I30)-1,"N/A")</f>
        <v>-5.7780503450560738E-2</v>
      </c>
      <c r="L30" s="308">
        <v>589302</v>
      </c>
      <c r="M30" s="282">
        <v>0</v>
      </c>
      <c r="N30" s="309">
        <v>589302</v>
      </c>
      <c r="O30" s="310">
        <v>580821</v>
      </c>
      <c r="P30" s="282">
        <v>0</v>
      </c>
      <c r="Q30" s="309">
        <v>580821</v>
      </c>
      <c r="R30" s="45">
        <f t="shared" ref="R30:R35" si="37">IF((ABS((L30/O30)-1))&lt;100%,(L30/O30)-1,"N/A")</f>
        <v>1.4601744771624903E-2</v>
      </c>
      <c r="S30" s="45">
        <f t="shared" ref="S30:S35" si="38">IF((ABS((N30/Q30)-1))&lt;100%,(N30/Q30)-1,"N/A")</f>
        <v>1.4601744771624903E-2</v>
      </c>
      <c r="T30" s="308">
        <v>598234</v>
      </c>
      <c r="U30" s="282">
        <v>0</v>
      </c>
      <c r="V30" s="309">
        <v>598234</v>
      </c>
      <c r="W30" s="310">
        <v>572825</v>
      </c>
      <c r="X30" s="282">
        <v>0</v>
      </c>
      <c r="Y30" s="309">
        <v>572825</v>
      </c>
      <c r="Z30" s="45">
        <f t="shared" ref="Z30:Z35" si="39">IF((ABS((T30/W30)-1))&lt;100%,(T30/W30)-1,"N/A")</f>
        <v>4.4357351721729943E-2</v>
      </c>
      <c r="AA30" s="45">
        <f t="shared" ref="AA30:AA35" si="40">IF((ABS((V30/Y30)-1))&lt;100%,(V30/Y30)-1,"N/A")</f>
        <v>4.4357351721729943E-2</v>
      </c>
      <c r="AB30" s="308">
        <v>699028</v>
      </c>
      <c r="AC30" s="282">
        <v>0</v>
      </c>
      <c r="AD30" s="309">
        <v>699028</v>
      </c>
      <c r="AE30" s="310">
        <v>681479</v>
      </c>
      <c r="AF30" s="282">
        <v>0</v>
      </c>
      <c r="AG30" s="309">
        <v>681479</v>
      </c>
      <c r="AH30" s="45">
        <f t="shared" ref="AH30:AH35" si="41">IF((ABS((AB30/AE30)-1))&lt;100%,(AB30/AE30)-1,"N/A")</f>
        <v>2.5751343768479984E-2</v>
      </c>
      <c r="AI30" s="45">
        <f t="shared" ref="AI30:AI35" si="42">IF((ABS((AD30/AG30)-1))&lt;100%,(AD30/AG30)-1,"N/A")</f>
        <v>2.5751343768479984E-2</v>
      </c>
    </row>
    <row r="31" spans="1:35" hidden="1" outlineLevel="1">
      <c r="A31" s="42" t="s">
        <v>2</v>
      </c>
      <c r="B31" s="53" t="s">
        <v>2</v>
      </c>
      <c r="C31" s="43" t="s">
        <v>3</v>
      </c>
      <c r="D31" s="308">
        <v>5435</v>
      </c>
      <c r="E31" s="282">
        <v>0</v>
      </c>
      <c r="F31" s="309">
        <v>5435</v>
      </c>
      <c r="G31" s="310">
        <v>5747</v>
      </c>
      <c r="H31" s="282">
        <v>0</v>
      </c>
      <c r="I31" s="309">
        <v>5747</v>
      </c>
      <c r="J31" s="45">
        <f t="shared" si="35"/>
        <v>-5.4289194362275972E-2</v>
      </c>
      <c r="K31" s="45">
        <f t="shared" si="36"/>
        <v>-5.4289194362275972E-2</v>
      </c>
      <c r="L31" s="308">
        <v>5346</v>
      </c>
      <c r="M31" s="282">
        <v>0</v>
      </c>
      <c r="N31" s="309">
        <v>5346</v>
      </c>
      <c r="O31" s="310">
        <v>6458</v>
      </c>
      <c r="P31" s="282">
        <v>0</v>
      </c>
      <c r="Q31" s="309">
        <v>6458</v>
      </c>
      <c r="R31" s="45">
        <f t="shared" si="37"/>
        <v>-0.17218953236296064</v>
      </c>
      <c r="S31" s="45">
        <f t="shared" si="38"/>
        <v>-0.17218953236296064</v>
      </c>
      <c r="T31" s="308">
        <v>6638</v>
      </c>
      <c r="U31" s="282">
        <v>0</v>
      </c>
      <c r="V31" s="309">
        <v>6638</v>
      </c>
      <c r="W31" s="310">
        <v>5892</v>
      </c>
      <c r="X31" s="282">
        <v>0</v>
      </c>
      <c r="Y31" s="309">
        <v>5892</v>
      </c>
      <c r="Z31" s="45">
        <f t="shared" si="39"/>
        <v>0.12661235573659191</v>
      </c>
      <c r="AA31" s="45">
        <f t="shared" si="40"/>
        <v>0.12661235573659191</v>
      </c>
      <c r="AB31" s="308">
        <v>7871</v>
      </c>
      <c r="AC31" s="282">
        <v>0</v>
      </c>
      <c r="AD31" s="309">
        <v>7871</v>
      </c>
      <c r="AE31" s="310">
        <v>8781</v>
      </c>
      <c r="AF31" s="282">
        <v>0</v>
      </c>
      <c r="AG31" s="309">
        <v>8781</v>
      </c>
      <c r="AH31" s="45">
        <f t="shared" si="41"/>
        <v>-0.10363284363967662</v>
      </c>
      <c r="AI31" s="45">
        <f t="shared" si="42"/>
        <v>-0.10363284363967662</v>
      </c>
    </row>
    <row r="32" spans="1:35" collapsed="1">
      <c r="A32" s="66" t="s">
        <v>4</v>
      </c>
      <c r="B32" s="311" t="s">
        <v>4</v>
      </c>
      <c r="C32" s="144" t="s">
        <v>5</v>
      </c>
      <c r="D32" s="312">
        <v>673756</v>
      </c>
      <c r="E32" s="313">
        <v>0</v>
      </c>
      <c r="F32" s="314">
        <v>673756</v>
      </c>
      <c r="G32" s="312">
        <v>715052</v>
      </c>
      <c r="H32" s="313">
        <v>0</v>
      </c>
      <c r="I32" s="314">
        <v>715052</v>
      </c>
      <c r="J32" s="51">
        <f t="shared" si="35"/>
        <v>-5.7752443178957669E-2</v>
      </c>
      <c r="K32" s="51">
        <f t="shared" si="36"/>
        <v>-5.7752443178957669E-2</v>
      </c>
      <c r="L32" s="312">
        <v>594648</v>
      </c>
      <c r="M32" s="313">
        <v>0</v>
      </c>
      <c r="N32" s="314">
        <v>594648</v>
      </c>
      <c r="O32" s="312">
        <v>587279</v>
      </c>
      <c r="P32" s="313">
        <v>0</v>
      </c>
      <c r="Q32" s="314">
        <v>587279</v>
      </c>
      <c r="R32" s="51">
        <f t="shared" si="37"/>
        <v>1.2547698793929252E-2</v>
      </c>
      <c r="S32" s="51">
        <f t="shared" si="38"/>
        <v>1.2547698793929252E-2</v>
      </c>
      <c r="T32" s="312">
        <v>604872</v>
      </c>
      <c r="U32" s="313">
        <v>0</v>
      </c>
      <c r="V32" s="314">
        <v>604872</v>
      </c>
      <c r="W32" s="312">
        <v>578717</v>
      </c>
      <c r="X32" s="313">
        <v>0</v>
      </c>
      <c r="Y32" s="314">
        <v>578717</v>
      </c>
      <c r="Z32" s="51">
        <f t="shared" si="39"/>
        <v>4.5194801604238277E-2</v>
      </c>
      <c r="AA32" s="51">
        <f t="shared" si="40"/>
        <v>4.5194801604238277E-2</v>
      </c>
      <c r="AB32" s="312">
        <v>706899</v>
      </c>
      <c r="AC32" s="313">
        <v>0</v>
      </c>
      <c r="AD32" s="314">
        <v>706899</v>
      </c>
      <c r="AE32" s="312">
        <v>690260</v>
      </c>
      <c r="AF32" s="313">
        <v>0</v>
      </c>
      <c r="AG32" s="314">
        <v>690260</v>
      </c>
      <c r="AH32" s="51">
        <f t="shared" si="41"/>
        <v>2.4105409555819524E-2</v>
      </c>
      <c r="AI32" s="51">
        <f t="shared" si="42"/>
        <v>2.4105409555819524E-2</v>
      </c>
    </row>
    <row r="33" spans="1:35" hidden="1" outlineLevel="1">
      <c r="A33" s="42" t="s">
        <v>6</v>
      </c>
      <c r="B33" s="53" t="s">
        <v>6</v>
      </c>
      <c r="C33" s="43" t="s">
        <v>126</v>
      </c>
      <c r="D33" s="308">
        <v>-439320</v>
      </c>
      <c r="E33" s="282">
        <v>0</v>
      </c>
      <c r="F33" s="309">
        <v>-439320</v>
      </c>
      <c r="G33" s="310">
        <v>-465474</v>
      </c>
      <c r="H33" s="282">
        <v>0</v>
      </c>
      <c r="I33" s="309">
        <v>-465474</v>
      </c>
      <c r="J33" s="54">
        <f t="shared" si="35"/>
        <v>-5.6187885896956669E-2</v>
      </c>
      <c r="K33" s="54">
        <f t="shared" si="36"/>
        <v>-5.6187885896956669E-2</v>
      </c>
      <c r="L33" s="308">
        <v>-390574</v>
      </c>
      <c r="M33" s="282">
        <v>0</v>
      </c>
      <c r="N33" s="309">
        <v>-390574</v>
      </c>
      <c r="O33" s="310">
        <v>-388544</v>
      </c>
      <c r="P33" s="282">
        <v>0</v>
      </c>
      <c r="Q33" s="309">
        <v>-388544</v>
      </c>
      <c r="R33" s="54">
        <f t="shared" si="37"/>
        <v>5.2246335035415203E-3</v>
      </c>
      <c r="S33" s="54">
        <f t="shared" si="38"/>
        <v>5.2246335035415203E-3</v>
      </c>
      <c r="T33" s="308">
        <v>-403502</v>
      </c>
      <c r="U33" s="282">
        <v>0</v>
      </c>
      <c r="V33" s="309">
        <v>-403502</v>
      </c>
      <c r="W33" s="310">
        <v>-386532</v>
      </c>
      <c r="X33" s="282">
        <v>0</v>
      </c>
      <c r="Y33" s="309">
        <v>-386532</v>
      </c>
      <c r="Z33" s="54">
        <f t="shared" si="39"/>
        <v>4.3903221466786713E-2</v>
      </c>
      <c r="AA33" s="54">
        <f t="shared" si="40"/>
        <v>4.3903221466786713E-2</v>
      </c>
      <c r="AB33" s="308">
        <v>-471509</v>
      </c>
      <c r="AC33" s="282">
        <v>0</v>
      </c>
      <c r="AD33" s="309">
        <v>-471509</v>
      </c>
      <c r="AE33" s="310">
        <v>-459109</v>
      </c>
      <c r="AF33" s="282">
        <v>0</v>
      </c>
      <c r="AG33" s="309">
        <v>-459109</v>
      </c>
      <c r="AH33" s="54">
        <f t="shared" si="41"/>
        <v>2.7008836681485127E-2</v>
      </c>
      <c r="AI33" s="54">
        <f t="shared" si="42"/>
        <v>2.7008836681485127E-2</v>
      </c>
    </row>
    <row r="34" spans="1:35" hidden="1" outlineLevel="1">
      <c r="A34" s="42" t="s">
        <v>93</v>
      </c>
      <c r="B34" s="53" t="s">
        <v>203</v>
      </c>
      <c r="C34" s="43" t="s">
        <v>94</v>
      </c>
      <c r="D34" s="48">
        <v>-1308</v>
      </c>
      <c r="E34" s="282">
        <v>0</v>
      </c>
      <c r="F34" s="283">
        <v>-1308</v>
      </c>
      <c r="G34" s="48">
        <v>-800</v>
      </c>
      <c r="H34" s="282">
        <v>0</v>
      </c>
      <c r="I34" s="283">
        <v>-800</v>
      </c>
      <c r="J34" s="54">
        <f t="shared" si="35"/>
        <v>0.63500000000000001</v>
      </c>
      <c r="K34" s="54">
        <f t="shared" si="36"/>
        <v>0.63500000000000001</v>
      </c>
      <c r="L34" s="48">
        <v>-1324</v>
      </c>
      <c r="M34" s="282">
        <v>0</v>
      </c>
      <c r="N34" s="283">
        <v>-1324</v>
      </c>
      <c r="O34" s="48">
        <v>-758</v>
      </c>
      <c r="P34" s="282">
        <v>0</v>
      </c>
      <c r="Q34" s="283">
        <v>-758</v>
      </c>
      <c r="R34" s="54">
        <f t="shared" si="37"/>
        <v>0.74670184696569919</v>
      </c>
      <c r="S34" s="54">
        <f t="shared" si="38"/>
        <v>0.74670184696569919</v>
      </c>
      <c r="T34" s="48">
        <v>-1414</v>
      </c>
      <c r="U34" s="282">
        <v>0</v>
      </c>
      <c r="V34" s="283">
        <v>-1414</v>
      </c>
      <c r="W34" s="48">
        <v>-717</v>
      </c>
      <c r="X34" s="282">
        <v>0</v>
      </c>
      <c r="Y34" s="283">
        <v>-717</v>
      </c>
      <c r="Z34" s="54">
        <f t="shared" si="39"/>
        <v>0.97210599721059965</v>
      </c>
      <c r="AA34" s="54">
        <f t="shared" si="40"/>
        <v>0.97210599721059965</v>
      </c>
      <c r="AB34" s="48">
        <v>-1364</v>
      </c>
      <c r="AC34" s="282">
        <v>0</v>
      </c>
      <c r="AD34" s="283">
        <v>-1364</v>
      </c>
      <c r="AE34" s="48">
        <v>-757</v>
      </c>
      <c r="AF34" s="282">
        <v>0</v>
      </c>
      <c r="AG34" s="283">
        <v>-757</v>
      </c>
      <c r="AH34" s="54">
        <f t="shared" si="41"/>
        <v>0.8018494055482166</v>
      </c>
      <c r="AI34" s="54">
        <f t="shared" si="42"/>
        <v>0.8018494055482166</v>
      </c>
    </row>
    <row r="35" spans="1:35" collapsed="1">
      <c r="A35" s="78" t="s">
        <v>7</v>
      </c>
      <c r="B35" s="311" t="s">
        <v>7</v>
      </c>
      <c r="C35" s="144" t="s">
        <v>8</v>
      </c>
      <c r="D35" s="312">
        <v>233128</v>
      </c>
      <c r="E35" s="313">
        <v>0</v>
      </c>
      <c r="F35" s="314">
        <v>233128</v>
      </c>
      <c r="G35" s="312">
        <v>248778</v>
      </c>
      <c r="H35" s="313">
        <v>0</v>
      </c>
      <c r="I35" s="314">
        <v>248778</v>
      </c>
      <c r="J35" s="51">
        <f t="shared" si="35"/>
        <v>-6.2907491820016204E-2</v>
      </c>
      <c r="K35" s="51">
        <f t="shared" si="36"/>
        <v>-6.2907491820016204E-2</v>
      </c>
      <c r="L35" s="312">
        <v>202750</v>
      </c>
      <c r="M35" s="313">
        <v>0</v>
      </c>
      <c r="N35" s="314">
        <v>202750</v>
      </c>
      <c r="O35" s="312">
        <v>197977</v>
      </c>
      <c r="P35" s="313">
        <v>0</v>
      </c>
      <c r="Q35" s="314">
        <v>197977</v>
      </c>
      <c r="R35" s="51">
        <f t="shared" si="37"/>
        <v>2.4108861130333281E-2</v>
      </c>
      <c r="S35" s="51">
        <f t="shared" si="38"/>
        <v>2.4108861130333281E-2</v>
      </c>
      <c r="T35" s="312">
        <v>199956</v>
      </c>
      <c r="U35" s="313">
        <v>0</v>
      </c>
      <c r="V35" s="314">
        <v>199956</v>
      </c>
      <c r="W35" s="312">
        <v>191468</v>
      </c>
      <c r="X35" s="313">
        <v>0</v>
      </c>
      <c r="Y35" s="314">
        <v>191468</v>
      </c>
      <c r="Z35" s="51">
        <f t="shared" si="39"/>
        <v>4.4331167610253353E-2</v>
      </c>
      <c r="AA35" s="51">
        <f t="shared" si="40"/>
        <v>4.4331167610253353E-2</v>
      </c>
      <c r="AB35" s="312">
        <v>234026</v>
      </c>
      <c r="AC35" s="313">
        <v>0</v>
      </c>
      <c r="AD35" s="314">
        <v>234026</v>
      </c>
      <c r="AE35" s="312">
        <v>230394</v>
      </c>
      <c r="AF35" s="313">
        <v>0</v>
      </c>
      <c r="AG35" s="314">
        <v>230394</v>
      </c>
      <c r="AH35" s="51">
        <f t="shared" si="41"/>
        <v>1.5764299417519556E-2</v>
      </c>
      <c r="AI35" s="51">
        <f t="shared" si="42"/>
        <v>1.5764299417519556E-2</v>
      </c>
    </row>
    <row r="36" spans="1:35" s="64" customFormat="1" ht="11.25">
      <c r="A36" s="57" t="s">
        <v>9</v>
      </c>
      <c r="B36" s="58" t="s">
        <v>9</v>
      </c>
      <c r="C36" s="59" t="s">
        <v>248</v>
      </c>
      <c r="D36" s="315">
        <f>IFERROR(D35/D$32,"")</f>
        <v>0.34601250304264453</v>
      </c>
      <c r="E36" s="286" t="str">
        <f t="shared" ref="E36" si="43">IFERROR(E35/E$7,"")</f>
        <v/>
      </c>
      <c r="F36" s="316">
        <f>IFERROR(F35/F$32,"")</f>
        <v>0.34601250304264453</v>
      </c>
      <c r="G36" s="315">
        <f>IFERROR(G35/G$32,"")</f>
        <v>0.34791595576265782</v>
      </c>
      <c r="H36" s="286" t="str">
        <f t="shared" ref="H36" si="44">IFERROR(H35/H$7,"")</f>
        <v/>
      </c>
      <c r="I36" s="316">
        <f>IFERROR(I35/I$32,"")</f>
        <v>0.34791595576265782</v>
      </c>
      <c r="J36" s="61">
        <f>IF((ABS((D36-G36)*10000))&lt;100,(D36-G36)*10000,"N/A")</f>
        <v>-19.034527200132988</v>
      </c>
      <c r="K36" s="61">
        <f>IF((ABS((F36-I36)*10000))&lt;100,(F36-I36)*10000,"N/A")</f>
        <v>-19.034527200132988</v>
      </c>
      <c r="L36" s="315">
        <f>IFERROR(L35/L$32,"")</f>
        <v>0.34095801213491006</v>
      </c>
      <c r="M36" s="286" t="str">
        <f t="shared" ref="M36:P36" si="45">IFERROR(M35/M$7,"")</f>
        <v/>
      </c>
      <c r="N36" s="316">
        <f>IFERROR(N35/N$32,"")</f>
        <v>0.34095801213491006</v>
      </c>
      <c r="O36" s="315">
        <f>IFERROR(O35/O$32,"")</f>
        <v>0.33710893800050745</v>
      </c>
      <c r="P36" s="286" t="str">
        <f t="shared" si="45"/>
        <v/>
      </c>
      <c r="Q36" s="316">
        <f>IFERROR(Q35/Q$32,"")</f>
        <v>0.33710893800050745</v>
      </c>
      <c r="R36" s="61">
        <f>IF((ABS((L36-O36)*10000))&lt;1000,(L36-O36)*10000,"N/A")</f>
        <v>38.490741344026077</v>
      </c>
      <c r="S36" s="61">
        <f>IF((ABS((N36-Q36)*10000))&lt;1000,(N36-Q36)*10000,"N/A")</f>
        <v>38.490741344026077</v>
      </c>
      <c r="T36" s="315">
        <f>IFERROR(T35/T$32,"")</f>
        <v>0.33057572511208982</v>
      </c>
      <c r="U36" s="286" t="str">
        <f t="shared" ref="U36" si="46">IFERROR(U35/U$7,"")</f>
        <v/>
      </c>
      <c r="V36" s="316">
        <f>IFERROR(V35/V$32,"")</f>
        <v>0.33057572511208982</v>
      </c>
      <c r="W36" s="315">
        <f>IFERROR(W35/W$32,"")</f>
        <v>0.330849102411023</v>
      </c>
      <c r="X36" s="286" t="str">
        <f t="shared" ref="X36" si="47">IFERROR(X35/X$7,"")</f>
        <v/>
      </c>
      <c r="Y36" s="316">
        <f>IFERROR(Y35/Y$32,"")</f>
        <v>0.330849102411023</v>
      </c>
      <c r="Z36" s="61">
        <f>IF((ABS((T36-W36)*10000))&lt;1000,(T36-W36)*10000,"N/A")</f>
        <v>-2.7337729893317508</v>
      </c>
      <c r="AA36" s="61">
        <f>IF((ABS((V36-Y36)*10000))&lt;1000,(V36-Y36)*10000,"N/A")</f>
        <v>-2.7337729893317508</v>
      </c>
      <c r="AB36" s="315">
        <f>IFERROR(AB35/AB$32,"")</f>
        <v>0.33106002413357494</v>
      </c>
      <c r="AC36" s="286" t="str">
        <f t="shared" ref="AC36" si="48">IFERROR(AC35/AC$7,"")</f>
        <v/>
      </c>
      <c r="AD36" s="316">
        <f>IFERROR(AD35/AD$32,"")</f>
        <v>0.33106002413357494</v>
      </c>
      <c r="AE36" s="315">
        <f>IFERROR(AE35/AE$32,"")</f>
        <v>0.33377857618868251</v>
      </c>
      <c r="AF36" s="286" t="str">
        <f t="shared" ref="AF36" si="49">IFERROR(AF35/AF$7,"")</f>
        <v/>
      </c>
      <c r="AG36" s="316">
        <f>IFERROR(AG35/AG$32,"")</f>
        <v>0.33377857618868251</v>
      </c>
      <c r="AH36" s="61">
        <f>IF((ABS((AB36-AE36)*10000))&lt;1000,(AB36-AE36)*10000,"N/A")</f>
        <v>-27.185520551075705</v>
      </c>
      <c r="AI36" s="61">
        <f>IF((ABS((AD36-AG36)*10000))&lt;1000,(AD36-AG36)*10000,"N/A")</f>
        <v>-27.185520551075705</v>
      </c>
    </row>
    <row r="37" spans="1:35" hidden="1" outlineLevel="1">
      <c r="A37" s="42" t="s">
        <v>10</v>
      </c>
      <c r="B37" s="53" t="s">
        <v>10</v>
      </c>
      <c r="C37" s="43" t="s">
        <v>11</v>
      </c>
      <c r="D37" s="48">
        <v>-170082</v>
      </c>
      <c r="E37" s="282">
        <v>8419</v>
      </c>
      <c r="F37" s="283">
        <v>-161663</v>
      </c>
      <c r="G37" s="48">
        <v>-173063</v>
      </c>
      <c r="H37" s="282">
        <v>8555</v>
      </c>
      <c r="I37" s="283">
        <v>-164508</v>
      </c>
      <c r="J37" s="45">
        <f>IF((ABS((D37/G37)-1))&lt;100%,(D37/G37)-1,"N/A")</f>
        <v>-1.7224941206381517E-2</v>
      </c>
      <c r="K37" s="45">
        <f>IF((ABS((F37/I37)-1))&lt;100%,(F37/I37)-1,"N/A")</f>
        <v>-1.7293991781554663E-2</v>
      </c>
      <c r="L37" s="48">
        <v>-159784</v>
      </c>
      <c r="M37" s="282">
        <v>8675</v>
      </c>
      <c r="N37" s="283">
        <v>-151109</v>
      </c>
      <c r="O37" s="48">
        <v>-157920</v>
      </c>
      <c r="P37" s="282">
        <v>8284</v>
      </c>
      <c r="Q37" s="283">
        <v>-149636</v>
      </c>
      <c r="R37" s="45">
        <f>IF((ABS((L37/O37)-1))&lt;100%,(L37/O37)-1,"N/A")</f>
        <v>1.1803444782168215E-2</v>
      </c>
      <c r="S37" s="45">
        <f>IF((ABS((N37/Q37)-1))&lt;100%,(N37/Q37)-1,"N/A")</f>
        <v>9.8438878344784264E-3</v>
      </c>
      <c r="T37" s="48">
        <v>-159427</v>
      </c>
      <c r="U37" s="282">
        <v>8678</v>
      </c>
      <c r="V37" s="283">
        <v>-150749</v>
      </c>
      <c r="W37" s="48">
        <v>-157400</v>
      </c>
      <c r="X37" s="282">
        <v>8482</v>
      </c>
      <c r="Y37" s="283">
        <v>-148918</v>
      </c>
      <c r="Z37" s="45">
        <f>IF((ABS((T37/W37)-1))&lt;100%,(T37/W37)-1,"N/A")</f>
        <v>1.2878017789072382E-2</v>
      </c>
      <c r="AA37" s="45">
        <f>IF((ABS((V37/Y37)-1))&lt;100%,(V37/Y37)-1,"N/A")</f>
        <v>1.2295357176432598E-2</v>
      </c>
      <c r="AB37" s="48">
        <v>-182369</v>
      </c>
      <c r="AC37" s="282">
        <v>8684</v>
      </c>
      <c r="AD37" s="283">
        <v>-173685</v>
      </c>
      <c r="AE37" s="48">
        <v>-182107</v>
      </c>
      <c r="AF37" s="282">
        <v>9009</v>
      </c>
      <c r="AG37" s="283">
        <v>-173098</v>
      </c>
      <c r="AH37" s="45">
        <f>IF((ABS((AB37/AE37)-1))&lt;100%,(AB37/AE37)-1,"N/A")</f>
        <v>1.4387146018548513E-3</v>
      </c>
      <c r="AI37" s="45">
        <f>IF((ABS((AD37/AG37)-1))&lt;100%,(AD37/AG37)-1,"N/A")</f>
        <v>3.3911425897468206E-3</v>
      </c>
    </row>
    <row r="38" spans="1:35" hidden="1" outlineLevel="1">
      <c r="A38" s="42" t="s">
        <v>153</v>
      </c>
      <c r="B38" s="53" t="s">
        <v>197</v>
      </c>
      <c r="C38" s="43" t="s">
        <v>95</v>
      </c>
      <c r="D38" s="48">
        <v>-6759</v>
      </c>
      <c r="E38" s="282">
        <v>-4519</v>
      </c>
      <c r="F38" s="283">
        <v>-11278</v>
      </c>
      <c r="G38" s="48">
        <v>-6529</v>
      </c>
      <c r="H38" s="282">
        <v>-4904</v>
      </c>
      <c r="I38" s="283">
        <v>-11433</v>
      </c>
      <c r="J38" s="45">
        <f>IF((ABS((D38/G38)-1))&lt;100%,(D38/G38)-1,"N/A")</f>
        <v>3.5227446775922822E-2</v>
      </c>
      <c r="K38" s="45">
        <f>IF((ABS((F38/I38)-1))&lt;100%,(F38/I38)-1,"N/A")</f>
        <v>-1.3557246566955339E-2</v>
      </c>
      <c r="L38" s="48">
        <v>-6606</v>
      </c>
      <c r="M38" s="282">
        <v>-4571</v>
      </c>
      <c r="N38" s="283">
        <v>-11177</v>
      </c>
      <c r="O38" s="48">
        <v>-6439</v>
      </c>
      <c r="P38" s="282">
        <v>-4747</v>
      </c>
      <c r="Q38" s="283">
        <v>-11186</v>
      </c>
      <c r="R38" s="45">
        <f>IF((ABS((L38/O38)-1))&lt;100%,(L38/O38)-1,"N/A")</f>
        <v>2.5935704301910167E-2</v>
      </c>
      <c r="S38" s="45">
        <f>IF((ABS((N38/Q38)-1))&lt;100%,(N38/Q38)-1,"N/A")</f>
        <v>-8.0457715000892271E-4</v>
      </c>
      <c r="T38" s="48">
        <v>-6697</v>
      </c>
      <c r="U38" s="282">
        <v>-4608</v>
      </c>
      <c r="V38" s="283">
        <v>-11305</v>
      </c>
      <c r="W38" s="48">
        <v>-6714</v>
      </c>
      <c r="X38" s="282">
        <v>-4781</v>
      </c>
      <c r="Y38" s="283">
        <v>-11495</v>
      </c>
      <c r="Z38" s="45">
        <f>IF((ABS((T38/W38)-1))&lt;100%,(T38/W38)-1,"N/A")</f>
        <v>-2.5320226392612222E-3</v>
      </c>
      <c r="AA38" s="45">
        <f>IF((ABS((V38/Y38)-1))&lt;100%,(V38/Y38)-1,"N/A")</f>
        <v>-1.6528925619834656E-2</v>
      </c>
      <c r="AB38" s="48">
        <v>-6782</v>
      </c>
      <c r="AC38" s="282">
        <v>-4661</v>
      </c>
      <c r="AD38" s="283">
        <v>-11443</v>
      </c>
      <c r="AE38" s="48">
        <v>-7114</v>
      </c>
      <c r="AF38" s="282">
        <v>-4924</v>
      </c>
      <c r="AG38" s="283">
        <v>-12038</v>
      </c>
      <c r="AH38" s="45">
        <f>IF((ABS((AB38/AE38)-1))&lt;100%,(AB38/AE38)-1,"N/A")</f>
        <v>-4.6668540905257294E-2</v>
      </c>
      <c r="AI38" s="45">
        <f>IF((ABS((AD38/AG38)-1))&lt;100%,(AD38/AG38)-1,"N/A")</f>
        <v>-4.9426815085562348E-2</v>
      </c>
    </row>
    <row r="39" spans="1:35" s="37" customFormat="1" ht="15.75" collapsed="1">
      <c r="A39" s="66"/>
      <c r="B39" s="67" t="s">
        <v>304</v>
      </c>
      <c r="C39" s="68" t="s">
        <v>305</v>
      </c>
      <c r="D39" s="72">
        <f>D37+D38</f>
        <v>-176841</v>
      </c>
      <c r="E39" s="288">
        <f t="shared" ref="E39" si="50">E37+E38</f>
        <v>3900</v>
      </c>
      <c r="F39" s="289">
        <f t="shared" ref="F39" si="51">F37+F38</f>
        <v>-172941</v>
      </c>
      <c r="G39" s="72">
        <f>G37+G38</f>
        <v>-179592</v>
      </c>
      <c r="H39" s="288">
        <f t="shared" ref="H39" si="52">H37+H38</f>
        <v>3651</v>
      </c>
      <c r="I39" s="289">
        <f t="shared" ref="I39" si="53">I37+I38</f>
        <v>-175941</v>
      </c>
      <c r="J39" s="70">
        <f t="shared" ref="J39" si="54">IF((ABS((D39/G39)-1))&lt;100%,(D39/G39)-1,"N/A")</f>
        <v>-1.5318054256314273E-2</v>
      </c>
      <c r="K39" s="70">
        <f t="shared" ref="K39" si="55">IF((ABS((F39/I39)-1))&lt;100%,(F39/I39)-1,"N/A")</f>
        <v>-1.7051170562859097E-2</v>
      </c>
      <c r="L39" s="72">
        <f>L37+L38</f>
        <v>-166390</v>
      </c>
      <c r="M39" s="288">
        <f t="shared" ref="M39" si="56">M37+M38</f>
        <v>4104</v>
      </c>
      <c r="N39" s="289">
        <f t="shared" ref="N39" si="57">N37+N38</f>
        <v>-162286</v>
      </c>
      <c r="O39" s="72">
        <f>O37+O38</f>
        <v>-164359</v>
      </c>
      <c r="P39" s="288">
        <f t="shared" ref="P39" si="58">P37+P38</f>
        <v>3537</v>
      </c>
      <c r="Q39" s="289">
        <f t="shared" ref="Q39" si="59">Q37+Q38</f>
        <v>-160822</v>
      </c>
      <c r="R39" s="70">
        <f>IF((ABS((L39/O39)-1))&lt;100%,(L39/O39)-1,"N/A")</f>
        <v>1.2357096356147235E-2</v>
      </c>
      <c r="S39" s="70">
        <f>IF((ABS((N39/Q39)-1))&lt;100%,(N39/Q39)-1,"N/A")</f>
        <v>9.1032321448558662E-3</v>
      </c>
      <c r="T39" s="72">
        <f>T37+T38</f>
        <v>-166124</v>
      </c>
      <c r="U39" s="288">
        <f t="shared" ref="U39:V39" si="60">U37+U38</f>
        <v>4070</v>
      </c>
      <c r="V39" s="289">
        <f t="shared" si="60"/>
        <v>-162054</v>
      </c>
      <c r="W39" s="72">
        <f>W37+W38</f>
        <v>-164114</v>
      </c>
      <c r="X39" s="288">
        <f t="shared" ref="X39:Y39" si="61">X37+X38</f>
        <v>3701</v>
      </c>
      <c r="Y39" s="289">
        <f t="shared" si="61"/>
        <v>-160413</v>
      </c>
      <c r="Z39" s="70">
        <f>IF((ABS((T39/W39)-1))&lt;100%,(T39/W39)-1,"N/A")</f>
        <v>1.2247583996490174E-2</v>
      </c>
      <c r="AA39" s="70">
        <f>IF((ABS((V39/Y39)-1))&lt;100%,(V39/Y39)-1,"N/A")</f>
        <v>1.022984421462092E-2</v>
      </c>
      <c r="AB39" s="72">
        <f>AB37+AB38</f>
        <v>-189151</v>
      </c>
      <c r="AC39" s="288">
        <f t="shared" ref="AC39:AD39" si="62">AC37+AC38</f>
        <v>4023</v>
      </c>
      <c r="AD39" s="289">
        <f t="shared" si="62"/>
        <v>-185128</v>
      </c>
      <c r="AE39" s="72">
        <f>AE37+AE38</f>
        <v>-189221</v>
      </c>
      <c r="AF39" s="288">
        <f t="shared" ref="AF39:AG39" si="63">AF37+AF38</f>
        <v>4085</v>
      </c>
      <c r="AG39" s="289">
        <f t="shared" si="63"/>
        <v>-185136</v>
      </c>
      <c r="AH39" s="70">
        <f>IF((ABS((AB39/AE39)-1))&lt;100%,(AB39/AE39)-1,"N/A")</f>
        <v>-3.6993779760174927E-4</v>
      </c>
      <c r="AI39" s="70">
        <f>IF((ABS((AD39/AG39)-1))&lt;100%,(AD39/AG39)-1,"N/A")</f>
        <v>-4.3211476968285645E-5</v>
      </c>
    </row>
    <row r="40" spans="1:35" s="291" customFormat="1" ht="11.25">
      <c r="A40" s="153"/>
      <c r="B40" s="58" t="s">
        <v>600</v>
      </c>
      <c r="C40" s="59" t="s">
        <v>599</v>
      </c>
      <c r="D40" s="63">
        <f t="shared" ref="D40:I40" si="64">IFERROR(-D39/D$32,"")</f>
        <v>0.26247038987407906</v>
      </c>
      <c r="E40" s="290" t="str">
        <f t="shared" si="64"/>
        <v/>
      </c>
      <c r="F40" s="287">
        <f t="shared" si="64"/>
        <v>0.25668194420532064</v>
      </c>
      <c r="G40" s="63">
        <f t="shared" si="64"/>
        <v>0.25115935624262292</v>
      </c>
      <c r="H40" s="290" t="str">
        <f t="shared" si="64"/>
        <v/>
      </c>
      <c r="I40" s="287">
        <f t="shared" si="64"/>
        <v>0.24605343387613768</v>
      </c>
      <c r="J40" s="61">
        <f>IF((ABS((D40-G40)*10000))&lt;1000,(D40-G40)*10000,"N/A")</f>
        <v>113.11033631456135</v>
      </c>
      <c r="K40" s="61">
        <f>IF((ABS((F40-I40)*10000))&lt;1000,(F40-I40)*10000,"N/A")</f>
        <v>106.28510329182966</v>
      </c>
      <c r="L40" s="63">
        <f t="shared" ref="L40:Q40" si="65">IFERROR(-L39/L$32,"")</f>
        <v>0.27981259501419325</v>
      </c>
      <c r="M40" s="290" t="str">
        <f t="shared" si="65"/>
        <v/>
      </c>
      <c r="N40" s="287">
        <f t="shared" si="65"/>
        <v>0.2729110330817559</v>
      </c>
      <c r="O40" s="63">
        <f t="shared" si="65"/>
        <v>0.27986527698078767</v>
      </c>
      <c r="P40" s="290" t="str">
        <f t="shared" si="65"/>
        <v/>
      </c>
      <c r="Q40" s="287">
        <f t="shared" si="65"/>
        <v>0.27384258589188443</v>
      </c>
      <c r="R40" s="61">
        <f>IF((ABS((L40-O40)*10000))&lt;1000,(L40-O40)*10000,"N/A")</f>
        <v>-0.52681966594414487</v>
      </c>
      <c r="S40" s="61">
        <f>IF((ABS((N40-Q40)*10000))&lt;1000,(N40-Q40)*10000,"N/A")</f>
        <v>-9.3155281012852207</v>
      </c>
      <c r="T40" s="63">
        <f t="shared" ref="T40:V40" si="66">IFERROR(-T39/T$32,"")</f>
        <v>0.27464323030327076</v>
      </c>
      <c r="U40" s="290" t="str">
        <f t="shared" si="66"/>
        <v/>
      </c>
      <c r="V40" s="287">
        <f t="shared" si="66"/>
        <v>0.26791453398404952</v>
      </c>
      <c r="W40" s="63">
        <f t="shared" ref="W40:Y40" si="67">IFERROR(-W39/W$32,"")</f>
        <v>0.28358247640902201</v>
      </c>
      <c r="X40" s="290" t="str">
        <f t="shared" si="67"/>
        <v/>
      </c>
      <c r="Y40" s="287">
        <f t="shared" si="67"/>
        <v>0.27718729534470216</v>
      </c>
      <c r="Z40" s="61">
        <f>IF((ABS((T40-W40)*10000))&lt;1000,(T40-W40)*10000,"N/A")</f>
        <v>-89.392461057512534</v>
      </c>
      <c r="AA40" s="61">
        <f>IF((ABS((V40-Y40)*10000))&lt;1000,(V40-Y40)*10000,"N/A")</f>
        <v>-92.727613606526376</v>
      </c>
      <c r="AB40" s="63">
        <f t="shared" ref="AB40:AG40" si="68">IFERROR(-AB39/AB$32,"")</f>
        <v>0.26757853667921444</v>
      </c>
      <c r="AC40" s="290" t="str">
        <f t="shared" si="68"/>
        <v/>
      </c>
      <c r="AD40" s="287">
        <f t="shared" si="68"/>
        <v>0.26188748321896055</v>
      </c>
      <c r="AE40" s="63">
        <f t="shared" si="68"/>
        <v>0.27413003795671198</v>
      </c>
      <c r="AF40" s="290" t="str">
        <f t="shared" si="68"/>
        <v/>
      </c>
      <c r="AG40" s="287">
        <f t="shared" si="68"/>
        <v>0.26821197809521052</v>
      </c>
      <c r="AH40" s="61">
        <f>IF((ABS((AB40-AE40)*10000))&lt;1000,(AB40-AE40)*10000,"N/A")</f>
        <v>-65.515012774975403</v>
      </c>
      <c r="AI40" s="61">
        <f>IF((ABS((AD40-AG40)*10000))&lt;1000,(AD40-AG40)*10000,"N/A")</f>
        <v>-63.244948762499753</v>
      </c>
    </row>
    <row r="41" spans="1:35">
      <c r="A41" s="78" t="s">
        <v>12</v>
      </c>
      <c r="B41" s="311" t="s">
        <v>12</v>
      </c>
      <c r="C41" s="144" t="s">
        <v>13</v>
      </c>
      <c r="D41" s="312">
        <v>56287</v>
      </c>
      <c r="E41" s="313">
        <v>3900</v>
      </c>
      <c r="F41" s="314">
        <v>60187</v>
      </c>
      <c r="G41" s="312">
        <v>69186</v>
      </c>
      <c r="H41" s="313">
        <v>3651</v>
      </c>
      <c r="I41" s="314">
        <v>72837</v>
      </c>
      <c r="J41" s="51">
        <f>IF((ABS((D41/G41)-1))&lt;100%,(D41/G41)-1,"N/A")</f>
        <v>-0.18643945306853993</v>
      </c>
      <c r="K41" s="51">
        <f>IF((ABS((F41/I41)-1))&lt;100%,(F41/I41)-1,"N/A")</f>
        <v>-0.1736754671389541</v>
      </c>
      <c r="L41" s="312">
        <v>36360</v>
      </c>
      <c r="M41" s="313">
        <v>4104</v>
      </c>
      <c r="N41" s="314">
        <v>40464</v>
      </c>
      <c r="O41" s="312">
        <v>33618</v>
      </c>
      <c r="P41" s="313">
        <v>3537</v>
      </c>
      <c r="Q41" s="314">
        <v>37155</v>
      </c>
      <c r="R41" s="51">
        <f>IF((ABS((L41/O41)-1))&lt;100%,(L41/O41)-1,"N/A")</f>
        <v>8.1563448152775386E-2</v>
      </c>
      <c r="S41" s="51">
        <f>IF((ABS((N41/Q41)-1))&lt;100%,(N41/Q41)-1,"N/A")</f>
        <v>8.9059345983043992E-2</v>
      </c>
      <c r="T41" s="312">
        <v>33832</v>
      </c>
      <c r="U41" s="313">
        <v>4070</v>
      </c>
      <c r="V41" s="314">
        <v>37902</v>
      </c>
      <c r="W41" s="312">
        <v>27354</v>
      </c>
      <c r="X41" s="313">
        <v>3701</v>
      </c>
      <c r="Y41" s="314">
        <v>31055</v>
      </c>
      <c r="Z41" s="51">
        <f>IF((ABS((T41/W41)-1))&lt;100%,(T41/W41)-1,"N/A")</f>
        <v>0.23682094026467793</v>
      </c>
      <c r="AA41" s="51">
        <f>IF((ABS((V41/Y41)-1))&lt;100%,(V41/Y41)-1,"N/A")</f>
        <v>0.2204797939140235</v>
      </c>
      <c r="AB41" s="312">
        <v>44875</v>
      </c>
      <c r="AC41" s="313">
        <v>4023</v>
      </c>
      <c r="AD41" s="314">
        <v>48898</v>
      </c>
      <c r="AE41" s="312">
        <v>41173</v>
      </c>
      <c r="AF41" s="313">
        <v>4085</v>
      </c>
      <c r="AG41" s="314">
        <v>45258</v>
      </c>
      <c r="AH41" s="51">
        <f>IF((ABS((AB41/AE41)-1))&lt;100%,(AB41/AE41)-1,"N/A")</f>
        <v>8.9913292691812696E-2</v>
      </c>
      <c r="AI41" s="51">
        <f>IF((ABS((AD41/AG41)-1))&lt;100%,(AD41/AG41)-1,"N/A")</f>
        <v>8.0427769676079341E-2</v>
      </c>
    </row>
    <row r="42" spans="1:35" s="64" customFormat="1" ht="11.25">
      <c r="A42" s="57" t="s">
        <v>14</v>
      </c>
      <c r="B42" s="58" t="s">
        <v>14</v>
      </c>
      <c r="C42" s="59" t="s">
        <v>249</v>
      </c>
      <c r="D42" s="315">
        <f>IFERROR(D41/D$32,"")</f>
        <v>8.3542113168565468E-2</v>
      </c>
      <c r="E42" s="286" t="str">
        <f t="shared" ref="E42" si="69">IFERROR(E41/E$7,"")</f>
        <v/>
      </c>
      <c r="F42" s="316">
        <f>IFERROR(F41/F$32,"")</f>
        <v>8.9330558837323895E-2</v>
      </c>
      <c r="G42" s="315">
        <f>IFERROR(G41/G$32,"")</f>
        <v>9.6756599520034903E-2</v>
      </c>
      <c r="H42" s="286" t="str">
        <f t="shared" ref="H42" si="70">IFERROR(H41/H$7,"")</f>
        <v/>
      </c>
      <c r="I42" s="316">
        <f>IFERROR(I41/I$32,"")</f>
        <v>0.10186252188652015</v>
      </c>
      <c r="J42" s="61" t="str">
        <f>IF((ABS((D42-G42)*10000))&lt;100,(D42-G42)*10000,"N/A")</f>
        <v>N/A</v>
      </c>
      <c r="K42" s="61" t="str">
        <f>IF((ABS((F42-I42)*10000))&lt;100,(F42-I42)*10000,"N/A")</f>
        <v>N/A</v>
      </c>
      <c r="L42" s="315">
        <f>IFERROR(L41/L$32,"")</f>
        <v>6.1145417120716791E-2</v>
      </c>
      <c r="M42" s="286" t="str">
        <f t="shared" ref="M42:P42" si="71">IFERROR(M41/M$7,"")</f>
        <v/>
      </c>
      <c r="N42" s="316">
        <f>IFERROR(N41/N$32,"")</f>
        <v>6.8046979053154141E-2</v>
      </c>
      <c r="O42" s="315">
        <f>IFERROR(O41/O$32,"")</f>
        <v>5.7243661019719762E-2</v>
      </c>
      <c r="P42" s="286" t="str">
        <f t="shared" si="71"/>
        <v/>
      </c>
      <c r="Q42" s="316">
        <f>IFERROR(Q41/Q$32,"")</f>
        <v>6.3266352108622984E-2</v>
      </c>
      <c r="R42" s="61">
        <f>IF((ABS((L42-O42)*10000))&lt;1000,(L42-O42)*10000,"N/A")</f>
        <v>39.017561009970294</v>
      </c>
      <c r="S42" s="61">
        <f>IF((ABS((N42-Q42)*10000))&lt;1000,(N42-Q42)*10000,"N/A")</f>
        <v>47.806269445311578</v>
      </c>
      <c r="T42" s="315">
        <f>IFERROR(T41/T$32,"")</f>
        <v>5.5932494808819053E-2</v>
      </c>
      <c r="U42" s="286" t="str">
        <f t="shared" ref="U42" si="72">IFERROR(U41/U$7,"")</f>
        <v/>
      </c>
      <c r="V42" s="316">
        <f>IFERROR(V41/V$32,"")</f>
        <v>6.2661191128040319E-2</v>
      </c>
      <c r="W42" s="315">
        <f>IFERROR(W41/W$32,"")</f>
        <v>4.7266626002000975E-2</v>
      </c>
      <c r="X42" s="286" t="str">
        <f t="shared" ref="X42" si="73">IFERROR(X41/X$7,"")</f>
        <v/>
      </c>
      <c r="Y42" s="316">
        <f>IFERROR(Y41/Y$32,"")</f>
        <v>5.3661807066320844E-2</v>
      </c>
      <c r="Z42" s="61">
        <f>IF((ABS((T42-W42)*10000))&lt;1000,(T42-W42)*10000,"N/A")</f>
        <v>86.65868806818078</v>
      </c>
      <c r="AA42" s="61">
        <f>IF((ABS((V42-Y42)*10000))&lt;1000,(V42-Y42)*10000,"N/A")</f>
        <v>89.993840617194763</v>
      </c>
      <c r="AB42" s="315">
        <f>IFERROR(AB41/AB$32,"")</f>
        <v>6.3481487454360525E-2</v>
      </c>
      <c r="AC42" s="286" t="str">
        <f t="shared" ref="AC42" si="74">IFERROR(AC41/AC$7,"")</f>
        <v/>
      </c>
      <c r="AD42" s="316">
        <f>IFERROR(AD41/AD$32,"")</f>
        <v>6.9172540914614389E-2</v>
      </c>
      <c r="AE42" s="315">
        <f>IFERROR(AE41/AE$32,"")</f>
        <v>5.9648538231970562E-2</v>
      </c>
      <c r="AF42" s="286" t="str">
        <f t="shared" ref="AF42" si="75">IFERROR(AF41/AF$7,"")</f>
        <v/>
      </c>
      <c r="AG42" s="316">
        <f>IFERROR(AG41/AG$32,"")</f>
        <v>6.5566598093472025E-2</v>
      </c>
      <c r="AH42" s="61">
        <f>IF((ABS((AB42-AE42)*10000))&lt;1000,(AB42-AE42)*10000,"N/A")</f>
        <v>38.329492223899628</v>
      </c>
      <c r="AI42" s="61">
        <f>IF((ABS((AD42-AG42)*10000))&lt;1000,(AD42-AG42)*10000,"N/A")</f>
        <v>36.059428211423636</v>
      </c>
    </row>
    <row r="43" spans="1:35" hidden="1" outlineLevel="1">
      <c r="A43" s="42" t="s">
        <v>15</v>
      </c>
      <c r="B43" s="53" t="s">
        <v>15</v>
      </c>
      <c r="C43" s="43" t="s">
        <v>128</v>
      </c>
      <c r="D43" s="48">
        <v>-6</v>
      </c>
      <c r="E43" s="282">
        <v>0</v>
      </c>
      <c r="F43" s="283">
        <v>-6</v>
      </c>
      <c r="G43" s="48">
        <v>19</v>
      </c>
      <c r="H43" s="282">
        <v>0</v>
      </c>
      <c r="I43" s="283">
        <v>19</v>
      </c>
      <c r="J43" s="45" t="str">
        <f>IF((ABS((D43/G43)-1))&lt;100%,(D43/G43)-1,"N/A")</f>
        <v>N/A</v>
      </c>
      <c r="K43" s="45" t="str">
        <f>IF((ABS((F43/I43)-1))&lt;100%,(F43/I43)-1,"N/A")</f>
        <v>N/A</v>
      </c>
      <c r="L43" s="48">
        <v>-752</v>
      </c>
      <c r="M43" s="282">
        <v>610</v>
      </c>
      <c r="N43" s="283">
        <v>-142</v>
      </c>
      <c r="O43" s="48">
        <v>-544</v>
      </c>
      <c r="P43" s="282">
        <v>0</v>
      </c>
      <c r="Q43" s="283">
        <v>-544</v>
      </c>
      <c r="R43" s="45">
        <f>IF((ABS((L43/O43)-1))&lt;100%,(L43/O43)-1,"N/A")</f>
        <v>0.38235294117647056</v>
      </c>
      <c r="S43" s="45">
        <f>IF((ABS((N43/Q43)-1))&lt;100%,(N43/Q43)-1,"N/A")</f>
        <v>-0.73897058823529416</v>
      </c>
      <c r="T43" s="48">
        <v>-2589</v>
      </c>
      <c r="U43" s="282">
        <v>4</v>
      </c>
      <c r="V43" s="283">
        <v>-2585</v>
      </c>
      <c r="W43" s="48">
        <v>-9</v>
      </c>
      <c r="X43" s="282">
        <v>0</v>
      </c>
      <c r="Y43" s="283">
        <v>-9</v>
      </c>
      <c r="Z43" s="45" t="str">
        <f>IF((ABS((T43/W43)-1))&lt;100%,(T43/W43)-1,"N/A")</f>
        <v>N/A</v>
      </c>
      <c r="AA43" s="45" t="str">
        <f>IF((ABS((V43/Y43)-1))&lt;100%,(V43/Y43)-1,"N/A")</f>
        <v>N/A</v>
      </c>
      <c r="AB43" s="48">
        <v>-12633</v>
      </c>
      <c r="AC43" s="282">
        <v>-5</v>
      </c>
      <c r="AD43" s="283">
        <v>-12638</v>
      </c>
      <c r="AE43" s="48">
        <v>-7652</v>
      </c>
      <c r="AF43" s="282">
        <v>0</v>
      </c>
      <c r="AG43" s="283">
        <v>-7652</v>
      </c>
      <c r="AH43" s="45">
        <f>IF((ABS((AB43/AE43)-1))&lt;100%,(AB43/AE43)-1,"N/A")</f>
        <v>0.65094093047569257</v>
      </c>
      <c r="AI43" s="45">
        <f>IF((ABS((AD43/AG43)-1))&lt;100%,(AD43/AG43)-1,"N/A")</f>
        <v>0.65159435441714586</v>
      </c>
    </row>
    <row r="44" spans="1:35" s="37" customFormat="1" ht="15.75" collapsed="1">
      <c r="A44" s="66" t="s">
        <v>16</v>
      </c>
      <c r="B44" s="67" t="s">
        <v>16</v>
      </c>
      <c r="C44" s="68" t="s">
        <v>246</v>
      </c>
      <c r="D44" s="72">
        <v>56281</v>
      </c>
      <c r="E44" s="288">
        <v>3900</v>
      </c>
      <c r="F44" s="289">
        <v>60181</v>
      </c>
      <c r="G44" s="72">
        <v>69205</v>
      </c>
      <c r="H44" s="288">
        <v>3651</v>
      </c>
      <c r="I44" s="289">
        <v>72856</v>
      </c>
      <c r="J44" s="70">
        <f>IF((ABS((D44/G44)-1))&lt;100%,(D44/G44)-1,"N/A")</f>
        <v>-0.18674951231847414</v>
      </c>
      <c r="K44" s="70">
        <f>IF((ABS((F44/I44)-1))&lt;100%,(F44/I44)-1,"N/A")</f>
        <v>-0.17397331722850551</v>
      </c>
      <c r="L44" s="72">
        <v>35608</v>
      </c>
      <c r="M44" s="288">
        <v>4714</v>
      </c>
      <c r="N44" s="289">
        <v>40322</v>
      </c>
      <c r="O44" s="72">
        <v>33074</v>
      </c>
      <c r="P44" s="288">
        <v>3537</v>
      </c>
      <c r="Q44" s="289">
        <v>36611</v>
      </c>
      <c r="R44" s="70">
        <f>IF((ABS((L44/O44)-1))&lt;100%,(L44/O44)-1,"N/A")</f>
        <v>7.6616073048315858E-2</v>
      </c>
      <c r="S44" s="70">
        <f>IF((ABS((N44/Q44)-1))&lt;100%,(N44/Q44)-1,"N/A")</f>
        <v>0.10136297833984331</v>
      </c>
      <c r="T44" s="72">
        <v>31243</v>
      </c>
      <c r="U44" s="288">
        <v>4074</v>
      </c>
      <c r="V44" s="289">
        <v>35317</v>
      </c>
      <c r="W44" s="72">
        <v>27345</v>
      </c>
      <c r="X44" s="288">
        <v>3701</v>
      </c>
      <c r="Y44" s="289">
        <v>31046</v>
      </c>
      <c r="Z44" s="70">
        <f>IF((ABS((T44/W44)-1))&lt;100%,(T44/W44)-1,"N/A")</f>
        <v>0.14254891204973497</v>
      </c>
      <c r="AA44" s="70">
        <f>IF((ABS((V44/Y44)-1))&lt;100%,(V44/Y44)-1,"N/A")</f>
        <v>0.13757005733427818</v>
      </c>
      <c r="AB44" s="72">
        <v>32242</v>
      </c>
      <c r="AC44" s="288">
        <v>4018</v>
      </c>
      <c r="AD44" s="289">
        <v>36260</v>
      </c>
      <c r="AE44" s="72">
        <v>33521</v>
      </c>
      <c r="AF44" s="288">
        <v>4085</v>
      </c>
      <c r="AG44" s="289">
        <v>37606</v>
      </c>
      <c r="AH44" s="70">
        <f>IF((ABS((AB44/AE44)-1))&lt;100%,(AB44/AE44)-1,"N/A")</f>
        <v>-3.8155186301124688E-2</v>
      </c>
      <c r="AI44" s="70">
        <f>IF((ABS((AD44/AG44)-1))&lt;100%,(AD44/AG44)-1,"N/A")</f>
        <v>-3.5792160825400154E-2</v>
      </c>
    </row>
    <row r="45" spans="1:35" s="64" customFormat="1" ht="11.25" hidden="1" outlineLevel="1">
      <c r="A45" s="57" t="s">
        <v>17</v>
      </c>
      <c r="B45" s="58" t="s">
        <v>17</v>
      </c>
      <c r="C45" s="59" t="s">
        <v>18</v>
      </c>
      <c r="D45" s="63">
        <f>IFERROR(D44/D$32,"")</f>
        <v>8.353320786753661E-2</v>
      </c>
      <c r="E45" s="286" t="str">
        <f t="shared" ref="E45" si="76">IFERROR(E44/E$7,"")</f>
        <v/>
      </c>
      <c r="F45" s="287">
        <f>IFERROR(F44/F$32,"")</f>
        <v>8.9321653536295037E-2</v>
      </c>
      <c r="G45" s="63">
        <f>IFERROR(G44/G$32,"")</f>
        <v>9.6783171014136041E-2</v>
      </c>
      <c r="H45" s="286" t="str">
        <f t="shared" ref="H45" si="77">IFERROR(H44/H$7,"")</f>
        <v/>
      </c>
      <c r="I45" s="287">
        <f>IFERROR(I44/I$32,"")</f>
        <v>0.10188909338062127</v>
      </c>
      <c r="J45" s="61" t="str">
        <f>IF((ABS((D45-G45)*10000))&lt;100,(D45-G45)*10000,"N/A")</f>
        <v>N/A</v>
      </c>
      <c r="K45" s="61" t="str">
        <f>IF((ABS((F45-I45)*10000))&lt;100,(F45-I45)*10000,"N/A")</f>
        <v>N/A</v>
      </c>
      <c r="L45" s="63">
        <f>IFERROR(L44/L$32,"")</f>
        <v>5.9880803433291628E-2</v>
      </c>
      <c r="M45" s="286" t="str">
        <f t="shared" ref="M45:P45" si="78">IFERROR(M44/M$7,"")</f>
        <v/>
      </c>
      <c r="N45" s="287">
        <f>IFERROR(N44/N$32,"")</f>
        <v>6.7808182319624377E-2</v>
      </c>
      <c r="O45" s="63">
        <f>IFERROR(O44/O$32,"")</f>
        <v>5.6317355124225456E-2</v>
      </c>
      <c r="P45" s="286" t="str">
        <f t="shared" si="78"/>
        <v/>
      </c>
      <c r="Q45" s="287">
        <f>IFERROR(Q44/Q$32,"")</f>
        <v>6.2340046213128684E-2</v>
      </c>
      <c r="R45" s="61">
        <f>IF((ABS((L45-O45)*10000))&lt;1000,(L45-O45)*10000,"N/A")</f>
        <v>35.634483090661725</v>
      </c>
      <c r="S45" s="61">
        <f>IF((ABS((N45-Q45)*10000))&lt;1000,(N45-Q45)*10000,"N/A")</f>
        <v>54.681361064956924</v>
      </c>
      <c r="T45" s="63">
        <f>IFERROR(T44/T$32,"")</f>
        <v>5.1652250393471676E-2</v>
      </c>
      <c r="U45" s="286" t="str">
        <f t="shared" ref="U45" si="79">IFERROR(U44/U$7,"")</f>
        <v/>
      </c>
      <c r="V45" s="287">
        <f>IFERROR(V44/V$32,"")</f>
        <v>5.838755968204843E-2</v>
      </c>
      <c r="W45" s="63">
        <f>IFERROR(W44/W$32,"")</f>
        <v>4.7251074359315519E-2</v>
      </c>
      <c r="X45" s="286" t="str">
        <f t="shared" ref="X45" si="80">IFERROR(X44/X$7,"")</f>
        <v/>
      </c>
      <c r="Y45" s="287">
        <f>IFERROR(Y44/Y$32,"")</f>
        <v>5.3646255423635388E-2</v>
      </c>
      <c r="Z45" s="61">
        <f>IF((ABS((T45-W45)*10000))&lt;1000,(T45-W45)*10000,"N/A")</f>
        <v>44.011760341561569</v>
      </c>
      <c r="AA45" s="61">
        <f>IF((ABS((V45-Y45)*10000))&lt;1000,(V45-Y45)*10000,"N/A")</f>
        <v>47.41304258413043</v>
      </c>
      <c r="AB45" s="63">
        <f>IFERROR(AB44/AB$32,"")</f>
        <v>4.5610476178350796E-2</v>
      </c>
      <c r="AC45" s="286" t="str">
        <f t="shared" ref="AC45" si="81">IFERROR(AC44/AC$7,"")</f>
        <v/>
      </c>
      <c r="AD45" s="287">
        <f>IFERROR(AD44/AD$32,"")</f>
        <v>5.1294456492370195E-2</v>
      </c>
      <c r="AE45" s="63">
        <f>IFERROR(AE44/AE$32,"")</f>
        <v>4.8562860371454235E-2</v>
      </c>
      <c r="AF45" s="286" t="str">
        <f t="shared" ref="AF45" si="82">IFERROR(AF44/AF$7,"")</f>
        <v/>
      </c>
      <c r="AG45" s="287">
        <f>IFERROR(AG44/AG$32,"")</f>
        <v>5.4480920232955699E-2</v>
      </c>
      <c r="AH45" s="61">
        <f>IF((ABS((AB45-AE45)*10000))&lt;1000,(AB45-AE45)*10000,"N/A")</f>
        <v>-29.523841931034383</v>
      </c>
      <c r="AI45" s="61">
        <f>IF((ABS((AD45-AG45)*10000))&lt;1000,(AD45-AG45)*10000,"N/A")</f>
        <v>-31.864637405855031</v>
      </c>
    </row>
    <row r="46" spans="1:35" hidden="1" outlineLevel="1">
      <c r="A46" s="66" t="s">
        <v>19</v>
      </c>
      <c r="B46" s="317" t="s">
        <v>19</v>
      </c>
      <c r="C46" s="68" t="s">
        <v>127</v>
      </c>
      <c r="D46" s="48">
        <v>4240</v>
      </c>
      <c r="E46" s="282">
        <v>-5257</v>
      </c>
      <c r="F46" s="283">
        <v>-1017</v>
      </c>
      <c r="G46" s="48">
        <v>1301</v>
      </c>
      <c r="H46" s="282">
        <v>-3954</v>
      </c>
      <c r="I46" s="283">
        <v>-2653</v>
      </c>
      <c r="J46" s="45" t="str">
        <f>IF((ABS((D46/G46)-1))&lt;100%,(D46/G46)-1,"N/A")</f>
        <v>N/A</v>
      </c>
      <c r="K46" s="45">
        <f>IF((ABS((F46/I46)-1))&lt;100%,(F46/I46)-1,"N/A")</f>
        <v>-0.61666038447041083</v>
      </c>
      <c r="L46" s="48">
        <v>4691</v>
      </c>
      <c r="M46" s="282">
        <v>-7612</v>
      </c>
      <c r="N46" s="283">
        <v>-2921</v>
      </c>
      <c r="O46" s="48">
        <v>2133</v>
      </c>
      <c r="P46" s="282">
        <v>-8748</v>
      </c>
      <c r="Q46" s="283">
        <v>-6615</v>
      </c>
      <c r="R46" s="45" t="str">
        <f>IF((ABS((L46/O46)-1))&lt;100%,(L46/O46)-1,"N/A")</f>
        <v>N/A</v>
      </c>
      <c r="S46" s="45">
        <f>IF((ABS((N46/Q46)-1))&lt;100%,(N46/Q46)-1,"N/A")</f>
        <v>-0.55842781557067278</v>
      </c>
      <c r="T46" s="48">
        <v>3087</v>
      </c>
      <c r="U46" s="282">
        <v>-7036</v>
      </c>
      <c r="V46" s="283">
        <v>-3949</v>
      </c>
      <c r="W46" s="48">
        <v>2671</v>
      </c>
      <c r="X46" s="282">
        <v>-7197</v>
      </c>
      <c r="Y46" s="283">
        <v>-4526</v>
      </c>
      <c r="Z46" s="45">
        <f>IF((ABS((T46/W46)-1))&lt;100%,(T46/W46)-1,"N/A")</f>
        <v>0.1557469112691876</v>
      </c>
      <c r="AA46" s="45">
        <f>IF((ABS((V46/Y46)-1))&lt;100%,(V46/Y46)-1,"N/A")</f>
        <v>-0.12748563853292094</v>
      </c>
      <c r="AB46" s="48">
        <v>1980</v>
      </c>
      <c r="AC46" s="282">
        <v>-4923</v>
      </c>
      <c r="AD46" s="283">
        <v>-2943</v>
      </c>
      <c r="AE46" s="48">
        <v>3447</v>
      </c>
      <c r="AF46" s="282">
        <v>-3806</v>
      </c>
      <c r="AG46" s="283">
        <v>-359</v>
      </c>
      <c r="AH46" s="45">
        <f>IF((ABS((AB46/AE46)-1))&lt;100%,(AB46/AE46)-1,"N/A")</f>
        <v>-0.4255874673629243</v>
      </c>
      <c r="AI46" s="45" t="str">
        <f>IF((ABS((AD46/AG46)-1))&lt;100%,(AD46/AG46)-1,"N/A")</f>
        <v>N/A</v>
      </c>
    </row>
    <row r="47" spans="1:35" collapsed="1">
      <c r="A47" s="49" t="s">
        <v>96</v>
      </c>
      <c r="B47" s="311" t="s">
        <v>313</v>
      </c>
      <c r="C47" s="144" t="s">
        <v>34</v>
      </c>
      <c r="D47" s="312">
        <v>64354</v>
      </c>
      <c r="E47" s="313">
        <v>8419</v>
      </c>
      <c r="F47" s="314">
        <v>72773</v>
      </c>
      <c r="G47" s="312">
        <v>76515</v>
      </c>
      <c r="H47" s="313">
        <v>8555</v>
      </c>
      <c r="I47" s="314">
        <v>85070</v>
      </c>
      <c r="J47" s="51">
        <f>IF((ABS((D47/G47)-1))&lt;100%,(D47/G47)-1,"N/A")</f>
        <v>-0.15893615630922042</v>
      </c>
      <c r="K47" s="51">
        <f>IF((ABS((F47/I47)-1))&lt;100%,(F47/I47)-1,"N/A")</f>
        <v>-0.14455154578582341</v>
      </c>
      <c r="L47" s="312">
        <v>44290</v>
      </c>
      <c r="M47" s="313">
        <v>8675</v>
      </c>
      <c r="N47" s="314">
        <v>52965</v>
      </c>
      <c r="O47" s="312">
        <v>40815</v>
      </c>
      <c r="P47" s="313">
        <v>8284</v>
      </c>
      <c r="Q47" s="314">
        <v>49099</v>
      </c>
      <c r="R47" s="51">
        <f>IF((ABS((L47/O47)-1))&lt;100%,(L47/O47)-1,"N/A")</f>
        <v>8.5140267058679386E-2</v>
      </c>
      <c r="S47" s="51">
        <f>IF((ABS((N47/Q47)-1))&lt;100%,(N47/Q47)-1,"N/A")</f>
        <v>7.8738874518829327E-2</v>
      </c>
      <c r="T47" s="312">
        <v>41943</v>
      </c>
      <c r="U47" s="313">
        <v>8678</v>
      </c>
      <c r="V47" s="314">
        <v>50621</v>
      </c>
      <c r="W47" s="312">
        <v>34785</v>
      </c>
      <c r="X47" s="313">
        <v>8482</v>
      </c>
      <c r="Y47" s="314">
        <v>43267</v>
      </c>
      <c r="Z47" s="51">
        <f>IF((ABS((T47/W47)-1))&lt;100%,(T47/W47)-1,"N/A")</f>
        <v>0.20577835273824929</v>
      </c>
      <c r="AA47" s="51">
        <f>IF((ABS((V47/Y47)-1))&lt;100%,(V47/Y47)-1,"N/A")</f>
        <v>0.16996787389927648</v>
      </c>
      <c r="AB47" s="312">
        <v>53021</v>
      </c>
      <c r="AC47" s="313">
        <v>8684</v>
      </c>
      <c r="AD47" s="314">
        <v>61705</v>
      </c>
      <c r="AE47" s="312">
        <v>49044</v>
      </c>
      <c r="AF47" s="313">
        <v>9009</v>
      </c>
      <c r="AG47" s="314">
        <v>58053</v>
      </c>
      <c r="AH47" s="51">
        <f>IF((ABS((AB47/AE47)-1))&lt;100%,(AB47/AE47)-1,"N/A")</f>
        <v>8.1090449392382302E-2</v>
      </c>
      <c r="AI47" s="51">
        <f>IF((ABS((AD47/AG47)-1))&lt;100%,(AD47/AG47)-1,"N/A")</f>
        <v>6.2908032315298179E-2</v>
      </c>
    </row>
    <row r="48" spans="1:35" s="64" customFormat="1" ht="11.25">
      <c r="A48" s="57" t="s">
        <v>35</v>
      </c>
      <c r="B48" s="58" t="s">
        <v>35</v>
      </c>
      <c r="C48" s="59" t="s">
        <v>251</v>
      </c>
      <c r="D48" s="315">
        <f>IFERROR(D47/D$32,"")</f>
        <v>9.5515290401866557E-2</v>
      </c>
      <c r="E48" s="286" t="str">
        <f t="shared" ref="E48" si="83">IFERROR(E47/E$7,"")</f>
        <v/>
      </c>
      <c r="F48" s="316">
        <f>IFERROR(F47/F$32,"")</f>
        <v>0.10801091196219403</v>
      </c>
      <c r="G48" s="315">
        <f>IFERROR(G47/G$32,"")</f>
        <v>0.10700620374462277</v>
      </c>
      <c r="H48" s="286" t="str">
        <f t="shared" ref="H48" si="84">IFERROR(H47/H$7,"")</f>
        <v/>
      </c>
      <c r="I48" s="316">
        <f>IFERROR(I47/I$32,"")</f>
        <v>0.11897036858857818</v>
      </c>
      <c r="J48" s="61" t="str">
        <f>IF((ABS((D48-G48)*10000))&lt;100,(D48-G48)*10000,"N/A")</f>
        <v>N/A</v>
      </c>
      <c r="K48" s="61" t="str">
        <f>IF((ABS((F48-I48)*10000))&lt;100,(F48-I48)*10000,"N/A")</f>
        <v>N/A</v>
      </c>
      <c r="L48" s="315">
        <f>IFERROR(L47/L$32,"")</f>
        <v>7.448103752135718E-2</v>
      </c>
      <c r="M48" s="286" t="str">
        <f t="shared" ref="M48:P48" si="85">IFERROR(M47/M$7,"")</f>
        <v/>
      </c>
      <c r="N48" s="316">
        <f>IFERROR(N47/N$32,"")</f>
        <v>8.9069499939459978E-2</v>
      </c>
      <c r="O48" s="315">
        <f>IFERROR(O47/O$32,"")</f>
        <v>6.9498483684926587E-2</v>
      </c>
      <c r="P48" s="286" t="str">
        <f t="shared" si="85"/>
        <v/>
      </c>
      <c r="Q48" s="316">
        <f>IFERROR(Q47/Q$32,"")</f>
        <v>8.3604215372931778E-2</v>
      </c>
      <c r="R48" s="61">
        <f>IF((ABS((L48-O48)*10000))&lt;1000,(L48-O48)*10000,"N/A")</f>
        <v>49.82553836430592</v>
      </c>
      <c r="S48" s="61">
        <f>IF((ABS((N48-Q48)*10000))&lt;1000,(N48-Q48)*10000,"N/A")</f>
        <v>54.652845665282001</v>
      </c>
      <c r="T48" s="315">
        <f>IFERROR(T47/T$32,"")</f>
        <v>6.9341943419434199E-2</v>
      </c>
      <c r="U48" s="286" t="str">
        <f t="shared" ref="U48" si="86">IFERROR(U47/U$7,"")</f>
        <v/>
      </c>
      <c r="V48" s="316">
        <f>IFERROR(V47/V$32,"")</f>
        <v>8.3688780436191462E-2</v>
      </c>
      <c r="W48" s="315">
        <f>IFERROR(W47/W$32,"")</f>
        <v>6.0107098979293852E-2</v>
      </c>
      <c r="X48" s="286" t="str">
        <f t="shared" ref="X48" si="87">IFERROR(X47/X$7,"")</f>
        <v/>
      </c>
      <c r="Y48" s="316">
        <f>IFERROR(Y47/Y$32,"")</f>
        <v>7.4763658230188504E-2</v>
      </c>
      <c r="Z48" s="61">
        <f>IF((ABS((T48-W48)*10000))&lt;1000,(T48-W48)*10000,"N/A")</f>
        <v>92.348444401403469</v>
      </c>
      <c r="AA48" s="61">
        <f>IF((ABS((V48-Y48)*10000))&lt;1000,(V48-Y48)*10000,"N/A")</f>
        <v>89.25122206002959</v>
      </c>
      <c r="AB48" s="315">
        <f>IFERROR(AB47/AB$32,"")</f>
        <v>7.5005057299557643E-2</v>
      </c>
      <c r="AC48" s="286" t="str">
        <f t="shared" ref="AC48" si="88">IFERROR(AC47/AC$7,"")</f>
        <v/>
      </c>
      <c r="AD48" s="316">
        <f>IFERROR(AD47/AD$32,"")</f>
        <v>8.7289697679583653E-2</v>
      </c>
      <c r="AE48" s="315">
        <f>IFERROR(AE47/AE$32,"")</f>
        <v>7.10514878451598E-2</v>
      </c>
      <c r="AF48" s="286" t="str">
        <f t="shared" ref="AF48" si="89">IFERROR(AF47/AF$7,"")</f>
        <v/>
      </c>
      <c r="AG48" s="316">
        <f>IFERROR(AG47/AG$32,"")</f>
        <v>8.4103091588676737E-2</v>
      </c>
      <c r="AH48" s="61">
        <f>IF((ABS((AB48-AE48)*10000))&lt;1000,(AB48-AE48)*10000,"N/A")</f>
        <v>39.53569454397843</v>
      </c>
      <c r="AI48" s="61">
        <f>IF((ABS((AD48-AG48)*10000))&lt;1000,(AD48-AG48)*10000,"N/A")</f>
        <v>31.866060909069155</v>
      </c>
    </row>
    <row r="49" spans="1:35">
      <c r="B49" s="155"/>
      <c r="C49" s="155"/>
      <c r="D49" s="155"/>
      <c r="E49" s="155"/>
      <c r="F49" s="155"/>
      <c r="G49" s="155"/>
      <c r="H49" s="155"/>
      <c r="I49" s="155"/>
      <c r="J49" s="127"/>
      <c r="K49" s="127"/>
      <c r="L49" s="155"/>
      <c r="M49" s="155"/>
      <c r="N49" s="155"/>
      <c r="O49" s="155"/>
      <c r="P49" s="155"/>
      <c r="Q49" s="155"/>
      <c r="R49" s="127"/>
      <c r="S49" s="127"/>
      <c r="T49" s="155"/>
      <c r="U49" s="155"/>
      <c r="V49" s="155"/>
      <c r="W49" s="155"/>
      <c r="X49" s="155"/>
      <c r="Y49" s="155"/>
      <c r="Z49" s="127"/>
      <c r="AA49" s="127"/>
      <c r="AB49" s="155"/>
      <c r="AC49" s="155"/>
      <c r="AD49" s="155"/>
      <c r="AE49" s="155"/>
      <c r="AF49" s="155"/>
      <c r="AG49" s="155"/>
      <c r="AH49" s="127"/>
      <c r="AI49" s="127"/>
    </row>
    <row r="50" spans="1:35">
      <c r="B50" s="39" t="s">
        <v>175</v>
      </c>
      <c r="C50" s="161"/>
      <c r="D50" s="19"/>
      <c r="E50" s="19"/>
      <c r="F50" s="19"/>
      <c r="G50" s="19"/>
      <c r="H50" s="19"/>
      <c r="I50" s="19"/>
      <c r="J50" s="98"/>
      <c r="K50" s="98"/>
      <c r="L50" s="19"/>
      <c r="M50" s="19"/>
      <c r="N50" s="19"/>
      <c r="O50" s="19"/>
      <c r="P50" s="19"/>
      <c r="Q50" s="19"/>
      <c r="R50" s="98"/>
      <c r="S50" s="98"/>
      <c r="T50" s="19"/>
      <c r="U50" s="19"/>
      <c r="V50" s="19"/>
      <c r="W50" s="19"/>
      <c r="X50" s="19"/>
      <c r="Y50" s="19"/>
      <c r="Z50" s="98"/>
      <c r="AA50" s="98"/>
      <c r="AB50" s="19"/>
      <c r="AC50" s="19"/>
      <c r="AD50" s="19"/>
      <c r="AE50" s="19"/>
      <c r="AF50" s="19"/>
      <c r="AG50" s="19"/>
      <c r="AH50" s="98"/>
      <c r="AI50" s="98"/>
    </row>
    <row r="51" spans="1:35" ht="15.75">
      <c r="B51" s="107" t="s">
        <v>262</v>
      </c>
      <c r="C51" s="107" t="s">
        <v>263</v>
      </c>
      <c r="D51" s="29" t="str">
        <f>$B50&amp;D53&amp;D52</f>
        <v>ARGENTINAPre IFRS161Q19</v>
      </c>
      <c r="E51" s="29" t="str">
        <f>$B50&amp;E52&amp;E53</f>
        <v>ARGENTINAAdj1Q19</v>
      </c>
      <c r="F51" s="29" t="str">
        <f>$B50&amp;F53&amp;F52</f>
        <v>ARGENTINAPost IFRS161Q19</v>
      </c>
      <c r="G51" s="29" t="str">
        <f>$B50&amp;G53&amp;G52</f>
        <v>ARGENTINAPre IFRS161Q18</v>
      </c>
      <c r="H51" s="29" t="str">
        <f>$B50&amp;H52&amp;H53</f>
        <v>ARGENTINAAdJ1Q18</v>
      </c>
      <c r="I51" s="29" t="str">
        <f>$B50&amp;I53&amp;I52</f>
        <v>ARGENTINAPost IFRS161Q18</v>
      </c>
      <c r="J51" s="270"/>
      <c r="K51" s="270"/>
      <c r="L51" s="29" t="str">
        <f>$B50&amp;L53&amp;L52</f>
        <v>ARGENTINAPre IFRS162Q19</v>
      </c>
      <c r="M51" s="29" t="str">
        <f>$B50&amp;M52&amp;M53</f>
        <v>ARGENTINAAdj2Q19</v>
      </c>
      <c r="N51" s="29" t="str">
        <f>$B50&amp;N53&amp;N52</f>
        <v>ARGENTINAPost IFRS162Q19</v>
      </c>
      <c r="O51" s="29" t="str">
        <f>$B50&amp;O53&amp;O52</f>
        <v>ARGENTINAPre IFRS162Q18</v>
      </c>
      <c r="P51" s="29" t="str">
        <f>$B50&amp;P52&amp;P53</f>
        <v>ARGENTINAAdj2Q18</v>
      </c>
      <c r="Q51" s="29" t="str">
        <f>$B50&amp;Q53&amp;Q52</f>
        <v>ARGENTINAPost IFRS162Q18</v>
      </c>
      <c r="R51" s="270"/>
      <c r="S51" s="270"/>
      <c r="T51" s="29" t="str">
        <f>$B50&amp;T53&amp;T52</f>
        <v>ARGENTINAPre IFRS163Q19</v>
      </c>
      <c r="U51" s="29" t="str">
        <f>$B50&amp;U52&amp;U53</f>
        <v>ARGENTINAAdj3Q19</v>
      </c>
      <c r="V51" s="29" t="str">
        <f>$B50&amp;V53&amp;V52</f>
        <v>ARGENTINAPost IFRS163Q19</v>
      </c>
      <c r="W51" s="29" t="str">
        <f>$B50&amp;W53&amp;W52</f>
        <v>ARGENTINAPre IFRS163Q18</v>
      </c>
      <c r="X51" s="29" t="str">
        <f>$B50&amp;X52&amp;X53</f>
        <v>ARGENTINAAdj3Q18</v>
      </c>
      <c r="Y51" s="29" t="str">
        <f>$B50&amp;Y53&amp;Y52</f>
        <v>ARGENTINAPost IFRS163Q18</v>
      </c>
      <c r="Z51" s="270"/>
      <c r="AA51" s="270"/>
      <c r="AB51" s="29" t="str">
        <f>$B50&amp;AB53&amp;AB52</f>
        <v>ARGENTINAPre IFRS164Q19</v>
      </c>
      <c r="AC51" s="29" t="str">
        <f>$B50&amp;AC52&amp;AC53</f>
        <v>ARGENTINAAdj4Q19</v>
      </c>
      <c r="AD51" s="29" t="str">
        <f>$B50&amp;AD53&amp;AD52</f>
        <v>ARGENTINAPost IFRS164Q19</v>
      </c>
      <c r="AE51" s="29" t="str">
        <f>$B50&amp;AE53&amp;AE52</f>
        <v>ARGENTINAPre IFRS164Q18</v>
      </c>
      <c r="AF51" s="29" t="str">
        <f>$B50&amp;AF52&amp;AF53</f>
        <v>ARGENTINAAdj4Q18</v>
      </c>
      <c r="AG51" s="29" t="str">
        <f>$B50&amp;AG53&amp;AG52</f>
        <v>ARGENTINAPost IFRS164Q18</v>
      </c>
      <c r="AH51" s="270"/>
      <c r="AI51" s="226"/>
    </row>
    <row r="52" spans="1:35" ht="15.75" customHeight="1">
      <c r="A52" s="273" t="s">
        <v>146</v>
      </c>
      <c r="B52" s="296" t="s">
        <v>311</v>
      </c>
      <c r="C52" s="274" t="s">
        <v>235</v>
      </c>
      <c r="D52" s="275" t="s">
        <v>132</v>
      </c>
      <c r="E52" s="276" t="s">
        <v>149</v>
      </c>
      <c r="F52" s="277" t="s">
        <v>132</v>
      </c>
      <c r="G52" s="275" t="s">
        <v>168</v>
      </c>
      <c r="H52" s="276" t="s">
        <v>150</v>
      </c>
      <c r="I52" s="277" t="s">
        <v>168</v>
      </c>
      <c r="J52" s="278" t="s">
        <v>303</v>
      </c>
      <c r="K52" s="278" t="s">
        <v>303</v>
      </c>
      <c r="L52" s="275" t="s">
        <v>154</v>
      </c>
      <c r="M52" s="276" t="s">
        <v>149</v>
      </c>
      <c r="N52" s="277" t="s">
        <v>154</v>
      </c>
      <c r="O52" s="275" t="s">
        <v>169</v>
      </c>
      <c r="P52" s="276" t="s">
        <v>149</v>
      </c>
      <c r="Q52" s="277" t="s">
        <v>169</v>
      </c>
      <c r="R52" s="278" t="s">
        <v>303</v>
      </c>
      <c r="S52" s="278" t="s">
        <v>303</v>
      </c>
      <c r="T52" s="275" t="s">
        <v>155</v>
      </c>
      <c r="U52" s="276" t="s">
        <v>149</v>
      </c>
      <c r="V52" s="277" t="s">
        <v>155</v>
      </c>
      <c r="W52" s="275" t="s">
        <v>170</v>
      </c>
      <c r="X52" s="276" t="s">
        <v>149</v>
      </c>
      <c r="Y52" s="277" t="s">
        <v>170</v>
      </c>
      <c r="Z52" s="278" t="s">
        <v>303</v>
      </c>
      <c r="AA52" s="278" t="s">
        <v>303</v>
      </c>
      <c r="AB52" s="275" t="s">
        <v>156</v>
      </c>
      <c r="AC52" s="276" t="s">
        <v>149</v>
      </c>
      <c r="AD52" s="277" t="s">
        <v>156</v>
      </c>
      <c r="AE52" s="275" t="s">
        <v>171</v>
      </c>
      <c r="AF52" s="276" t="s">
        <v>149</v>
      </c>
      <c r="AG52" s="277" t="s">
        <v>171</v>
      </c>
      <c r="AH52" s="278" t="s">
        <v>303</v>
      </c>
      <c r="AI52" s="278" t="s">
        <v>303</v>
      </c>
    </row>
    <row r="53" spans="1:35" ht="21.75" customHeight="1" thickBot="1">
      <c r="A53" s="205"/>
      <c r="B53" s="297" t="s">
        <v>194</v>
      </c>
      <c r="C53" s="113" t="s">
        <v>145</v>
      </c>
      <c r="D53" s="256" t="s">
        <v>151</v>
      </c>
      <c r="E53" s="279" t="str">
        <f>D52</f>
        <v>1Q19</v>
      </c>
      <c r="F53" s="280" t="s">
        <v>152</v>
      </c>
      <c r="G53" s="256" t="s">
        <v>151</v>
      </c>
      <c r="H53" s="279" t="str">
        <f>G52</f>
        <v>1Q18</v>
      </c>
      <c r="I53" s="280" t="s">
        <v>152</v>
      </c>
      <c r="J53" s="281" t="s">
        <v>151</v>
      </c>
      <c r="K53" s="281" t="s">
        <v>152</v>
      </c>
      <c r="L53" s="256" t="s">
        <v>151</v>
      </c>
      <c r="M53" s="279" t="str">
        <f>L52</f>
        <v>2Q19</v>
      </c>
      <c r="N53" s="280" t="s">
        <v>152</v>
      </c>
      <c r="O53" s="256" t="s">
        <v>151</v>
      </c>
      <c r="P53" s="279" t="str">
        <f>O52</f>
        <v>2Q18</v>
      </c>
      <c r="Q53" s="280" t="s">
        <v>152</v>
      </c>
      <c r="R53" s="281" t="s">
        <v>151</v>
      </c>
      <c r="S53" s="281" t="s">
        <v>152</v>
      </c>
      <c r="T53" s="256" t="s">
        <v>151</v>
      </c>
      <c r="U53" s="279" t="str">
        <f>T52</f>
        <v>3Q19</v>
      </c>
      <c r="V53" s="280" t="s">
        <v>152</v>
      </c>
      <c r="W53" s="256" t="s">
        <v>151</v>
      </c>
      <c r="X53" s="279" t="str">
        <f>W52</f>
        <v>3Q18</v>
      </c>
      <c r="Y53" s="280" t="s">
        <v>152</v>
      </c>
      <c r="Z53" s="281" t="s">
        <v>151</v>
      </c>
      <c r="AA53" s="281" t="s">
        <v>152</v>
      </c>
      <c r="AB53" s="256" t="s">
        <v>151</v>
      </c>
      <c r="AC53" s="279" t="str">
        <f>AB52</f>
        <v>4Q19</v>
      </c>
      <c r="AD53" s="280" t="s">
        <v>152</v>
      </c>
      <c r="AE53" s="256" t="s">
        <v>151</v>
      </c>
      <c r="AF53" s="279" t="str">
        <f>AE52</f>
        <v>4Q18</v>
      </c>
      <c r="AG53" s="280" t="s">
        <v>152</v>
      </c>
      <c r="AH53" s="281" t="s">
        <v>151</v>
      </c>
      <c r="AI53" s="281" t="s">
        <v>152</v>
      </c>
    </row>
    <row r="54" spans="1:35" hidden="1" outlineLevel="1">
      <c r="A54" s="42" t="s">
        <v>0</v>
      </c>
      <c r="B54" s="53" t="s">
        <v>196</v>
      </c>
      <c r="C54" s="43" t="s">
        <v>1</v>
      </c>
      <c r="D54" s="308">
        <v>219880</v>
      </c>
      <c r="E54" s="282">
        <v>0</v>
      </c>
      <c r="F54" s="309">
        <v>219880</v>
      </c>
      <c r="G54" s="310">
        <v>314809</v>
      </c>
      <c r="H54" s="282">
        <v>0</v>
      </c>
      <c r="I54" s="309">
        <v>314809</v>
      </c>
      <c r="J54" s="45">
        <f t="shared" ref="J54:J59" si="90">IF((ABS((D54/G54)-1))&lt;100%,(D54/G54)-1,"N/A")</f>
        <v>-0.30154474617942939</v>
      </c>
      <c r="K54" s="45">
        <f t="shared" ref="K54:K59" si="91">IF((ABS((F54/I54)-1))&lt;100%,(F54/I54)-1,"N/A")</f>
        <v>-0.30154474617942939</v>
      </c>
      <c r="L54" s="308">
        <v>271691</v>
      </c>
      <c r="M54" s="282">
        <v>0</v>
      </c>
      <c r="N54" s="309">
        <v>271691</v>
      </c>
      <c r="O54" s="310">
        <v>281820</v>
      </c>
      <c r="P54" s="282">
        <v>0</v>
      </c>
      <c r="Q54" s="309">
        <v>281820</v>
      </c>
      <c r="R54" s="45">
        <f t="shared" ref="R54:R59" si="92">IF((ABS((L54/O54)-1))&lt;100%,(L54/O54)-1,"N/A")</f>
        <v>-3.5941381023348207E-2</v>
      </c>
      <c r="S54" s="45">
        <f t="shared" ref="S54:S59" si="93">IF((ABS((N54/Q54)-1))&lt;100%,(N54/Q54)-1,"N/A")</f>
        <v>-3.5941381023348207E-2</v>
      </c>
      <c r="T54" s="308">
        <v>156616</v>
      </c>
      <c r="U54" s="282">
        <v>0</v>
      </c>
      <c r="V54" s="309">
        <v>156616</v>
      </c>
      <c r="W54" s="310">
        <v>234264</v>
      </c>
      <c r="X54" s="282">
        <v>0</v>
      </c>
      <c r="Y54" s="309">
        <v>234264</v>
      </c>
      <c r="Z54" s="45">
        <f t="shared" ref="Z54:Z59" si="94">IF((ABS((T54/W54)-1))&lt;100%,(T54/W54)-1,"N/A")</f>
        <v>-0.33145511047365361</v>
      </c>
      <c r="AA54" s="45">
        <f t="shared" ref="AA54:AA59" si="95">IF((ABS((V54/Y54)-1))&lt;100%,(V54/Y54)-1,"N/A")</f>
        <v>-0.33145511047365361</v>
      </c>
      <c r="AB54" s="308">
        <v>276875</v>
      </c>
      <c r="AC54" s="282">
        <v>0</v>
      </c>
      <c r="AD54" s="309">
        <v>276875</v>
      </c>
      <c r="AE54" s="310">
        <v>205971</v>
      </c>
      <c r="AF54" s="282">
        <v>0</v>
      </c>
      <c r="AG54" s="309">
        <v>205971</v>
      </c>
      <c r="AH54" s="45">
        <f t="shared" ref="AH54:AH59" si="96">IF((ABS((AB54/AE54)-1))&lt;100%,(AB54/AE54)-1,"N/A")</f>
        <v>0.34424263609925676</v>
      </c>
      <c r="AI54" s="45">
        <f t="shared" ref="AI54:AI59" si="97">IF((ABS((AD54/AG54)-1))&lt;100%,(AD54/AG54)-1,"N/A")</f>
        <v>0.34424263609925676</v>
      </c>
    </row>
    <row r="55" spans="1:35" hidden="1" outlineLevel="1">
      <c r="A55" s="42" t="s">
        <v>2</v>
      </c>
      <c r="B55" s="53" t="s">
        <v>2</v>
      </c>
      <c r="C55" s="43" t="s">
        <v>3</v>
      </c>
      <c r="D55" s="308">
        <v>9998</v>
      </c>
      <c r="E55" s="282">
        <v>0</v>
      </c>
      <c r="F55" s="309">
        <v>9998</v>
      </c>
      <c r="G55" s="310">
        <v>19009</v>
      </c>
      <c r="H55" s="282">
        <v>0</v>
      </c>
      <c r="I55" s="309">
        <v>19009</v>
      </c>
      <c r="J55" s="45">
        <f t="shared" si="90"/>
        <v>-0.47403861328844232</v>
      </c>
      <c r="K55" s="45">
        <f t="shared" si="91"/>
        <v>-0.47403861328844232</v>
      </c>
      <c r="L55" s="308">
        <v>13389</v>
      </c>
      <c r="M55" s="282">
        <v>0</v>
      </c>
      <c r="N55" s="309">
        <v>13389</v>
      </c>
      <c r="O55" s="310">
        <v>17933</v>
      </c>
      <c r="P55" s="282">
        <v>0</v>
      </c>
      <c r="Q55" s="309">
        <v>17933</v>
      </c>
      <c r="R55" s="45">
        <f t="shared" si="92"/>
        <v>-0.25338760943511962</v>
      </c>
      <c r="S55" s="45">
        <f t="shared" si="93"/>
        <v>-0.25338760943511962</v>
      </c>
      <c r="T55" s="308">
        <v>9002</v>
      </c>
      <c r="U55" s="282">
        <v>0</v>
      </c>
      <c r="V55" s="309">
        <v>9002</v>
      </c>
      <c r="W55" s="310">
        <v>14552</v>
      </c>
      <c r="X55" s="282">
        <v>0</v>
      </c>
      <c r="Y55" s="309">
        <v>14552</v>
      </c>
      <c r="Z55" s="45">
        <f t="shared" si="94"/>
        <v>-0.38139087410665196</v>
      </c>
      <c r="AA55" s="45">
        <f t="shared" si="95"/>
        <v>-0.38139087410665196</v>
      </c>
      <c r="AB55" s="308">
        <v>13363</v>
      </c>
      <c r="AC55" s="282">
        <v>0</v>
      </c>
      <c r="AD55" s="309">
        <v>13363</v>
      </c>
      <c r="AE55" s="310">
        <v>12115</v>
      </c>
      <c r="AF55" s="282">
        <v>0</v>
      </c>
      <c r="AG55" s="309">
        <v>12115</v>
      </c>
      <c r="AH55" s="45">
        <f t="shared" si="96"/>
        <v>0.10301279405695429</v>
      </c>
      <c r="AI55" s="45">
        <f t="shared" si="97"/>
        <v>0.10301279405695429</v>
      </c>
    </row>
    <row r="56" spans="1:35" collapsed="1">
      <c r="A56" s="66" t="s">
        <v>4</v>
      </c>
      <c r="B56" s="311" t="s">
        <v>4</v>
      </c>
      <c r="C56" s="144" t="s">
        <v>5</v>
      </c>
      <c r="D56" s="312">
        <v>229878</v>
      </c>
      <c r="E56" s="313">
        <v>0</v>
      </c>
      <c r="F56" s="314">
        <v>229878</v>
      </c>
      <c r="G56" s="312">
        <v>333818</v>
      </c>
      <c r="H56" s="313">
        <v>0</v>
      </c>
      <c r="I56" s="314">
        <v>333818</v>
      </c>
      <c r="J56" s="51">
        <f t="shared" si="90"/>
        <v>-0.31136727198653158</v>
      </c>
      <c r="K56" s="51">
        <f t="shared" si="91"/>
        <v>-0.31136727198653158</v>
      </c>
      <c r="L56" s="312">
        <v>285080</v>
      </c>
      <c r="M56" s="313">
        <v>0</v>
      </c>
      <c r="N56" s="314">
        <v>285080</v>
      </c>
      <c r="O56" s="312">
        <v>299753</v>
      </c>
      <c r="P56" s="313">
        <v>0</v>
      </c>
      <c r="Q56" s="314">
        <v>299753</v>
      </c>
      <c r="R56" s="51">
        <f t="shared" si="92"/>
        <v>-4.8950302415655567E-2</v>
      </c>
      <c r="S56" s="51">
        <f t="shared" si="93"/>
        <v>-4.8950302415655567E-2</v>
      </c>
      <c r="T56" s="312">
        <v>165618</v>
      </c>
      <c r="U56" s="313">
        <v>0</v>
      </c>
      <c r="V56" s="314">
        <v>165618</v>
      </c>
      <c r="W56" s="312">
        <v>248816</v>
      </c>
      <c r="X56" s="313">
        <v>0</v>
      </c>
      <c r="Y56" s="314">
        <v>248816</v>
      </c>
      <c r="Z56" s="51">
        <f t="shared" si="94"/>
        <v>-0.33437560285512191</v>
      </c>
      <c r="AA56" s="51">
        <f t="shared" si="95"/>
        <v>-0.33437560285512191</v>
      </c>
      <c r="AB56" s="312">
        <v>290238</v>
      </c>
      <c r="AC56" s="313">
        <v>0</v>
      </c>
      <c r="AD56" s="314">
        <v>290238</v>
      </c>
      <c r="AE56" s="312">
        <v>218086</v>
      </c>
      <c r="AF56" s="313">
        <v>0</v>
      </c>
      <c r="AG56" s="314">
        <v>218086</v>
      </c>
      <c r="AH56" s="51">
        <f t="shared" si="96"/>
        <v>0.33084196142806044</v>
      </c>
      <c r="AI56" s="51">
        <f t="shared" si="97"/>
        <v>0.33084196142806044</v>
      </c>
    </row>
    <row r="57" spans="1:35" hidden="1" outlineLevel="1">
      <c r="A57" s="42" t="s">
        <v>6</v>
      </c>
      <c r="B57" s="53" t="s">
        <v>6</v>
      </c>
      <c r="C57" s="43" t="s">
        <v>126</v>
      </c>
      <c r="D57" s="308">
        <v>-155351</v>
      </c>
      <c r="E57" s="282">
        <v>0</v>
      </c>
      <c r="F57" s="309">
        <v>-155351</v>
      </c>
      <c r="G57" s="310">
        <v>-220627</v>
      </c>
      <c r="H57" s="282">
        <v>0</v>
      </c>
      <c r="I57" s="309">
        <v>-220627</v>
      </c>
      <c r="J57" s="54">
        <f t="shared" si="90"/>
        <v>-0.29586587317055479</v>
      </c>
      <c r="K57" s="54">
        <f t="shared" si="91"/>
        <v>-0.29586587317055479</v>
      </c>
      <c r="L57" s="308">
        <v>-190209</v>
      </c>
      <c r="M57" s="282">
        <v>0</v>
      </c>
      <c r="N57" s="309">
        <v>-190209</v>
      </c>
      <c r="O57" s="310">
        <v>-195435</v>
      </c>
      <c r="P57" s="282">
        <v>0</v>
      </c>
      <c r="Q57" s="309">
        <v>-195435</v>
      </c>
      <c r="R57" s="54">
        <f t="shared" si="92"/>
        <v>-2.6740348453449969E-2</v>
      </c>
      <c r="S57" s="54">
        <f t="shared" si="93"/>
        <v>-2.6740348453449969E-2</v>
      </c>
      <c r="T57" s="308">
        <v>-107209</v>
      </c>
      <c r="U57" s="282">
        <v>0</v>
      </c>
      <c r="V57" s="309">
        <v>-107209</v>
      </c>
      <c r="W57" s="310">
        <v>-162395</v>
      </c>
      <c r="X57" s="282">
        <v>0</v>
      </c>
      <c r="Y57" s="309">
        <v>-162395</v>
      </c>
      <c r="Z57" s="54">
        <f t="shared" si="94"/>
        <v>-0.33982573355090984</v>
      </c>
      <c r="AA57" s="54">
        <f t="shared" si="95"/>
        <v>-0.33982573355090984</v>
      </c>
      <c r="AB57" s="308">
        <v>-187905</v>
      </c>
      <c r="AC57" s="282">
        <v>0</v>
      </c>
      <c r="AD57" s="309">
        <v>-187905</v>
      </c>
      <c r="AE57" s="310">
        <v>-136705</v>
      </c>
      <c r="AF57" s="282">
        <v>0</v>
      </c>
      <c r="AG57" s="309">
        <v>-136705</v>
      </c>
      <c r="AH57" s="54">
        <f t="shared" si="96"/>
        <v>0.37452909549760438</v>
      </c>
      <c r="AI57" s="54">
        <f t="shared" si="97"/>
        <v>0.37452909549760438</v>
      </c>
    </row>
    <row r="58" spans="1:35" hidden="1" outlineLevel="1">
      <c r="A58" s="42" t="s">
        <v>93</v>
      </c>
      <c r="B58" s="53" t="s">
        <v>203</v>
      </c>
      <c r="C58" s="43" t="s">
        <v>94</v>
      </c>
      <c r="D58" s="48">
        <v>-64</v>
      </c>
      <c r="E58" s="282">
        <v>0</v>
      </c>
      <c r="F58" s="283">
        <v>-64</v>
      </c>
      <c r="G58" s="48">
        <v>-59</v>
      </c>
      <c r="H58" s="282">
        <v>0</v>
      </c>
      <c r="I58" s="283">
        <v>-59</v>
      </c>
      <c r="J58" s="54">
        <f t="shared" si="90"/>
        <v>8.4745762711864403E-2</v>
      </c>
      <c r="K58" s="54">
        <f t="shared" si="91"/>
        <v>8.4745762711864403E-2</v>
      </c>
      <c r="L58" s="48">
        <v>-92</v>
      </c>
      <c r="M58" s="282">
        <v>0</v>
      </c>
      <c r="N58" s="283">
        <v>-92</v>
      </c>
      <c r="O58" s="48">
        <v>-51</v>
      </c>
      <c r="P58" s="282">
        <v>0</v>
      </c>
      <c r="Q58" s="283">
        <v>-51</v>
      </c>
      <c r="R58" s="54">
        <f t="shared" si="92"/>
        <v>0.80392156862745101</v>
      </c>
      <c r="S58" s="54">
        <f t="shared" si="93"/>
        <v>0.80392156862745101</v>
      </c>
      <c r="T58" s="48">
        <v>-52</v>
      </c>
      <c r="U58" s="282">
        <v>0</v>
      </c>
      <c r="V58" s="283">
        <v>-52</v>
      </c>
      <c r="W58" s="48">
        <v>-50</v>
      </c>
      <c r="X58" s="282">
        <v>0</v>
      </c>
      <c r="Y58" s="283">
        <v>-50</v>
      </c>
      <c r="Z58" s="54">
        <f t="shared" si="94"/>
        <v>4.0000000000000036E-2</v>
      </c>
      <c r="AA58" s="54">
        <f t="shared" si="95"/>
        <v>4.0000000000000036E-2</v>
      </c>
      <c r="AB58" s="48">
        <v>-79</v>
      </c>
      <c r="AC58" s="282">
        <v>0</v>
      </c>
      <c r="AD58" s="283">
        <v>-79</v>
      </c>
      <c r="AE58" s="48">
        <v>-52</v>
      </c>
      <c r="AF58" s="282">
        <v>0</v>
      </c>
      <c r="AG58" s="283">
        <v>-52</v>
      </c>
      <c r="AH58" s="54">
        <f t="shared" si="96"/>
        <v>0.51923076923076916</v>
      </c>
      <c r="AI58" s="54">
        <f t="shared" si="97"/>
        <v>0.51923076923076916</v>
      </c>
    </row>
    <row r="59" spans="1:35" collapsed="1">
      <c r="A59" s="78" t="s">
        <v>7</v>
      </c>
      <c r="B59" s="311" t="s">
        <v>7</v>
      </c>
      <c r="C59" s="144" t="s">
        <v>8</v>
      </c>
      <c r="D59" s="312">
        <v>74463</v>
      </c>
      <c r="E59" s="313">
        <v>0</v>
      </c>
      <c r="F59" s="314">
        <v>74463</v>
      </c>
      <c r="G59" s="312">
        <v>113132</v>
      </c>
      <c r="H59" s="313">
        <v>0</v>
      </c>
      <c r="I59" s="314">
        <v>113132</v>
      </c>
      <c r="J59" s="51">
        <f t="shared" si="90"/>
        <v>-0.34180426404553976</v>
      </c>
      <c r="K59" s="51">
        <f t="shared" si="91"/>
        <v>-0.34180426404553976</v>
      </c>
      <c r="L59" s="312">
        <v>94779</v>
      </c>
      <c r="M59" s="313">
        <v>0</v>
      </c>
      <c r="N59" s="314">
        <v>94779</v>
      </c>
      <c r="O59" s="312">
        <v>104267</v>
      </c>
      <c r="P59" s="313">
        <v>0</v>
      </c>
      <c r="Q59" s="314">
        <v>104267</v>
      </c>
      <c r="R59" s="51">
        <f t="shared" si="92"/>
        <v>-9.0997151543633192E-2</v>
      </c>
      <c r="S59" s="51">
        <f t="shared" si="93"/>
        <v>-9.0997151543633192E-2</v>
      </c>
      <c r="T59" s="312">
        <v>58357</v>
      </c>
      <c r="U59" s="313">
        <v>0</v>
      </c>
      <c r="V59" s="314">
        <v>58357</v>
      </c>
      <c r="W59" s="312">
        <v>86371</v>
      </c>
      <c r="X59" s="313">
        <v>0</v>
      </c>
      <c r="Y59" s="314">
        <v>86371</v>
      </c>
      <c r="Z59" s="51">
        <f t="shared" si="94"/>
        <v>-0.3243449769019694</v>
      </c>
      <c r="AA59" s="51">
        <f t="shared" si="95"/>
        <v>-0.3243449769019694</v>
      </c>
      <c r="AB59" s="312">
        <v>102254</v>
      </c>
      <c r="AC59" s="313">
        <v>0</v>
      </c>
      <c r="AD59" s="314">
        <v>102254</v>
      </c>
      <c r="AE59" s="312">
        <v>81329</v>
      </c>
      <c r="AF59" s="313">
        <v>0</v>
      </c>
      <c r="AG59" s="314">
        <v>81329</v>
      </c>
      <c r="AH59" s="51">
        <f t="shared" si="96"/>
        <v>0.25728829814703236</v>
      </c>
      <c r="AI59" s="51">
        <f t="shared" si="97"/>
        <v>0.25728829814703236</v>
      </c>
    </row>
    <row r="60" spans="1:35" s="64" customFormat="1" ht="11.25">
      <c r="A60" s="57" t="s">
        <v>9</v>
      </c>
      <c r="B60" s="58" t="s">
        <v>9</v>
      </c>
      <c r="C60" s="59" t="s">
        <v>248</v>
      </c>
      <c r="D60" s="315">
        <f>IFERROR(D59/D$56,"")</f>
        <v>0.32392399446663012</v>
      </c>
      <c r="E60" s="286" t="str">
        <f t="shared" ref="E60" si="98">IFERROR(E59/E$7,"")</f>
        <v/>
      </c>
      <c r="F60" s="316">
        <f>IFERROR(F59/F$56,"")</f>
        <v>0.32392399446663012</v>
      </c>
      <c r="G60" s="315">
        <f>IFERROR(G59/G$56,"")</f>
        <v>0.33890323469675093</v>
      </c>
      <c r="H60" s="286" t="str">
        <f t="shared" ref="H60" si="99">IFERROR(H59/H$7,"")</f>
        <v/>
      </c>
      <c r="I60" s="316">
        <f>IFERROR(I59/I$56,"")</f>
        <v>0.33890323469675093</v>
      </c>
      <c r="J60" s="61" t="str">
        <f>IF((ABS((D60-G60)*10000))&lt;100,(D60-G60)*10000,"N/A")</f>
        <v>N/A</v>
      </c>
      <c r="K60" s="61" t="str">
        <f>IF((ABS((F60-I60)*10000))&lt;100,(F60-I60)*10000,"N/A")</f>
        <v>N/A</v>
      </c>
      <c r="L60" s="315">
        <f>IFERROR(L59/L$56,"")</f>
        <v>0.33246457134839341</v>
      </c>
      <c r="M60" s="286" t="str">
        <f t="shared" ref="M60:P60" si="100">IFERROR(M59/M$7,"")</f>
        <v/>
      </c>
      <c r="N60" s="316">
        <f>IFERROR(N59/N$56,"")</f>
        <v>0.33246457134839341</v>
      </c>
      <c r="O60" s="315">
        <f>IFERROR(O59/O$56,"")</f>
        <v>0.34784305745063437</v>
      </c>
      <c r="P60" s="286" t="str">
        <f t="shared" si="100"/>
        <v/>
      </c>
      <c r="Q60" s="316">
        <f>IFERROR(Q59/Q$56,"")</f>
        <v>0.34784305745063437</v>
      </c>
      <c r="R60" s="61">
        <f>IF((ABS((L60-O60)*10000))&lt;1000,(L60-O60)*10000,"N/A")</f>
        <v>-153.78486102240961</v>
      </c>
      <c r="S60" s="61">
        <f>IF((ABS((N60-Q60)*10000))&lt;1000,(N60-Q60)*10000,"N/A")</f>
        <v>-153.78486102240961</v>
      </c>
      <c r="T60" s="315">
        <f>IFERROR(T59/T$56,"")</f>
        <v>0.35235904309918004</v>
      </c>
      <c r="U60" s="286" t="str">
        <f t="shared" ref="U60" si="101">IFERROR(U59/U$7,"")</f>
        <v/>
      </c>
      <c r="V60" s="316">
        <f>IFERROR(V59/V$56,"")</f>
        <v>0.35235904309918004</v>
      </c>
      <c r="W60" s="315">
        <f>IFERROR(W59/W$56,"")</f>
        <v>0.34712799819947271</v>
      </c>
      <c r="X60" s="286" t="str">
        <f t="shared" ref="X60" si="102">IFERROR(X59/X$7,"")</f>
        <v/>
      </c>
      <c r="Y60" s="316">
        <f>IFERROR(Y59/Y$56,"")</f>
        <v>0.34712799819947271</v>
      </c>
      <c r="Z60" s="61">
        <f>IF((ABS((T60-W60)*10000))&lt;1000,(T60-W60)*10000,"N/A")</f>
        <v>52.310448997073266</v>
      </c>
      <c r="AA60" s="61">
        <f>IF((ABS((V60-Y60)*10000))&lt;1000,(V60-Y60)*10000,"N/A")</f>
        <v>52.310448997073266</v>
      </c>
      <c r="AB60" s="315">
        <f>IFERROR(AB59/AB$56,"")</f>
        <v>0.35231086212005319</v>
      </c>
      <c r="AC60" s="286" t="str">
        <f t="shared" ref="AC60" si="103">IFERROR(AC59/AC$7,"")</f>
        <v/>
      </c>
      <c r="AD60" s="316">
        <f>IFERROR(AD59/AD$56,"")</f>
        <v>0.35231086212005319</v>
      </c>
      <c r="AE60" s="315">
        <f>IFERROR(AE59/AE$56,"")</f>
        <v>0.37292169144282533</v>
      </c>
      <c r="AF60" s="286" t="str">
        <f t="shared" ref="AF60" si="104">IFERROR(AF59/AF$7,"")</f>
        <v/>
      </c>
      <c r="AG60" s="316">
        <f>IFERROR(AG59/AG$56,"")</f>
        <v>0.37292169144282533</v>
      </c>
      <c r="AH60" s="61">
        <f>IF((ABS((AB60-AE60)*10000))&lt;1000,(AB60-AE60)*10000,"N/A")</f>
        <v>-206.10829322772139</v>
      </c>
      <c r="AI60" s="61">
        <f>IF((ABS((AD60-AG60)*10000))&lt;1000,(AD60-AG60)*10000,"N/A")</f>
        <v>-206.10829322772139</v>
      </c>
    </row>
    <row r="61" spans="1:35" hidden="1" outlineLevel="1">
      <c r="A61" s="42" t="s">
        <v>10</v>
      </c>
      <c r="B61" s="53" t="s">
        <v>10</v>
      </c>
      <c r="C61" s="43" t="s">
        <v>11</v>
      </c>
      <c r="D61" s="48">
        <v>-73090</v>
      </c>
      <c r="E61" s="282">
        <v>97</v>
      </c>
      <c r="F61" s="283">
        <v>-72993</v>
      </c>
      <c r="G61" s="48">
        <v>-104768</v>
      </c>
      <c r="H61" s="282">
        <v>280</v>
      </c>
      <c r="I61" s="283">
        <v>-104488</v>
      </c>
      <c r="J61" s="45">
        <f>IF((ABS((D61/G61)-1))&lt;100%,(D61/G61)-1,"N/A")</f>
        <v>-0.30236331704337205</v>
      </c>
      <c r="K61" s="45">
        <f>IF((ABS((F61/I61)-1))&lt;100%,(F61/I61)-1,"N/A")</f>
        <v>-0.30142217288109641</v>
      </c>
      <c r="L61" s="48">
        <v>-89473</v>
      </c>
      <c r="M61" s="282">
        <v>122</v>
      </c>
      <c r="N61" s="283">
        <v>-89351</v>
      </c>
      <c r="O61" s="48">
        <v>-95451</v>
      </c>
      <c r="P61" s="282">
        <v>238</v>
      </c>
      <c r="Q61" s="283">
        <v>-95213</v>
      </c>
      <c r="R61" s="45">
        <f>IF((ABS((L61/O61)-1))&lt;100%,(L61/O61)-1,"N/A")</f>
        <v>-6.2628992886402446E-2</v>
      </c>
      <c r="S61" s="45">
        <f>IF((ABS((N61/Q61)-1))&lt;100%,(N61/Q61)-1,"N/A")</f>
        <v>-6.1567222963250789E-2</v>
      </c>
      <c r="T61" s="48">
        <v>-51235</v>
      </c>
      <c r="U61" s="282">
        <v>9</v>
      </c>
      <c r="V61" s="283">
        <v>-51226</v>
      </c>
      <c r="W61" s="48">
        <v>-74766</v>
      </c>
      <c r="X61" s="282">
        <v>169</v>
      </c>
      <c r="Y61" s="283">
        <v>-74597</v>
      </c>
      <c r="Z61" s="45">
        <f>IF((ABS((T61/W61)-1))&lt;100%,(T61/W61)-1,"N/A")</f>
        <v>-0.31472861996094481</v>
      </c>
      <c r="AA61" s="45">
        <f>IF((ABS((V61/Y61)-1))&lt;100%,(V61/Y61)-1,"N/A")</f>
        <v>-0.31329678137190509</v>
      </c>
      <c r="AB61" s="48">
        <v>-82442</v>
      </c>
      <c r="AC61" s="282">
        <v>44</v>
      </c>
      <c r="AD61" s="283">
        <v>-82398</v>
      </c>
      <c r="AE61" s="48">
        <v>-64876</v>
      </c>
      <c r="AF61" s="282">
        <v>-35</v>
      </c>
      <c r="AG61" s="283">
        <v>-64911</v>
      </c>
      <c r="AH61" s="45">
        <f>IF((ABS((AB61/AE61)-1))&lt;100%,(AB61/AE61)-1,"N/A")</f>
        <v>0.27076268573894824</v>
      </c>
      <c r="AI61" s="45">
        <f>IF((ABS((AD61/AG61)-1))&lt;100%,(AD61/AG61)-1,"N/A")</f>
        <v>0.26939963950640111</v>
      </c>
    </row>
    <row r="62" spans="1:35" hidden="1" outlineLevel="1">
      <c r="A62" s="42" t="s">
        <v>153</v>
      </c>
      <c r="B62" s="53" t="s">
        <v>197</v>
      </c>
      <c r="C62" s="43" t="s">
        <v>95</v>
      </c>
      <c r="D62" s="48">
        <v>-9790</v>
      </c>
      <c r="E62" s="282">
        <v>-47</v>
      </c>
      <c r="F62" s="283">
        <v>-9837</v>
      </c>
      <c r="G62" s="48">
        <v>-3608</v>
      </c>
      <c r="H62" s="282">
        <v>-162</v>
      </c>
      <c r="I62" s="283">
        <v>-3770</v>
      </c>
      <c r="J62" s="45" t="str">
        <f>IF((ABS((D62/G62)-1))&lt;100%,(D62/G62)-1,"N/A")</f>
        <v>N/A</v>
      </c>
      <c r="K62" s="45" t="str">
        <f>IF((ABS((F62/I62)-1))&lt;100%,(F62/I62)-1,"N/A")</f>
        <v>N/A</v>
      </c>
      <c r="L62" s="48">
        <v>-188</v>
      </c>
      <c r="M62" s="282">
        <v>-61</v>
      </c>
      <c r="N62" s="283">
        <v>-249</v>
      </c>
      <c r="O62" s="48">
        <v>-3380</v>
      </c>
      <c r="P62" s="282">
        <v>-146</v>
      </c>
      <c r="Q62" s="283">
        <v>-3526</v>
      </c>
      <c r="R62" s="45">
        <f>IF((ABS((L62/O62)-1))&lt;100%,(L62/O62)-1,"N/A")</f>
        <v>-0.9443786982248521</v>
      </c>
      <c r="S62" s="45">
        <f>IF((ABS((N62/Q62)-1))&lt;100%,(N62/Q62)-1,"N/A")</f>
        <v>-0.9293817356778219</v>
      </c>
      <c r="T62" s="48">
        <v>33</v>
      </c>
      <c r="U62" s="282">
        <v>7</v>
      </c>
      <c r="V62" s="283">
        <v>40</v>
      </c>
      <c r="W62" s="48">
        <v>-2658</v>
      </c>
      <c r="X62" s="282">
        <v>-100</v>
      </c>
      <c r="Y62" s="283">
        <v>-2758</v>
      </c>
      <c r="Z62" s="45" t="str">
        <f>IF((ABS((T62/W62)-1))&lt;100%,(T62/W62)-1,"N/A")</f>
        <v>N/A</v>
      </c>
      <c r="AA62" s="45" t="str">
        <f>IF((ABS((V62/Y62)-1))&lt;100%,(V62/Y62)-1,"N/A")</f>
        <v>N/A</v>
      </c>
      <c r="AB62" s="48">
        <v>-4576</v>
      </c>
      <c r="AC62" s="282">
        <v>-21</v>
      </c>
      <c r="AD62" s="283">
        <v>-4597</v>
      </c>
      <c r="AE62" s="48">
        <v>-2396</v>
      </c>
      <c r="AF62" s="282">
        <v>29</v>
      </c>
      <c r="AG62" s="283">
        <v>-2367</v>
      </c>
      <c r="AH62" s="45">
        <f>IF((ABS((AB62/AE62)-1))&lt;100%,(AB62/AE62)-1,"N/A")</f>
        <v>0.90984974958263765</v>
      </c>
      <c r="AI62" s="45">
        <f>IF((ABS((AD62/AG62)-1))&lt;100%,(AD62/AG62)-1,"N/A")</f>
        <v>0.94212082805238695</v>
      </c>
    </row>
    <row r="63" spans="1:35" s="37" customFormat="1" ht="15.75" collapsed="1">
      <c r="A63" s="66"/>
      <c r="B63" s="67" t="s">
        <v>304</v>
      </c>
      <c r="C63" s="68" t="s">
        <v>305</v>
      </c>
      <c r="D63" s="72">
        <f>D61+D62</f>
        <v>-82880</v>
      </c>
      <c r="E63" s="288">
        <f t="shared" ref="E63" si="105">E61+E62</f>
        <v>50</v>
      </c>
      <c r="F63" s="289">
        <f t="shared" ref="F63" si="106">F61+F62</f>
        <v>-82830</v>
      </c>
      <c r="G63" s="72">
        <f>G61+G62</f>
        <v>-108376</v>
      </c>
      <c r="H63" s="288">
        <f t="shared" ref="H63" si="107">H61+H62</f>
        <v>118</v>
      </c>
      <c r="I63" s="289">
        <f t="shared" ref="I63" si="108">I61+I62</f>
        <v>-108258</v>
      </c>
      <c r="J63" s="70">
        <f t="shared" ref="J63" si="109">IF((ABS((D63/G63)-1))&lt;100%,(D63/G63)-1,"N/A")</f>
        <v>-0.23525503801579684</v>
      </c>
      <c r="K63" s="70">
        <f t="shared" ref="K63" si="110">IF((ABS((F63/I63)-1))&lt;100%,(F63/I63)-1,"N/A")</f>
        <v>-0.23488333425705255</v>
      </c>
      <c r="L63" s="72">
        <f>L61+L62</f>
        <v>-89661</v>
      </c>
      <c r="M63" s="288">
        <f t="shared" ref="M63" si="111">M61+M62</f>
        <v>61</v>
      </c>
      <c r="N63" s="289">
        <f t="shared" ref="N63" si="112">N61+N62</f>
        <v>-89600</v>
      </c>
      <c r="O63" s="72">
        <f>O61+O62</f>
        <v>-98831</v>
      </c>
      <c r="P63" s="288">
        <f t="shared" ref="P63" si="113">P61+P62</f>
        <v>92</v>
      </c>
      <c r="Q63" s="289">
        <f t="shared" ref="Q63" si="114">Q61+Q62</f>
        <v>-98739</v>
      </c>
      <c r="R63" s="70">
        <f>IF((ABS((L63/O63)-1))&lt;100%,(L63/O63)-1,"N/A")</f>
        <v>-9.2784652588762673E-2</v>
      </c>
      <c r="S63" s="70">
        <f>IF((ABS((N63/Q63)-1))&lt;100%,(N63/Q63)-1,"N/A")</f>
        <v>-9.255714560609285E-2</v>
      </c>
      <c r="T63" s="72">
        <f>T61+T62</f>
        <v>-51202</v>
      </c>
      <c r="U63" s="288">
        <f t="shared" ref="U63:V63" si="115">U61+U62</f>
        <v>16</v>
      </c>
      <c r="V63" s="289">
        <f t="shared" si="115"/>
        <v>-51186</v>
      </c>
      <c r="W63" s="72">
        <f>W61+W62</f>
        <v>-77424</v>
      </c>
      <c r="X63" s="288">
        <f t="shared" ref="X63:Y63" si="116">X61+X62</f>
        <v>69</v>
      </c>
      <c r="Y63" s="289">
        <f t="shared" si="116"/>
        <v>-77355</v>
      </c>
      <c r="Z63" s="70">
        <f>IF((ABS((T63/W63)-1))&lt;100%,(T63/W63)-1,"N/A")</f>
        <v>-0.33868051250258313</v>
      </c>
      <c r="AA63" s="70">
        <f>IF((ABS((V63/Y63)-1))&lt;100%,(V63/Y63)-1,"N/A")</f>
        <v>-0.3382974597634284</v>
      </c>
      <c r="AB63" s="72">
        <f>AB61+AB62</f>
        <v>-87018</v>
      </c>
      <c r="AC63" s="288">
        <f t="shared" ref="AC63:AD63" si="117">AC61+AC62</f>
        <v>23</v>
      </c>
      <c r="AD63" s="289">
        <f t="shared" si="117"/>
        <v>-86995</v>
      </c>
      <c r="AE63" s="72">
        <f>AE61+AE62</f>
        <v>-67272</v>
      </c>
      <c r="AF63" s="288">
        <f t="shared" ref="AF63:AG63" si="118">AF61+AF62</f>
        <v>-6</v>
      </c>
      <c r="AG63" s="289">
        <f t="shared" si="118"/>
        <v>-67278</v>
      </c>
      <c r="AH63" s="70">
        <f>IF((ABS((AB63/AE63)-1))&lt;100%,(AB63/AE63)-1,"N/A")</f>
        <v>0.29352479486264715</v>
      </c>
      <c r="AI63" s="70">
        <f>IF((ABS((AD63/AG63)-1))&lt;100%,(AD63/AG63)-1,"N/A")</f>
        <v>0.29306757037961884</v>
      </c>
    </row>
    <row r="64" spans="1:35" s="291" customFormat="1" ht="11.25">
      <c r="A64" s="153"/>
      <c r="B64" s="58" t="s">
        <v>600</v>
      </c>
      <c r="C64" s="59" t="s">
        <v>599</v>
      </c>
      <c r="D64" s="63">
        <f t="shared" ref="D64:I64" si="119">IFERROR(-D63/D$56,"")</f>
        <v>0.36053906854940448</v>
      </c>
      <c r="E64" s="290" t="str">
        <f t="shared" si="119"/>
        <v/>
      </c>
      <c r="F64" s="287">
        <f t="shared" si="119"/>
        <v>0.36032156187194947</v>
      </c>
      <c r="G64" s="63">
        <f t="shared" si="119"/>
        <v>0.32465595024833893</v>
      </c>
      <c r="H64" s="290" t="str">
        <f t="shared" si="119"/>
        <v/>
      </c>
      <c r="I64" s="287">
        <f t="shared" si="119"/>
        <v>0.32430246421702846</v>
      </c>
      <c r="J64" s="61">
        <f>IF((ABS((D64-G64)*10000))&lt;1000,(D64-G64)*10000,"N/A")</f>
        <v>358.83118301065554</v>
      </c>
      <c r="K64" s="61">
        <f>IF((ABS((F64-I64)*10000))&lt;1000,(F64-I64)*10000,"N/A")</f>
        <v>360.19097654921006</v>
      </c>
      <c r="L64" s="63">
        <f t="shared" ref="L64:Q64" si="120">IFERROR(-L63/L$56,"")</f>
        <v>0.3145117160095412</v>
      </c>
      <c r="M64" s="290" t="str">
        <f t="shared" si="120"/>
        <v/>
      </c>
      <c r="N64" s="287">
        <f t="shared" si="120"/>
        <v>0.3142977409849867</v>
      </c>
      <c r="O64" s="63">
        <f t="shared" si="120"/>
        <v>0.32970812635736757</v>
      </c>
      <c r="P64" s="290" t="str">
        <f t="shared" si="120"/>
        <v/>
      </c>
      <c r="Q64" s="287">
        <f t="shared" si="120"/>
        <v>0.32940120699375819</v>
      </c>
      <c r="R64" s="61">
        <f>IF((ABS((L64-O64)*10000))&lt;1000,(L64-O64)*10000,"N/A")</f>
        <v>-151.96410347826372</v>
      </c>
      <c r="S64" s="61">
        <f>IF((ABS((N64-Q64)*10000))&lt;1000,(N64-Q64)*10000,"N/A")</f>
        <v>-151.03466008771494</v>
      </c>
      <c r="T64" s="63">
        <f t="shared" ref="T64:Y64" si="121">IFERROR(-T63/T$56,"")</f>
        <v>0.30915721721068967</v>
      </c>
      <c r="U64" s="290" t="str">
        <f t="shared" si="121"/>
        <v/>
      </c>
      <c r="V64" s="287">
        <f t="shared" si="121"/>
        <v>0.30906060935405572</v>
      </c>
      <c r="W64" s="63">
        <f t="shared" si="121"/>
        <v>0.31116969969776864</v>
      </c>
      <c r="X64" s="290" t="str">
        <f t="shared" si="121"/>
        <v/>
      </c>
      <c r="Y64" s="287">
        <f t="shared" si="121"/>
        <v>0.31089238634171434</v>
      </c>
      <c r="Z64" s="61">
        <f>IF((ABS((T64-W64)*10000))&lt;1000,(T64-W64)*10000,"N/A")</f>
        <v>-20.124824870789702</v>
      </c>
      <c r="AA64" s="61">
        <f>IF((ABS((V64-Y64)*10000))&lt;1000,(V64-Y64)*10000,"N/A")</f>
        <v>-18.317769876586286</v>
      </c>
      <c r="AB64" s="63">
        <f t="shared" ref="AB64:AG64" si="122">IFERROR(-AB63/AB$56,"")</f>
        <v>0.29981601306513966</v>
      </c>
      <c r="AC64" s="290" t="str">
        <f t="shared" si="122"/>
        <v/>
      </c>
      <c r="AD64" s="287">
        <f t="shared" si="122"/>
        <v>0.29973676775611741</v>
      </c>
      <c r="AE64" s="63">
        <f t="shared" si="122"/>
        <v>0.30846546775125411</v>
      </c>
      <c r="AF64" s="290" t="str">
        <f t="shared" si="122"/>
        <v/>
      </c>
      <c r="AG64" s="287">
        <f t="shared" si="122"/>
        <v>0.3084929798336436</v>
      </c>
      <c r="AH64" s="61">
        <f>IF((ABS((AB64-AE64)*10000))&lt;1000,(AB64-AE64)*10000,"N/A")</f>
        <v>-86.494546861144443</v>
      </c>
      <c r="AI64" s="61">
        <f>IF((ABS((AD64-AG64)*10000))&lt;1000,(AD64-AG64)*10000,"N/A")</f>
        <v>-87.562120775261931</v>
      </c>
    </row>
    <row r="65" spans="1:35">
      <c r="A65" s="78" t="s">
        <v>12</v>
      </c>
      <c r="B65" s="311" t="s">
        <v>12</v>
      </c>
      <c r="C65" s="144" t="s">
        <v>13</v>
      </c>
      <c r="D65" s="312">
        <v>-8417</v>
      </c>
      <c r="E65" s="313">
        <v>50</v>
      </c>
      <c r="F65" s="314">
        <v>-8367</v>
      </c>
      <c r="G65" s="312">
        <v>4756</v>
      </c>
      <c r="H65" s="313">
        <v>118</v>
      </c>
      <c r="I65" s="314">
        <v>4874</v>
      </c>
      <c r="J65" s="51" t="str">
        <f>IF((ABS((D65/G65)-1))&lt;100%,(D65/G65)-1,"N/A")</f>
        <v>N/A</v>
      </c>
      <c r="K65" s="51" t="str">
        <f>IF((ABS((F65/I65)-1))&lt;100%,(F65/I65)-1,"N/A")</f>
        <v>N/A</v>
      </c>
      <c r="L65" s="312">
        <v>5118</v>
      </c>
      <c r="M65" s="313">
        <v>61</v>
      </c>
      <c r="N65" s="314">
        <v>5179</v>
      </c>
      <c r="O65" s="312">
        <v>5436</v>
      </c>
      <c r="P65" s="313">
        <v>92</v>
      </c>
      <c r="Q65" s="314">
        <v>5528</v>
      </c>
      <c r="R65" s="51">
        <f>IF((ABS((L65/O65)-1))&lt;100%,(L65/O65)-1,"N/A")</f>
        <v>-5.8498896247240584E-2</v>
      </c>
      <c r="S65" s="51">
        <f>IF((ABS((N65/Q65)-1))&lt;100%,(N65/Q65)-1,"N/A")</f>
        <v>-6.3133140376266272E-2</v>
      </c>
      <c r="T65" s="312">
        <v>7155</v>
      </c>
      <c r="U65" s="313">
        <v>16</v>
      </c>
      <c r="V65" s="314">
        <v>7171</v>
      </c>
      <c r="W65" s="312">
        <v>8947</v>
      </c>
      <c r="X65" s="313">
        <v>69</v>
      </c>
      <c r="Y65" s="314">
        <v>9016</v>
      </c>
      <c r="Z65" s="51">
        <f>IF((ABS((T65/W65)-1))&lt;100%,(T65/W65)-1,"N/A")</f>
        <v>-0.20029060020118472</v>
      </c>
      <c r="AA65" s="51">
        <f>IF((ABS((V65/Y65)-1))&lt;100%,(V65/Y65)-1,"N/A")</f>
        <v>-0.20463620230700974</v>
      </c>
      <c r="AB65" s="312">
        <v>15236</v>
      </c>
      <c r="AC65" s="313">
        <v>23</v>
      </c>
      <c r="AD65" s="314">
        <v>15259</v>
      </c>
      <c r="AE65" s="312">
        <v>14057</v>
      </c>
      <c r="AF65" s="313">
        <v>-6</v>
      </c>
      <c r="AG65" s="314">
        <v>14051</v>
      </c>
      <c r="AH65" s="51">
        <f>IF((ABS((AB65/AE65)-1))&lt;100%,(AB65/AE65)-1,"N/A")</f>
        <v>8.3872803585402389E-2</v>
      </c>
      <c r="AI65" s="51">
        <f>IF((ABS((AD65/AG65)-1))&lt;100%,(AD65/AG65)-1,"N/A")</f>
        <v>8.5972528645648083E-2</v>
      </c>
    </row>
    <row r="66" spans="1:35" s="64" customFormat="1" ht="11.25">
      <c r="A66" s="57" t="s">
        <v>14</v>
      </c>
      <c r="B66" s="58" t="s">
        <v>14</v>
      </c>
      <c r="C66" s="59" t="s">
        <v>249</v>
      </c>
      <c r="D66" s="315">
        <f>IFERROR(D65/D$56,"")</f>
        <v>-3.661507408277434E-2</v>
      </c>
      <c r="E66" s="286" t="str">
        <f t="shared" ref="E66" si="123">IFERROR(E65/E$7,"")</f>
        <v/>
      </c>
      <c r="F66" s="316">
        <f>IFERROR(F65/F$56,"")</f>
        <v>-3.6397567405319346E-2</v>
      </c>
      <c r="G66" s="315">
        <f>IFERROR(G65/G$56,"")</f>
        <v>1.424728444841201E-2</v>
      </c>
      <c r="H66" s="286" t="str">
        <f t="shared" ref="H66" si="124">IFERROR(H65/H$7,"")</f>
        <v/>
      </c>
      <c r="I66" s="316">
        <f>IFERROR(I65/I$56,"")</f>
        <v>1.4600770479722483E-2</v>
      </c>
      <c r="J66" s="61" t="str">
        <f>IF((ABS((D66-G66)*10000))&lt;100,(D66-G66)*10000,"N/A")</f>
        <v>N/A</v>
      </c>
      <c r="K66" s="61" t="str">
        <f>IF((ABS((F66-I66)*10000))&lt;100,(F66-I66)*10000,"N/A")</f>
        <v>N/A</v>
      </c>
      <c r="L66" s="315">
        <f>IFERROR(L65/L$56,"")</f>
        <v>1.7952855338852252E-2</v>
      </c>
      <c r="M66" s="286" t="str">
        <f t="shared" ref="M66:P66" si="125">IFERROR(M65/M$7,"")</f>
        <v/>
      </c>
      <c r="N66" s="316">
        <f>IFERROR(N65/N$56,"")</f>
        <v>1.8166830363406761E-2</v>
      </c>
      <c r="O66" s="315">
        <f>IFERROR(O65/O$56,"")</f>
        <v>1.813493109326679E-2</v>
      </c>
      <c r="P66" s="286" t="str">
        <f t="shared" si="125"/>
        <v/>
      </c>
      <c r="Q66" s="316">
        <f>IFERROR(Q65/Q$56,"")</f>
        <v>1.8441850456876161E-2</v>
      </c>
      <c r="R66" s="61">
        <f>IF((ABS((L66-O66)*10000))&lt;1000,(L66-O66)*10000,"N/A")</f>
        <v>-1.8207575441453807</v>
      </c>
      <c r="S66" s="61">
        <f>IF((ABS((N66-Q66)*10000))&lt;1000,(N66-Q66)*10000,"N/A")</f>
        <v>-2.7502009346939973</v>
      </c>
      <c r="T66" s="315">
        <f>IFERROR(T65/T$56,"")</f>
        <v>4.3201825888490385E-2</v>
      </c>
      <c r="U66" s="286" t="str">
        <f t="shared" ref="U66" si="126">IFERROR(U65/U$7,"")</f>
        <v/>
      </c>
      <c r="V66" s="316">
        <f>IFERROR(V65/V$56,"")</f>
        <v>4.3298433745124321E-2</v>
      </c>
      <c r="W66" s="315">
        <f>IFERROR(W65/W$56,"")</f>
        <v>3.5958298501704074E-2</v>
      </c>
      <c r="X66" s="286" t="str">
        <f t="shared" ref="X66" si="127">IFERROR(X65/X$7,"")</f>
        <v/>
      </c>
      <c r="Y66" s="316">
        <f>IFERROR(Y65/Y$56,"")</f>
        <v>3.6235611857758344E-2</v>
      </c>
      <c r="Z66" s="61">
        <f>IF((ABS((T66-W66)*10000))&lt;1000,(T66-W66)*10000,"N/A")</f>
        <v>72.435273867863103</v>
      </c>
      <c r="AA66" s="61">
        <f>IF((ABS((V66-Y66)*10000))&lt;1000,(V66-Y66)*10000,"N/A")</f>
        <v>70.628218873659762</v>
      </c>
      <c r="AB66" s="315">
        <f>IFERROR(AB65/AB$56,"")</f>
        <v>5.2494849054913556E-2</v>
      </c>
      <c r="AC66" s="286" t="str">
        <f t="shared" ref="AC66" si="128">IFERROR(AC65/AC$7,"")</f>
        <v/>
      </c>
      <c r="AD66" s="316">
        <f>IFERROR(AD65/AD$56,"")</f>
        <v>5.2574094363935807E-2</v>
      </c>
      <c r="AE66" s="315">
        <f>IFERROR(AE65/AE$56,"")</f>
        <v>6.445622369157121E-2</v>
      </c>
      <c r="AF66" s="286" t="str">
        <f t="shared" ref="AF66" si="129">IFERROR(AF65/AF$7,"")</f>
        <v/>
      </c>
      <c r="AG66" s="316">
        <f>IFERROR(AG65/AG$56,"")</f>
        <v>6.4428711609181705E-2</v>
      </c>
      <c r="AH66" s="61">
        <f>IF((ABS((AB66-AE66)*10000))&lt;1000,(AB66-AE66)*10000,"N/A")</f>
        <v>-119.61374636657654</v>
      </c>
      <c r="AI66" s="61">
        <f>IF((ABS((AD66-AG66)*10000))&lt;1000,(AD66-AG66)*10000,"N/A")</f>
        <v>-118.54617245245898</v>
      </c>
    </row>
    <row r="67" spans="1:35" hidden="1" outlineLevel="1">
      <c r="A67" s="42" t="s">
        <v>15</v>
      </c>
      <c r="B67" s="53" t="s">
        <v>15</v>
      </c>
      <c r="C67" s="43" t="s">
        <v>128</v>
      </c>
      <c r="D67" s="48">
        <v>-2435</v>
      </c>
      <c r="E67" s="282">
        <v>0</v>
      </c>
      <c r="F67" s="283">
        <v>-2435</v>
      </c>
      <c r="G67" s="48">
        <v>-3660</v>
      </c>
      <c r="H67" s="282">
        <v>0</v>
      </c>
      <c r="I67" s="283">
        <v>-3660</v>
      </c>
      <c r="J67" s="45">
        <f>IF((ABS((D67/G67)-1))&lt;100%,(D67/G67)-1,"N/A")</f>
        <v>-0.33469945355191255</v>
      </c>
      <c r="K67" s="45">
        <f>IF((ABS((F67/I67)-1))&lt;100%,(F67/I67)-1,"N/A")</f>
        <v>-0.33469945355191255</v>
      </c>
      <c r="L67" s="48">
        <v>623</v>
      </c>
      <c r="M67" s="282">
        <v>-19</v>
      </c>
      <c r="N67" s="283">
        <v>604</v>
      </c>
      <c r="O67" s="48">
        <v>145</v>
      </c>
      <c r="P67" s="282">
        <v>0</v>
      </c>
      <c r="Q67" s="283">
        <v>145</v>
      </c>
      <c r="R67" s="45" t="str">
        <f>IF((ABS((L67/O67)-1))&lt;100%,(L67/O67)-1,"N/A")</f>
        <v>N/A</v>
      </c>
      <c r="S67" s="45" t="str">
        <f>IF((ABS((N67/Q67)-1))&lt;100%,(N67/Q67)-1,"N/A")</f>
        <v>N/A</v>
      </c>
      <c r="T67" s="48">
        <v>200</v>
      </c>
      <c r="U67" s="282">
        <v>36</v>
      </c>
      <c r="V67" s="283">
        <v>236</v>
      </c>
      <c r="W67" s="48">
        <v>19151</v>
      </c>
      <c r="X67" s="282">
        <v>0</v>
      </c>
      <c r="Y67" s="283">
        <v>19151</v>
      </c>
      <c r="Z67" s="45">
        <f>IF((ABS((T67/W67)-1))&lt;100%,(T67/W67)-1,"N/A")</f>
        <v>-0.98955668111325779</v>
      </c>
      <c r="AA67" s="45">
        <f>IF((ABS((V67/Y67)-1))&lt;100%,(V67/Y67)-1,"N/A")</f>
        <v>-0.98767688371364415</v>
      </c>
      <c r="AB67" s="48">
        <v>917</v>
      </c>
      <c r="AC67" s="282">
        <v>-1</v>
      </c>
      <c r="AD67" s="283">
        <v>916</v>
      </c>
      <c r="AE67" s="48">
        <v>-2453</v>
      </c>
      <c r="AF67" s="282">
        <v>0</v>
      </c>
      <c r="AG67" s="283">
        <v>-2453</v>
      </c>
      <c r="AH67" s="45" t="str">
        <f>IF((ABS((AB67/AE67)-1))&lt;100%,(AB67/AE67)-1,"N/A")</f>
        <v>N/A</v>
      </c>
      <c r="AI67" s="45" t="str">
        <f>IF((ABS((AD67/AG67)-1))&lt;100%,(AD67/AG67)-1,"N/A")</f>
        <v>N/A</v>
      </c>
    </row>
    <row r="68" spans="1:35" s="37" customFormat="1" ht="15.75" collapsed="1">
      <c r="A68" s="66" t="s">
        <v>16</v>
      </c>
      <c r="B68" s="67" t="s">
        <v>16</v>
      </c>
      <c r="C68" s="68" t="s">
        <v>246</v>
      </c>
      <c r="D68" s="72">
        <v>-10852</v>
      </c>
      <c r="E68" s="288">
        <v>50</v>
      </c>
      <c r="F68" s="289">
        <v>-10802</v>
      </c>
      <c r="G68" s="72">
        <v>1096</v>
      </c>
      <c r="H68" s="288">
        <v>118</v>
      </c>
      <c r="I68" s="289">
        <v>1214</v>
      </c>
      <c r="J68" s="70" t="str">
        <f>IF((ABS((D68/G68)-1))&lt;100%,(D68/G68)-1,"N/A")</f>
        <v>N/A</v>
      </c>
      <c r="K68" s="70" t="str">
        <f>IF((ABS((F68/I68)-1))&lt;100%,(F68/I68)-1,"N/A")</f>
        <v>N/A</v>
      </c>
      <c r="L68" s="72">
        <v>5741</v>
      </c>
      <c r="M68" s="288">
        <v>42</v>
      </c>
      <c r="N68" s="289">
        <v>5783</v>
      </c>
      <c r="O68" s="72">
        <v>5581</v>
      </c>
      <c r="P68" s="288">
        <v>92</v>
      </c>
      <c r="Q68" s="289">
        <v>5673</v>
      </c>
      <c r="R68" s="70">
        <f>IF((ABS((L68/O68)-1))&lt;100%,(L68/O68)-1,"N/A")</f>
        <v>2.8668697366063478E-2</v>
      </c>
      <c r="S68" s="70">
        <f>IF((ABS((N68/Q68)-1))&lt;100%,(N68/Q68)-1,"N/A")</f>
        <v>1.9390093424995536E-2</v>
      </c>
      <c r="T68" s="72">
        <v>7355</v>
      </c>
      <c r="U68" s="288">
        <v>52</v>
      </c>
      <c r="V68" s="289">
        <v>7407</v>
      </c>
      <c r="W68" s="72">
        <v>28098</v>
      </c>
      <c r="X68" s="288">
        <v>69</v>
      </c>
      <c r="Y68" s="289">
        <v>28167</v>
      </c>
      <c r="Z68" s="70">
        <f>IF((ABS((T68/W68)-1))&lt;100%,(T68/W68)-1,"N/A")</f>
        <v>-0.73823759698199165</v>
      </c>
      <c r="AA68" s="70">
        <f>IF((ABS((V68/Y68)-1))&lt;100%,(V68/Y68)-1,"N/A")</f>
        <v>-0.73703269783789538</v>
      </c>
      <c r="AB68" s="72">
        <v>16153</v>
      </c>
      <c r="AC68" s="288">
        <v>22</v>
      </c>
      <c r="AD68" s="289">
        <v>16175</v>
      </c>
      <c r="AE68" s="72">
        <v>11604</v>
      </c>
      <c r="AF68" s="288">
        <v>-6</v>
      </c>
      <c r="AG68" s="289">
        <v>11598</v>
      </c>
      <c r="AH68" s="70">
        <f>IF((ABS((AB68/AE68)-1))&lt;100%,(AB68/AE68)-1,"N/A")</f>
        <v>0.39201999310582547</v>
      </c>
      <c r="AI68" s="70">
        <f>IF((ABS((AD68/AG68)-1))&lt;100%,(AD68/AG68)-1,"N/A")</f>
        <v>0.39463700638041033</v>
      </c>
    </row>
    <row r="69" spans="1:35" s="64" customFormat="1" ht="11.25" hidden="1" outlineLevel="1">
      <c r="A69" s="57" t="s">
        <v>17</v>
      </c>
      <c r="B69" s="58" t="s">
        <v>17</v>
      </c>
      <c r="C69" s="59" t="s">
        <v>18</v>
      </c>
      <c r="D69" s="63">
        <f>IFERROR(D68/D$56,"")</f>
        <v>-4.7207649274832737E-2</v>
      </c>
      <c r="E69" s="286" t="str">
        <f t="shared" ref="E69" si="130">IFERROR(E68/E$7,"")</f>
        <v/>
      </c>
      <c r="F69" s="287">
        <f>IFERROR(F68/F$56,"")</f>
        <v>-4.6990142597377736E-2</v>
      </c>
      <c r="G69" s="63">
        <f>IFERROR(G68/G$56,"")</f>
        <v>3.2832261891210181E-3</v>
      </c>
      <c r="H69" s="286" t="str">
        <f t="shared" ref="H69" si="131">IFERROR(H68/H$7,"")</f>
        <v/>
      </c>
      <c r="I69" s="287">
        <f>IFERROR(I68/I$56,"")</f>
        <v>3.6367122204314928E-3</v>
      </c>
      <c r="J69" s="61" t="str">
        <f>IF((ABS((D69-G69)*10000))&lt;100,(D69-G69)*10000,"N/A")</f>
        <v>N/A</v>
      </c>
      <c r="K69" s="61" t="str">
        <f>IF((ABS((F69-I69)*10000))&lt;100,(F69-I69)*10000,"N/A")</f>
        <v>N/A</v>
      </c>
      <c r="L69" s="63">
        <f>IFERROR(L68/L$56,"")</f>
        <v>2.0138206819138488E-2</v>
      </c>
      <c r="M69" s="286" t="str">
        <f t="shared" ref="M69:P69" si="132">IFERROR(M68/M$7,"")</f>
        <v/>
      </c>
      <c r="N69" s="287">
        <f>IFERROR(N68/N$56,"")</f>
        <v>2.02855338852252E-2</v>
      </c>
      <c r="O69" s="63">
        <f>IFERROR(O68/O$56,"")</f>
        <v>1.8618662698955474E-2</v>
      </c>
      <c r="P69" s="286" t="str">
        <f t="shared" si="132"/>
        <v/>
      </c>
      <c r="Q69" s="287">
        <f>IFERROR(Q68/Q$56,"")</f>
        <v>1.8925582062564845E-2</v>
      </c>
      <c r="R69" s="61">
        <f>IF((ABS((L69-O69)*10000))&lt;1000,(L69-O69)*10000,"N/A")</f>
        <v>15.195441201830139</v>
      </c>
      <c r="S69" s="61">
        <f>IF((ABS((N69-Q69)*10000))&lt;1000,(N69-Q69)*10000,"N/A")</f>
        <v>13.599518226603546</v>
      </c>
      <c r="T69" s="63">
        <f>IFERROR(T68/T$56,"")</f>
        <v>4.4409424096414643E-2</v>
      </c>
      <c r="U69" s="286" t="str">
        <f t="shared" ref="U69" si="133">IFERROR(U68/U$7,"")</f>
        <v/>
      </c>
      <c r="V69" s="287">
        <f>IFERROR(V68/V$56,"")</f>
        <v>4.4723399630474947E-2</v>
      </c>
      <c r="W69" s="63">
        <f>IFERROR(W68/W$56,"")</f>
        <v>0.11292682142627483</v>
      </c>
      <c r="X69" s="286" t="str">
        <f t="shared" ref="X69" si="134">IFERROR(X68/X$7,"")</f>
        <v/>
      </c>
      <c r="Y69" s="287">
        <f>IFERROR(Y68/Y$56,"")</f>
        <v>0.11320413478232912</v>
      </c>
      <c r="Z69" s="61">
        <f>IF((ABS((T69-W69)*10000))&lt;1000,(T69-W69)*10000,"N/A")</f>
        <v>-685.17397329860194</v>
      </c>
      <c r="AA69" s="61">
        <f>IF((ABS((V69-Y69)*10000))&lt;1000,(V69-Y69)*10000,"N/A")</f>
        <v>-684.80735151854174</v>
      </c>
      <c r="AB69" s="63">
        <f>IFERROR(AB68/AB$56,"")</f>
        <v>5.5654325071148508E-2</v>
      </c>
      <c r="AC69" s="286" t="str">
        <f t="shared" ref="AC69" si="135">IFERROR(AC68/AC$7,"")</f>
        <v/>
      </c>
      <c r="AD69" s="287">
        <f>IFERROR(AD68/AD$56,"")</f>
        <v>5.5730124931952396E-2</v>
      </c>
      <c r="AE69" s="63">
        <f>IFERROR(AE68/AE$56,"")</f>
        <v>5.3208367341324066E-2</v>
      </c>
      <c r="AF69" s="286" t="str">
        <f t="shared" ref="AF69" si="136">IFERROR(AF68/AF$7,"")</f>
        <v/>
      </c>
      <c r="AG69" s="287">
        <f>IFERROR(AG68/AG$56,"")</f>
        <v>5.3180855258934547E-2</v>
      </c>
      <c r="AH69" s="61">
        <f>IF((ABS((AB69-AE69)*10000))&lt;1000,(AB69-AE69)*10000,"N/A")</f>
        <v>24.459577298244426</v>
      </c>
      <c r="AI69" s="61">
        <f>IF((ABS((AD69-AG69)*10000))&lt;1000,(AD69-AG69)*10000,"N/A")</f>
        <v>25.492696730178498</v>
      </c>
    </row>
    <row r="70" spans="1:35" hidden="1" outlineLevel="1">
      <c r="A70" s="66" t="s">
        <v>19</v>
      </c>
      <c r="B70" s="317" t="s">
        <v>19</v>
      </c>
      <c r="C70" s="68" t="s">
        <v>127</v>
      </c>
      <c r="D70" s="48">
        <v>-2218</v>
      </c>
      <c r="E70" s="282">
        <v>-65</v>
      </c>
      <c r="F70" s="283">
        <v>-2283</v>
      </c>
      <c r="G70" s="48">
        <v>-7843</v>
      </c>
      <c r="H70" s="282">
        <v>-152</v>
      </c>
      <c r="I70" s="283">
        <v>-7995</v>
      </c>
      <c r="J70" s="45">
        <f>IF((ABS((D70/G70)-1))&lt;100%,(D70/G70)-1,"N/A")</f>
        <v>-0.71720005100089246</v>
      </c>
      <c r="K70" s="45">
        <f>IF((ABS((F70/I70)-1))&lt;100%,(F70/I70)-1,"N/A")</f>
        <v>-0.71444652908067541</v>
      </c>
      <c r="L70" s="48">
        <v>-12861</v>
      </c>
      <c r="M70" s="282">
        <v>-7</v>
      </c>
      <c r="N70" s="283">
        <v>-12868</v>
      </c>
      <c r="O70" s="48">
        <v>-13627</v>
      </c>
      <c r="P70" s="282">
        <v>-116</v>
      </c>
      <c r="Q70" s="283">
        <v>-13743</v>
      </c>
      <c r="R70" s="45">
        <f>IF((ABS((L70/O70)-1))&lt;100%,(L70/O70)-1,"N/A")</f>
        <v>-5.6211932193439451E-2</v>
      </c>
      <c r="S70" s="45">
        <f>IF((ABS((N70/Q70)-1))&lt;100%,(N70/Q70)-1,"N/A")</f>
        <v>-6.3668776831841689E-2</v>
      </c>
      <c r="T70" s="48">
        <v>-19060</v>
      </c>
      <c r="U70" s="282">
        <v>-73</v>
      </c>
      <c r="V70" s="283">
        <v>-19133</v>
      </c>
      <c r="W70" s="48">
        <v>-13902</v>
      </c>
      <c r="X70" s="282">
        <v>-87</v>
      </c>
      <c r="Y70" s="283">
        <v>-13989</v>
      </c>
      <c r="Z70" s="45">
        <f>IF((ABS((T70/W70)-1))&lt;100%,(T70/W70)-1,"N/A")</f>
        <v>0.3710257516904043</v>
      </c>
      <c r="AA70" s="45">
        <f>IF((ABS((V70/Y70)-1))&lt;100%,(V70/Y70)-1,"N/A")</f>
        <v>0.36771749231539075</v>
      </c>
      <c r="AB70" s="48">
        <v>690</v>
      </c>
      <c r="AC70" s="282">
        <v>-28</v>
      </c>
      <c r="AD70" s="283">
        <v>662</v>
      </c>
      <c r="AE70" s="48">
        <v>-34216</v>
      </c>
      <c r="AF70" s="282">
        <v>23</v>
      </c>
      <c r="AG70" s="283">
        <v>-34193</v>
      </c>
      <c r="AH70" s="45" t="str">
        <f>IF((ABS((AB70/AE70)-1))&lt;100%,(AB70/AE70)-1,"N/A")</f>
        <v>N/A</v>
      </c>
      <c r="AI70" s="45" t="str">
        <f>IF((ABS((AD70/AG70)-1))&lt;100%,(AD70/AG70)-1,"N/A")</f>
        <v>N/A</v>
      </c>
    </row>
    <row r="71" spans="1:35" collapsed="1">
      <c r="A71" s="49" t="s">
        <v>96</v>
      </c>
      <c r="B71" s="311" t="s">
        <v>313</v>
      </c>
      <c r="C71" s="144" t="s">
        <v>34</v>
      </c>
      <c r="D71" s="312">
        <v>1437</v>
      </c>
      <c r="E71" s="313">
        <v>97</v>
      </c>
      <c r="F71" s="314">
        <v>1534</v>
      </c>
      <c r="G71" s="312">
        <v>8423</v>
      </c>
      <c r="H71" s="313">
        <v>280</v>
      </c>
      <c r="I71" s="314">
        <v>8703</v>
      </c>
      <c r="J71" s="51">
        <f>IF((ABS((D71/G71)-1))&lt;100%,(D71/G71)-1,"N/A")</f>
        <v>-0.82939570224385606</v>
      </c>
      <c r="K71" s="51">
        <f>IF((ABS((F71/I71)-1))&lt;100%,(F71/I71)-1,"N/A")</f>
        <v>-0.82373894059519703</v>
      </c>
      <c r="L71" s="312">
        <v>5398</v>
      </c>
      <c r="M71" s="313">
        <v>122</v>
      </c>
      <c r="N71" s="314">
        <v>5520</v>
      </c>
      <c r="O71" s="312">
        <v>8867</v>
      </c>
      <c r="P71" s="313">
        <v>238</v>
      </c>
      <c r="Q71" s="314">
        <v>9105</v>
      </c>
      <c r="R71" s="51">
        <f>IF((ABS((L71/O71)-1))&lt;100%,(L71/O71)-1,"N/A")</f>
        <v>-0.39122589376339234</v>
      </c>
      <c r="S71" s="51">
        <f>IF((ABS((N71/Q71)-1))&lt;100%,(N71/Q71)-1,"N/A")</f>
        <v>-0.3937397034596376</v>
      </c>
      <c r="T71" s="312">
        <v>7174</v>
      </c>
      <c r="U71" s="313">
        <v>9</v>
      </c>
      <c r="V71" s="314">
        <v>7183</v>
      </c>
      <c r="W71" s="312">
        <v>11655</v>
      </c>
      <c r="X71" s="313">
        <v>169</v>
      </c>
      <c r="Y71" s="314">
        <v>11824</v>
      </c>
      <c r="Z71" s="51">
        <f>IF((ABS((T71/W71)-1))&lt;100%,(T71/W71)-1,"N/A")</f>
        <v>-0.38447018447018444</v>
      </c>
      <c r="AA71" s="51">
        <f>IF((ABS((V71/Y71)-1))&lt;100%,(V71/Y71)-1,"N/A")</f>
        <v>-0.39250676589986466</v>
      </c>
      <c r="AB71" s="312">
        <v>19891</v>
      </c>
      <c r="AC71" s="313">
        <v>44</v>
      </c>
      <c r="AD71" s="314">
        <v>19935</v>
      </c>
      <c r="AE71" s="312">
        <v>16505</v>
      </c>
      <c r="AF71" s="313">
        <v>-35</v>
      </c>
      <c r="AG71" s="314">
        <v>16470</v>
      </c>
      <c r="AH71" s="51">
        <f>IF((ABS((AB71/AE71)-1))&lt;100%,(AB71/AE71)-1,"N/A")</f>
        <v>0.20514995455922458</v>
      </c>
      <c r="AI71" s="51">
        <f>IF((ABS((AD71/AG71)-1))&lt;100%,(AD71/AG71)-1,"N/A")</f>
        <v>0.21038251366120209</v>
      </c>
    </row>
    <row r="72" spans="1:35" s="64" customFormat="1" ht="11.25">
      <c r="A72" s="57" t="s">
        <v>35</v>
      </c>
      <c r="B72" s="58" t="s">
        <v>35</v>
      </c>
      <c r="C72" s="59" t="s">
        <v>251</v>
      </c>
      <c r="D72" s="315">
        <f>IFERROR(D71/D$56,"")</f>
        <v>6.2511419100566385E-3</v>
      </c>
      <c r="E72" s="286" t="str">
        <f t="shared" ref="E72" si="137">IFERROR(E71/E$7,"")</f>
        <v/>
      </c>
      <c r="F72" s="316">
        <f>IFERROR(F71/F$56,"")</f>
        <v>6.6731048643193349E-3</v>
      </c>
      <c r="G72" s="315">
        <f>IFERROR(G71/G$56,"")</f>
        <v>2.5232312218034979E-2</v>
      </c>
      <c r="H72" s="286" t="str">
        <f t="shared" ref="H72" si="138">IFERROR(H71/H$7,"")</f>
        <v/>
      </c>
      <c r="I72" s="316">
        <f>IFERROR(I71/I$56,"")</f>
        <v>2.6071092631314071E-2</v>
      </c>
      <c r="J72" s="61" t="str">
        <f>IF((ABS((D72-G72)*10000))&lt;100,(D72-G72)*10000,"N/A")</f>
        <v>N/A</v>
      </c>
      <c r="K72" s="61" t="str">
        <f>IF((ABS((F72-I72)*10000))&lt;100,(F72-I72)*10000,"N/A")</f>
        <v>N/A</v>
      </c>
      <c r="L72" s="315">
        <f>IFERROR(L71/L$56,"")</f>
        <v>1.8935035779430336E-2</v>
      </c>
      <c r="M72" s="286" t="str">
        <f t="shared" ref="M72:P72" si="139">IFERROR(M71/M$7,"")</f>
        <v/>
      </c>
      <c r="N72" s="316">
        <f>IFERROR(N71/N$56,"")</f>
        <v>1.9362985828539358E-2</v>
      </c>
      <c r="O72" s="315">
        <f>IFERROR(O71/O$56,"")</f>
        <v>2.9581021707872815E-2</v>
      </c>
      <c r="P72" s="286" t="str">
        <f t="shared" si="139"/>
        <v/>
      </c>
      <c r="Q72" s="316">
        <f>IFERROR(Q71/Q$56,"")</f>
        <v>3.0375008757210102E-2</v>
      </c>
      <c r="R72" s="61">
        <f>IF((ABS((L72-O72)*10000))&lt;1000,(L72-O72)*10000,"N/A")</f>
        <v>-106.45985928442479</v>
      </c>
      <c r="S72" s="61">
        <f>IF((ABS((N72-Q72)*10000))&lt;1000,(N72-Q72)*10000,"N/A")</f>
        <v>-110.12022928670744</v>
      </c>
      <c r="T72" s="315">
        <f>IFERROR(T71/T$56,"")</f>
        <v>4.3316547718243184E-2</v>
      </c>
      <c r="U72" s="286" t="str">
        <f t="shared" ref="U72" si="140">IFERROR(U71/U$7,"")</f>
        <v/>
      </c>
      <c r="V72" s="316">
        <f>IFERROR(V71/V$56,"")</f>
        <v>4.3370889637599774E-2</v>
      </c>
      <c r="W72" s="315">
        <f>IFERROR(W71/W$56,"")</f>
        <v>4.684184296829786E-2</v>
      </c>
      <c r="X72" s="286" t="str">
        <f t="shared" ref="X72" si="141">IFERROR(X71/X$7,"")</f>
        <v/>
      </c>
      <c r="Y72" s="316">
        <f>IFERROR(Y71/Y$56,"")</f>
        <v>4.7521059738923545E-2</v>
      </c>
      <c r="Z72" s="61">
        <f>IF((ABS((T72-W72)*10000))&lt;1000,(T72-W72)*10000,"N/A")</f>
        <v>-35.252952500546762</v>
      </c>
      <c r="AA72" s="61">
        <f>IF((ABS((V72-Y72)*10000))&lt;1000,(V72-Y72)*10000,"N/A")</f>
        <v>-41.501701013237707</v>
      </c>
      <c r="AB72" s="315">
        <f>IFERROR(AB71/AB$56,"")</f>
        <v>6.8533410511373419E-2</v>
      </c>
      <c r="AC72" s="286" t="str">
        <f t="shared" ref="AC72" si="142">IFERROR(AC71/AC$7,"")</f>
        <v/>
      </c>
      <c r="AD72" s="316">
        <f>IFERROR(AD71/AD$56,"")</f>
        <v>6.8685010232981208E-2</v>
      </c>
      <c r="AE72" s="315">
        <f>IFERROR(AE71/AE$56,"")</f>
        <v>7.5681153306493762E-2</v>
      </c>
      <c r="AF72" s="286" t="str">
        <f t="shared" ref="AF72" si="143">IFERROR(AF71/AF$7,"")</f>
        <v/>
      </c>
      <c r="AG72" s="316">
        <f>IFERROR(AG71/AG$56,"")</f>
        <v>7.5520666159221594E-2</v>
      </c>
      <c r="AH72" s="61">
        <f>IF((ABS((AB72-AE72)*10000))&lt;1000,(AB72-AE72)*10000,"N/A")</f>
        <v>-71.477427951203438</v>
      </c>
      <c r="AI72" s="61">
        <f>IF((ABS((AD72-AG72)*10000))&lt;1000,(AD72-AG72)*10000,"N/A")</f>
        <v>-68.356559262403863</v>
      </c>
    </row>
    <row r="73" spans="1:35">
      <c r="B73" s="155"/>
      <c r="C73" s="155"/>
      <c r="D73" s="155"/>
      <c r="E73" s="318"/>
      <c r="F73" s="155"/>
      <c r="G73" s="155"/>
      <c r="H73" s="318"/>
      <c r="I73" s="155"/>
      <c r="J73" s="127"/>
      <c r="K73" s="127"/>
      <c r="L73" s="155"/>
      <c r="M73" s="318"/>
      <c r="N73" s="155"/>
      <c r="O73" s="155"/>
      <c r="P73" s="318"/>
      <c r="Q73" s="155"/>
      <c r="R73" s="127"/>
      <c r="S73" s="127"/>
      <c r="T73" s="155"/>
      <c r="U73" s="318"/>
      <c r="V73" s="155"/>
      <c r="W73" s="155"/>
      <c r="X73" s="318"/>
      <c r="Y73" s="155"/>
      <c r="Z73" s="127"/>
      <c r="AA73" s="127"/>
      <c r="AB73" s="155"/>
      <c r="AC73" s="318"/>
      <c r="AD73" s="155"/>
      <c r="AE73" s="155"/>
      <c r="AF73" s="318"/>
      <c r="AG73" s="155"/>
      <c r="AH73" s="127"/>
      <c r="AI73" s="127"/>
    </row>
    <row r="74" spans="1:35">
      <c r="B74" s="39" t="s">
        <v>173</v>
      </c>
      <c r="C74" s="157"/>
      <c r="D74" s="161"/>
      <c r="E74" s="161"/>
      <c r="F74" s="161"/>
      <c r="G74" s="161"/>
      <c r="H74" s="161"/>
      <c r="I74" s="161"/>
      <c r="J74" s="158"/>
      <c r="K74" s="158"/>
      <c r="L74" s="161"/>
      <c r="M74" s="161"/>
      <c r="N74" s="161"/>
      <c r="O74" s="161"/>
      <c r="P74" s="161"/>
      <c r="Q74" s="161"/>
      <c r="R74" s="158"/>
      <c r="S74" s="158"/>
      <c r="T74" s="161"/>
      <c r="U74" s="161"/>
      <c r="V74" s="161"/>
      <c r="W74" s="161"/>
      <c r="X74" s="161"/>
      <c r="Y74" s="161"/>
      <c r="Z74" s="158"/>
      <c r="AA74" s="158"/>
      <c r="AB74" s="161"/>
      <c r="AC74" s="161"/>
      <c r="AD74" s="161"/>
      <c r="AE74" s="161"/>
      <c r="AF74" s="161"/>
      <c r="AG74" s="161"/>
      <c r="AH74" s="158"/>
      <c r="AI74" s="158"/>
    </row>
    <row r="75" spans="1:35" ht="15.75">
      <c r="B75" s="107" t="s">
        <v>258</v>
      </c>
      <c r="C75" s="107" t="s">
        <v>259</v>
      </c>
      <c r="D75" s="29" t="str">
        <f>$B74&amp;D77&amp;D76</f>
        <v>BRASILPre IFRS161Q19</v>
      </c>
      <c r="E75" s="29" t="str">
        <f>$B74&amp;E76&amp;E77</f>
        <v>BRASILAdj1Q19</v>
      </c>
      <c r="F75" s="29" t="str">
        <f>$B74&amp;F77&amp;F76</f>
        <v>BRASILPost IFRS161Q19</v>
      </c>
      <c r="G75" s="29" t="str">
        <f>$B74&amp;G77&amp;G76</f>
        <v>BRASILPre IFRS161Q18</v>
      </c>
      <c r="H75" s="29" t="str">
        <f>$B74&amp;H76&amp;H77</f>
        <v>BRASILAdJ1Q18</v>
      </c>
      <c r="I75" s="29" t="str">
        <f>$B74&amp;I77&amp;I76</f>
        <v>BRASILPost IFRS161Q18</v>
      </c>
      <c r="J75" s="270"/>
      <c r="K75" s="270"/>
      <c r="L75" s="29" t="str">
        <f>$B74&amp;L77&amp;L76</f>
        <v>BRASILPre IFRS162Q19</v>
      </c>
      <c r="M75" s="29" t="str">
        <f>$B74&amp;M76&amp;M77</f>
        <v>BRASILAdj2Q19</v>
      </c>
      <c r="N75" s="29" t="str">
        <f>$B74&amp;N77&amp;N76</f>
        <v>BRASILPost IFRS162Q19</v>
      </c>
      <c r="O75" s="29" t="str">
        <f>$B74&amp;O77&amp;O76</f>
        <v>BRASILPre IFRS162Q18</v>
      </c>
      <c r="P75" s="29" t="str">
        <f>$B74&amp;P76&amp;P77</f>
        <v>BRASILAdj2Q18</v>
      </c>
      <c r="Q75" s="29" t="str">
        <f>$B74&amp;Q77&amp;Q76</f>
        <v>BRASILPost IFRS162Q18</v>
      </c>
      <c r="R75" s="270"/>
      <c r="S75" s="270"/>
      <c r="T75" s="29" t="str">
        <f>$B74&amp;T77&amp;T76</f>
        <v>BRASILPre IFRS163Q19</v>
      </c>
      <c r="U75" s="29" t="str">
        <f>$B74&amp;U76&amp;U77</f>
        <v>BRASILAdj3Q19</v>
      </c>
      <c r="V75" s="29" t="str">
        <f>$B74&amp;V77&amp;V76</f>
        <v>BRASILPost IFRS163Q19</v>
      </c>
      <c r="W75" s="29" t="str">
        <f>$B74&amp;W77&amp;W76</f>
        <v>BRASILPre IFRS163Q18</v>
      </c>
      <c r="X75" s="29" t="str">
        <f>$B74&amp;X76&amp;X77</f>
        <v>BRASILAdj3Q18</v>
      </c>
      <c r="Y75" s="29" t="str">
        <f>$B74&amp;Y77&amp;Y76</f>
        <v>BRASILPost IFRS163Q18</v>
      </c>
      <c r="Z75" s="270"/>
      <c r="AA75" s="270"/>
      <c r="AB75" s="29" t="str">
        <f>$B74&amp;AB77&amp;AB76</f>
        <v>BRASILPre IFRS164Q19</v>
      </c>
      <c r="AC75" s="29" t="str">
        <f>$B74&amp;AC76&amp;AC77</f>
        <v>BRASILAdj4Q19</v>
      </c>
      <c r="AD75" s="29" t="str">
        <f>$B74&amp;AD77&amp;AD76</f>
        <v>BRASILPost IFRS164Q19</v>
      </c>
      <c r="AE75" s="29" t="str">
        <f>$B74&amp;AE77&amp;AE76</f>
        <v>BRASILPre IFRS164Q18</v>
      </c>
      <c r="AF75" s="29" t="str">
        <f>$B74&amp;AF76&amp;AF77</f>
        <v>BRASILAdj4Q18</v>
      </c>
      <c r="AG75" s="29" t="str">
        <f>$B74&amp;AG77&amp;AG76</f>
        <v>BRASILPost IFRS164Q18</v>
      </c>
      <c r="AH75" s="270"/>
      <c r="AI75" s="226"/>
    </row>
    <row r="76" spans="1:35" ht="15.75" customHeight="1">
      <c r="A76" s="273" t="s">
        <v>146</v>
      </c>
      <c r="B76" s="296" t="s">
        <v>311</v>
      </c>
      <c r="C76" s="274" t="s">
        <v>235</v>
      </c>
      <c r="D76" s="275" t="s">
        <v>132</v>
      </c>
      <c r="E76" s="276" t="s">
        <v>149</v>
      </c>
      <c r="F76" s="277" t="s">
        <v>132</v>
      </c>
      <c r="G76" s="275" t="s">
        <v>168</v>
      </c>
      <c r="H76" s="276" t="s">
        <v>150</v>
      </c>
      <c r="I76" s="277" t="s">
        <v>168</v>
      </c>
      <c r="J76" s="278" t="s">
        <v>303</v>
      </c>
      <c r="K76" s="278" t="s">
        <v>303</v>
      </c>
      <c r="L76" s="275" t="s">
        <v>154</v>
      </c>
      <c r="M76" s="276" t="s">
        <v>149</v>
      </c>
      <c r="N76" s="277" t="s">
        <v>154</v>
      </c>
      <c r="O76" s="275" t="s">
        <v>169</v>
      </c>
      <c r="P76" s="276" t="s">
        <v>149</v>
      </c>
      <c r="Q76" s="277" t="s">
        <v>169</v>
      </c>
      <c r="R76" s="278" t="s">
        <v>303</v>
      </c>
      <c r="S76" s="278" t="s">
        <v>303</v>
      </c>
      <c r="T76" s="275" t="s">
        <v>155</v>
      </c>
      <c r="U76" s="276" t="s">
        <v>149</v>
      </c>
      <c r="V76" s="277" t="s">
        <v>155</v>
      </c>
      <c r="W76" s="275" t="s">
        <v>170</v>
      </c>
      <c r="X76" s="276" t="s">
        <v>149</v>
      </c>
      <c r="Y76" s="277" t="s">
        <v>170</v>
      </c>
      <c r="Z76" s="278" t="s">
        <v>303</v>
      </c>
      <c r="AA76" s="278" t="s">
        <v>303</v>
      </c>
      <c r="AB76" s="275" t="s">
        <v>156</v>
      </c>
      <c r="AC76" s="276" t="s">
        <v>149</v>
      </c>
      <c r="AD76" s="277" t="s">
        <v>156</v>
      </c>
      <c r="AE76" s="275" t="s">
        <v>171</v>
      </c>
      <c r="AF76" s="276" t="s">
        <v>149</v>
      </c>
      <c r="AG76" s="277" t="s">
        <v>171</v>
      </c>
      <c r="AH76" s="278" t="s">
        <v>303</v>
      </c>
      <c r="AI76" s="278" t="s">
        <v>303</v>
      </c>
    </row>
    <row r="77" spans="1:35" ht="21.75" customHeight="1" thickBot="1">
      <c r="A77" s="205"/>
      <c r="B77" s="297" t="s">
        <v>194</v>
      </c>
      <c r="C77" s="113" t="s">
        <v>145</v>
      </c>
      <c r="D77" s="256" t="s">
        <v>151</v>
      </c>
      <c r="E77" s="279" t="str">
        <f>D76</f>
        <v>1Q19</v>
      </c>
      <c r="F77" s="280" t="s">
        <v>152</v>
      </c>
      <c r="G77" s="256" t="s">
        <v>151</v>
      </c>
      <c r="H77" s="279" t="str">
        <f>G76</f>
        <v>1Q18</v>
      </c>
      <c r="I77" s="280" t="s">
        <v>152</v>
      </c>
      <c r="J77" s="281" t="s">
        <v>151</v>
      </c>
      <c r="K77" s="281" t="s">
        <v>152</v>
      </c>
      <c r="L77" s="256" t="s">
        <v>151</v>
      </c>
      <c r="M77" s="279" t="str">
        <f>L76</f>
        <v>2Q19</v>
      </c>
      <c r="N77" s="280" t="s">
        <v>152</v>
      </c>
      <c r="O77" s="256" t="s">
        <v>151</v>
      </c>
      <c r="P77" s="279" t="str">
        <f>O76</f>
        <v>2Q18</v>
      </c>
      <c r="Q77" s="280" t="s">
        <v>152</v>
      </c>
      <c r="R77" s="281" t="s">
        <v>151</v>
      </c>
      <c r="S77" s="281" t="s">
        <v>152</v>
      </c>
      <c r="T77" s="256" t="s">
        <v>151</v>
      </c>
      <c r="U77" s="279" t="str">
        <f>T76</f>
        <v>3Q19</v>
      </c>
      <c r="V77" s="280" t="s">
        <v>152</v>
      </c>
      <c r="W77" s="256" t="s">
        <v>151</v>
      </c>
      <c r="X77" s="279" t="str">
        <f>W76</f>
        <v>3Q18</v>
      </c>
      <c r="Y77" s="280" t="s">
        <v>152</v>
      </c>
      <c r="Z77" s="281" t="s">
        <v>151</v>
      </c>
      <c r="AA77" s="281" t="s">
        <v>152</v>
      </c>
      <c r="AB77" s="256" t="s">
        <v>151</v>
      </c>
      <c r="AC77" s="279" t="str">
        <f>AB76</f>
        <v>4Q19</v>
      </c>
      <c r="AD77" s="280" t="s">
        <v>152</v>
      </c>
      <c r="AE77" s="256" t="s">
        <v>151</v>
      </c>
      <c r="AF77" s="279" t="str">
        <f>AE76</f>
        <v>4Q18</v>
      </c>
      <c r="AG77" s="280" t="s">
        <v>152</v>
      </c>
      <c r="AH77" s="281" t="s">
        <v>151</v>
      </c>
      <c r="AI77" s="281" t="s">
        <v>152</v>
      </c>
    </row>
    <row r="78" spans="1:35" hidden="1" outlineLevel="1">
      <c r="A78" s="42" t="s">
        <v>0</v>
      </c>
      <c r="B78" s="53" t="s">
        <v>196</v>
      </c>
      <c r="C78" s="43" t="s">
        <v>1</v>
      </c>
      <c r="D78" s="308">
        <v>0</v>
      </c>
      <c r="E78" s="282">
        <v>0</v>
      </c>
      <c r="F78" s="309">
        <v>0</v>
      </c>
      <c r="G78" s="310">
        <v>0</v>
      </c>
      <c r="H78" s="282">
        <v>0</v>
      </c>
      <c r="I78" s="309">
        <v>0</v>
      </c>
      <c r="J78" s="45" t="str">
        <f>IFERROR(IF((ABS((D78/G78)-1))&lt;100%,(D78/G78)-1,"N/A"),"")</f>
        <v/>
      </c>
      <c r="K78" s="45" t="str">
        <f>IFERROR(IF((ABS((F78/I78)-1))&lt;100%,(F78/I78)-1,"N/A"),"")</f>
        <v/>
      </c>
      <c r="L78" s="308">
        <v>0</v>
      </c>
      <c r="M78" s="282">
        <v>0</v>
      </c>
      <c r="N78" s="309">
        <v>0</v>
      </c>
      <c r="O78" s="310">
        <v>0</v>
      </c>
      <c r="P78" s="282">
        <v>0</v>
      </c>
      <c r="Q78" s="309">
        <v>0</v>
      </c>
      <c r="R78" s="45" t="str">
        <f>IFERROR(IF((ABS((L78/O78)-1))&lt;100%,(L78/O78)-1,"N/A"),"")</f>
        <v/>
      </c>
      <c r="S78" s="45" t="str">
        <f>IFERROR(IF((ABS((N78/Q78)-1))&lt;100%,(N78/Q78)-1,"N/A"),"")</f>
        <v/>
      </c>
      <c r="T78" s="308">
        <v>0</v>
      </c>
      <c r="U78" s="282">
        <v>0</v>
      </c>
      <c r="V78" s="309">
        <v>0</v>
      </c>
      <c r="W78" s="310">
        <v>0</v>
      </c>
      <c r="X78" s="282">
        <v>0</v>
      </c>
      <c r="Y78" s="309">
        <v>0</v>
      </c>
      <c r="Z78" s="45" t="str">
        <f>IFERROR(IF((ABS((T78/W78)-1))&lt;100%,(T78/W78)-1,"N/A"),"")</f>
        <v/>
      </c>
      <c r="AA78" s="45" t="str">
        <f>IFERROR(IF((ABS((V78/Y78)-1))&lt;100%,(V78/Y78)-1,"N/A"),"")</f>
        <v/>
      </c>
      <c r="AB78" s="308">
        <v>0</v>
      </c>
      <c r="AC78" s="282">
        <v>0</v>
      </c>
      <c r="AD78" s="309">
        <v>0</v>
      </c>
      <c r="AE78" s="310">
        <v>0</v>
      </c>
      <c r="AF78" s="282">
        <v>0</v>
      </c>
      <c r="AG78" s="309">
        <v>0</v>
      </c>
      <c r="AH78" s="45" t="str">
        <f>IFERROR(IF((ABS((AB78/AE78)-1))&lt;100%,(AB78/AE78)-1,"N/A"),"")</f>
        <v/>
      </c>
      <c r="AI78" s="45" t="str">
        <f>IFERROR(IF((ABS((AD78/AG78)-1))&lt;100%,(AD78/AG78)-1,"N/A"),"")</f>
        <v/>
      </c>
    </row>
    <row r="79" spans="1:35" hidden="1" outlineLevel="1">
      <c r="A79" s="42" t="s">
        <v>2</v>
      </c>
      <c r="B79" s="53" t="s">
        <v>2</v>
      </c>
      <c r="C79" s="43" t="s">
        <v>3</v>
      </c>
      <c r="D79" s="308">
        <v>0</v>
      </c>
      <c r="E79" s="282">
        <v>0</v>
      </c>
      <c r="F79" s="309">
        <v>0</v>
      </c>
      <c r="G79" s="310">
        <v>0</v>
      </c>
      <c r="H79" s="282">
        <v>0</v>
      </c>
      <c r="I79" s="309">
        <v>0</v>
      </c>
      <c r="J79" s="45" t="str">
        <f>IFERROR(IF((ABS((D79/G79)-1))&lt;100%,(D79/G79)-1,"N/A"),"")</f>
        <v/>
      </c>
      <c r="K79" s="45" t="str">
        <f>IFERROR(IF((ABS((F79/I79)-1))&lt;100%,(F79/I79)-1,"N/A"),"")</f>
        <v/>
      </c>
      <c r="L79" s="308">
        <v>0</v>
      </c>
      <c r="M79" s="282">
        <v>0</v>
      </c>
      <c r="N79" s="309">
        <v>0</v>
      </c>
      <c r="O79" s="310">
        <v>0</v>
      </c>
      <c r="P79" s="282">
        <v>0</v>
      </c>
      <c r="Q79" s="309">
        <v>0</v>
      </c>
      <c r="R79" s="45" t="str">
        <f>IFERROR(IF((ABS((L79/O79)-1))&lt;100%,(L79/O79)-1,"N/A"),"")</f>
        <v/>
      </c>
      <c r="S79" s="45" t="str">
        <f>IFERROR(IF((ABS((N79/Q79)-1))&lt;100%,(N79/Q79)-1,"N/A"),"")</f>
        <v/>
      </c>
      <c r="T79" s="308">
        <v>0</v>
      </c>
      <c r="U79" s="282">
        <v>0</v>
      </c>
      <c r="V79" s="309">
        <v>0</v>
      </c>
      <c r="W79" s="310">
        <v>0</v>
      </c>
      <c r="X79" s="282">
        <v>0</v>
      </c>
      <c r="Y79" s="309">
        <v>0</v>
      </c>
      <c r="Z79" s="45" t="str">
        <f>IFERROR(IF((ABS((T79/W79)-1))&lt;100%,(T79/W79)-1,"N/A"),"")</f>
        <v/>
      </c>
      <c r="AA79" s="45" t="str">
        <f>IFERROR(IF((ABS((V79/Y79)-1))&lt;100%,(V79/Y79)-1,"N/A"),"")</f>
        <v/>
      </c>
      <c r="AB79" s="308">
        <v>0</v>
      </c>
      <c r="AC79" s="282">
        <v>0</v>
      </c>
      <c r="AD79" s="309">
        <v>0</v>
      </c>
      <c r="AE79" s="310">
        <v>0</v>
      </c>
      <c r="AF79" s="282">
        <v>0</v>
      </c>
      <c r="AG79" s="309">
        <v>0</v>
      </c>
      <c r="AH79" s="45" t="str">
        <f>IFERROR(IF((ABS((AB79/AE79)-1))&lt;100%,(AB79/AE79)-1,"N/A"),"")</f>
        <v/>
      </c>
      <c r="AI79" s="45" t="str">
        <f>IFERROR(IF((ABS((AD79/AG79)-1))&lt;100%,(AD79/AG79)-1,"N/A"),"")</f>
        <v/>
      </c>
    </row>
    <row r="80" spans="1:35" collapsed="1">
      <c r="A80" s="66" t="s">
        <v>4</v>
      </c>
      <c r="B80" s="311" t="s">
        <v>4</v>
      </c>
      <c r="C80" s="144" t="s">
        <v>5</v>
      </c>
      <c r="D80" s="312">
        <v>0</v>
      </c>
      <c r="E80" s="313">
        <v>0</v>
      </c>
      <c r="F80" s="314">
        <v>0</v>
      </c>
      <c r="G80" s="312">
        <v>0</v>
      </c>
      <c r="H80" s="313">
        <v>0</v>
      </c>
      <c r="I80" s="314">
        <v>0</v>
      </c>
      <c r="J80" s="51" t="str">
        <f>IFERROR(IF((ABS((D80/G80)-1))&lt;100%,(D80/G80)-1,"N/A"),"")</f>
        <v/>
      </c>
      <c r="K80" s="51" t="str">
        <f>IFERROR(IF((ABS((F80/I80)-1))&lt;100%,(F80/I80)-1,"N/A"),"")</f>
        <v/>
      </c>
      <c r="L80" s="312">
        <v>0</v>
      </c>
      <c r="M80" s="313">
        <v>0</v>
      </c>
      <c r="N80" s="314">
        <v>0</v>
      </c>
      <c r="O80" s="312">
        <v>0</v>
      </c>
      <c r="P80" s="313">
        <v>0</v>
      </c>
      <c r="Q80" s="314">
        <v>0</v>
      </c>
      <c r="R80" s="51" t="str">
        <f>IFERROR(IF((ABS((L80/O80)-1))&lt;100%,(L80/O80)-1,"N/A"),"")</f>
        <v/>
      </c>
      <c r="S80" s="51" t="str">
        <f>IFERROR(IF((ABS((N80/Q80)-1))&lt;100%,(N80/Q80)-1,"N/A"),"")</f>
        <v/>
      </c>
      <c r="T80" s="312">
        <v>0</v>
      </c>
      <c r="U80" s="313">
        <v>0</v>
      </c>
      <c r="V80" s="314">
        <v>0</v>
      </c>
      <c r="W80" s="312">
        <v>0</v>
      </c>
      <c r="X80" s="313">
        <v>0</v>
      </c>
      <c r="Y80" s="314">
        <v>0</v>
      </c>
      <c r="Z80" s="51" t="str">
        <f>IFERROR(IF((ABS((T80/W80)-1))&lt;100%,(T80/W80)-1,"N/A"),"")</f>
        <v/>
      </c>
      <c r="AA80" s="51" t="str">
        <f>IFERROR(IF((ABS((V80/Y80)-1))&lt;100%,(V80/Y80)-1,"N/A"),"")</f>
        <v/>
      </c>
      <c r="AB80" s="312">
        <v>0</v>
      </c>
      <c r="AC80" s="313">
        <v>0</v>
      </c>
      <c r="AD80" s="314">
        <v>0</v>
      </c>
      <c r="AE80" s="312">
        <v>0</v>
      </c>
      <c r="AF80" s="313">
        <v>0</v>
      </c>
      <c r="AG80" s="314">
        <v>0</v>
      </c>
      <c r="AH80" s="51" t="str">
        <f>IFERROR(IF((ABS((AB80/AE80)-1))&lt;100%,(AB80/AE80)-1,"N/A"),"")</f>
        <v/>
      </c>
      <c r="AI80" s="51" t="str">
        <f>IFERROR(IF((ABS((AD80/AG80)-1))&lt;100%,(AD80/AG80)-1,"N/A"),"")</f>
        <v/>
      </c>
    </row>
    <row r="81" spans="1:35" hidden="1" outlineLevel="1">
      <c r="A81" s="42" t="s">
        <v>6</v>
      </c>
      <c r="B81" s="53" t="s">
        <v>6</v>
      </c>
      <c r="C81" s="43" t="s">
        <v>126</v>
      </c>
      <c r="D81" s="308">
        <v>0</v>
      </c>
      <c r="E81" s="282">
        <v>0</v>
      </c>
      <c r="F81" s="309">
        <v>0</v>
      </c>
      <c r="G81" s="310">
        <v>0</v>
      </c>
      <c r="H81" s="282">
        <v>0</v>
      </c>
      <c r="I81" s="309">
        <v>0</v>
      </c>
      <c r="J81" s="54" t="str">
        <f t="shared" ref="J81:J82" si="144">IFERROR(IF((ABS((D81/G81)-1))&lt;100%,(D81/G81)-1,"N/A"),"")</f>
        <v/>
      </c>
      <c r="K81" s="54" t="str">
        <f t="shared" ref="K81:K82" si="145">IFERROR(IF((ABS((F81/I81)-1))&lt;100%,(F81/I81)-1,"N/A"),"")</f>
        <v/>
      </c>
      <c r="L81" s="308">
        <v>0</v>
      </c>
      <c r="M81" s="282">
        <v>0</v>
      </c>
      <c r="N81" s="309">
        <v>0</v>
      </c>
      <c r="O81" s="310">
        <v>0</v>
      </c>
      <c r="P81" s="282">
        <v>0</v>
      </c>
      <c r="Q81" s="309">
        <v>0</v>
      </c>
      <c r="R81" s="54" t="str">
        <f t="shared" ref="R81:R82" si="146">IFERROR(IF((ABS((L81/O81)-1))&lt;100%,(L81/O81)-1,"N/A"),"")</f>
        <v/>
      </c>
      <c r="S81" s="54" t="str">
        <f t="shared" ref="S81:S82" si="147">IFERROR(IF((ABS((N81/Q81)-1))&lt;100%,(N81/Q81)-1,"N/A"),"")</f>
        <v/>
      </c>
      <c r="T81" s="308">
        <v>0</v>
      </c>
      <c r="U81" s="282">
        <v>0</v>
      </c>
      <c r="V81" s="309">
        <v>0</v>
      </c>
      <c r="W81" s="310">
        <v>0</v>
      </c>
      <c r="X81" s="282">
        <v>0</v>
      </c>
      <c r="Y81" s="309">
        <v>0</v>
      </c>
      <c r="Z81" s="54" t="str">
        <f t="shared" ref="Z81:Z82" si="148">IFERROR(IF((ABS((T81/W81)-1))&lt;100%,(T81/W81)-1,"N/A"),"")</f>
        <v/>
      </c>
      <c r="AA81" s="54" t="str">
        <f t="shared" ref="AA81:AA82" si="149">IFERROR(IF((ABS((V81/Y81)-1))&lt;100%,(V81/Y81)-1,"N/A"),"")</f>
        <v/>
      </c>
      <c r="AB81" s="308">
        <v>0</v>
      </c>
      <c r="AC81" s="282">
        <v>0</v>
      </c>
      <c r="AD81" s="309">
        <v>0</v>
      </c>
      <c r="AE81" s="310">
        <v>0</v>
      </c>
      <c r="AF81" s="282">
        <v>0</v>
      </c>
      <c r="AG81" s="309">
        <v>0</v>
      </c>
      <c r="AH81" s="54" t="str">
        <f t="shared" ref="AH81:AH82" si="150">IFERROR(IF((ABS((AB81/AE81)-1))&lt;100%,(AB81/AE81)-1,"N/A"),"")</f>
        <v/>
      </c>
      <c r="AI81" s="54" t="str">
        <f t="shared" ref="AI81:AI82" si="151">IFERROR(IF((ABS((AD81/AG81)-1))&lt;100%,(AD81/AG81)-1,"N/A"),"")</f>
        <v/>
      </c>
    </row>
    <row r="82" spans="1:35" hidden="1" outlineLevel="1">
      <c r="A82" s="42" t="s">
        <v>93</v>
      </c>
      <c r="B82" s="53" t="s">
        <v>203</v>
      </c>
      <c r="C82" s="43" t="s">
        <v>94</v>
      </c>
      <c r="D82" s="48">
        <v>0</v>
      </c>
      <c r="E82" s="282">
        <v>0</v>
      </c>
      <c r="F82" s="283">
        <v>0</v>
      </c>
      <c r="G82" s="48">
        <v>0</v>
      </c>
      <c r="H82" s="282">
        <v>0</v>
      </c>
      <c r="I82" s="283">
        <v>0</v>
      </c>
      <c r="J82" s="54" t="str">
        <f t="shared" si="144"/>
        <v/>
      </c>
      <c r="K82" s="54" t="str">
        <f t="shared" si="145"/>
        <v/>
      </c>
      <c r="L82" s="48">
        <v>0</v>
      </c>
      <c r="M82" s="282">
        <v>0</v>
      </c>
      <c r="N82" s="283">
        <v>0</v>
      </c>
      <c r="O82" s="48">
        <v>0</v>
      </c>
      <c r="P82" s="282">
        <v>0</v>
      </c>
      <c r="Q82" s="283">
        <v>0</v>
      </c>
      <c r="R82" s="54" t="str">
        <f t="shared" si="146"/>
        <v/>
      </c>
      <c r="S82" s="54" t="str">
        <f t="shared" si="147"/>
        <v/>
      </c>
      <c r="T82" s="48">
        <v>0</v>
      </c>
      <c r="U82" s="282">
        <v>0</v>
      </c>
      <c r="V82" s="283">
        <v>0</v>
      </c>
      <c r="W82" s="48">
        <v>0</v>
      </c>
      <c r="X82" s="282">
        <v>0</v>
      </c>
      <c r="Y82" s="283">
        <v>0</v>
      </c>
      <c r="Z82" s="54" t="str">
        <f t="shared" si="148"/>
        <v/>
      </c>
      <c r="AA82" s="54" t="str">
        <f t="shared" si="149"/>
        <v/>
      </c>
      <c r="AB82" s="48">
        <v>0</v>
      </c>
      <c r="AC82" s="282">
        <v>0</v>
      </c>
      <c r="AD82" s="283">
        <v>0</v>
      </c>
      <c r="AE82" s="48">
        <v>0</v>
      </c>
      <c r="AF82" s="282">
        <v>0</v>
      </c>
      <c r="AG82" s="283">
        <v>0</v>
      </c>
      <c r="AH82" s="54" t="str">
        <f t="shared" si="150"/>
        <v/>
      </c>
      <c r="AI82" s="54" t="str">
        <f t="shared" si="151"/>
        <v/>
      </c>
    </row>
    <row r="83" spans="1:35" collapsed="1">
      <c r="A83" s="78" t="s">
        <v>7</v>
      </c>
      <c r="B83" s="311" t="s">
        <v>7</v>
      </c>
      <c r="C83" s="144" t="s">
        <v>8</v>
      </c>
      <c r="D83" s="312">
        <v>0</v>
      </c>
      <c r="E83" s="313">
        <v>0</v>
      </c>
      <c r="F83" s="314">
        <v>0</v>
      </c>
      <c r="G83" s="312">
        <v>0</v>
      </c>
      <c r="H83" s="313">
        <v>0</v>
      </c>
      <c r="I83" s="314">
        <v>0</v>
      </c>
      <c r="J83" s="51" t="str">
        <f>IFERROR(IF((ABS((D83/G83)-1))&lt;100%,(D83/G83)-1,"N/A"),"")</f>
        <v/>
      </c>
      <c r="K83" s="51" t="str">
        <f>IFERROR(IF((ABS((F83/I83)-1))&lt;100%,(F83/I83)-1,"N/A"),"")</f>
        <v/>
      </c>
      <c r="L83" s="312">
        <v>0</v>
      </c>
      <c r="M83" s="313">
        <v>0</v>
      </c>
      <c r="N83" s="314">
        <v>0</v>
      </c>
      <c r="O83" s="312">
        <v>0</v>
      </c>
      <c r="P83" s="313">
        <v>0</v>
      </c>
      <c r="Q83" s="314">
        <v>0</v>
      </c>
      <c r="R83" s="51" t="str">
        <f>IFERROR(IF((ABS((L83/O83)-1))&lt;100%,(L83/O83)-1,"N/A"),"")</f>
        <v/>
      </c>
      <c r="S83" s="51" t="str">
        <f>IFERROR(IF((ABS((N83/Q83)-1))&lt;100%,(N83/Q83)-1,"N/A"),"")</f>
        <v/>
      </c>
      <c r="T83" s="312">
        <v>0</v>
      </c>
      <c r="U83" s="313">
        <v>0</v>
      </c>
      <c r="V83" s="314">
        <v>0</v>
      </c>
      <c r="W83" s="312">
        <v>0</v>
      </c>
      <c r="X83" s="313">
        <v>0</v>
      </c>
      <c r="Y83" s="314">
        <v>0</v>
      </c>
      <c r="Z83" s="51" t="str">
        <f>IFERROR(IF((ABS((T83/W83)-1))&lt;100%,(T83/W83)-1,"N/A"),"")</f>
        <v/>
      </c>
      <c r="AA83" s="51" t="str">
        <f>IFERROR(IF((ABS((V83/Y83)-1))&lt;100%,(V83/Y83)-1,"N/A"),"")</f>
        <v/>
      </c>
      <c r="AB83" s="312">
        <v>0</v>
      </c>
      <c r="AC83" s="313">
        <v>0</v>
      </c>
      <c r="AD83" s="314">
        <v>0</v>
      </c>
      <c r="AE83" s="312">
        <v>0</v>
      </c>
      <c r="AF83" s="313">
        <v>0</v>
      </c>
      <c r="AG83" s="314">
        <v>0</v>
      </c>
      <c r="AH83" s="51" t="str">
        <f>IFERROR(IF((ABS((AB83/AE83)-1))&lt;100%,(AB83/AE83)-1,"N/A"),"")</f>
        <v/>
      </c>
      <c r="AI83" s="51" t="str">
        <f>IFERROR(IF((ABS((AD83/AG83)-1))&lt;100%,(AD83/AG83)-1,"N/A"),"")</f>
        <v/>
      </c>
    </row>
    <row r="84" spans="1:35" s="64" customFormat="1" ht="11.25">
      <c r="A84" s="57" t="s">
        <v>9</v>
      </c>
      <c r="B84" s="58" t="s">
        <v>9</v>
      </c>
      <c r="C84" s="59" t="s">
        <v>248</v>
      </c>
      <c r="D84" s="315" t="str">
        <f>IFERROR(D83/D$80,"")</f>
        <v/>
      </c>
      <c r="E84" s="286" t="str">
        <f>IFERROR(E83/E$7,"")</f>
        <v/>
      </c>
      <c r="F84" s="316" t="str">
        <f>IFERROR(F83/F$80,"")</f>
        <v/>
      </c>
      <c r="G84" s="315" t="str">
        <f>IFERROR(G83/G$80,"")</f>
        <v/>
      </c>
      <c r="H84" s="286" t="str">
        <f>IFERROR(H83/H$7,"")</f>
        <v/>
      </c>
      <c r="I84" s="316" t="str">
        <f>IFERROR(I83/I$80,"")</f>
        <v/>
      </c>
      <c r="J84" s="61" t="str">
        <f>IFERROR(IF((ABS((D84-G84)*10000))&lt;100,(D84-G84)*10000,"N/A"),"")</f>
        <v/>
      </c>
      <c r="K84" s="61" t="str">
        <f>IFERROR(IF((ABS((F84-I84)*10000))&lt;100,(F84-I84)*10000,"N/A"),"")</f>
        <v/>
      </c>
      <c r="L84" s="315" t="str">
        <f>IFERROR(L83/L$80,"")</f>
        <v/>
      </c>
      <c r="M84" s="286" t="str">
        <f>IFERROR(M83/M$7,"")</f>
        <v/>
      </c>
      <c r="N84" s="316" t="str">
        <f>IFERROR(N83/N$80,"")</f>
        <v/>
      </c>
      <c r="O84" s="315" t="str">
        <f>IFERROR(O83/O$80,"")</f>
        <v/>
      </c>
      <c r="P84" s="286" t="str">
        <f>IFERROR(P83/P$7,"")</f>
        <v/>
      </c>
      <c r="Q84" s="316" t="str">
        <f>IFERROR(Q83/Q$80,"")</f>
        <v/>
      </c>
      <c r="R84" s="61" t="str">
        <f>IFERROR(IF((ABS((L84-O84)*10000))&lt;100,(L84-O84)*10000,"N/A"),"")</f>
        <v/>
      </c>
      <c r="S84" s="61" t="str">
        <f>IFERROR(IF((ABS((N84-Q84)*10000))&lt;100,(N84-Q84)*10000,"N/A"),"")</f>
        <v/>
      </c>
      <c r="T84" s="315" t="str">
        <f>IFERROR(T83/T$80,"")</f>
        <v/>
      </c>
      <c r="U84" s="286" t="str">
        <f>IFERROR(U83/U$7,"")</f>
        <v/>
      </c>
      <c r="V84" s="316" t="str">
        <f>IFERROR(V83/V$80,"")</f>
        <v/>
      </c>
      <c r="W84" s="315" t="str">
        <f>IFERROR(W83/W$80,"")</f>
        <v/>
      </c>
      <c r="X84" s="286" t="str">
        <f>IFERROR(X83/X$7,"")</f>
        <v/>
      </c>
      <c r="Y84" s="316" t="str">
        <f>IFERROR(Y83/Y$80,"")</f>
        <v/>
      </c>
      <c r="Z84" s="61" t="str">
        <f>IFERROR(IF((ABS((T84-W84)*10000))&lt;100,(T84-W84)*10000,"N/A"),"")</f>
        <v/>
      </c>
      <c r="AA84" s="61" t="str">
        <f>IFERROR(IF((ABS((V84-Y84)*10000))&lt;100,(V84-Y84)*10000,"N/A"),"")</f>
        <v/>
      </c>
      <c r="AB84" s="315" t="str">
        <f>IFERROR(AB83/AB$80,"")</f>
        <v/>
      </c>
      <c r="AC84" s="286" t="str">
        <f>IFERROR(AC83/AC$7,"")</f>
        <v/>
      </c>
      <c r="AD84" s="316" t="str">
        <f>IFERROR(AD83/AD$80,"")</f>
        <v/>
      </c>
      <c r="AE84" s="315" t="str">
        <f>IFERROR(AE83/AE$80,"")</f>
        <v/>
      </c>
      <c r="AF84" s="286" t="str">
        <f>IFERROR(AF83/AF$7,"")</f>
        <v/>
      </c>
      <c r="AG84" s="316" t="str">
        <f>IFERROR(AG83/AG$80,"")</f>
        <v/>
      </c>
      <c r="AH84" s="61" t="str">
        <f>IFERROR(IF((ABS((AB84-AE84)*10000))&lt;100,(AB84-AE84)*10000,"N/A"),"")</f>
        <v/>
      </c>
      <c r="AI84" s="61" t="str">
        <f>IFERROR(IF((ABS((AD84-AG84)*10000))&lt;100,(AD84-AG84)*10000,"N/A"),"")</f>
        <v/>
      </c>
    </row>
    <row r="85" spans="1:35" hidden="1" outlineLevel="1">
      <c r="A85" s="42" t="s">
        <v>10</v>
      </c>
      <c r="B85" s="53" t="s">
        <v>10</v>
      </c>
      <c r="C85" s="43" t="s">
        <v>11</v>
      </c>
      <c r="D85" s="48">
        <v>0</v>
      </c>
      <c r="E85" s="282">
        <v>0</v>
      </c>
      <c r="F85" s="283">
        <v>0</v>
      </c>
      <c r="G85" s="48">
        <v>0</v>
      </c>
      <c r="H85" s="282">
        <v>0</v>
      </c>
      <c r="I85" s="283">
        <v>0</v>
      </c>
      <c r="J85" s="45" t="str">
        <f t="shared" ref="J85:J86" si="152">IFERROR(IF((ABS((D85/G85)-1))&lt;100%,(D85/G85)-1,"N/A"),"")</f>
        <v/>
      </c>
      <c r="K85" s="45" t="str">
        <f t="shared" ref="K85:K86" si="153">IFERROR(IF((ABS((F85/I85)-1))&lt;100%,(F85/I85)-1,"N/A"),"")</f>
        <v/>
      </c>
      <c r="L85" s="48">
        <v>0</v>
      </c>
      <c r="M85" s="282">
        <v>0</v>
      </c>
      <c r="N85" s="283">
        <v>0</v>
      </c>
      <c r="O85" s="48">
        <v>0</v>
      </c>
      <c r="P85" s="282">
        <v>0</v>
      </c>
      <c r="Q85" s="283">
        <v>0</v>
      </c>
      <c r="R85" s="45" t="str">
        <f t="shared" ref="R85:R86" si="154">IFERROR(IF((ABS((L85/O85)-1))&lt;100%,(L85/O85)-1,"N/A"),"")</f>
        <v/>
      </c>
      <c r="S85" s="45" t="str">
        <f t="shared" ref="S85:S86" si="155">IFERROR(IF((ABS((N85/Q85)-1))&lt;100%,(N85/Q85)-1,"N/A"),"")</f>
        <v/>
      </c>
      <c r="T85" s="48">
        <v>0</v>
      </c>
      <c r="U85" s="282">
        <v>0</v>
      </c>
      <c r="V85" s="283">
        <v>0</v>
      </c>
      <c r="W85" s="48">
        <v>0</v>
      </c>
      <c r="X85" s="282">
        <v>0</v>
      </c>
      <c r="Y85" s="283">
        <v>0</v>
      </c>
      <c r="Z85" s="45" t="str">
        <f t="shared" ref="Z85:Z86" si="156">IFERROR(IF((ABS((T85/W85)-1))&lt;100%,(T85/W85)-1,"N/A"),"")</f>
        <v/>
      </c>
      <c r="AA85" s="45" t="str">
        <f t="shared" ref="AA85:AA86" si="157">IFERROR(IF((ABS((V85/Y85)-1))&lt;100%,(V85/Y85)-1,"N/A"),"")</f>
        <v/>
      </c>
      <c r="AB85" s="48">
        <v>0</v>
      </c>
      <c r="AC85" s="282">
        <v>0</v>
      </c>
      <c r="AD85" s="283">
        <v>0</v>
      </c>
      <c r="AE85" s="48">
        <v>0</v>
      </c>
      <c r="AF85" s="282">
        <v>0</v>
      </c>
      <c r="AG85" s="283">
        <v>0</v>
      </c>
      <c r="AH85" s="45" t="str">
        <f t="shared" ref="AH85:AH86" si="158">IFERROR(IF((ABS((AB85/AE85)-1))&lt;100%,(AB85/AE85)-1,"N/A"),"")</f>
        <v/>
      </c>
      <c r="AI85" s="45" t="str">
        <f t="shared" ref="AI85:AI86" si="159">IFERROR(IF((ABS((AD85/AG85)-1))&lt;100%,(AD85/AG85)-1,"N/A"),"")</f>
        <v/>
      </c>
    </row>
    <row r="86" spans="1:35" hidden="1" outlineLevel="1">
      <c r="A86" s="42" t="s">
        <v>153</v>
      </c>
      <c r="B86" s="53" t="s">
        <v>197</v>
      </c>
      <c r="C86" s="43" t="s">
        <v>95</v>
      </c>
      <c r="D86" s="48">
        <v>0</v>
      </c>
      <c r="E86" s="282">
        <v>0</v>
      </c>
      <c r="F86" s="283">
        <v>0</v>
      </c>
      <c r="G86" s="48">
        <v>0</v>
      </c>
      <c r="H86" s="282">
        <v>0</v>
      </c>
      <c r="I86" s="283">
        <v>0</v>
      </c>
      <c r="J86" s="45" t="str">
        <f t="shared" si="152"/>
        <v/>
      </c>
      <c r="K86" s="45" t="str">
        <f t="shared" si="153"/>
        <v/>
      </c>
      <c r="L86" s="48">
        <v>0</v>
      </c>
      <c r="M86" s="282">
        <v>0</v>
      </c>
      <c r="N86" s="283">
        <v>0</v>
      </c>
      <c r="O86" s="48">
        <v>0</v>
      </c>
      <c r="P86" s="282">
        <v>0</v>
      </c>
      <c r="Q86" s="283">
        <v>0</v>
      </c>
      <c r="R86" s="45" t="str">
        <f t="shared" si="154"/>
        <v/>
      </c>
      <c r="S86" s="45" t="str">
        <f t="shared" si="155"/>
        <v/>
      </c>
      <c r="T86" s="48">
        <v>0</v>
      </c>
      <c r="U86" s="282">
        <v>0</v>
      </c>
      <c r="V86" s="283">
        <v>0</v>
      </c>
      <c r="W86" s="48">
        <v>0</v>
      </c>
      <c r="X86" s="282">
        <v>0</v>
      </c>
      <c r="Y86" s="283">
        <v>0</v>
      </c>
      <c r="Z86" s="45" t="str">
        <f t="shared" si="156"/>
        <v/>
      </c>
      <c r="AA86" s="45" t="str">
        <f t="shared" si="157"/>
        <v/>
      </c>
      <c r="AB86" s="48">
        <v>0</v>
      </c>
      <c r="AC86" s="282">
        <v>0</v>
      </c>
      <c r="AD86" s="283">
        <v>0</v>
      </c>
      <c r="AE86" s="48">
        <v>0</v>
      </c>
      <c r="AF86" s="282">
        <v>0</v>
      </c>
      <c r="AG86" s="283">
        <v>0</v>
      </c>
      <c r="AH86" s="45" t="str">
        <f t="shared" si="158"/>
        <v/>
      </c>
      <c r="AI86" s="45" t="str">
        <f t="shared" si="159"/>
        <v/>
      </c>
    </row>
    <row r="87" spans="1:35" s="37" customFormat="1" ht="15.75" collapsed="1">
      <c r="A87" s="66"/>
      <c r="B87" s="67" t="s">
        <v>304</v>
      </c>
      <c r="C87" s="68" t="s">
        <v>305</v>
      </c>
      <c r="D87" s="72">
        <f>D85+D86</f>
        <v>0</v>
      </c>
      <c r="E87" s="288">
        <f t="shared" ref="E87" si="160">E85+E86</f>
        <v>0</v>
      </c>
      <c r="F87" s="289">
        <f t="shared" ref="F87" si="161">F85+F86</f>
        <v>0</v>
      </c>
      <c r="G87" s="72">
        <f>G85+G86</f>
        <v>0</v>
      </c>
      <c r="H87" s="288">
        <f t="shared" ref="H87" si="162">H85+H86</f>
        <v>0</v>
      </c>
      <c r="I87" s="289">
        <f t="shared" ref="I87" si="163">I85+I86</f>
        <v>0</v>
      </c>
      <c r="J87" s="70" t="str">
        <f>IFERROR(IF((ABS((D87/G87)-1))&lt;100%,(D87/G87)-1,"N/A"),"")</f>
        <v/>
      </c>
      <c r="K87" s="70" t="str">
        <f>IFERROR(IF((ABS((F87/I87)-1))&lt;100%,(F87/I87)-1,"N/A"),"")</f>
        <v/>
      </c>
      <c r="L87" s="72">
        <f>L85+L86</f>
        <v>0</v>
      </c>
      <c r="M87" s="288">
        <f t="shared" ref="M87" si="164">M85+M86</f>
        <v>0</v>
      </c>
      <c r="N87" s="289">
        <f t="shared" ref="N87" si="165">N85+N86</f>
        <v>0</v>
      </c>
      <c r="O87" s="72">
        <f>O85+O86</f>
        <v>0</v>
      </c>
      <c r="P87" s="288">
        <f t="shared" ref="P87" si="166">P85+P86</f>
        <v>0</v>
      </c>
      <c r="Q87" s="289">
        <f t="shared" ref="Q87" si="167">Q85+Q86</f>
        <v>0</v>
      </c>
      <c r="R87" s="70" t="str">
        <f>IFERROR(IF((ABS((L87/O87)-1))&lt;100%,(L87/O87)-1,"N/A"),"")</f>
        <v/>
      </c>
      <c r="S87" s="70" t="str">
        <f>IFERROR(IF((ABS((N87/Q87)-1))&lt;100%,(N87/Q87)-1,"N/A"),"")</f>
        <v/>
      </c>
      <c r="T87" s="72">
        <f>T85+T86</f>
        <v>0</v>
      </c>
      <c r="U87" s="288">
        <f t="shared" ref="U87:V87" si="168">U85+U86</f>
        <v>0</v>
      </c>
      <c r="V87" s="289">
        <f t="shared" si="168"/>
        <v>0</v>
      </c>
      <c r="W87" s="72">
        <f>W85+W86</f>
        <v>0</v>
      </c>
      <c r="X87" s="288">
        <f t="shared" ref="X87:Y87" si="169">X85+X86</f>
        <v>0</v>
      </c>
      <c r="Y87" s="289">
        <f t="shared" si="169"/>
        <v>0</v>
      </c>
      <c r="Z87" s="70" t="str">
        <f>IFERROR(IF((ABS((T87/W87)-1))&lt;100%,(T87/W87)-1,"N/A"),"")</f>
        <v/>
      </c>
      <c r="AA87" s="70" t="str">
        <f>IFERROR(IF((ABS((V87/Y87)-1))&lt;100%,(V87/Y87)-1,"N/A"),"")</f>
        <v/>
      </c>
      <c r="AB87" s="72">
        <f>AB85+AB86</f>
        <v>0</v>
      </c>
      <c r="AC87" s="288">
        <f t="shared" ref="AC87:AD87" si="170">AC85+AC86</f>
        <v>0</v>
      </c>
      <c r="AD87" s="289">
        <f t="shared" si="170"/>
        <v>0</v>
      </c>
      <c r="AE87" s="72">
        <f>AE85+AE86</f>
        <v>0</v>
      </c>
      <c r="AF87" s="288">
        <f t="shared" ref="AF87:AG87" si="171">AF85+AF86</f>
        <v>0</v>
      </c>
      <c r="AG87" s="289">
        <f t="shared" si="171"/>
        <v>0</v>
      </c>
      <c r="AH87" s="70" t="str">
        <f>IFERROR(IF((ABS((AB87/AE87)-1))&lt;100%,(AB87/AE87)-1,"N/A"),"")</f>
        <v/>
      </c>
      <c r="AI87" s="70" t="str">
        <f>IFERROR(IF((ABS((AD87/AG87)-1))&lt;100%,(AD87/AG87)-1,"N/A"),"")</f>
        <v/>
      </c>
    </row>
    <row r="88" spans="1:35" s="291" customFormat="1" ht="11.25">
      <c r="A88" s="153"/>
      <c r="B88" s="58" t="s">
        <v>600</v>
      </c>
      <c r="C88" s="59" t="s">
        <v>599</v>
      </c>
      <c r="D88" s="63" t="str">
        <f t="shared" ref="D88:I88" si="172">IFERROR(D87/D$80,"")</f>
        <v/>
      </c>
      <c r="E88" s="290" t="str">
        <f t="shared" si="172"/>
        <v/>
      </c>
      <c r="F88" s="287" t="str">
        <f t="shared" si="172"/>
        <v/>
      </c>
      <c r="G88" s="63" t="str">
        <f t="shared" si="172"/>
        <v/>
      </c>
      <c r="H88" s="290" t="str">
        <f t="shared" si="172"/>
        <v/>
      </c>
      <c r="I88" s="287" t="str">
        <f t="shared" si="172"/>
        <v/>
      </c>
      <c r="J88" s="70" t="str">
        <f>IFERROR(IF((ABS((D88-G88)*10000))&lt;100,(D88-G88)*10000,"N/A"),"")</f>
        <v/>
      </c>
      <c r="K88" s="70" t="str">
        <f>IFERROR(IF((ABS((F88-I88)*10000))&lt;100,(F88-I88)*10000,"N/A"),"")</f>
        <v/>
      </c>
      <c r="L88" s="63" t="str">
        <f>IFERROR(-L87/L$80,"")</f>
        <v/>
      </c>
      <c r="M88" s="290" t="str">
        <f>IFERROR(M87/M$80,"")</f>
        <v/>
      </c>
      <c r="N88" s="287" t="str">
        <f>IFERROR(-N87/N$80,"")</f>
        <v/>
      </c>
      <c r="O88" s="63" t="str">
        <f>IFERROR(-O87/O$80,"")</f>
        <v/>
      </c>
      <c r="P88" s="290" t="str">
        <f>IFERROR(P87/P$80,"")</f>
        <v/>
      </c>
      <c r="Q88" s="287" t="str">
        <f>IFERROR(-Q87/Q$80,"")</f>
        <v/>
      </c>
      <c r="R88" s="70" t="str">
        <f>IFERROR(IF((ABS((L88-O88)*10000))&lt;100,(L88-O88)*10000,"N/A"),"")</f>
        <v/>
      </c>
      <c r="S88" s="70" t="str">
        <f>IFERROR(IF((ABS((N88-Q88)*10000))&lt;100,(N88-Q88)*10000,"N/A"),"")</f>
        <v/>
      </c>
      <c r="T88" s="298" t="str">
        <f>IFERROR(-T87/T$80,"")</f>
        <v/>
      </c>
      <c r="U88" s="290" t="str">
        <f>IFERROR(U87/U$80,"")</f>
        <v/>
      </c>
      <c r="V88" s="299" t="str">
        <f>IFERROR(-V87/V$80,"")</f>
        <v/>
      </c>
      <c r="W88" s="298" t="str">
        <f>IFERROR(-W87/W$80,"")</f>
        <v/>
      </c>
      <c r="X88" s="290" t="str">
        <f>IFERROR(X87/X$80,"")</f>
        <v/>
      </c>
      <c r="Y88" s="299" t="str">
        <f>IFERROR(-Y87/Y$80,"")</f>
        <v/>
      </c>
      <c r="Z88" s="70" t="str">
        <f>IFERROR(IF((ABS((T88-W88)*10000))&lt;100,(T88-W88)*10000,"N/A"),"")</f>
        <v/>
      </c>
      <c r="AA88" s="70" t="str">
        <f>IFERROR(IF((ABS((V88-Y88)*10000))&lt;100,(V88-Y88)*10000,"N/A"),"")</f>
        <v/>
      </c>
      <c r="AB88" s="298" t="str">
        <f>IFERROR(-AB87/AB$80,"")</f>
        <v/>
      </c>
      <c r="AC88" s="290" t="str">
        <f>IFERROR(AC87/AC$80,"")</f>
        <v/>
      </c>
      <c r="AD88" s="299" t="str">
        <f>IFERROR(-AD87/AD$80,"")</f>
        <v/>
      </c>
      <c r="AE88" s="298" t="str">
        <f>IFERROR(-AE87/AE$80,"")</f>
        <v/>
      </c>
      <c r="AF88" s="290" t="str">
        <f>IFERROR(AF87/AF$80,"")</f>
        <v/>
      </c>
      <c r="AG88" s="299" t="str">
        <f>IFERROR(-AG87/AG$80,"")</f>
        <v/>
      </c>
      <c r="AH88" s="70" t="str">
        <f>IFERROR(IF((ABS((AB88-AE88)*10000))&lt;100,(AB88-AE88)*10000,"N/A"),"")</f>
        <v/>
      </c>
      <c r="AI88" s="70" t="str">
        <f>IFERROR(IF((ABS((AD88-AG88)*10000))&lt;100,(AD88-AG88)*10000,"N/A"),"")</f>
        <v/>
      </c>
    </row>
    <row r="89" spans="1:35">
      <c r="A89" s="78" t="s">
        <v>12</v>
      </c>
      <c r="B89" s="311" t="s">
        <v>12</v>
      </c>
      <c r="C89" s="144" t="s">
        <v>13</v>
      </c>
      <c r="D89" s="312">
        <v>0</v>
      </c>
      <c r="E89" s="313">
        <v>0</v>
      </c>
      <c r="F89" s="314">
        <v>0</v>
      </c>
      <c r="G89" s="312">
        <v>0</v>
      </c>
      <c r="H89" s="313">
        <v>0</v>
      </c>
      <c r="I89" s="314">
        <v>0</v>
      </c>
      <c r="J89" s="51" t="str">
        <f>IFERROR(IF((ABS((D89/G89)-1))&lt;100%,(D89/G89)-1,"N/A"),"")</f>
        <v/>
      </c>
      <c r="K89" s="51" t="str">
        <f>IFERROR(IF((ABS((F89/I89)-1))&lt;100%,(F89/I89)-1,"N/A"),"")</f>
        <v/>
      </c>
      <c r="L89" s="312">
        <v>0</v>
      </c>
      <c r="M89" s="313">
        <v>0</v>
      </c>
      <c r="N89" s="314">
        <v>0</v>
      </c>
      <c r="O89" s="312">
        <v>0</v>
      </c>
      <c r="P89" s="313">
        <v>0</v>
      </c>
      <c r="Q89" s="314">
        <v>0</v>
      </c>
      <c r="R89" s="51" t="str">
        <f>IFERROR(IF((ABS((L89/O89)-1))&lt;100%,(L89/O89)-1,"N/A"),"")</f>
        <v/>
      </c>
      <c r="S89" s="51" t="str">
        <f>IFERROR(IF((ABS((N89/Q89)-1))&lt;100%,(N89/Q89)-1,"N/A"),"")</f>
        <v/>
      </c>
      <c r="T89" s="312">
        <v>0</v>
      </c>
      <c r="U89" s="313">
        <v>0</v>
      </c>
      <c r="V89" s="314">
        <v>0</v>
      </c>
      <c r="W89" s="312">
        <v>0</v>
      </c>
      <c r="X89" s="313">
        <v>0</v>
      </c>
      <c r="Y89" s="314">
        <v>0</v>
      </c>
      <c r="Z89" s="51" t="str">
        <f>IFERROR(IF((ABS((T89/W89)-1))&lt;100%,(T89/W89)-1,"N/A"),"")</f>
        <v/>
      </c>
      <c r="AA89" s="51" t="str">
        <f>IFERROR(IF((ABS((V89/Y89)-1))&lt;100%,(V89/Y89)-1,"N/A"),"")</f>
        <v/>
      </c>
      <c r="AB89" s="312">
        <v>0</v>
      </c>
      <c r="AC89" s="313">
        <v>0</v>
      </c>
      <c r="AD89" s="314">
        <v>0</v>
      </c>
      <c r="AE89" s="312">
        <v>0</v>
      </c>
      <c r="AF89" s="313">
        <v>0</v>
      </c>
      <c r="AG89" s="314">
        <v>0</v>
      </c>
      <c r="AH89" s="51" t="str">
        <f>IFERROR(IF((ABS((AB89/AE89)-1))&lt;100%,(AB89/AE89)-1,"N/A"),"")</f>
        <v/>
      </c>
      <c r="AI89" s="51" t="str">
        <f>IFERROR(IF((ABS((AD89/AG89)-1))&lt;100%,(AD89/AG89)-1,"N/A"),"")</f>
        <v/>
      </c>
    </row>
    <row r="90" spans="1:35" s="64" customFormat="1" ht="11.25">
      <c r="A90" s="57" t="s">
        <v>14</v>
      </c>
      <c r="B90" s="58" t="s">
        <v>14</v>
      </c>
      <c r="C90" s="59" t="s">
        <v>249</v>
      </c>
      <c r="D90" s="315" t="str">
        <f>IFERROR(D89/D$80,"")</f>
        <v/>
      </c>
      <c r="E90" s="286" t="str">
        <f>IFERROR(E89/E$7,"")</f>
        <v/>
      </c>
      <c r="F90" s="316" t="str">
        <f>IFERROR(F89/F$80,"")</f>
        <v/>
      </c>
      <c r="G90" s="315" t="str">
        <f>IFERROR(G89/G$80,"")</f>
        <v/>
      </c>
      <c r="H90" s="286" t="str">
        <f>IFERROR(H89/H$7,"")</f>
        <v/>
      </c>
      <c r="I90" s="316" t="str">
        <f>IFERROR(I89/I$80,"")</f>
        <v/>
      </c>
      <c r="J90" s="61" t="str">
        <f>IFERROR(IF((ABS((D90-G90)*10000))&lt;100,(D90-G90)*10000,"N/A"),"")</f>
        <v/>
      </c>
      <c r="K90" s="61" t="str">
        <f>IFERROR(IF((ABS((F90-I90)*10000))&lt;100,(F90-I90)*10000,"N/A"),"")</f>
        <v/>
      </c>
      <c r="L90" s="315" t="str">
        <f>IFERROR(L89/L$80,"")</f>
        <v/>
      </c>
      <c r="M90" s="286" t="str">
        <f>IFERROR(M89/M$7,"")</f>
        <v/>
      </c>
      <c r="N90" s="316" t="str">
        <f>IFERROR(N89/N$80,"")</f>
        <v/>
      </c>
      <c r="O90" s="315" t="str">
        <f>IFERROR(O89/O$80,"")</f>
        <v/>
      </c>
      <c r="P90" s="286" t="str">
        <f>IFERROR(P89/P$7,"")</f>
        <v/>
      </c>
      <c r="Q90" s="316" t="str">
        <f>IFERROR(Q89/Q$80,"")</f>
        <v/>
      </c>
      <c r="R90" s="61" t="str">
        <f>IFERROR(IF((ABS((L90-O90)*10000))&lt;100,(L90-O90)*10000,"N/A"),"")</f>
        <v/>
      </c>
      <c r="S90" s="61" t="str">
        <f>IFERROR(IF((ABS((N90-Q90)*10000))&lt;100,(N90-Q90)*10000,"N/A"),"")</f>
        <v/>
      </c>
      <c r="T90" s="315" t="str">
        <f>IFERROR(T89/T$80,"")</f>
        <v/>
      </c>
      <c r="U90" s="286" t="str">
        <f>IFERROR(U89/U$7,"")</f>
        <v/>
      </c>
      <c r="V90" s="316" t="str">
        <f>IFERROR(V89/V$80,"")</f>
        <v/>
      </c>
      <c r="W90" s="315" t="str">
        <f>IFERROR(W89/W$80,"")</f>
        <v/>
      </c>
      <c r="X90" s="286" t="str">
        <f>IFERROR(X89/X$7,"")</f>
        <v/>
      </c>
      <c r="Y90" s="316" t="str">
        <f>IFERROR(Y89/Y$80,"")</f>
        <v/>
      </c>
      <c r="Z90" s="61" t="str">
        <f>IFERROR(IF((ABS((T90-W90)*10000))&lt;100,(T90-W90)*10000,"N/A"),"")</f>
        <v/>
      </c>
      <c r="AA90" s="61" t="str">
        <f>IFERROR(IF((ABS((V90-Y90)*10000))&lt;100,(V90-Y90)*10000,"N/A"),"")</f>
        <v/>
      </c>
      <c r="AB90" s="315" t="str">
        <f>IFERROR(AB89/AB$80,"")</f>
        <v/>
      </c>
      <c r="AC90" s="286" t="str">
        <f>IFERROR(AC89/AC$7,"")</f>
        <v/>
      </c>
      <c r="AD90" s="316" t="str">
        <f>IFERROR(AD89/AD$80,"")</f>
        <v/>
      </c>
      <c r="AE90" s="315" t="str">
        <f>IFERROR(AE89/AE$80,"")</f>
        <v/>
      </c>
      <c r="AF90" s="286" t="str">
        <f>IFERROR(AF89/AF$7,"")</f>
        <v/>
      </c>
      <c r="AG90" s="316" t="str">
        <f>IFERROR(AG89/AG$80,"")</f>
        <v/>
      </c>
      <c r="AH90" s="61" t="str">
        <f>IFERROR(IF((ABS((AB90-AE90)*10000))&lt;100,(AB90-AE90)*10000,"N/A"),"")</f>
        <v/>
      </c>
      <c r="AI90" s="61" t="str">
        <f>IFERROR(IF((ABS((AD90-AG90)*10000))&lt;100,(AD90-AG90)*10000,"N/A"),"")</f>
        <v/>
      </c>
    </row>
    <row r="91" spans="1:35" hidden="1" outlineLevel="1">
      <c r="A91" s="42" t="s">
        <v>15</v>
      </c>
      <c r="B91" s="53" t="s">
        <v>15</v>
      </c>
      <c r="C91" s="43" t="s">
        <v>128</v>
      </c>
      <c r="D91" s="48">
        <v>0</v>
      </c>
      <c r="E91" s="282">
        <v>0</v>
      </c>
      <c r="F91" s="283">
        <v>0</v>
      </c>
      <c r="G91" s="48">
        <v>0</v>
      </c>
      <c r="H91" s="282">
        <v>0</v>
      </c>
      <c r="I91" s="283">
        <v>0</v>
      </c>
      <c r="J91" s="45" t="str">
        <f>IFERROR(IF((ABS((D91/G91)-1))&lt;100%,(D91/G91)-1,"N/A"),"")</f>
        <v/>
      </c>
      <c r="K91" s="45" t="str">
        <f>IFERROR(IF((ABS((F91/I91)-1))&lt;100%,(F91/I91)-1,"N/A"),"")</f>
        <v/>
      </c>
      <c r="L91" s="48">
        <v>0</v>
      </c>
      <c r="M91" s="282">
        <v>0</v>
      </c>
      <c r="N91" s="283">
        <v>0</v>
      </c>
      <c r="O91" s="48">
        <v>0</v>
      </c>
      <c r="P91" s="282">
        <v>0</v>
      </c>
      <c r="Q91" s="283">
        <v>0</v>
      </c>
      <c r="R91" s="45" t="str">
        <f>IFERROR(IF((ABS((L91/O91)-1))&lt;100%,(L91/O91)-1,"N/A"),"")</f>
        <v/>
      </c>
      <c r="S91" s="45" t="str">
        <f>IFERROR(IF((ABS((N91/Q91)-1))&lt;100%,(N91/Q91)-1,"N/A"),"")</f>
        <v/>
      </c>
      <c r="T91" s="48">
        <v>0</v>
      </c>
      <c r="U91" s="282">
        <v>0</v>
      </c>
      <c r="V91" s="283">
        <v>0</v>
      </c>
      <c r="W91" s="48">
        <v>0</v>
      </c>
      <c r="X91" s="282">
        <v>0</v>
      </c>
      <c r="Y91" s="283">
        <v>0</v>
      </c>
      <c r="Z91" s="45" t="str">
        <f>IFERROR(IF((ABS((T91/W91)-1))&lt;100%,(T91/W91)-1,"N/A"),"")</f>
        <v/>
      </c>
      <c r="AA91" s="45" t="str">
        <f>IFERROR(IF((ABS((V91/Y91)-1))&lt;100%,(V91/Y91)-1,"N/A"),"")</f>
        <v/>
      </c>
      <c r="AB91" s="48">
        <v>0</v>
      </c>
      <c r="AC91" s="282">
        <v>0</v>
      </c>
      <c r="AD91" s="283">
        <v>0</v>
      </c>
      <c r="AE91" s="48">
        <v>0</v>
      </c>
      <c r="AF91" s="282">
        <v>0</v>
      </c>
      <c r="AG91" s="283">
        <v>0</v>
      </c>
      <c r="AH91" s="45" t="str">
        <f>IFERROR(IF((ABS((AB91/AE91)-1))&lt;100%,(AB91/AE91)-1,"N/A"),"")</f>
        <v/>
      </c>
      <c r="AI91" s="45" t="str">
        <f>IFERROR(IF((ABS((AD91/AG91)-1))&lt;100%,(AD91/AG91)-1,"N/A"),"")</f>
        <v/>
      </c>
    </row>
    <row r="92" spans="1:35" s="37" customFormat="1" ht="15.75" collapsed="1">
      <c r="A92" s="66" t="s">
        <v>16</v>
      </c>
      <c r="B92" s="67" t="s">
        <v>16</v>
      </c>
      <c r="C92" s="68" t="s">
        <v>246</v>
      </c>
      <c r="D92" s="72">
        <v>0</v>
      </c>
      <c r="E92" s="288">
        <v>0</v>
      </c>
      <c r="F92" s="289">
        <v>0</v>
      </c>
      <c r="G92" s="72">
        <v>0</v>
      </c>
      <c r="H92" s="288">
        <v>0</v>
      </c>
      <c r="I92" s="289">
        <v>0</v>
      </c>
      <c r="J92" s="70" t="str">
        <f>IFERROR(IF((ABS((D92/G92)-1))&lt;100%,(D92/G92)-1,"N/A"),"")</f>
        <v/>
      </c>
      <c r="K92" s="70" t="str">
        <f>IFERROR(IF((ABS((F92/I92)-1))&lt;100%,(F92/I92)-1,"N/A"),"")</f>
        <v/>
      </c>
      <c r="L92" s="72">
        <v>0</v>
      </c>
      <c r="M92" s="288">
        <v>0</v>
      </c>
      <c r="N92" s="289">
        <v>0</v>
      </c>
      <c r="O92" s="72">
        <v>0</v>
      </c>
      <c r="P92" s="288">
        <v>0</v>
      </c>
      <c r="Q92" s="289">
        <v>0</v>
      </c>
      <c r="R92" s="70" t="str">
        <f>IFERROR(IF((ABS((L92/O92)-1))&lt;100%,(L92/O92)-1,"N/A"),"")</f>
        <v/>
      </c>
      <c r="S92" s="70" t="str">
        <f>IFERROR(IF((ABS((N92/Q92)-1))&lt;100%,(N92/Q92)-1,"N/A"),"")</f>
        <v/>
      </c>
      <c r="T92" s="72">
        <v>0</v>
      </c>
      <c r="U92" s="288">
        <v>0</v>
      </c>
      <c r="V92" s="289">
        <v>0</v>
      </c>
      <c r="W92" s="72">
        <v>0</v>
      </c>
      <c r="X92" s="288">
        <v>0</v>
      </c>
      <c r="Y92" s="289">
        <v>0</v>
      </c>
      <c r="Z92" s="70" t="str">
        <f>IFERROR(IF((ABS((T92/W92)-1))&lt;100%,(T92/W92)-1,"N/A"),"")</f>
        <v/>
      </c>
      <c r="AA92" s="70" t="str">
        <f>IFERROR(IF((ABS((V92/Y92)-1))&lt;100%,(V92/Y92)-1,"N/A"),"")</f>
        <v/>
      </c>
      <c r="AB92" s="72">
        <v>0</v>
      </c>
      <c r="AC92" s="288">
        <v>0</v>
      </c>
      <c r="AD92" s="289">
        <v>0</v>
      </c>
      <c r="AE92" s="72">
        <v>0</v>
      </c>
      <c r="AF92" s="288">
        <v>0</v>
      </c>
      <c r="AG92" s="289">
        <v>0</v>
      </c>
      <c r="AH92" s="70" t="str">
        <f>IFERROR(IF((ABS((AB92/AE92)-1))&lt;100%,(AB92/AE92)-1,"N/A"),"")</f>
        <v/>
      </c>
      <c r="AI92" s="70" t="str">
        <f>IFERROR(IF((ABS((AD92/AG92)-1))&lt;100%,(AD92/AG92)-1,"N/A"),"")</f>
        <v/>
      </c>
    </row>
    <row r="93" spans="1:35" s="64" customFormat="1" ht="11.25" hidden="1" outlineLevel="1">
      <c r="A93" s="57" t="s">
        <v>17</v>
      </c>
      <c r="B93" s="58" t="s">
        <v>17</v>
      </c>
      <c r="C93" s="59" t="s">
        <v>18</v>
      </c>
      <c r="D93" s="63" t="str">
        <f>IFERROR(D92/D$80,"")</f>
        <v/>
      </c>
      <c r="E93" s="286" t="str">
        <f>IFERROR(E92/E$7,"")</f>
        <v/>
      </c>
      <c r="F93" s="287" t="str">
        <f>IFERROR(F92/F$80,"")</f>
        <v/>
      </c>
      <c r="G93" s="63" t="str">
        <f>IFERROR(G92/G$80,"")</f>
        <v/>
      </c>
      <c r="H93" s="286" t="str">
        <f>IFERROR(H92/H$7,"")</f>
        <v/>
      </c>
      <c r="I93" s="287" t="str">
        <f>IFERROR(I92/I$80,"")</f>
        <v/>
      </c>
      <c r="J93" s="61" t="str">
        <f>IFERROR(IF((ABS((D93-G93)*10000))&lt;100,(D93-G93)*10000,"N/A"),"")</f>
        <v/>
      </c>
      <c r="K93" s="61" t="str">
        <f>IFERROR(IF((ABS((F93-I93)*10000))&lt;100,(F93-I93)*10000,"N/A"),"")</f>
        <v/>
      </c>
      <c r="L93" s="63" t="str">
        <f>IFERROR(L92/L$80,"")</f>
        <v/>
      </c>
      <c r="M93" s="286" t="str">
        <f>IFERROR(M92/M$7,"")</f>
        <v/>
      </c>
      <c r="N93" s="287" t="str">
        <f>IFERROR(N92/N$80,"")</f>
        <v/>
      </c>
      <c r="O93" s="63" t="str">
        <f>IFERROR(O92/O$80,"")</f>
        <v/>
      </c>
      <c r="P93" s="286" t="str">
        <f>IFERROR(P92/P$7,"")</f>
        <v/>
      </c>
      <c r="Q93" s="287" t="str">
        <f>IFERROR(Q92/Q$80,"")</f>
        <v/>
      </c>
      <c r="R93" s="61" t="str">
        <f>IFERROR(IF((ABS((L93-O93)*10000))&lt;100,(L93-O93)*10000,"N/A"),"")</f>
        <v/>
      </c>
      <c r="S93" s="61" t="str">
        <f>IFERROR(IF((ABS((N93-Q93)*10000))&lt;100,(N93-Q93)*10000,"N/A"),"")</f>
        <v/>
      </c>
      <c r="T93" s="63" t="str">
        <f>IFERROR(T92/T$80,"")</f>
        <v/>
      </c>
      <c r="U93" s="286" t="str">
        <f>IFERROR(U92/U$7,"")</f>
        <v/>
      </c>
      <c r="V93" s="287" t="str">
        <f>IFERROR(V92/V$80,"")</f>
        <v/>
      </c>
      <c r="W93" s="63" t="str">
        <f>IFERROR(W92/W$80,"")</f>
        <v/>
      </c>
      <c r="X93" s="286" t="str">
        <f>IFERROR(X92/X$7,"")</f>
        <v/>
      </c>
      <c r="Y93" s="287" t="str">
        <f>IFERROR(Y92/Y$80,"")</f>
        <v/>
      </c>
      <c r="Z93" s="61" t="str">
        <f>IFERROR(IF((ABS((T93-W93)*10000))&lt;100,(T93-W93)*10000,"N/A"),"")</f>
        <v/>
      </c>
      <c r="AA93" s="61" t="str">
        <f>IFERROR(IF((ABS((V93-Y93)*10000))&lt;100,(V93-Y93)*10000,"N/A"),"")</f>
        <v/>
      </c>
      <c r="AB93" s="63" t="str">
        <f>IFERROR(AB92/AB$80,"")</f>
        <v/>
      </c>
      <c r="AC93" s="286" t="str">
        <f>IFERROR(AC92/AC$7,"")</f>
        <v/>
      </c>
      <c r="AD93" s="287" t="str">
        <f>IFERROR(AD92/AD$80,"")</f>
        <v/>
      </c>
      <c r="AE93" s="63" t="str">
        <f>IFERROR(AE92/AE$80,"")</f>
        <v/>
      </c>
      <c r="AF93" s="286" t="str">
        <f>IFERROR(AF92/AF$7,"")</f>
        <v/>
      </c>
      <c r="AG93" s="287" t="str">
        <f>IFERROR(AG92/AG$80,"")</f>
        <v/>
      </c>
      <c r="AH93" s="61" t="str">
        <f>IFERROR(IF((ABS((AB93-AE93)*10000))&lt;100,(AB93-AE93)*10000,"N/A"),"")</f>
        <v/>
      </c>
      <c r="AI93" s="61" t="str">
        <f>IFERROR(IF((ABS((AD93-AG93)*10000))&lt;100,(AD93-AG93)*10000,"N/A"),"")</f>
        <v/>
      </c>
    </row>
    <row r="94" spans="1:35" hidden="1" outlineLevel="1">
      <c r="A94" s="66" t="s">
        <v>19</v>
      </c>
      <c r="B94" s="317" t="s">
        <v>19</v>
      </c>
      <c r="C94" s="68" t="s">
        <v>127</v>
      </c>
      <c r="D94" s="48">
        <v>0</v>
      </c>
      <c r="E94" s="282">
        <v>0</v>
      </c>
      <c r="F94" s="283">
        <v>0</v>
      </c>
      <c r="G94" s="48">
        <v>0</v>
      </c>
      <c r="H94" s="282">
        <v>0</v>
      </c>
      <c r="I94" s="283">
        <v>0</v>
      </c>
      <c r="J94" s="45" t="str">
        <f>IFERROR(IF((ABS((D94/G94)-1))&lt;100%,(D94/G94)-1,"N/A"),"")</f>
        <v/>
      </c>
      <c r="K94" s="45" t="str">
        <f>IFERROR(IF((ABS((F94/I94)-1))&lt;100%,(F94/I94)-1,"N/A"),"")</f>
        <v/>
      </c>
      <c r="L94" s="48">
        <v>0</v>
      </c>
      <c r="M94" s="282">
        <v>0</v>
      </c>
      <c r="N94" s="283">
        <v>0</v>
      </c>
      <c r="O94" s="48">
        <v>0</v>
      </c>
      <c r="P94" s="282">
        <v>0</v>
      </c>
      <c r="Q94" s="283">
        <v>0</v>
      </c>
      <c r="R94" s="45" t="str">
        <f>IFERROR(IF((ABS((L94/O94)-1))&lt;100%,(L94/O94)-1,"N/A"),"")</f>
        <v/>
      </c>
      <c r="S94" s="45" t="str">
        <f>IFERROR(IF((ABS((N94/Q94)-1))&lt;100%,(N94/Q94)-1,"N/A"),"")</f>
        <v/>
      </c>
      <c r="T94" s="48">
        <v>0</v>
      </c>
      <c r="U94" s="282">
        <v>0</v>
      </c>
      <c r="V94" s="283">
        <v>0</v>
      </c>
      <c r="W94" s="48">
        <v>0</v>
      </c>
      <c r="X94" s="282">
        <v>0</v>
      </c>
      <c r="Y94" s="283">
        <v>0</v>
      </c>
      <c r="Z94" s="45" t="str">
        <f>IFERROR(IF((ABS((T94/W94)-1))&lt;100%,(T94/W94)-1,"N/A"),"")</f>
        <v/>
      </c>
      <c r="AA94" s="45" t="str">
        <f>IFERROR(IF((ABS((V94/Y94)-1))&lt;100%,(V94/Y94)-1,"N/A"),"")</f>
        <v/>
      </c>
      <c r="AB94" s="48">
        <v>0</v>
      </c>
      <c r="AC94" s="282">
        <v>0</v>
      </c>
      <c r="AD94" s="283">
        <v>0</v>
      </c>
      <c r="AE94" s="48">
        <v>0</v>
      </c>
      <c r="AF94" s="282">
        <v>0</v>
      </c>
      <c r="AG94" s="283">
        <v>0</v>
      </c>
      <c r="AH94" s="45" t="str">
        <f>IFERROR(IF((ABS((AB94/AE94)-1))&lt;100%,(AB94/AE94)-1,"N/A"),"")</f>
        <v/>
      </c>
      <c r="AI94" s="45" t="str">
        <f>IFERROR(IF((ABS((AD94/AG94)-1))&lt;100%,(AD94/AG94)-1,"N/A"),"")</f>
        <v/>
      </c>
    </row>
    <row r="95" spans="1:35" collapsed="1">
      <c r="A95" s="49" t="s">
        <v>96</v>
      </c>
      <c r="B95" s="311" t="s">
        <v>313</v>
      </c>
      <c r="C95" s="144" t="s">
        <v>34</v>
      </c>
      <c r="D95" s="312">
        <v>0</v>
      </c>
      <c r="E95" s="313">
        <v>0</v>
      </c>
      <c r="F95" s="314">
        <v>0</v>
      </c>
      <c r="G95" s="312">
        <v>0</v>
      </c>
      <c r="H95" s="313">
        <v>0</v>
      </c>
      <c r="I95" s="314">
        <v>0</v>
      </c>
      <c r="J95" s="51" t="str">
        <f>IFERROR(IF((ABS((D95/G95)-1))&lt;100%,(D95/G95)-1,"N/A"),"")</f>
        <v/>
      </c>
      <c r="K95" s="51" t="str">
        <f>IFERROR(IF((ABS((F95/I95)-1))&lt;100%,(F95/I95)-1,"N/A"),"")</f>
        <v/>
      </c>
      <c r="L95" s="312">
        <v>0</v>
      </c>
      <c r="M95" s="313">
        <v>0</v>
      </c>
      <c r="N95" s="314">
        <v>0</v>
      </c>
      <c r="O95" s="312">
        <v>0</v>
      </c>
      <c r="P95" s="313">
        <v>0</v>
      </c>
      <c r="Q95" s="314">
        <v>0</v>
      </c>
      <c r="R95" s="51" t="str">
        <f>IFERROR(IF((ABS((L95/O95)-1))&lt;100%,(L95/O95)-1,"N/A"),"")</f>
        <v/>
      </c>
      <c r="S95" s="51" t="str">
        <f>IFERROR(IF((ABS((N95/Q95)-1))&lt;100%,(N95/Q95)-1,"N/A"),"")</f>
        <v/>
      </c>
      <c r="T95" s="312">
        <v>0</v>
      </c>
      <c r="U95" s="313">
        <v>0</v>
      </c>
      <c r="V95" s="314">
        <v>0</v>
      </c>
      <c r="W95" s="312">
        <v>0</v>
      </c>
      <c r="X95" s="313">
        <v>0</v>
      </c>
      <c r="Y95" s="314">
        <v>0</v>
      </c>
      <c r="Z95" s="51" t="str">
        <f>IFERROR(IF((ABS((T95/W95)-1))&lt;100%,(T95/W95)-1,"N/A"),"")</f>
        <v/>
      </c>
      <c r="AA95" s="51" t="str">
        <f>IFERROR(IF((ABS((V95/Y95)-1))&lt;100%,(V95/Y95)-1,"N/A"),"")</f>
        <v/>
      </c>
      <c r="AB95" s="312">
        <v>0</v>
      </c>
      <c r="AC95" s="313">
        <v>0</v>
      </c>
      <c r="AD95" s="314">
        <v>0</v>
      </c>
      <c r="AE95" s="312">
        <v>0</v>
      </c>
      <c r="AF95" s="313">
        <v>0</v>
      </c>
      <c r="AG95" s="314">
        <v>0</v>
      </c>
      <c r="AH95" s="51" t="str">
        <f>IFERROR(IF((ABS((AB95/AE95)-1))&lt;100%,(AB95/AE95)-1,"N/A"),"")</f>
        <v/>
      </c>
      <c r="AI95" s="51" t="str">
        <f>IFERROR(IF((ABS((AD95/AG95)-1))&lt;100%,(AD95/AG95)-1,"N/A"),"")</f>
        <v/>
      </c>
    </row>
    <row r="96" spans="1:35" s="64" customFormat="1" ht="11.25">
      <c r="A96" s="57" t="s">
        <v>35</v>
      </c>
      <c r="B96" s="58" t="s">
        <v>35</v>
      </c>
      <c r="C96" s="59" t="s">
        <v>251</v>
      </c>
      <c r="D96" s="315" t="str">
        <f>IFERROR(D95/D$80,"")</f>
        <v/>
      </c>
      <c r="E96" s="286" t="str">
        <f>IFERROR(E95/E$7,"")</f>
        <v/>
      </c>
      <c r="F96" s="316" t="str">
        <f>IFERROR(F95/F$80,"")</f>
        <v/>
      </c>
      <c r="G96" s="315" t="str">
        <f>IFERROR(G95/G$80,"")</f>
        <v/>
      </c>
      <c r="H96" s="286" t="str">
        <f>IFERROR(H95/H$7,"")</f>
        <v/>
      </c>
      <c r="I96" s="316" t="str">
        <f>IFERROR(I95/I$80,"")</f>
        <v/>
      </c>
      <c r="J96" s="61" t="str">
        <f>IFERROR(IF((ABS((D96-G96)*10000))&lt;100,(D96-G96)*10000,"N/A"),"")</f>
        <v/>
      </c>
      <c r="K96" s="61" t="str">
        <f>IFERROR(IF((ABS((F96-I96)*10000))&lt;100,(F96-I96)*10000,"N/A"),"")</f>
        <v/>
      </c>
      <c r="L96" s="315" t="str">
        <f>IFERROR(L95/L$80,"")</f>
        <v/>
      </c>
      <c r="M96" s="286" t="str">
        <f>IFERROR(M95/M$7,"")</f>
        <v/>
      </c>
      <c r="N96" s="316" t="str">
        <f>IFERROR(N95/N$80,"")</f>
        <v/>
      </c>
      <c r="O96" s="315" t="str">
        <f>IFERROR(O95/O$80,"")</f>
        <v/>
      </c>
      <c r="P96" s="286" t="str">
        <f>IFERROR(P95/P$7,"")</f>
        <v/>
      </c>
      <c r="Q96" s="316" t="str">
        <f>IFERROR(Q95/Q$80,"")</f>
        <v/>
      </c>
      <c r="R96" s="61" t="str">
        <f>IFERROR(IF((ABS((L96-O96)*10000))&lt;100,(L96-O96)*10000,"N/A"),"")</f>
        <v/>
      </c>
      <c r="S96" s="61" t="str">
        <f>IFERROR(IF((ABS((N96-Q96)*10000))&lt;100,(N96-Q96)*10000,"N/A"),"")</f>
        <v/>
      </c>
      <c r="T96" s="315" t="str">
        <f>IFERROR(T95/T$80,"")</f>
        <v/>
      </c>
      <c r="U96" s="286" t="str">
        <f>IFERROR(U95/U$7,"")</f>
        <v/>
      </c>
      <c r="V96" s="316" t="str">
        <f>IFERROR(V95/V$80,"")</f>
        <v/>
      </c>
      <c r="W96" s="315" t="str">
        <f>IFERROR(W95/W$80,"")</f>
        <v/>
      </c>
      <c r="X96" s="286" t="str">
        <f>IFERROR(X95/X$7,"")</f>
        <v/>
      </c>
      <c r="Y96" s="316" t="str">
        <f>IFERROR(Y95/Y$80,"")</f>
        <v/>
      </c>
      <c r="Z96" s="61" t="str">
        <f>IFERROR(IF((ABS((T96-W96)*10000))&lt;100,(T96-W96)*10000,"N/A"),"")</f>
        <v/>
      </c>
      <c r="AA96" s="61" t="str">
        <f>IFERROR(IF((ABS((V96-Y96)*10000))&lt;100,(V96-Y96)*10000,"N/A"),"")</f>
        <v/>
      </c>
      <c r="AB96" s="315" t="str">
        <f>IFERROR(AB95/AB$80,"")</f>
        <v/>
      </c>
      <c r="AC96" s="286" t="str">
        <f>IFERROR(AC95/AC$7,"")</f>
        <v/>
      </c>
      <c r="AD96" s="316" t="str">
        <f>IFERROR(AD95/AD$80,"")</f>
        <v/>
      </c>
      <c r="AE96" s="315" t="str">
        <f>IFERROR(AE95/AE$80,"")</f>
        <v/>
      </c>
      <c r="AF96" s="286" t="str">
        <f>IFERROR(AF95/AF$7,"")</f>
        <v/>
      </c>
      <c r="AG96" s="316" t="str">
        <f>IFERROR(AG95/AG$80,"")</f>
        <v/>
      </c>
      <c r="AH96" s="61" t="str">
        <f>IFERROR(IF((ABS((AB96-AE96)*10000))&lt;100,(AB96-AE96)*10000,"N/A"),"")</f>
        <v/>
      </c>
      <c r="AI96" s="61" t="str">
        <f>IFERROR(IF((ABS((AD96-AG96)*10000))&lt;100,(AD96-AG96)*10000,"N/A"),"")</f>
        <v/>
      </c>
    </row>
    <row r="97" spans="2:35">
      <c r="B97" s="155"/>
      <c r="C97" s="155"/>
      <c r="D97" s="155"/>
      <c r="E97" s="155"/>
      <c r="F97" s="155"/>
      <c r="G97" s="155"/>
      <c r="H97" s="155"/>
      <c r="I97" s="155"/>
      <c r="J97" s="127"/>
      <c r="K97" s="127"/>
      <c r="L97" s="155"/>
      <c r="M97" s="155"/>
      <c r="N97" s="155"/>
      <c r="O97" s="155"/>
      <c r="P97" s="155"/>
      <c r="Q97" s="155"/>
      <c r="R97" s="127"/>
      <c r="S97" s="127"/>
      <c r="T97" s="155"/>
      <c r="U97" s="155"/>
      <c r="V97" s="155"/>
      <c r="W97" s="155"/>
      <c r="X97" s="155"/>
      <c r="Y97" s="155"/>
      <c r="Z97" s="127"/>
      <c r="AA97" s="127"/>
      <c r="AB97" s="155"/>
      <c r="AC97" s="155"/>
      <c r="AD97" s="155"/>
      <c r="AE97" s="155"/>
      <c r="AF97" s="155"/>
      <c r="AG97" s="155"/>
      <c r="AH97" s="127"/>
      <c r="AI97" s="127"/>
    </row>
    <row r="98" spans="2:35">
      <c r="B98" s="100"/>
      <c r="C98" s="157"/>
      <c r="D98" s="161"/>
      <c r="E98" s="161"/>
      <c r="F98" s="161"/>
      <c r="G98" s="161"/>
      <c r="H98" s="161"/>
      <c r="I98" s="161"/>
      <c r="J98" s="158"/>
      <c r="K98" s="158"/>
      <c r="L98" s="161"/>
      <c r="M98" s="161"/>
      <c r="N98" s="161"/>
      <c r="O98" s="161"/>
      <c r="P98" s="161"/>
      <c r="Q98" s="161"/>
      <c r="R98" s="158"/>
      <c r="S98" s="158"/>
      <c r="T98" s="161"/>
      <c r="U98" s="161"/>
      <c r="V98" s="161"/>
      <c r="W98" s="161"/>
      <c r="X98" s="161"/>
      <c r="Y98" s="161"/>
      <c r="Z98" s="158"/>
      <c r="AA98" s="158"/>
      <c r="AB98" s="161"/>
      <c r="AC98" s="161"/>
      <c r="AD98" s="161"/>
      <c r="AE98" s="161"/>
      <c r="AF98" s="161"/>
      <c r="AG98" s="161"/>
      <c r="AH98" s="158"/>
      <c r="AI98" s="158"/>
    </row>
  </sheetData>
  <pageMargins left="0.7" right="0.7" top="0.75" bottom="0.75" header="0.3" footer="0.3"/>
  <pageSetup orientation="portrait" r:id="rId1"/>
  <headerFooter>
    <oddFooter>&amp;L_x000D_&amp;1#&amp;"Aptos"&amp;10&amp;K000000 Restringido</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I95"/>
  <sheetViews>
    <sheetView workbookViewId="0">
      <pane xSplit="3" ySplit="4" topLeftCell="T5" activePane="bottomRight" state="frozen"/>
      <selection activeCell="A56" sqref="A56:XFD56"/>
      <selection pane="topRight" activeCell="A56" sqref="A56:XFD56"/>
      <selection pane="bottomLeft" activeCell="A56" sqref="A56:XFD56"/>
      <selection pane="bottomRight" activeCell="X19" sqref="X19"/>
    </sheetView>
  </sheetViews>
  <sheetFormatPr baseColWidth="10" defaultColWidth="10.875" defaultRowHeight="15" outlineLevelRow="1"/>
  <cols>
    <col min="1" max="1" width="5.625" style="39" customWidth="1"/>
    <col min="2" max="2" width="29.875" style="25" customWidth="1"/>
    <col min="3" max="3" width="34.5" style="25" customWidth="1"/>
    <col min="4" max="4" width="14" style="272" customWidth="1"/>
    <col min="5" max="5" width="9.25" style="272" customWidth="1"/>
    <col min="6" max="6" width="12.375" style="272" customWidth="1"/>
    <col min="7" max="7" width="10.75" style="272" customWidth="1"/>
    <col min="8" max="8" width="8.625" style="272" customWidth="1"/>
    <col min="9" max="9" width="10.375" style="272" customWidth="1"/>
    <col min="10" max="10" width="7" style="124" customWidth="1"/>
    <col min="11" max="11" width="6.875" style="124" customWidth="1"/>
    <col min="12" max="12" width="9.875" style="272" bestFit="1" customWidth="1"/>
    <col min="13" max="13" width="9.25" style="272" customWidth="1"/>
    <col min="14" max="14" width="10.125" style="272" bestFit="1" customWidth="1"/>
    <col min="15" max="15" width="10.125" style="272" customWidth="1"/>
    <col min="16" max="16" width="10.375" style="272" customWidth="1"/>
    <col min="17" max="17" width="9.875" style="272" bestFit="1" customWidth="1"/>
    <col min="18" max="18" width="8.625" style="124" bestFit="1" customWidth="1"/>
    <col min="19" max="19" width="8.875" style="124" bestFit="1" customWidth="1"/>
    <col min="20" max="20" width="10.375" style="272" bestFit="1" customWidth="1"/>
    <col min="21" max="21" width="8.375" style="272" customWidth="1"/>
    <col min="22" max="22" width="9.875" style="272" bestFit="1" customWidth="1"/>
    <col min="23" max="23" width="10.25" style="272" customWidth="1"/>
    <col min="24" max="24" width="8.875" style="272" customWidth="1"/>
    <col min="25" max="25" width="11.625" style="272" customWidth="1"/>
    <col min="26" max="26" width="8.625" style="124" bestFit="1" customWidth="1"/>
    <col min="27" max="27" width="8.875" style="124" bestFit="1" customWidth="1"/>
    <col min="28" max="28" width="9.625" style="25" customWidth="1"/>
    <col min="29" max="29" width="7.125" style="25" bestFit="1" customWidth="1"/>
    <col min="30" max="30" width="12.5" style="25" customWidth="1"/>
    <col min="31" max="31" width="4.5" style="25" customWidth="1"/>
    <col min="32" max="32" width="9.375" style="25" bestFit="1" customWidth="1"/>
    <col min="33" max="33" width="9.625" style="25" bestFit="1" customWidth="1"/>
    <col min="34" max="16384" width="10.875" style="25"/>
  </cols>
  <sheetData>
    <row r="1" spans="1:35">
      <c r="B1" s="39" t="s">
        <v>172</v>
      </c>
    </row>
    <row r="2" spans="1:35" ht="15.75">
      <c r="A2" s="29"/>
      <c r="B2" s="107" t="s">
        <v>256</v>
      </c>
      <c r="C2" s="107" t="s">
        <v>257</v>
      </c>
      <c r="D2" s="29" t="str">
        <f>$B1&amp;D4&amp;D3</f>
        <v>COLOMBIAPre IFRS161H19</v>
      </c>
      <c r="E2" s="29" t="str">
        <f>$B1&amp;E3&amp;E4</f>
        <v>COLOMBIAAdj1H19</v>
      </c>
      <c r="F2" s="29" t="str">
        <f>$B1&amp;F4&amp;F3</f>
        <v>COLOMBIAPost IFRS161H19</v>
      </c>
      <c r="G2" s="29" t="str">
        <f>$B1&amp;G4&amp;G3</f>
        <v>COLOMBIAPre IFRS161H18</v>
      </c>
      <c r="H2" s="29" t="str">
        <f>$B1&amp;H3&amp;H4</f>
        <v>COLOMBIAAdj1H18</v>
      </c>
      <c r="I2" s="29" t="str">
        <f>$B1&amp;I4&amp;I3</f>
        <v>COLOMBIAPost IFRS161H18</v>
      </c>
      <c r="J2" s="270"/>
      <c r="K2" s="270"/>
      <c r="L2" s="29" t="str">
        <f>$B1&amp;L4&amp;L3</f>
        <v>COLOMBIAPre IFRS169M19</v>
      </c>
      <c r="M2" s="29" t="str">
        <f>$B1&amp;M3&amp;M4</f>
        <v>COLOMBIAAdj9M19</v>
      </c>
      <c r="N2" s="29" t="str">
        <f>$B1&amp;N4&amp;N3</f>
        <v>COLOMBIAPost IFRS169M19</v>
      </c>
      <c r="O2" s="29" t="str">
        <f>$B1&amp;O4&amp;O3</f>
        <v>COLOMBIAPre IFRS169M18</v>
      </c>
      <c r="P2" s="29" t="str">
        <f>$B1&amp;P3&amp;P4</f>
        <v>COLOMBIAAdj9M18</v>
      </c>
      <c r="Q2" s="29" t="str">
        <f>$B1&amp;Q4&amp;Q3</f>
        <v>COLOMBIAPost IFRS169M18</v>
      </c>
      <c r="R2" s="270"/>
      <c r="S2" s="270"/>
      <c r="T2" s="29" t="str">
        <f>$B1&amp;T4&amp;T3</f>
        <v>COLOMBIAPre IFRS16FY19</v>
      </c>
      <c r="U2" s="29" t="str">
        <f>$B1&amp;U3&amp;U4</f>
        <v>COLOMBIAAdjFY19</v>
      </c>
      <c r="V2" s="29" t="str">
        <f>$B1&amp;V4&amp;V3</f>
        <v>COLOMBIAPost IFRS16FY19</v>
      </c>
      <c r="W2" s="29" t="str">
        <f>$B1&amp;W4&amp;W3</f>
        <v>COLOMBIAPre IFRS16FY18</v>
      </c>
      <c r="X2" s="29" t="str">
        <f>$B1&amp;X3&amp;X4</f>
        <v>COLOMBIAAdjFY18</v>
      </c>
      <c r="Y2" s="29" t="str">
        <f>$B1&amp;Y4&amp;Y3</f>
        <v>COLOMBIAPost IFRS16FY18</v>
      </c>
      <c r="Z2" s="270"/>
      <c r="AA2" s="270"/>
    </row>
    <row r="3" spans="1:35" ht="18" customHeight="1">
      <c r="A3" s="273" t="s">
        <v>146</v>
      </c>
      <c r="B3" s="296" t="s">
        <v>311</v>
      </c>
      <c r="C3" s="274" t="s">
        <v>235</v>
      </c>
      <c r="D3" s="275" t="s">
        <v>230</v>
      </c>
      <c r="E3" s="276" t="s">
        <v>149</v>
      </c>
      <c r="F3" s="277" t="s">
        <v>230</v>
      </c>
      <c r="G3" s="275" t="s">
        <v>231</v>
      </c>
      <c r="H3" s="276" t="s">
        <v>149</v>
      </c>
      <c r="I3" s="277" t="s">
        <v>231</v>
      </c>
      <c r="J3" s="278" t="s">
        <v>303</v>
      </c>
      <c r="K3" s="278" t="s">
        <v>303</v>
      </c>
      <c r="L3" s="275" t="s">
        <v>232</v>
      </c>
      <c r="M3" s="276" t="s">
        <v>149</v>
      </c>
      <c r="N3" s="277" t="s">
        <v>232</v>
      </c>
      <c r="O3" s="275" t="s">
        <v>233</v>
      </c>
      <c r="P3" s="276" t="s">
        <v>149</v>
      </c>
      <c r="Q3" s="277" t="s">
        <v>233</v>
      </c>
      <c r="R3" s="278" t="s">
        <v>303</v>
      </c>
      <c r="S3" s="278" t="s">
        <v>303</v>
      </c>
      <c r="T3" s="275" t="s">
        <v>272</v>
      </c>
      <c r="U3" s="276" t="s">
        <v>149</v>
      </c>
      <c r="V3" s="277" t="s">
        <v>272</v>
      </c>
      <c r="W3" s="275" t="s">
        <v>273</v>
      </c>
      <c r="X3" s="276" t="s">
        <v>149</v>
      </c>
      <c r="Y3" s="277" t="s">
        <v>273</v>
      </c>
      <c r="Z3" s="278" t="s">
        <v>303</v>
      </c>
      <c r="AA3" s="278" t="s">
        <v>303</v>
      </c>
    </row>
    <row r="4" spans="1:35" ht="22.5" customHeight="1" thickBot="1">
      <c r="A4" s="205"/>
      <c r="B4" s="297" t="s">
        <v>194</v>
      </c>
      <c r="C4" s="113" t="s">
        <v>145</v>
      </c>
      <c r="D4" s="256" t="s">
        <v>151</v>
      </c>
      <c r="E4" s="279" t="str">
        <f>D3</f>
        <v>1H19</v>
      </c>
      <c r="F4" s="280" t="s">
        <v>152</v>
      </c>
      <c r="G4" s="256" t="s">
        <v>151</v>
      </c>
      <c r="H4" s="279" t="str">
        <f>G3</f>
        <v>1H18</v>
      </c>
      <c r="I4" s="280" t="s">
        <v>152</v>
      </c>
      <c r="J4" s="281" t="s">
        <v>151</v>
      </c>
      <c r="K4" s="281" t="s">
        <v>152</v>
      </c>
      <c r="L4" s="256" t="s">
        <v>151</v>
      </c>
      <c r="M4" s="279" t="str">
        <f>L3</f>
        <v>9M19</v>
      </c>
      <c r="N4" s="280" t="s">
        <v>152</v>
      </c>
      <c r="O4" s="256" t="s">
        <v>151</v>
      </c>
      <c r="P4" s="279" t="str">
        <f>O3</f>
        <v>9M18</v>
      </c>
      <c r="Q4" s="280" t="s">
        <v>152</v>
      </c>
      <c r="R4" s="281" t="s">
        <v>151</v>
      </c>
      <c r="S4" s="281" t="s">
        <v>152</v>
      </c>
      <c r="T4" s="256" t="s">
        <v>151</v>
      </c>
      <c r="U4" s="279" t="str">
        <f>T3</f>
        <v>FY19</v>
      </c>
      <c r="V4" s="280" t="s">
        <v>152</v>
      </c>
      <c r="W4" s="256" t="s">
        <v>151</v>
      </c>
      <c r="X4" s="279" t="str">
        <f>W3</f>
        <v>FY18</v>
      </c>
      <c r="Y4" s="280" t="s">
        <v>152</v>
      </c>
      <c r="Z4" s="281" t="s">
        <v>151</v>
      </c>
      <c r="AA4" s="281" t="s">
        <v>152</v>
      </c>
    </row>
    <row r="5" spans="1:35" hidden="1" outlineLevel="1">
      <c r="A5" s="42" t="s">
        <v>0</v>
      </c>
      <c r="B5" s="53" t="s">
        <v>196</v>
      </c>
      <c r="C5" s="43" t="s">
        <v>1</v>
      </c>
      <c r="D5" s="308">
        <v>5249835</v>
      </c>
      <c r="E5" s="282">
        <v>0</v>
      </c>
      <c r="F5" s="309">
        <v>5249835</v>
      </c>
      <c r="G5" s="310">
        <v>5097366</v>
      </c>
      <c r="H5" s="282">
        <v>0</v>
      </c>
      <c r="I5" s="309">
        <v>5097366</v>
      </c>
      <c r="J5" s="45">
        <f t="shared" ref="J5:J10" si="0">IF((ABS((D5/G5)-1))&lt;100%,(D5/G5)-1,"N/A")</f>
        <v>2.9911330675490122E-2</v>
      </c>
      <c r="K5" s="45">
        <f t="shared" ref="K5:K10" si="1">IF((ABS((F5/I5)-1))&lt;100%,(F5/I5)-1,"N/A")</f>
        <v>2.9911330675490122E-2</v>
      </c>
      <c r="L5" s="308">
        <v>7922962</v>
      </c>
      <c r="M5" s="282">
        <v>0</v>
      </c>
      <c r="N5" s="309">
        <v>7922962</v>
      </c>
      <c r="O5" s="310">
        <v>7640881</v>
      </c>
      <c r="P5" s="282">
        <v>0</v>
      </c>
      <c r="Q5" s="309">
        <v>7640881</v>
      </c>
      <c r="R5" s="45">
        <f t="shared" ref="R5:R10" si="2">IF((ABS((L5/O5)-1))&lt;100%,(L5/O5)-1,"N/A")</f>
        <v>3.6917339767495339E-2</v>
      </c>
      <c r="S5" s="45">
        <f t="shared" ref="S5:S10" si="3">IF((ABS((N5/Q5)-1))&lt;100%,(N5/Q5)-1,"N/A")</f>
        <v>3.6917339767495339E-2</v>
      </c>
      <c r="T5" s="308">
        <v>11029843</v>
      </c>
      <c r="U5" s="282">
        <v>0</v>
      </c>
      <c r="V5" s="309">
        <v>11029843</v>
      </c>
      <c r="W5" s="310">
        <v>10603611</v>
      </c>
      <c r="X5" s="282">
        <v>0</v>
      </c>
      <c r="Y5" s="309">
        <v>10603611</v>
      </c>
      <c r="Z5" s="45">
        <f t="shared" ref="Z5:Z10" si="4">IF((ABS((T5/W5)-1))&lt;100%,(T5/W5)-1,"N/A")</f>
        <v>4.0196872555962271E-2</v>
      </c>
      <c r="AA5" s="45">
        <f t="shared" ref="AA5:AA10" si="5">IF((ABS((V5/Y5)-1))&lt;100%,(V5/Y5)-1,"N/A")</f>
        <v>4.0196872555962271E-2</v>
      </c>
      <c r="AB5" s="308"/>
      <c r="AC5" s="282"/>
      <c r="AD5" s="309"/>
      <c r="AE5" s="310"/>
      <c r="AF5" s="282"/>
      <c r="AG5" s="309"/>
      <c r="AH5" s="45"/>
      <c r="AI5" s="45"/>
    </row>
    <row r="6" spans="1:35" hidden="1" outlineLevel="1">
      <c r="A6" s="42" t="s">
        <v>2</v>
      </c>
      <c r="B6" s="53" t="s">
        <v>2</v>
      </c>
      <c r="C6" s="43" t="s">
        <v>3</v>
      </c>
      <c r="D6" s="308">
        <v>312936</v>
      </c>
      <c r="E6" s="282">
        <v>0</v>
      </c>
      <c r="F6" s="309">
        <v>312936</v>
      </c>
      <c r="G6" s="310">
        <v>268952</v>
      </c>
      <c r="H6" s="282">
        <v>0</v>
      </c>
      <c r="I6" s="309">
        <v>268952</v>
      </c>
      <c r="J6" s="45">
        <f t="shared" si="0"/>
        <v>0.16353847526696219</v>
      </c>
      <c r="K6" s="45">
        <f t="shared" si="1"/>
        <v>0.16353847526696219</v>
      </c>
      <c r="L6" s="308">
        <v>497770</v>
      </c>
      <c r="M6" s="282">
        <v>0</v>
      </c>
      <c r="N6" s="309">
        <v>497770</v>
      </c>
      <c r="O6" s="310">
        <v>427267</v>
      </c>
      <c r="P6" s="282">
        <v>0</v>
      </c>
      <c r="Q6" s="309">
        <v>427267</v>
      </c>
      <c r="R6" s="45">
        <f t="shared" si="2"/>
        <v>0.16500923310248616</v>
      </c>
      <c r="S6" s="45">
        <f t="shared" si="3"/>
        <v>0.16500923310248616</v>
      </c>
      <c r="T6" s="308">
        <v>721586</v>
      </c>
      <c r="U6" s="282">
        <v>0</v>
      </c>
      <c r="V6" s="309">
        <v>721586</v>
      </c>
      <c r="W6" s="310">
        <v>607791</v>
      </c>
      <c r="X6" s="282">
        <v>0</v>
      </c>
      <c r="Y6" s="309">
        <v>607791</v>
      </c>
      <c r="Z6" s="45">
        <f t="shared" si="4"/>
        <v>0.18722718829334428</v>
      </c>
      <c r="AA6" s="45">
        <f t="shared" si="5"/>
        <v>0.18722718829334428</v>
      </c>
      <c r="AB6" s="308"/>
      <c r="AC6" s="282"/>
      <c r="AD6" s="309"/>
      <c r="AE6" s="310"/>
      <c r="AF6" s="282"/>
      <c r="AG6" s="309"/>
      <c r="AH6" s="45"/>
      <c r="AI6" s="45"/>
    </row>
    <row r="7" spans="1:35" collapsed="1">
      <c r="A7" s="66" t="s">
        <v>4</v>
      </c>
      <c r="B7" s="311" t="s">
        <v>4</v>
      </c>
      <c r="C7" s="144" t="s">
        <v>5</v>
      </c>
      <c r="D7" s="312">
        <v>5562771</v>
      </c>
      <c r="E7" s="313">
        <v>0</v>
      </c>
      <c r="F7" s="314">
        <v>5562771</v>
      </c>
      <c r="G7" s="312">
        <v>5366318</v>
      </c>
      <c r="H7" s="313">
        <v>0</v>
      </c>
      <c r="I7" s="314">
        <v>5366318</v>
      </c>
      <c r="J7" s="51">
        <f t="shared" si="0"/>
        <v>3.660852748569865E-2</v>
      </c>
      <c r="K7" s="51">
        <f t="shared" si="1"/>
        <v>3.660852748569865E-2</v>
      </c>
      <c r="L7" s="312">
        <v>8420732</v>
      </c>
      <c r="M7" s="313">
        <v>0</v>
      </c>
      <c r="N7" s="314">
        <v>8420732</v>
      </c>
      <c r="O7" s="312">
        <v>8068148</v>
      </c>
      <c r="P7" s="313">
        <v>0</v>
      </c>
      <c r="Q7" s="314">
        <v>8068148</v>
      </c>
      <c r="R7" s="51">
        <f t="shared" si="2"/>
        <v>4.3700735286462233E-2</v>
      </c>
      <c r="S7" s="51">
        <f t="shared" si="3"/>
        <v>4.3700735286462233E-2</v>
      </c>
      <c r="T7" s="312">
        <v>11751429</v>
      </c>
      <c r="U7" s="313">
        <v>0</v>
      </c>
      <c r="V7" s="314">
        <v>11751429</v>
      </c>
      <c r="W7" s="312">
        <v>11211402</v>
      </c>
      <c r="X7" s="313">
        <v>0</v>
      </c>
      <c r="Y7" s="314">
        <v>11211402</v>
      </c>
      <c r="Z7" s="51">
        <f t="shared" si="4"/>
        <v>4.8167660030386861E-2</v>
      </c>
      <c r="AA7" s="51">
        <f t="shared" si="5"/>
        <v>4.8167660030386861E-2</v>
      </c>
      <c r="AB7" s="312"/>
      <c r="AC7" s="313"/>
      <c r="AD7" s="314"/>
      <c r="AE7" s="312"/>
      <c r="AF7" s="313"/>
      <c r="AG7" s="314"/>
      <c r="AH7" s="51"/>
      <c r="AI7" s="51"/>
    </row>
    <row r="8" spans="1:35" hidden="1" outlineLevel="1">
      <c r="A8" s="42" t="s">
        <v>6</v>
      </c>
      <c r="B8" s="53" t="s">
        <v>6</v>
      </c>
      <c r="C8" s="43" t="s">
        <v>126</v>
      </c>
      <c r="D8" s="308">
        <v>-4310056</v>
      </c>
      <c r="E8" s="282">
        <v>22704</v>
      </c>
      <c r="F8" s="309">
        <v>-4287352</v>
      </c>
      <c r="G8" s="310">
        <v>-4133593</v>
      </c>
      <c r="H8" s="282">
        <v>21877</v>
      </c>
      <c r="I8" s="309">
        <v>-4111716</v>
      </c>
      <c r="J8" s="54">
        <f t="shared" si="0"/>
        <v>4.2689979395649225E-2</v>
      </c>
      <c r="K8" s="54">
        <f t="shared" si="1"/>
        <v>4.2715985248008348E-2</v>
      </c>
      <c r="L8" s="308">
        <v>-6507004</v>
      </c>
      <c r="M8" s="282">
        <v>36555</v>
      </c>
      <c r="N8" s="309">
        <v>-6470449</v>
      </c>
      <c r="O8" s="310">
        <v>-6214120</v>
      </c>
      <c r="P8" s="282">
        <v>33064</v>
      </c>
      <c r="Q8" s="309">
        <v>-6181056</v>
      </c>
      <c r="R8" s="54">
        <f t="shared" si="2"/>
        <v>4.7132015474435685E-2</v>
      </c>
      <c r="S8" s="54">
        <f t="shared" si="3"/>
        <v>4.6819346079375324E-2</v>
      </c>
      <c r="T8" s="308">
        <v>-8993379</v>
      </c>
      <c r="U8" s="282">
        <v>55849</v>
      </c>
      <c r="V8" s="309">
        <v>-8937530</v>
      </c>
      <c r="W8" s="310">
        <v>-8577653</v>
      </c>
      <c r="X8" s="282">
        <v>46432</v>
      </c>
      <c r="Y8" s="309">
        <v>-8531221</v>
      </c>
      <c r="Z8" s="54">
        <f t="shared" si="4"/>
        <v>4.846617134080855E-2</v>
      </c>
      <c r="AA8" s="54">
        <f t="shared" si="5"/>
        <v>4.7626125263898311E-2</v>
      </c>
      <c r="AB8" s="308"/>
      <c r="AC8" s="282"/>
      <c r="AD8" s="309"/>
      <c r="AE8" s="310"/>
      <c r="AF8" s="282"/>
      <c r="AG8" s="309"/>
      <c r="AH8" s="54"/>
      <c r="AI8" s="54"/>
    </row>
    <row r="9" spans="1:35" hidden="1" outlineLevel="1">
      <c r="A9" s="42" t="s">
        <v>93</v>
      </c>
      <c r="B9" s="53" t="s">
        <v>203</v>
      </c>
      <c r="C9" s="43" t="s">
        <v>94</v>
      </c>
      <c r="D9" s="48">
        <v>-12030</v>
      </c>
      <c r="E9" s="282">
        <v>-14561</v>
      </c>
      <c r="F9" s="283">
        <v>-26591</v>
      </c>
      <c r="G9" s="48">
        <v>-11004</v>
      </c>
      <c r="H9" s="282">
        <v>-13716</v>
      </c>
      <c r="I9" s="283">
        <v>-24720</v>
      </c>
      <c r="J9" s="54">
        <f t="shared" si="0"/>
        <v>9.3238822246455744E-2</v>
      </c>
      <c r="K9" s="54">
        <f t="shared" si="1"/>
        <v>7.5687702265372137E-2</v>
      </c>
      <c r="L9" s="48">
        <v>-16438</v>
      </c>
      <c r="M9" s="282">
        <v>-24823</v>
      </c>
      <c r="N9" s="283">
        <v>-41261</v>
      </c>
      <c r="O9" s="48">
        <v>-16090</v>
      </c>
      <c r="P9" s="282">
        <v>-20798</v>
      </c>
      <c r="Q9" s="283">
        <v>-36888</v>
      </c>
      <c r="R9" s="54">
        <f t="shared" si="2"/>
        <v>2.1628340584213701E-2</v>
      </c>
      <c r="S9" s="54">
        <f t="shared" si="3"/>
        <v>0.11854803730210373</v>
      </c>
      <c r="T9" s="48">
        <v>-23259</v>
      </c>
      <c r="U9" s="282">
        <v>-32790</v>
      </c>
      <c r="V9" s="283">
        <v>-56049</v>
      </c>
      <c r="W9" s="48">
        <v>-18870</v>
      </c>
      <c r="X9" s="282">
        <v>-31130</v>
      </c>
      <c r="Y9" s="283">
        <v>-50000</v>
      </c>
      <c r="Z9" s="54">
        <f t="shared" si="4"/>
        <v>0.2325914149443562</v>
      </c>
      <c r="AA9" s="54">
        <f t="shared" si="5"/>
        <v>0.12098000000000009</v>
      </c>
      <c r="AB9" s="48"/>
      <c r="AC9" s="282"/>
      <c r="AD9" s="283"/>
      <c r="AE9" s="48"/>
      <c r="AF9" s="282"/>
      <c r="AG9" s="283"/>
      <c r="AH9" s="54"/>
      <c r="AI9" s="54"/>
    </row>
    <row r="10" spans="1:35" collapsed="1">
      <c r="A10" s="78" t="s">
        <v>7</v>
      </c>
      <c r="B10" s="311" t="s">
        <v>7</v>
      </c>
      <c r="C10" s="144" t="s">
        <v>8</v>
      </c>
      <c r="D10" s="312">
        <v>1240685</v>
      </c>
      <c r="E10" s="313">
        <v>8143</v>
      </c>
      <c r="F10" s="314">
        <v>1248828</v>
      </c>
      <c r="G10" s="312">
        <v>1221721</v>
      </c>
      <c r="H10" s="313">
        <v>8161</v>
      </c>
      <c r="I10" s="314">
        <v>1229882</v>
      </c>
      <c r="J10" s="51">
        <f t="shared" si="0"/>
        <v>1.5522365581012387E-2</v>
      </c>
      <c r="K10" s="51">
        <f t="shared" si="1"/>
        <v>1.5404729884655577E-2</v>
      </c>
      <c r="L10" s="312">
        <v>1897290</v>
      </c>
      <c r="M10" s="313">
        <v>11732</v>
      </c>
      <c r="N10" s="314">
        <v>1909022</v>
      </c>
      <c r="O10" s="312">
        <v>1837938</v>
      </c>
      <c r="P10" s="313">
        <v>12266</v>
      </c>
      <c r="Q10" s="314">
        <v>1850204</v>
      </c>
      <c r="R10" s="51">
        <f t="shared" si="2"/>
        <v>3.2292710635505761E-2</v>
      </c>
      <c r="S10" s="51">
        <f t="shared" si="3"/>
        <v>3.179000802073717E-2</v>
      </c>
      <c r="T10" s="312">
        <v>2734791</v>
      </c>
      <c r="U10" s="313">
        <v>23059</v>
      </c>
      <c r="V10" s="314">
        <v>2757850</v>
      </c>
      <c r="W10" s="312">
        <v>2614879</v>
      </c>
      <c r="X10" s="313">
        <v>15302</v>
      </c>
      <c r="Y10" s="314">
        <v>2630181</v>
      </c>
      <c r="Z10" s="51">
        <f t="shared" si="4"/>
        <v>4.5857571229873439E-2</v>
      </c>
      <c r="AA10" s="51">
        <f t="shared" si="5"/>
        <v>4.8540005421680021E-2</v>
      </c>
      <c r="AB10" s="312"/>
      <c r="AC10" s="313"/>
      <c r="AD10" s="314"/>
      <c r="AE10" s="312"/>
      <c r="AF10" s="313"/>
      <c r="AG10" s="314"/>
      <c r="AH10" s="51"/>
      <c r="AI10" s="51"/>
    </row>
    <row r="11" spans="1:35" s="64" customFormat="1" ht="11.25">
      <c r="A11" s="57" t="s">
        <v>9</v>
      </c>
      <c r="B11" s="58" t="s">
        <v>9</v>
      </c>
      <c r="C11" s="59" t="s">
        <v>248</v>
      </c>
      <c r="D11" s="315">
        <f t="shared" ref="D11:I11" si="6">IFERROR(D10/D$7,"")</f>
        <v>0.22303362838412727</v>
      </c>
      <c r="E11" s="286" t="str">
        <f t="shared" si="6"/>
        <v/>
      </c>
      <c r="F11" s="316">
        <f t="shared" si="6"/>
        <v>0.2244974671795765</v>
      </c>
      <c r="G11" s="315">
        <f t="shared" si="6"/>
        <v>0.22766466690941536</v>
      </c>
      <c r="H11" s="286" t="str">
        <f t="shared" si="6"/>
        <v/>
      </c>
      <c r="I11" s="316">
        <f t="shared" si="6"/>
        <v>0.22918544894283194</v>
      </c>
      <c r="J11" s="61">
        <f>IF((ABS((D11-G11)*10000))&lt;1000,(D11-G11)*10000,"N/A")</f>
        <v>-46.310385252880948</v>
      </c>
      <c r="K11" s="61">
        <f>IF((ABS((F11-I11)*10000))&lt;1000,(F11-I11)*10000,"N/A")</f>
        <v>-46.879817632554385</v>
      </c>
      <c r="L11" s="315">
        <f t="shared" ref="L11:Q11" si="7">IFERROR(L10/L$7,"")</f>
        <v>0.22531176624549978</v>
      </c>
      <c r="M11" s="286" t="str">
        <f t="shared" si="7"/>
        <v/>
      </c>
      <c r="N11" s="316">
        <f t="shared" si="7"/>
        <v>0.2267049942926577</v>
      </c>
      <c r="O11" s="315">
        <f t="shared" si="7"/>
        <v>0.2278017210393265</v>
      </c>
      <c r="P11" s="286" t="str">
        <f t="shared" si="7"/>
        <v/>
      </c>
      <c r="Q11" s="316">
        <f t="shared" si="7"/>
        <v>0.22932202036948257</v>
      </c>
      <c r="R11" s="61">
        <f>IF((ABS((L11-O11)*10000))&lt;1000,(L11-O11)*10000,"N/A")</f>
        <v>-24.899547938267151</v>
      </c>
      <c r="S11" s="61">
        <f>IF((ABS((N11-Q11)*10000))&lt;1000,(N11-Q11)*10000,"N/A")</f>
        <v>-26.170260768248742</v>
      </c>
      <c r="T11" s="315">
        <f t="shared" ref="T11:Y11" si="8">IFERROR(T10/T$7,"")</f>
        <v>0.23271986751568682</v>
      </c>
      <c r="U11" s="286" t="str">
        <f t="shared" si="8"/>
        <v/>
      </c>
      <c r="V11" s="316">
        <f t="shared" si="8"/>
        <v>0.23468209696029307</v>
      </c>
      <c r="W11" s="315">
        <f t="shared" si="8"/>
        <v>0.23323389884690604</v>
      </c>
      <c r="X11" s="286" t="str">
        <f t="shared" si="8"/>
        <v/>
      </c>
      <c r="Y11" s="316">
        <f t="shared" si="8"/>
        <v>0.23459875937014835</v>
      </c>
      <c r="Z11" s="61">
        <f>IF((ABS((T11-W11)*10000))&lt;1000,(T11-W11)*10000,"N/A")</f>
        <v>-5.140313312192168</v>
      </c>
      <c r="AA11" s="61">
        <f>IF((ABS((V11-Y11)*10000))&lt;1000,(V11-Y11)*10000,"N/A")</f>
        <v>0.83337590144727525</v>
      </c>
      <c r="AB11" s="315"/>
      <c r="AC11" s="286"/>
      <c r="AD11" s="316"/>
      <c r="AE11" s="315"/>
      <c r="AF11" s="286"/>
      <c r="AG11" s="316"/>
      <c r="AH11" s="61"/>
      <c r="AI11" s="61"/>
    </row>
    <row r="12" spans="1:35" hidden="1" outlineLevel="1">
      <c r="A12" s="42" t="s">
        <v>10</v>
      </c>
      <c r="B12" s="53" t="s">
        <v>10</v>
      </c>
      <c r="C12" s="43" t="s">
        <v>11</v>
      </c>
      <c r="D12" s="48">
        <v>-981898</v>
      </c>
      <c r="E12" s="282">
        <v>107663</v>
      </c>
      <c r="F12" s="283">
        <v>-874235</v>
      </c>
      <c r="G12" s="48">
        <v>-958428</v>
      </c>
      <c r="H12" s="282">
        <v>105826</v>
      </c>
      <c r="I12" s="283">
        <v>-852602</v>
      </c>
      <c r="J12" s="45">
        <f>IF((ABS((D12/G12)-1))&lt;100%,(D12/G12)-1,"N/A")</f>
        <v>2.4488015792526907E-2</v>
      </c>
      <c r="K12" s="45">
        <f>IF((ABS((F12/I12)-1))&lt;100%,(F12/I12)-1,"N/A")</f>
        <v>2.5372917257993732E-2</v>
      </c>
      <c r="L12" s="48">
        <v>-1491606</v>
      </c>
      <c r="M12" s="282">
        <v>160059</v>
      </c>
      <c r="N12" s="283">
        <v>-1331547</v>
      </c>
      <c r="O12" s="48">
        <v>-1450679</v>
      </c>
      <c r="P12" s="282">
        <v>158510</v>
      </c>
      <c r="Q12" s="283">
        <v>-1292169</v>
      </c>
      <c r="R12" s="45">
        <f>IF((ABS((L12/O12)-1))&lt;100%,(L12/O12)-1,"N/A")</f>
        <v>2.8212306099419715E-2</v>
      </c>
      <c r="S12" s="45">
        <f>IF((ABS((N12/Q12)-1))&lt;100%,(N12/Q12)-1,"N/A")</f>
        <v>3.0474341978487418E-2</v>
      </c>
      <c r="T12" s="48">
        <v>-2015828</v>
      </c>
      <c r="U12" s="282">
        <v>209396</v>
      </c>
      <c r="V12" s="283">
        <v>-1806432</v>
      </c>
      <c r="W12" s="48">
        <v>-1960008</v>
      </c>
      <c r="X12" s="282">
        <v>213434</v>
      </c>
      <c r="Y12" s="283">
        <v>-1746574</v>
      </c>
      <c r="Z12" s="45">
        <f>IF((ABS((T12/W12)-1))&lt;100%,(T12/W12)-1,"N/A")</f>
        <v>2.8479475593977233E-2</v>
      </c>
      <c r="AA12" s="45">
        <f>IF((ABS((V12/Y12)-1))&lt;100%,(V12/Y12)-1,"N/A")</f>
        <v>3.4271665557829234E-2</v>
      </c>
      <c r="AB12" s="48"/>
      <c r="AC12" s="282"/>
      <c r="AD12" s="283"/>
      <c r="AE12" s="48"/>
      <c r="AF12" s="282"/>
      <c r="AG12" s="283"/>
      <c r="AH12" s="45"/>
      <c r="AI12" s="45"/>
    </row>
    <row r="13" spans="1:35" hidden="1" outlineLevel="1">
      <c r="A13" s="42" t="s">
        <v>153</v>
      </c>
      <c r="B13" s="53" t="s">
        <v>197</v>
      </c>
      <c r="C13" s="43" t="s">
        <v>95</v>
      </c>
      <c r="D13" s="48">
        <v>-124636</v>
      </c>
      <c r="E13" s="282">
        <v>-69621</v>
      </c>
      <c r="F13" s="283">
        <v>-194257</v>
      </c>
      <c r="G13" s="48">
        <v>-117773</v>
      </c>
      <c r="H13" s="282">
        <v>-69001</v>
      </c>
      <c r="I13" s="283">
        <v>-186774</v>
      </c>
      <c r="J13" s="45">
        <f>IF((ABS((D13/G13)-1))&lt;100%,(D13/G13)-1,"N/A")</f>
        <v>5.8273118626510412E-2</v>
      </c>
      <c r="K13" s="45">
        <f>IF((ABS((F13/I13)-1))&lt;100%,(F13/I13)-1,"N/A")</f>
        <v>4.0064462933813161E-2</v>
      </c>
      <c r="L13" s="48">
        <v>-189610</v>
      </c>
      <c r="M13" s="282">
        <v>-103170</v>
      </c>
      <c r="N13" s="283">
        <v>-292780</v>
      </c>
      <c r="O13" s="48">
        <v>-178549</v>
      </c>
      <c r="P13" s="282">
        <v>-103094</v>
      </c>
      <c r="Q13" s="283">
        <v>-281643</v>
      </c>
      <c r="R13" s="45">
        <f>IF((ABS((L13/O13)-1))&lt;100%,(L13/O13)-1,"N/A")</f>
        <v>6.1949380842233781E-2</v>
      </c>
      <c r="S13" s="45">
        <f>IF((ABS((N13/Q13)-1))&lt;100%,(N13/Q13)-1,"N/A")</f>
        <v>3.9542967515613814E-2</v>
      </c>
      <c r="T13" s="48">
        <v>-257625</v>
      </c>
      <c r="U13" s="282">
        <v>-133058</v>
      </c>
      <c r="V13" s="283">
        <v>-390683</v>
      </c>
      <c r="W13" s="48">
        <v>-242791</v>
      </c>
      <c r="X13" s="282">
        <v>-137812</v>
      </c>
      <c r="Y13" s="283">
        <v>-380603</v>
      </c>
      <c r="Z13" s="45">
        <f>IF((ABS((T13/W13)-1))&lt;100%,(T13/W13)-1,"N/A")</f>
        <v>6.1097816640649727E-2</v>
      </c>
      <c r="AA13" s="45">
        <f>IF((ABS((V13/Y13)-1))&lt;100%,(V13/Y13)-1,"N/A")</f>
        <v>2.648428940391967E-2</v>
      </c>
      <c r="AB13" s="48"/>
      <c r="AC13" s="282"/>
      <c r="AD13" s="283"/>
      <c r="AE13" s="48"/>
      <c r="AF13" s="282"/>
      <c r="AG13" s="283"/>
      <c r="AH13" s="45"/>
      <c r="AI13" s="45"/>
    </row>
    <row r="14" spans="1:35" s="37" customFormat="1" ht="15.75" collapsed="1">
      <c r="A14" s="66"/>
      <c r="B14" s="67" t="s">
        <v>304</v>
      </c>
      <c r="C14" s="68" t="s">
        <v>305</v>
      </c>
      <c r="D14" s="72">
        <f>D12+D13</f>
        <v>-1106534</v>
      </c>
      <c r="E14" s="288">
        <f t="shared" ref="E14:I14" si="9">E12+E13</f>
        <v>38042</v>
      </c>
      <c r="F14" s="289">
        <f t="shared" si="9"/>
        <v>-1068492</v>
      </c>
      <c r="G14" s="72">
        <f t="shared" si="9"/>
        <v>-1076201</v>
      </c>
      <c r="H14" s="288">
        <f t="shared" si="9"/>
        <v>36825</v>
      </c>
      <c r="I14" s="289">
        <f t="shared" si="9"/>
        <v>-1039376</v>
      </c>
      <c r="J14" s="70">
        <f>IF((ABS((D14/G14)-1))&lt;100%,(D14/G14)-1,"N/A")</f>
        <v>2.8185255356573791E-2</v>
      </c>
      <c r="K14" s="70">
        <f>IF((ABS((F14/I14)-1))&lt;100%,(F14/I14)-1,"N/A")</f>
        <v>2.8012961623127719E-2</v>
      </c>
      <c r="L14" s="72">
        <f>L12+L13</f>
        <v>-1681216</v>
      </c>
      <c r="M14" s="288">
        <f t="shared" ref="M14:Q14" si="10">M12+M13</f>
        <v>56889</v>
      </c>
      <c r="N14" s="289">
        <f t="shared" si="10"/>
        <v>-1624327</v>
      </c>
      <c r="O14" s="72">
        <f t="shared" si="10"/>
        <v>-1629228</v>
      </c>
      <c r="P14" s="288">
        <f t="shared" si="10"/>
        <v>55416</v>
      </c>
      <c r="Q14" s="289">
        <f t="shared" si="10"/>
        <v>-1573812</v>
      </c>
      <c r="R14" s="70">
        <f>IF((ABS((L14/O14)-1))&lt;100%,(L14/O14)-1,"N/A")</f>
        <v>3.1909591536604998E-2</v>
      </c>
      <c r="S14" s="70">
        <f>IF((ABS((N14/Q14)-1))&lt;100%,(N14/Q14)-1,"N/A")</f>
        <v>3.2097226352321595E-2</v>
      </c>
      <c r="T14" s="72">
        <f>T12+T13</f>
        <v>-2273453</v>
      </c>
      <c r="U14" s="288">
        <f t="shared" ref="U14:Y14" si="11">U12+U13</f>
        <v>76338</v>
      </c>
      <c r="V14" s="289">
        <f t="shared" si="11"/>
        <v>-2197115</v>
      </c>
      <c r="W14" s="72">
        <f t="shared" si="11"/>
        <v>-2202799</v>
      </c>
      <c r="X14" s="288">
        <f t="shared" si="11"/>
        <v>75622</v>
      </c>
      <c r="Y14" s="289">
        <f t="shared" si="11"/>
        <v>-2127177</v>
      </c>
      <c r="Z14" s="70">
        <f>IF((ABS((T14/W14)-1))&lt;100%,(T14/W14)-1,"N/A")</f>
        <v>3.2074646847034094E-2</v>
      </c>
      <c r="AA14" s="70">
        <f>IF((ABS((V14/Y14)-1))&lt;100%,(V14/Y14)-1,"N/A")</f>
        <v>3.2878317131108448E-2</v>
      </c>
      <c r="AB14" s="72"/>
      <c r="AC14" s="288"/>
      <c r="AD14" s="289"/>
      <c r="AE14" s="72"/>
      <c r="AF14" s="288"/>
      <c r="AG14" s="289"/>
      <c r="AH14" s="70"/>
      <c r="AI14" s="70"/>
    </row>
    <row r="15" spans="1:35" s="291" customFormat="1" ht="11.25">
      <c r="A15" s="153" t="s">
        <v>153</v>
      </c>
      <c r="B15" s="58" t="s">
        <v>600</v>
      </c>
      <c r="C15" s="59" t="s">
        <v>599</v>
      </c>
      <c r="D15" s="63">
        <f>IFERROR(-D14/D$7,"")</f>
        <v>0.19891776957922588</v>
      </c>
      <c r="E15" s="290" t="str">
        <f t="shared" ref="E15" si="12">IFERROR(E14/E$7,"")</f>
        <v/>
      </c>
      <c r="F15" s="287">
        <f>IFERROR(-F14/F$7,"")</f>
        <v>0.19207909151751887</v>
      </c>
      <c r="G15" s="63">
        <f>IFERROR(-G14/G$7,"")</f>
        <v>0.20054737717742407</v>
      </c>
      <c r="H15" s="290" t="str">
        <f t="shared" ref="H15" si="13">IFERROR(H14/H$7,"")</f>
        <v/>
      </c>
      <c r="I15" s="287">
        <f>IFERROR(-I14/I$7,"")</f>
        <v>0.19368513010224142</v>
      </c>
      <c r="J15" s="61">
        <f>IF((ABS((D15-G15)*10000))&lt;1000,(D15-G15)*10000,"N/A")</f>
        <v>-16.296075981981907</v>
      </c>
      <c r="K15" s="61">
        <f>IF((ABS((F15-I15)*10000))&lt;1000,(F15-I15)*10000,"N/A")</f>
        <v>-16.060385847225522</v>
      </c>
      <c r="L15" s="63">
        <f>IFERROR(-L14/L$7,"")</f>
        <v>0.19965200174996664</v>
      </c>
      <c r="M15" s="290" t="str">
        <f t="shared" ref="M15" si="14">IFERROR(M14/M$7,"")</f>
        <v/>
      </c>
      <c r="N15" s="287">
        <f>IFERROR(-N14/N$7,"")</f>
        <v>0.19289617577189253</v>
      </c>
      <c r="O15" s="63">
        <f>IFERROR(-O14/O$7,"")</f>
        <v>0.20193333092055327</v>
      </c>
      <c r="P15" s="290" t="str">
        <f t="shared" ref="P15" si="15">IFERROR(P14/P$7,"")</f>
        <v/>
      </c>
      <c r="Q15" s="287">
        <f>IFERROR(-Q14/Q$7,"")</f>
        <v>0.19506484015910466</v>
      </c>
      <c r="R15" s="61">
        <f>IF((ABS((L15-O15)*10000))&lt;1000,(L15-O15)*10000,"N/A")</f>
        <v>-22.813291705866266</v>
      </c>
      <c r="S15" s="61">
        <f>IF((ABS((N15-Q15)*10000))&lt;1000,(N15-Q15)*10000,"N/A")</f>
        <v>-21.68664387212138</v>
      </c>
      <c r="T15" s="63">
        <f>IFERROR(-T14/T$7,"")</f>
        <v>0.19346183345021273</v>
      </c>
      <c r="U15" s="290" t="str">
        <f t="shared" ref="U15" si="16">IFERROR(U14/U$7,"")</f>
        <v/>
      </c>
      <c r="V15" s="287">
        <f>IFERROR(-V14/V$7,"")</f>
        <v>0.18696577241797571</v>
      </c>
      <c r="W15" s="63">
        <f>IFERROR(-W14/W$7,"")</f>
        <v>0.19647846005343489</v>
      </c>
      <c r="X15" s="290" t="str">
        <f t="shared" ref="X15" si="17">IFERROR(X14/X$7,"")</f>
        <v/>
      </c>
      <c r="Y15" s="287">
        <f>IFERROR(-Y14/Y$7,"")</f>
        <v>0.18973336251790812</v>
      </c>
      <c r="Z15" s="61">
        <f>IF((ABS((T15-W15)*10000))&lt;1000,(T15-W15)*10000,"N/A")</f>
        <v>-30.166266032221611</v>
      </c>
      <c r="AA15" s="61">
        <f>IF((ABS((V15-Y15)*10000))&lt;1000,(V15-Y15)*10000,"N/A")</f>
        <v>-27.675900999324099</v>
      </c>
      <c r="AB15" s="298"/>
      <c r="AC15" s="290"/>
      <c r="AD15" s="299"/>
      <c r="AE15" s="298"/>
      <c r="AF15" s="290"/>
      <c r="AG15" s="299"/>
      <c r="AH15" s="70"/>
      <c r="AI15" s="70"/>
    </row>
    <row r="16" spans="1:35">
      <c r="A16" s="78" t="s">
        <v>12</v>
      </c>
      <c r="B16" s="311" t="s">
        <v>12</v>
      </c>
      <c r="C16" s="144" t="s">
        <v>13</v>
      </c>
      <c r="D16" s="312">
        <v>134151</v>
      </c>
      <c r="E16" s="313">
        <v>46185</v>
      </c>
      <c r="F16" s="314">
        <v>180336</v>
      </c>
      <c r="G16" s="312">
        <v>145520</v>
      </c>
      <c r="H16" s="313">
        <v>44986</v>
      </c>
      <c r="I16" s="314">
        <v>190506</v>
      </c>
      <c r="J16" s="51">
        <f>IF((ABS((D16/G16)-1))&lt;100%,(D16/G16)-1,"N/A")</f>
        <v>-7.8126717976910398E-2</v>
      </c>
      <c r="K16" s="51">
        <f>IF((ABS((F16/I16)-1))&lt;100%,(F16/I16)-1,"N/A")</f>
        <v>-5.3384145381247805E-2</v>
      </c>
      <c r="L16" s="312">
        <v>216074</v>
      </c>
      <c r="M16" s="313">
        <v>68621</v>
      </c>
      <c r="N16" s="314">
        <v>284695</v>
      </c>
      <c r="O16" s="312">
        <v>208710</v>
      </c>
      <c r="P16" s="313">
        <v>67682</v>
      </c>
      <c r="Q16" s="314">
        <v>276392</v>
      </c>
      <c r="R16" s="51">
        <f>IF((ABS((L16/O16)-1))&lt;100%,(L16/O16)-1,"N/A")</f>
        <v>3.5283407599060901E-2</v>
      </c>
      <c r="S16" s="51">
        <f>IF((ABS((N16/Q16)-1))&lt;100%,(N16/Q16)-1,"N/A")</f>
        <v>3.0040666878925482E-2</v>
      </c>
      <c r="T16" s="312">
        <v>461338</v>
      </c>
      <c r="U16" s="313">
        <v>99397</v>
      </c>
      <c r="V16" s="314">
        <v>560735</v>
      </c>
      <c r="W16" s="312">
        <v>412080</v>
      </c>
      <c r="X16" s="313">
        <v>90924</v>
      </c>
      <c r="Y16" s="314">
        <v>503004</v>
      </c>
      <c r="Z16" s="51">
        <f>IF((ABS((T16/W16)-1))&lt;100%,(T16/W16)-1,"N/A")</f>
        <v>0.11953504173946805</v>
      </c>
      <c r="AA16" s="51">
        <f>IF((ABS((V16/Y16)-1))&lt;100%,(V16/Y16)-1,"N/A")</f>
        <v>0.11477244713759727</v>
      </c>
      <c r="AB16" s="312"/>
      <c r="AC16" s="313"/>
      <c r="AD16" s="314"/>
      <c r="AE16" s="312"/>
      <c r="AF16" s="313"/>
      <c r="AG16" s="314"/>
      <c r="AH16" s="51"/>
      <c r="AI16" s="51"/>
    </row>
    <row r="17" spans="1:35" s="64" customFormat="1" ht="11.25">
      <c r="A17" s="57" t="s">
        <v>14</v>
      </c>
      <c r="B17" s="58" t="s">
        <v>14</v>
      </c>
      <c r="C17" s="59" t="s">
        <v>249</v>
      </c>
      <c r="D17" s="315">
        <f t="shared" ref="D17:I17" si="18">IFERROR(D16/D$7,"")</f>
        <v>2.4115858804901372E-2</v>
      </c>
      <c r="E17" s="286" t="str">
        <f t="shared" si="18"/>
        <v/>
      </c>
      <c r="F17" s="316">
        <f t="shared" si="18"/>
        <v>3.241837566205763E-2</v>
      </c>
      <c r="G17" s="315">
        <f t="shared" si="18"/>
        <v>2.7117289731991283E-2</v>
      </c>
      <c r="H17" s="286" t="str">
        <f t="shared" si="18"/>
        <v/>
      </c>
      <c r="I17" s="316">
        <f t="shared" si="18"/>
        <v>3.550031884059051E-2</v>
      </c>
      <c r="J17" s="61">
        <f>IF((ABS((D17-G17)*10000))&lt;1000,(D17-G17)*10000,"N/A")</f>
        <v>-30.014309270899112</v>
      </c>
      <c r="K17" s="61">
        <f>IF((ABS((F17-I17)*10000))&lt;1000,(F17-I17)*10000,"N/A")</f>
        <v>-30.819431785328796</v>
      </c>
      <c r="L17" s="315">
        <f t="shared" ref="L17:Q17" si="19">IFERROR(L16/L$7,"")</f>
        <v>2.5659764495533168E-2</v>
      </c>
      <c r="M17" s="286" t="str">
        <f t="shared" si="19"/>
        <v/>
      </c>
      <c r="N17" s="316">
        <f t="shared" si="19"/>
        <v>3.3808818520765178E-2</v>
      </c>
      <c r="O17" s="315">
        <f t="shared" si="19"/>
        <v>2.5868390118773229E-2</v>
      </c>
      <c r="P17" s="286" t="str">
        <f t="shared" si="19"/>
        <v/>
      </c>
      <c r="Q17" s="316">
        <f t="shared" si="19"/>
        <v>3.4257180210377894E-2</v>
      </c>
      <c r="R17" s="61">
        <f>IF((ABS((L17-O17)*10000))&lt;1000,(L17-O17)*10000,"N/A")</f>
        <v>-2.0862562324006073</v>
      </c>
      <c r="S17" s="61">
        <f>IF((ABS((N17-Q17)*10000))&lt;1000,(N17-Q17)*10000,"N/A")</f>
        <v>-4.4836168961271543</v>
      </c>
      <c r="T17" s="315">
        <f t="shared" ref="T17:Y17" si="20">IFERROR(T16/T$7,"")</f>
        <v>3.9258034065474082E-2</v>
      </c>
      <c r="U17" s="286" t="str">
        <f t="shared" si="20"/>
        <v/>
      </c>
      <c r="V17" s="316">
        <f t="shared" si="20"/>
        <v>4.7716324542317362E-2</v>
      </c>
      <c r="W17" s="315">
        <f t="shared" si="20"/>
        <v>3.6755438793471144E-2</v>
      </c>
      <c r="X17" s="286" t="str">
        <f t="shared" si="20"/>
        <v/>
      </c>
      <c r="Y17" s="316">
        <f t="shared" si="20"/>
        <v>4.4865396852240245E-2</v>
      </c>
      <c r="Z17" s="61">
        <f>IF((ABS((T17-W17)*10000))&lt;1000,(T17-W17)*10000,"N/A")</f>
        <v>25.025952720029373</v>
      </c>
      <c r="AA17" s="61">
        <f>IF((ABS((V17-Y17)*10000))&lt;1000,(V17-Y17)*10000,"N/A")</f>
        <v>28.509276900771166</v>
      </c>
      <c r="AB17" s="315"/>
      <c r="AC17" s="286"/>
      <c r="AD17" s="316"/>
      <c r="AE17" s="315"/>
      <c r="AF17" s="286"/>
      <c r="AG17" s="316"/>
      <c r="AH17" s="61"/>
      <c r="AI17" s="61"/>
    </row>
    <row r="18" spans="1:35" hidden="1" outlineLevel="1">
      <c r="A18" s="42" t="s">
        <v>15</v>
      </c>
      <c r="B18" s="53" t="s">
        <v>15</v>
      </c>
      <c r="C18" s="43" t="s">
        <v>128</v>
      </c>
      <c r="D18" s="48">
        <v>-31187</v>
      </c>
      <c r="E18" s="282">
        <v>0</v>
      </c>
      <c r="F18" s="283">
        <v>-31187</v>
      </c>
      <c r="G18" s="48">
        <v>-48898</v>
      </c>
      <c r="H18" s="282">
        <v>178</v>
      </c>
      <c r="I18" s="283">
        <v>-48720</v>
      </c>
      <c r="J18" s="45">
        <f>IF((ABS((D18/G18)-1))&lt;100%,(D18/G18)-1,"N/A")</f>
        <v>-0.3622029530860158</v>
      </c>
      <c r="K18" s="45">
        <f>IF((ABS((F18/I18)-1))&lt;100%,(F18/I18)-1,"N/A")</f>
        <v>-0.35987274220032839</v>
      </c>
      <c r="L18" s="48">
        <v>-34128</v>
      </c>
      <c r="M18" s="282">
        <v>172</v>
      </c>
      <c r="N18" s="283">
        <v>-33956</v>
      </c>
      <c r="O18" s="48">
        <v>-51159</v>
      </c>
      <c r="P18" s="282">
        <v>182</v>
      </c>
      <c r="Q18" s="283">
        <v>-50977</v>
      </c>
      <c r="R18" s="45">
        <f>IF((ABS((L18/O18)-1))&lt;100%,(L18/O18)-1,"N/A")</f>
        <v>-0.33290330147188174</v>
      </c>
      <c r="S18" s="45">
        <f>IF((ABS((N18/Q18)-1))&lt;100%,(N18/Q18)-1,"N/A")</f>
        <v>-0.33389567844321955</v>
      </c>
      <c r="T18" s="48">
        <v>-77637</v>
      </c>
      <c r="U18" s="282">
        <v>364</v>
      </c>
      <c r="V18" s="283">
        <v>-77273</v>
      </c>
      <c r="W18" s="48">
        <v>-73258</v>
      </c>
      <c r="X18" s="282">
        <v>178</v>
      </c>
      <c r="Y18" s="283">
        <v>-73080</v>
      </c>
      <c r="Z18" s="45">
        <f>IF((ABS((T18/W18)-1))&lt;100%,(T18/W18)-1,"N/A")</f>
        <v>5.9775041633678194E-2</v>
      </c>
      <c r="AA18" s="45">
        <f>IF((ABS((V18/Y18)-1))&lt;100%,(V18/Y18)-1,"N/A")</f>
        <v>5.7375478927202961E-2</v>
      </c>
      <c r="AB18" s="48"/>
      <c r="AC18" s="282"/>
      <c r="AD18" s="283"/>
      <c r="AE18" s="48"/>
      <c r="AF18" s="282"/>
      <c r="AG18" s="283"/>
      <c r="AH18" s="45"/>
      <c r="AI18" s="45"/>
    </row>
    <row r="19" spans="1:35" s="37" customFormat="1" ht="15.75" collapsed="1">
      <c r="A19" s="66" t="s">
        <v>16</v>
      </c>
      <c r="B19" s="67" t="s">
        <v>16</v>
      </c>
      <c r="C19" s="68" t="s">
        <v>246</v>
      </c>
      <c r="D19" s="72">
        <v>102964</v>
      </c>
      <c r="E19" s="288">
        <v>46185</v>
      </c>
      <c r="F19" s="289">
        <v>149149</v>
      </c>
      <c r="G19" s="72">
        <v>96622</v>
      </c>
      <c r="H19" s="288">
        <v>45164</v>
      </c>
      <c r="I19" s="289">
        <v>141786</v>
      </c>
      <c r="J19" s="70">
        <f>IF((ABS((D19/G19)-1))&lt;100%,(D19/G19)-1,"N/A")</f>
        <v>6.5637225476599559E-2</v>
      </c>
      <c r="K19" s="70">
        <f>IF((ABS((F19/I19)-1))&lt;100%,(F19/I19)-1,"N/A")</f>
        <v>5.1930373943830821E-2</v>
      </c>
      <c r="L19" s="72">
        <v>181946</v>
      </c>
      <c r="M19" s="288">
        <v>68793</v>
      </c>
      <c r="N19" s="289">
        <v>250739</v>
      </c>
      <c r="O19" s="72">
        <v>157551</v>
      </c>
      <c r="P19" s="288">
        <v>67864</v>
      </c>
      <c r="Q19" s="289">
        <v>225415</v>
      </c>
      <c r="R19" s="70">
        <f>IF((ABS((L19/O19)-1))&lt;100%,(L19/O19)-1,"N/A")</f>
        <v>0.15483875062678121</v>
      </c>
      <c r="S19" s="70">
        <f>IF((ABS((N19/Q19)-1))&lt;100%,(N19/Q19)-1,"N/A")</f>
        <v>0.11234389903067665</v>
      </c>
      <c r="T19" s="72">
        <v>383701</v>
      </c>
      <c r="U19" s="288">
        <v>99761</v>
      </c>
      <c r="V19" s="289">
        <v>483462</v>
      </c>
      <c r="W19" s="72">
        <v>338822</v>
      </c>
      <c r="X19" s="288">
        <v>91102</v>
      </c>
      <c r="Y19" s="289">
        <v>429924</v>
      </c>
      <c r="Z19" s="70">
        <f>IF((ABS((T19/W19)-1))&lt;100%,(T19/W19)-1,"N/A")</f>
        <v>0.13245597983602009</v>
      </c>
      <c r="AA19" s="70">
        <f>IF((ABS((V19/Y19)-1))&lt;100%,(V19/Y19)-1,"N/A")</f>
        <v>0.12452898651854749</v>
      </c>
      <c r="AB19" s="72"/>
      <c r="AC19" s="288"/>
      <c r="AD19" s="289"/>
      <c r="AE19" s="72"/>
      <c r="AF19" s="288"/>
      <c r="AG19" s="289"/>
      <c r="AH19" s="70"/>
      <c r="AI19" s="70"/>
    </row>
    <row r="20" spans="1:35" s="64" customFormat="1" ht="11.25" hidden="1" outlineLevel="1">
      <c r="A20" s="57" t="s">
        <v>17</v>
      </c>
      <c r="B20" s="58" t="s">
        <v>17</v>
      </c>
      <c r="C20" s="59" t="s">
        <v>18</v>
      </c>
      <c r="D20" s="63">
        <f t="shared" ref="D20:I20" si="21">IFERROR(D19/D$7,"")</f>
        <v>1.8509480257231512E-2</v>
      </c>
      <c r="E20" s="286" t="str">
        <f t="shared" si="21"/>
        <v/>
      </c>
      <c r="F20" s="287">
        <f t="shared" si="21"/>
        <v>2.6811997114387774E-2</v>
      </c>
      <c r="G20" s="63">
        <f t="shared" si="21"/>
        <v>1.8005269162207682E-2</v>
      </c>
      <c r="H20" s="286" t="str">
        <f t="shared" si="21"/>
        <v/>
      </c>
      <c r="I20" s="287">
        <f t="shared" si="21"/>
        <v>2.6421468127680842E-2</v>
      </c>
      <c r="J20" s="61">
        <f>IF((ABS((D20-G20)*10000))&lt;1000,(D20-G20)*10000,"N/A")</f>
        <v>5.0421109502383006</v>
      </c>
      <c r="K20" s="61">
        <f>IF((ABS((F20-I20)*10000))&lt;1000,(F20-I20)*10000,"N/A")</f>
        <v>3.9052898670693255</v>
      </c>
      <c r="L20" s="63">
        <f t="shared" ref="L20:Q20" si="22">IFERROR(L19/L$7,"")</f>
        <v>2.1606910183105222E-2</v>
      </c>
      <c r="M20" s="286" t="str">
        <f t="shared" si="22"/>
        <v/>
      </c>
      <c r="N20" s="287">
        <f t="shared" si="22"/>
        <v>2.9776389986048719E-2</v>
      </c>
      <c r="O20" s="63">
        <f t="shared" si="22"/>
        <v>1.9527529737927464E-2</v>
      </c>
      <c r="P20" s="286" t="str">
        <f t="shared" si="22"/>
        <v/>
      </c>
      <c r="Q20" s="287">
        <f t="shared" si="22"/>
        <v>2.7938877670563307E-2</v>
      </c>
      <c r="R20" s="61">
        <f>IF((ABS((L20-O20)*10000))&lt;1000,(L20-O20)*10000,"N/A")</f>
        <v>20.793804451777579</v>
      </c>
      <c r="S20" s="61">
        <f>IF((ABS((N20-Q20)*10000))&lt;1000,(N20-Q20)*10000,"N/A")</f>
        <v>18.375123154854116</v>
      </c>
      <c r="T20" s="63">
        <f t="shared" ref="T20:Y20" si="23">IFERROR(T19/T$7,"")</f>
        <v>3.2651433285262585E-2</v>
      </c>
      <c r="U20" s="286" t="str">
        <f t="shared" si="23"/>
        <v/>
      </c>
      <c r="V20" s="287">
        <f t="shared" si="23"/>
        <v>4.1140698718428202E-2</v>
      </c>
      <c r="W20" s="63">
        <f t="shared" si="23"/>
        <v>3.0221198026794509E-2</v>
      </c>
      <c r="X20" s="286" t="str">
        <f t="shared" si="23"/>
        <v/>
      </c>
      <c r="Y20" s="287">
        <f t="shared" si="23"/>
        <v>3.8347032779664843E-2</v>
      </c>
      <c r="Z20" s="61">
        <f>IF((ABS((T20-W20)*10000))&lt;1000,(T20-W20)*10000,"N/A")</f>
        <v>24.302352584680762</v>
      </c>
      <c r="AA20" s="61">
        <f>IF((ABS((V20-Y20)*10000))&lt;1000,(V20-Y20)*10000,"N/A")</f>
        <v>27.936659387633593</v>
      </c>
      <c r="AB20" s="63"/>
      <c r="AC20" s="286"/>
      <c r="AD20" s="287"/>
      <c r="AE20" s="63"/>
      <c r="AF20" s="286"/>
      <c r="AG20" s="287"/>
      <c r="AH20" s="61"/>
      <c r="AI20" s="61"/>
    </row>
    <row r="21" spans="1:35" hidden="1" outlineLevel="1">
      <c r="A21" s="66" t="s">
        <v>19</v>
      </c>
      <c r="B21" s="317" t="s">
        <v>19</v>
      </c>
      <c r="C21" s="68" t="s">
        <v>127</v>
      </c>
      <c r="D21" s="48">
        <v>-153071</v>
      </c>
      <c r="E21" s="282">
        <v>-49499</v>
      </c>
      <c r="F21" s="283">
        <v>-202570</v>
      </c>
      <c r="G21" s="48">
        <v>-186393</v>
      </c>
      <c r="H21" s="282">
        <v>-52954</v>
      </c>
      <c r="I21" s="283">
        <v>-239347</v>
      </c>
      <c r="J21" s="45">
        <f>IF((ABS((D21/G21)-1))&lt;100%,(D21/G21)-1,"N/A")</f>
        <v>-0.17877280799171646</v>
      </c>
      <c r="K21" s="45">
        <f>IF((ABS((F21/I21)-1))&lt;100%,(F21/I21)-1,"N/A")</f>
        <v>-0.15365557119997331</v>
      </c>
      <c r="L21" s="48">
        <v>-233902</v>
      </c>
      <c r="M21" s="282">
        <v>-73510</v>
      </c>
      <c r="N21" s="283">
        <v>-307412</v>
      </c>
      <c r="O21" s="48">
        <v>-277885</v>
      </c>
      <c r="P21" s="282">
        <v>-79268</v>
      </c>
      <c r="Q21" s="283">
        <v>-357153</v>
      </c>
      <c r="R21" s="45">
        <f>IF((ABS((L21/O21)-1))&lt;100%,(L21/O21)-1,"N/A")</f>
        <v>-0.15827770480594494</v>
      </c>
      <c r="S21" s="45">
        <f>IF((ABS((N21/Q21)-1))&lt;100%,(N21/Q21)-1,"N/A")</f>
        <v>-0.13927084470801032</v>
      </c>
      <c r="T21" s="48">
        <v>-348476</v>
      </c>
      <c r="U21" s="282">
        <v>-99920</v>
      </c>
      <c r="V21" s="283">
        <v>-448396</v>
      </c>
      <c r="W21" s="48">
        <v>-363414</v>
      </c>
      <c r="X21" s="282">
        <v>-105605</v>
      </c>
      <c r="Y21" s="283">
        <v>-469019</v>
      </c>
      <c r="Z21" s="45">
        <f>IF((ABS((T21/W21)-1))&lt;100%,(T21/W21)-1,"N/A")</f>
        <v>-4.1104635484598862E-2</v>
      </c>
      <c r="AA21" s="45">
        <f>IF((ABS((V21/Y21)-1))&lt;100%,(V21/Y21)-1,"N/A")</f>
        <v>-4.3970500128992618E-2</v>
      </c>
      <c r="AB21" s="48"/>
      <c r="AC21" s="282"/>
      <c r="AD21" s="283"/>
      <c r="AE21" s="48"/>
      <c r="AF21" s="282"/>
      <c r="AG21" s="283"/>
      <c r="AH21" s="45"/>
      <c r="AI21" s="45"/>
    </row>
    <row r="22" spans="1:35" collapsed="1">
      <c r="A22" s="49" t="s">
        <v>96</v>
      </c>
      <c r="B22" s="311" t="s">
        <v>313</v>
      </c>
      <c r="C22" s="144" t="s">
        <v>34</v>
      </c>
      <c r="D22" s="312">
        <v>270817</v>
      </c>
      <c r="E22" s="313">
        <v>130367</v>
      </c>
      <c r="F22" s="314">
        <v>401184</v>
      </c>
      <c r="G22" s="312">
        <v>274297</v>
      </c>
      <c r="H22" s="313">
        <v>127703</v>
      </c>
      <c r="I22" s="314">
        <v>402000</v>
      </c>
      <c r="J22" s="51">
        <f>IF((ABS((D22/G22)-1))&lt;100%,(D22/G22)-1,"N/A")</f>
        <v>-1.2686977983718428E-2</v>
      </c>
      <c r="K22" s="51">
        <f>IF((ABS((F22/I22)-1))&lt;100%,(F22/I22)-1,"N/A")</f>
        <v>-2.0298507462686022E-3</v>
      </c>
      <c r="L22" s="312">
        <v>422122</v>
      </c>
      <c r="M22" s="313">
        <v>196614</v>
      </c>
      <c r="N22" s="314">
        <v>618736</v>
      </c>
      <c r="O22" s="312">
        <v>403349</v>
      </c>
      <c r="P22" s="313">
        <v>191574</v>
      </c>
      <c r="Q22" s="314">
        <v>594923</v>
      </c>
      <c r="R22" s="51">
        <f>IF((ABS((L22/O22)-1))&lt;100%,(L22/O22)-1,"N/A")</f>
        <v>4.6542820237561067E-2</v>
      </c>
      <c r="S22" s="51">
        <f>IF((ABS((N22/Q22)-1))&lt;100%,(N22/Q22)-1,"N/A")</f>
        <v>4.0027028707916745E-2</v>
      </c>
      <c r="T22" s="312">
        <v>742222</v>
      </c>
      <c r="U22" s="313">
        <v>265245</v>
      </c>
      <c r="V22" s="314">
        <v>1007467</v>
      </c>
      <c r="W22" s="312">
        <v>673741</v>
      </c>
      <c r="X22" s="313">
        <v>259866</v>
      </c>
      <c r="Y22" s="314">
        <v>933607</v>
      </c>
      <c r="Z22" s="51">
        <f>IF((ABS((T22/W22)-1))&lt;100%,(T22/W22)-1,"N/A")</f>
        <v>0.10164291619479893</v>
      </c>
      <c r="AA22" s="51">
        <f>IF((ABS((V22/Y22)-1))&lt;100%,(V22/Y22)-1,"N/A")</f>
        <v>7.9112517365443891E-2</v>
      </c>
      <c r="AB22" s="312"/>
      <c r="AC22" s="313"/>
      <c r="AD22" s="314"/>
      <c r="AE22" s="312"/>
      <c r="AF22" s="313"/>
      <c r="AG22" s="314"/>
      <c r="AH22" s="51"/>
      <c r="AI22" s="51"/>
    </row>
    <row r="23" spans="1:35" s="64" customFormat="1" ht="11.25">
      <c r="A23" s="57" t="s">
        <v>35</v>
      </c>
      <c r="B23" s="58" t="s">
        <v>35</v>
      </c>
      <c r="C23" s="59" t="s">
        <v>251</v>
      </c>
      <c r="D23" s="315">
        <f t="shared" ref="D23:I23" si="24">IFERROR(D22/D$7,"")</f>
        <v>4.8683830414733953E-2</v>
      </c>
      <c r="E23" s="286" t="str">
        <f t="shared" si="24"/>
        <v/>
      </c>
      <c r="F23" s="316">
        <f t="shared" si="24"/>
        <v>7.2119452697225903E-2</v>
      </c>
      <c r="G23" s="315">
        <f t="shared" si="24"/>
        <v>5.1114563095217239E-2</v>
      </c>
      <c r="H23" s="286" t="str">
        <f t="shared" si="24"/>
        <v/>
      </c>
      <c r="I23" s="316">
        <f t="shared" si="24"/>
        <v>7.4911699232136447E-2</v>
      </c>
      <c r="J23" s="61">
        <f>IF((ABS((D23-G23)*10000))&lt;1000,(D23-G23)*10000,"N/A")</f>
        <v>-24.307326804832858</v>
      </c>
      <c r="K23" s="61">
        <f>IF((ABS((F23-I23)*10000))&lt;1000,(F23-I23)*10000,"N/A")</f>
        <v>-27.922465349105448</v>
      </c>
      <c r="L23" s="315">
        <f t="shared" ref="L23:Q23" si="25">IFERROR(L22/L$7,"")</f>
        <v>5.0128896157721203E-2</v>
      </c>
      <c r="M23" s="286" t="str">
        <f t="shared" si="25"/>
        <v/>
      </c>
      <c r="N23" s="316">
        <f t="shared" si="25"/>
        <v>7.3477697663338531E-2</v>
      </c>
      <c r="O23" s="315">
        <f t="shared" si="25"/>
        <v>4.9992761659800988E-2</v>
      </c>
      <c r="P23" s="286" t="str">
        <f t="shared" si="25"/>
        <v/>
      </c>
      <c r="Q23" s="316">
        <f t="shared" si="25"/>
        <v>7.3737244284561965E-2</v>
      </c>
      <c r="R23" s="61">
        <f>IF((ABS((L23-O23)*10000))&lt;1000,(L23-O23)*10000,"N/A")</f>
        <v>1.3613449792021504</v>
      </c>
      <c r="S23" s="61">
        <f>IF((ABS((N23-Q23)*10000))&lt;1000,(N23-Q23)*10000,"N/A")</f>
        <v>-2.5954662122343319</v>
      </c>
      <c r="T23" s="315">
        <f t="shared" ref="T23:Y23" si="26">IFERROR(T22/T$7,"")</f>
        <v>6.3160148438117611E-2</v>
      </c>
      <c r="U23" s="286" t="str">
        <f t="shared" si="26"/>
        <v/>
      </c>
      <c r="V23" s="316">
        <f t="shared" si="26"/>
        <v>8.5731445937340903E-2</v>
      </c>
      <c r="W23" s="315">
        <f t="shared" si="26"/>
        <v>6.0094268317200647E-2</v>
      </c>
      <c r="X23" s="286" t="str">
        <f t="shared" si="26"/>
        <v/>
      </c>
      <c r="Y23" s="316">
        <f t="shared" si="26"/>
        <v>8.3272992976257565E-2</v>
      </c>
      <c r="Z23" s="61">
        <f>IF((ABS((T23-W23)*10000))&lt;1000,(T23-W23)*10000,"N/A")</f>
        <v>30.658801209169638</v>
      </c>
      <c r="AA23" s="61">
        <f>IF((ABS((V23-Y23)*10000))&lt;1000,(V23-Y23)*10000,"N/A")</f>
        <v>24.584529610833378</v>
      </c>
      <c r="AB23" s="315"/>
      <c r="AC23" s="286"/>
      <c r="AD23" s="316"/>
      <c r="AE23" s="315"/>
      <c r="AF23" s="286"/>
      <c r="AG23" s="316"/>
      <c r="AH23" s="61"/>
      <c r="AI23" s="61"/>
    </row>
    <row r="24" spans="1:35" s="155" customFormat="1" ht="12.75">
      <c r="A24" s="225"/>
      <c r="D24" s="318"/>
      <c r="E24" s="318"/>
      <c r="F24" s="318"/>
      <c r="G24" s="318"/>
      <c r="H24" s="318"/>
      <c r="I24" s="318"/>
      <c r="J24" s="127"/>
      <c r="K24" s="127"/>
      <c r="L24" s="318"/>
      <c r="M24" s="318"/>
      <c r="N24" s="318"/>
      <c r="O24" s="318"/>
      <c r="P24" s="318"/>
      <c r="Q24" s="318"/>
      <c r="R24" s="127"/>
      <c r="S24" s="127"/>
      <c r="T24" s="318"/>
      <c r="U24" s="318"/>
      <c r="V24" s="318"/>
      <c r="W24" s="318"/>
      <c r="X24" s="318"/>
      <c r="Y24" s="318"/>
      <c r="Z24" s="127"/>
      <c r="AA24" s="127"/>
    </row>
    <row r="25" spans="1:35">
      <c r="B25" s="39" t="s">
        <v>174</v>
      </c>
      <c r="C25" s="161"/>
      <c r="D25" s="19"/>
      <c r="E25" s="19"/>
      <c r="F25" s="19"/>
      <c r="G25" s="19"/>
      <c r="H25" s="19"/>
      <c r="I25" s="19"/>
      <c r="J25" s="98"/>
      <c r="K25" s="98"/>
      <c r="L25" s="19"/>
      <c r="M25" s="19"/>
      <c r="N25" s="19"/>
      <c r="O25" s="19"/>
      <c r="P25" s="19"/>
      <c r="Q25" s="19"/>
      <c r="R25" s="98"/>
      <c r="S25" s="98"/>
      <c r="T25" s="19"/>
      <c r="U25" s="19"/>
      <c r="V25" s="19"/>
      <c r="W25" s="19"/>
      <c r="X25" s="19"/>
      <c r="Y25" s="19"/>
      <c r="Z25" s="319"/>
      <c r="AA25" s="319"/>
    </row>
    <row r="26" spans="1:35" ht="15.75">
      <c r="B26" s="107" t="s">
        <v>260</v>
      </c>
      <c r="C26" s="107" t="s">
        <v>261</v>
      </c>
      <c r="D26" s="29" t="str">
        <f>$B25&amp;D28&amp;D27</f>
        <v>URUGUAYPre IFRS161H19</v>
      </c>
      <c r="E26" s="29" t="str">
        <f>$B25&amp;E27&amp;E28</f>
        <v>URUGUAYAdj1H19</v>
      </c>
      <c r="F26" s="29" t="str">
        <f>$B25&amp;F28&amp;F27</f>
        <v>URUGUAYPost IFRS161H19</v>
      </c>
      <c r="G26" s="29" t="str">
        <f>$B25&amp;G28&amp;G27</f>
        <v>URUGUAYPre IFRS161H18</v>
      </c>
      <c r="H26" s="29" t="str">
        <f>$B25&amp;H27&amp;H28</f>
        <v>URUGUAYAdj1H18</v>
      </c>
      <c r="I26" s="29" t="str">
        <f>$B25&amp;I28&amp;I27</f>
        <v>URUGUAYPost IFRS161H18</v>
      </c>
      <c r="J26" s="270"/>
      <c r="K26" s="270"/>
      <c r="L26" s="29" t="str">
        <f>$B25&amp;L28&amp;L27</f>
        <v>URUGUAYPre IFRS169M19</v>
      </c>
      <c r="M26" s="29" t="str">
        <f>$B25&amp;M27&amp;M28</f>
        <v>URUGUAYAdj9M19</v>
      </c>
      <c r="N26" s="29" t="str">
        <f>$B25&amp;N28&amp;N27</f>
        <v>URUGUAYPost IFRS169M19</v>
      </c>
      <c r="O26" s="29" t="str">
        <f>$B25&amp;O28&amp;O27</f>
        <v>URUGUAYPre IFRS169M18</v>
      </c>
      <c r="P26" s="29" t="str">
        <f>$B25&amp;P27&amp;P28</f>
        <v>URUGUAYAdj9M18</v>
      </c>
      <c r="Q26" s="29" t="str">
        <f>$B25&amp;Q28&amp;Q27</f>
        <v>URUGUAYPost IFRS169M18</v>
      </c>
      <c r="R26" s="270"/>
      <c r="S26" s="270"/>
      <c r="T26" s="29" t="str">
        <f>$B25&amp;T28&amp;T27</f>
        <v>URUGUAYPre IFRS16FY19</v>
      </c>
      <c r="U26" s="29" t="str">
        <f>$B25&amp;U27&amp;U28</f>
        <v>URUGUAYAdjFY19</v>
      </c>
      <c r="V26" s="29" t="str">
        <f>$B25&amp;V28&amp;V27</f>
        <v>URUGUAYPost IFRS16FY19</v>
      </c>
      <c r="W26" s="29" t="str">
        <f>$B25&amp;W28&amp;W27</f>
        <v>URUGUAYPre IFRS16FY18</v>
      </c>
      <c r="X26" s="29" t="str">
        <f>$B25&amp;X27&amp;X28</f>
        <v>URUGUAYAdjFY18</v>
      </c>
      <c r="Y26" s="29" t="str">
        <f>$B25&amp;Y28&amp;Y27</f>
        <v>URUGUAYPost IFRS16FY18</v>
      </c>
      <c r="Z26" s="270"/>
      <c r="AA26" s="270"/>
    </row>
    <row r="27" spans="1:35" ht="21" customHeight="1">
      <c r="A27" s="273" t="s">
        <v>146</v>
      </c>
      <c r="B27" s="296" t="s">
        <v>311</v>
      </c>
      <c r="C27" s="274" t="s">
        <v>235</v>
      </c>
      <c r="D27" s="275" t="s">
        <v>230</v>
      </c>
      <c r="E27" s="276" t="s">
        <v>149</v>
      </c>
      <c r="F27" s="277" t="s">
        <v>230</v>
      </c>
      <c r="G27" s="275" t="s">
        <v>231</v>
      </c>
      <c r="H27" s="276" t="s">
        <v>149</v>
      </c>
      <c r="I27" s="277" t="s">
        <v>231</v>
      </c>
      <c r="J27" s="278" t="s">
        <v>303</v>
      </c>
      <c r="K27" s="278" t="s">
        <v>303</v>
      </c>
      <c r="L27" s="275" t="s">
        <v>232</v>
      </c>
      <c r="M27" s="276" t="s">
        <v>149</v>
      </c>
      <c r="N27" s="277" t="s">
        <v>232</v>
      </c>
      <c r="O27" s="275" t="s">
        <v>233</v>
      </c>
      <c r="P27" s="276" t="s">
        <v>149</v>
      </c>
      <c r="Q27" s="277" t="s">
        <v>233</v>
      </c>
      <c r="R27" s="278" t="s">
        <v>303</v>
      </c>
      <c r="S27" s="278" t="s">
        <v>303</v>
      </c>
      <c r="T27" s="275" t="s">
        <v>272</v>
      </c>
      <c r="U27" s="276" t="s">
        <v>149</v>
      </c>
      <c r="V27" s="277" t="s">
        <v>272</v>
      </c>
      <c r="W27" s="275" t="s">
        <v>273</v>
      </c>
      <c r="X27" s="276" t="s">
        <v>149</v>
      </c>
      <c r="Y27" s="277" t="s">
        <v>273</v>
      </c>
      <c r="Z27" s="278" t="s">
        <v>303</v>
      </c>
      <c r="AA27" s="278" t="s">
        <v>303</v>
      </c>
    </row>
    <row r="28" spans="1:35" ht="26.25" thickBot="1">
      <c r="A28" s="205"/>
      <c r="B28" s="297" t="s">
        <v>194</v>
      </c>
      <c r="C28" s="113" t="s">
        <v>145</v>
      </c>
      <c r="D28" s="256" t="s">
        <v>151</v>
      </c>
      <c r="E28" s="279" t="str">
        <f>D27</f>
        <v>1H19</v>
      </c>
      <c r="F28" s="280" t="s">
        <v>152</v>
      </c>
      <c r="G28" s="256" t="s">
        <v>151</v>
      </c>
      <c r="H28" s="279" t="str">
        <f>G27</f>
        <v>1H18</v>
      </c>
      <c r="I28" s="280" t="s">
        <v>152</v>
      </c>
      <c r="J28" s="281" t="s">
        <v>151</v>
      </c>
      <c r="K28" s="281" t="s">
        <v>152</v>
      </c>
      <c r="L28" s="256" t="s">
        <v>151</v>
      </c>
      <c r="M28" s="279" t="str">
        <f>L27</f>
        <v>9M19</v>
      </c>
      <c r="N28" s="280" t="s">
        <v>152</v>
      </c>
      <c r="O28" s="256" t="s">
        <v>151</v>
      </c>
      <c r="P28" s="279" t="str">
        <f>O27</f>
        <v>9M18</v>
      </c>
      <c r="Q28" s="280" t="s">
        <v>152</v>
      </c>
      <c r="R28" s="281" t="s">
        <v>151</v>
      </c>
      <c r="S28" s="281" t="s">
        <v>152</v>
      </c>
      <c r="T28" s="256" t="s">
        <v>151</v>
      </c>
      <c r="U28" s="279" t="str">
        <f>T27</f>
        <v>FY19</v>
      </c>
      <c r="V28" s="280" t="s">
        <v>152</v>
      </c>
      <c r="W28" s="256" t="s">
        <v>151</v>
      </c>
      <c r="X28" s="279" t="str">
        <f>W27</f>
        <v>FY18</v>
      </c>
      <c r="Y28" s="280" t="s">
        <v>152</v>
      </c>
      <c r="Z28" s="281" t="s">
        <v>151</v>
      </c>
      <c r="AA28" s="281" t="s">
        <v>152</v>
      </c>
    </row>
    <row r="29" spans="1:35" hidden="1" outlineLevel="1">
      <c r="A29" s="42" t="s">
        <v>0</v>
      </c>
      <c r="B29" s="53" t="s">
        <v>196</v>
      </c>
      <c r="C29" s="43" t="s">
        <v>1</v>
      </c>
      <c r="D29" s="308">
        <v>1257623</v>
      </c>
      <c r="E29" s="282">
        <v>0</v>
      </c>
      <c r="F29" s="309">
        <v>1257623</v>
      </c>
      <c r="G29" s="310">
        <v>1290126</v>
      </c>
      <c r="H29" s="282">
        <v>0</v>
      </c>
      <c r="I29" s="309">
        <v>1290126</v>
      </c>
      <c r="J29" s="45">
        <f t="shared" ref="J29:J34" si="27">IF((ABS((D29/G29)-1))&lt;100%,(D29/G29)-1,"N/A")</f>
        <v>-2.5193663254596821E-2</v>
      </c>
      <c r="K29" s="45">
        <f t="shared" ref="K29:K34" si="28">IF((ABS((F29/I29)-1))&lt;100%,(F29/I29)-1,"N/A")</f>
        <v>-2.5193663254596821E-2</v>
      </c>
      <c r="L29" s="308">
        <v>1855857</v>
      </c>
      <c r="M29" s="282">
        <v>0</v>
      </c>
      <c r="N29" s="309">
        <v>1855857</v>
      </c>
      <c r="O29" s="310">
        <v>1862951</v>
      </c>
      <c r="P29" s="282">
        <v>0</v>
      </c>
      <c r="Q29" s="309">
        <v>1862951</v>
      </c>
      <c r="R29" s="45">
        <f t="shared" ref="R29:R34" si="29">IF((ABS((L29/O29)-1))&lt;100%,(L29/O29)-1,"N/A")</f>
        <v>-3.8079369774084437E-3</v>
      </c>
      <c r="S29" s="45">
        <f t="shared" ref="S29:S34" si="30">IF((ABS((N29/Q29)-1))&lt;100%,(N29/Q29)-1,"N/A")</f>
        <v>-3.8079369774084437E-3</v>
      </c>
      <c r="T29" s="308">
        <v>2554885</v>
      </c>
      <c r="U29" s="282">
        <v>0</v>
      </c>
      <c r="V29" s="309">
        <v>2554885</v>
      </c>
      <c r="W29" s="310">
        <v>2544430</v>
      </c>
      <c r="X29" s="282">
        <v>0</v>
      </c>
      <c r="Y29" s="309">
        <v>2544430</v>
      </c>
      <c r="Z29" s="45">
        <f t="shared" ref="Z29:Z34" si="31">IF((ABS((T29/W29)-1))&lt;100%,(T29/W29)-1,"N/A")</f>
        <v>4.1089752911260824E-3</v>
      </c>
      <c r="AA29" s="45">
        <f t="shared" ref="AA29:AA34" si="32">IF((ABS((V29/Y29)-1))&lt;100%,(V29/Y29)-1,"N/A")</f>
        <v>4.1089752911260824E-3</v>
      </c>
      <c r="AB29" s="308"/>
      <c r="AC29" s="282"/>
      <c r="AD29" s="309"/>
      <c r="AE29" s="310"/>
      <c r="AF29" s="282"/>
      <c r="AG29" s="309"/>
      <c r="AH29" s="45"/>
      <c r="AI29" s="45"/>
    </row>
    <row r="30" spans="1:35" hidden="1" outlineLevel="1">
      <c r="A30" s="42" t="s">
        <v>2</v>
      </c>
      <c r="B30" s="53" t="s">
        <v>2</v>
      </c>
      <c r="C30" s="43" t="s">
        <v>3</v>
      </c>
      <c r="D30" s="308">
        <v>10781</v>
      </c>
      <c r="E30" s="282">
        <v>0</v>
      </c>
      <c r="F30" s="309">
        <v>10781</v>
      </c>
      <c r="G30" s="310">
        <v>12205</v>
      </c>
      <c r="H30" s="282">
        <v>0</v>
      </c>
      <c r="I30" s="309">
        <v>12205</v>
      </c>
      <c r="J30" s="45">
        <f t="shared" si="27"/>
        <v>-0.11667349446947972</v>
      </c>
      <c r="K30" s="45">
        <f t="shared" si="28"/>
        <v>-0.11667349446947972</v>
      </c>
      <c r="L30" s="308">
        <v>17419</v>
      </c>
      <c r="M30" s="282">
        <v>0</v>
      </c>
      <c r="N30" s="309">
        <v>17419</v>
      </c>
      <c r="O30" s="310">
        <v>18097</v>
      </c>
      <c r="P30" s="282">
        <v>0</v>
      </c>
      <c r="Q30" s="309">
        <v>18097</v>
      </c>
      <c r="R30" s="45">
        <f t="shared" si="29"/>
        <v>-3.7464773166823284E-2</v>
      </c>
      <c r="S30" s="45">
        <f t="shared" si="30"/>
        <v>-3.7464773166823284E-2</v>
      </c>
      <c r="T30" s="308">
        <v>25290</v>
      </c>
      <c r="U30" s="282">
        <v>0</v>
      </c>
      <c r="V30" s="309">
        <v>25290</v>
      </c>
      <c r="W30" s="310">
        <v>26878</v>
      </c>
      <c r="X30" s="282">
        <v>0</v>
      </c>
      <c r="Y30" s="309">
        <v>26878</v>
      </c>
      <c r="Z30" s="45">
        <f t="shared" si="31"/>
        <v>-5.9081776917925488E-2</v>
      </c>
      <c r="AA30" s="45">
        <f t="shared" si="32"/>
        <v>-5.9081776917925488E-2</v>
      </c>
      <c r="AB30" s="308"/>
      <c r="AC30" s="282"/>
      <c r="AD30" s="309"/>
      <c r="AE30" s="310"/>
      <c r="AF30" s="282"/>
      <c r="AG30" s="309"/>
      <c r="AH30" s="45"/>
      <c r="AI30" s="45"/>
    </row>
    <row r="31" spans="1:35" collapsed="1">
      <c r="A31" s="66" t="s">
        <v>4</v>
      </c>
      <c r="B31" s="311" t="s">
        <v>4</v>
      </c>
      <c r="C31" s="144" t="s">
        <v>5</v>
      </c>
      <c r="D31" s="312">
        <v>1268404</v>
      </c>
      <c r="E31" s="313">
        <v>0</v>
      </c>
      <c r="F31" s="314">
        <v>1268404</v>
      </c>
      <c r="G31" s="312">
        <v>1302331</v>
      </c>
      <c r="H31" s="313">
        <v>0</v>
      </c>
      <c r="I31" s="314">
        <v>1302331</v>
      </c>
      <c r="J31" s="51">
        <f t="shared" si="27"/>
        <v>-2.6050980895025888E-2</v>
      </c>
      <c r="K31" s="51">
        <f t="shared" si="28"/>
        <v>-2.6050980895025888E-2</v>
      </c>
      <c r="L31" s="312">
        <v>1873276</v>
      </c>
      <c r="M31" s="313">
        <v>0</v>
      </c>
      <c r="N31" s="314">
        <v>1873276</v>
      </c>
      <c r="O31" s="312">
        <v>1881048</v>
      </c>
      <c r="P31" s="313">
        <v>0</v>
      </c>
      <c r="Q31" s="314">
        <v>1881048</v>
      </c>
      <c r="R31" s="51">
        <f t="shared" si="29"/>
        <v>-4.1317393282893633E-3</v>
      </c>
      <c r="S31" s="51">
        <f t="shared" si="30"/>
        <v>-4.1317393282893633E-3</v>
      </c>
      <c r="T31" s="312">
        <v>2580175</v>
      </c>
      <c r="U31" s="313">
        <v>0</v>
      </c>
      <c r="V31" s="314">
        <v>2580175</v>
      </c>
      <c r="W31" s="312">
        <v>2571308</v>
      </c>
      <c r="X31" s="313">
        <v>0</v>
      </c>
      <c r="Y31" s="314">
        <v>2571308</v>
      </c>
      <c r="Z31" s="51">
        <f t="shared" si="31"/>
        <v>3.448439471273046E-3</v>
      </c>
      <c r="AA31" s="51">
        <f t="shared" si="32"/>
        <v>3.448439471273046E-3</v>
      </c>
      <c r="AB31" s="312"/>
      <c r="AC31" s="313"/>
      <c r="AD31" s="314"/>
      <c r="AE31" s="312"/>
      <c r="AF31" s="313"/>
      <c r="AG31" s="314"/>
      <c r="AH31" s="51"/>
      <c r="AI31" s="51"/>
    </row>
    <row r="32" spans="1:35" hidden="1" outlineLevel="1">
      <c r="A32" s="42" t="s">
        <v>6</v>
      </c>
      <c r="B32" s="53" t="s">
        <v>6</v>
      </c>
      <c r="C32" s="43" t="s">
        <v>126</v>
      </c>
      <c r="D32" s="308">
        <v>-829894</v>
      </c>
      <c r="E32" s="282">
        <v>0</v>
      </c>
      <c r="F32" s="309">
        <v>-829894</v>
      </c>
      <c r="G32" s="310">
        <v>-854018</v>
      </c>
      <c r="H32" s="282">
        <v>0</v>
      </c>
      <c r="I32" s="309">
        <v>-854018</v>
      </c>
      <c r="J32" s="54">
        <f t="shared" si="27"/>
        <v>-2.8247648176033757E-2</v>
      </c>
      <c r="K32" s="54">
        <f t="shared" si="28"/>
        <v>-2.8247648176033757E-2</v>
      </c>
      <c r="L32" s="308">
        <v>-1233396</v>
      </c>
      <c r="M32" s="282">
        <v>0</v>
      </c>
      <c r="N32" s="309">
        <v>-1233396</v>
      </c>
      <c r="O32" s="310">
        <v>-1240550</v>
      </c>
      <c r="P32" s="282">
        <v>0</v>
      </c>
      <c r="Q32" s="309">
        <v>-1240550</v>
      </c>
      <c r="R32" s="54">
        <f t="shared" si="29"/>
        <v>-5.7667969852082113E-3</v>
      </c>
      <c r="S32" s="54">
        <f t="shared" si="30"/>
        <v>-5.7667969852082113E-3</v>
      </c>
      <c r="T32" s="308">
        <v>-1704905</v>
      </c>
      <c r="U32" s="282">
        <v>0</v>
      </c>
      <c r="V32" s="309">
        <v>-1704905</v>
      </c>
      <c r="W32" s="310">
        <v>-1699659</v>
      </c>
      <c r="X32" s="282">
        <v>0</v>
      </c>
      <c r="Y32" s="309">
        <v>-1699659</v>
      </c>
      <c r="Z32" s="54">
        <f t="shared" si="31"/>
        <v>3.0865014688239434E-3</v>
      </c>
      <c r="AA32" s="54">
        <f t="shared" si="32"/>
        <v>3.0865014688239434E-3</v>
      </c>
      <c r="AB32" s="308"/>
      <c r="AC32" s="282"/>
      <c r="AD32" s="309"/>
      <c r="AE32" s="310"/>
      <c r="AF32" s="282"/>
      <c r="AG32" s="309"/>
      <c r="AH32" s="54"/>
      <c r="AI32" s="54"/>
    </row>
    <row r="33" spans="1:35" hidden="1" outlineLevel="1">
      <c r="A33" s="42" t="s">
        <v>93</v>
      </c>
      <c r="B33" s="53" t="s">
        <v>203</v>
      </c>
      <c r="C33" s="43" t="s">
        <v>94</v>
      </c>
      <c r="D33" s="48">
        <v>-2632</v>
      </c>
      <c r="E33" s="282">
        <v>0</v>
      </c>
      <c r="F33" s="283">
        <v>-2632</v>
      </c>
      <c r="G33" s="48">
        <v>-1558</v>
      </c>
      <c r="H33" s="282">
        <v>0</v>
      </c>
      <c r="I33" s="283">
        <v>-1558</v>
      </c>
      <c r="J33" s="54">
        <f t="shared" si="27"/>
        <v>0.68934531450577663</v>
      </c>
      <c r="K33" s="54">
        <f t="shared" si="28"/>
        <v>0.68934531450577663</v>
      </c>
      <c r="L33" s="48">
        <v>-4046</v>
      </c>
      <c r="M33" s="282">
        <v>0</v>
      </c>
      <c r="N33" s="283">
        <v>-4046</v>
      </c>
      <c r="O33" s="48">
        <v>-2275</v>
      </c>
      <c r="P33" s="282">
        <v>0</v>
      </c>
      <c r="Q33" s="283">
        <v>-2275</v>
      </c>
      <c r="R33" s="54">
        <f t="shared" si="29"/>
        <v>0.77846153846153854</v>
      </c>
      <c r="S33" s="54">
        <f t="shared" si="30"/>
        <v>0.77846153846153854</v>
      </c>
      <c r="T33" s="48">
        <v>-5410</v>
      </c>
      <c r="U33" s="282">
        <v>0</v>
      </c>
      <c r="V33" s="283">
        <v>-5410</v>
      </c>
      <c r="W33" s="48">
        <v>-3032</v>
      </c>
      <c r="X33" s="282">
        <v>0</v>
      </c>
      <c r="Y33" s="283">
        <v>-3032</v>
      </c>
      <c r="Z33" s="54">
        <f t="shared" si="31"/>
        <v>0.78430079155672816</v>
      </c>
      <c r="AA33" s="54">
        <f t="shared" si="32"/>
        <v>0.78430079155672816</v>
      </c>
      <c r="AB33" s="48"/>
      <c r="AC33" s="282"/>
      <c r="AD33" s="283"/>
      <c r="AE33" s="48"/>
      <c r="AF33" s="282"/>
      <c r="AG33" s="283"/>
      <c r="AH33" s="54"/>
      <c r="AI33" s="54"/>
    </row>
    <row r="34" spans="1:35" collapsed="1">
      <c r="A34" s="78" t="s">
        <v>7</v>
      </c>
      <c r="B34" s="311" t="s">
        <v>7</v>
      </c>
      <c r="C34" s="144" t="s">
        <v>8</v>
      </c>
      <c r="D34" s="312">
        <v>435878</v>
      </c>
      <c r="E34" s="313">
        <v>0</v>
      </c>
      <c r="F34" s="314">
        <v>435878</v>
      </c>
      <c r="G34" s="312">
        <v>446755</v>
      </c>
      <c r="H34" s="313">
        <v>0</v>
      </c>
      <c r="I34" s="314">
        <v>446755</v>
      </c>
      <c r="J34" s="51">
        <f t="shared" si="27"/>
        <v>-2.4346677709259024E-2</v>
      </c>
      <c r="K34" s="51">
        <f t="shared" si="28"/>
        <v>-2.4346677709259024E-2</v>
      </c>
      <c r="L34" s="312">
        <v>635834</v>
      </c>
      <c r="M34" s="313">
        <v>0</v>
      </c>
      <c r="N34" s="314">
        <v>635834</v>
      </c>
      <c r="O34" s="312">
        <v>638223</v>
      </c>
      <c r="P34" s="313">
        <v>0</v>
      </c>
      <c r="Q34" s="314">
        <v>638223</v>
      </c>
      <c r="R34" s="51">
        <f t="shared" si="29"/>
        <v>-3.7432057447005507E-3</v>
      </c>
      <c r="S34" s="51">
        <f t="shared" si="30"/>
        <v>-3.7432057447005507E-3</v>
      </c>
      <c r="T34" s="312">
        <v>869860</v>
      </c>
      <c r="U34" s="313">
        <v>0</v>
      </c>
      <c r="V34" s="314">
        <v>869860</v>
      </c>
      <c r="W34" s="312">
        <v>868617</v>
      </c>
      <c r="X34" s="313">
        <v>0</v>
      </c>
      <c r="Y34" s="314">
        <v>868617</v>
      </c>
      <c r="Z34" s="51">
        <f t="shared" si="31"/>
        <v>1.4310104453401085E-3</v>
      </c>
      <c r="AA34" s="51">
        <f t="shared" si="32"/>
        <v>1.4310104453401085E-3</v>
      </c>
      <c r="AB34" s="312"/>
      <c r="AC34" s="313"/>
      <c r="AD34" s="314"/>
      <c r="AE34" s="312"/>
      <c r="AF34" s="313"/>
      <c r="AG34" s="314"/>
      <c r="AH34" s="51"/>
      <c r="AI34" s="51"/>
    </row>
    <row r="35" spans="1:35" s="64" customFormat="1" ht="11.25">
      <c r="A35" s="57" t="s">
        <v>9</v>
      </c>
      <c r="B35" s="58" t="s">
        <v>9</v>
      </c>
      <c r="C35" s="59" t="s">
        <v>248</v>
      </c>
      <c r="D35" s="315">
        <f>IFERROR(D34/D$31,"")</f>
        <v>0.34364287719054815</v>
      </c>
      <c r="E35" s="286" t="str">
        <f t="shared" ref="E35:H35" si="33">IFERROR(E34/E$7,"")</f>
        <v/>
      </c>
      <c r="F35" s="316">
        <f>IFERROR(F34/F$31,"")</f>
        <v>0.34364287719054815</v>
      </c>
      <c r="G35" s="315">
        <f>IFERROR(G34/G$31,"")</f>
        <v>0.34304259055493574</v>
      </c>
      <c r="H35" s="286" t="str">
        <f t="shared" si="33"/>
        <v/>
      </c>
      <c r="I35" s="316">
        <f>IFERROR(I34/I$31,"")</f>
        <v>0.34304259055493574</v>
      </c>
      <c r="J35" s="61">
        <f>IF((ABS((D35-G35)*10000))&lt;1000,(D35-G35)*10000,"N/A")</f>
        <v>6.0028663561240148</v>
      </c>
      <c r="K35" s="61">
        <f>IF((ABS((F35-I35)*10000))&lt;1000,(F35-I35)*10000,"N/A")</f>
        <v>6.0028663561240148</v>
      </c>
      <c r="L35" s="315">
        <f>IFERROR(L34/L$31,"")</f>
        <v>0.33942355531165724</v>
      </c>
      <c r="M35" s="286" t="str">
        <f t="shared" ref="M35" si="34">IFERROR(M34/M$7,"")</f>
        <v/>
      </c>
      <c r="N35" s="316">
        <f>IFERROR(N34/N$31,"")</f>
        <v>0.33942355531165724</v>
      </c>
      <c r="O35" s="315">
        <f>IFERROR(O34/O$31,"")</f>
        <v>0.33929118236217259</v>
      </c>
      <c r="P35" s="286" t="str">
        <f t="shared" ref="P35" si="35">IFERROR(P34/P$7,"")</f>
        <v/>
      </c>
      <c r="Q35" s="316">
        <f>IFERROR(Q34/Q$31,"")</f>
        <v>0.33929118236217259</v>
      </c>
      <c r="R35" s="61">
        <f>IF((ABS((L35-O35)*10000))&lt;1000,(L35-O35)*10000,"N/A")</f>
        <v>1.3237294948464928</v>
      </c>
      <c r="S35" s="61">
        <f>IF((ABS((N35-Q35)*10000))&lt;1000,(N35-Q35)*10000,"N/A")</f>
        <v>1.3237294948464928</v>
      </c>
      <c r="T35" s="315">
        <f>IFERROR(T34/T$31,"")</f>
        <v>0.33713217126745276</v>
      </c>
      <c r="U35" s="286" t="str">
        <f t="shared" ref="U35" si="36">IFERROR(U34/U$7,"")</f>
        <v/>
      </c>
      <c r="V35" s="316">
        <f>IFERROR(V34/V$31,"")</f>
        <v>0.33713217126745276</v>
      </c>
      <c r="W35" s="315">
        <f>IFERROR(W34/W$31,"")</f>
        <v>0.33781133959836784</v>
      </c>
      <c r="X35" s="286" t="str">
        <f t="shared" ref="X35" si="37">IFERROR(X34/X$7,"")</f>
        <v/>
      </c>
      <c r="Y35" s="316">
        <f>IFERROR(Y34/Y$31,"")</f>
        <v>0.33781133959836784</v>
      </c>
      <c r="Z35" s="61">
        <f>IF((ABS((T35-W35)*10000))&lt;1000,(T35-W35)*10000,"N/A")</f>
        <v>-6.7916833091508089</v>
      </c>
      <c r="AA35" s="61">
        <f>IF((ABS((V35-Y35)*10000))&lt;1000,(V35-Y35)*10000,"N/A")</f>
        <v>-6.7916833091508089</v>
      </c>
      <c r="AB35" s="315"/>
      <c r="AC35" s="286"/>
      <c r="AD35" s="316"/>
      <c r="AE35" s="315"/>
      <c r="AF35" s="286"/>
      <c r="AG35" s="316"/>
      <c r="AH35" s="61"/>
      <c r="AI35" s="61"/>
    </row>
    <row r="36" spans="1:35" hidden="1" outlineLevel="1">
      <c r="A36" s="42" t="s">
        <v>10</v>
      </c>
      <c r="B36" s="53" t="s">
        <v>10</v>
      </c>
      <c r="C36" s="43" t="s">
        <v>11</v>
      </c>
      <c r="D36" s="48">
        <v>-329866</v>
      </c>
      <c r="E36" s="282">
        <v>17094</v>
      </c>
      <c r="F36" s="283">
        <v>-312772</v>
      </c>
      <c r="G36" s="48">
        <v>-330983</v>
      </c>
      <c r="H36" s="282">
        <v>16839</v>
      </c>
      <c r="I36" s="283">
        <v>-314144</v>
      </c>
      <c r="J36" s="45">
        <f>IF((ABS((D36/G36)-1))&lt;100%,(D36/G36)-1,"N/A")</f>
        <v>-3.3747956843704907E-3</v>
      </c>
      <c r="K36" s="45">
        <f>IF((ABS((F36/I36)-1))&lt;100%,(F36/I36)-1,"N/A")</f>
        <v>-4.3674238565752921E-3</v>
      </c>
      <c r="L36" s="48">
        <v>-489293</v>
      </c>
      <c r="M36" s="282">
        <v>25772</v>
      </c>
      <c r="N36" s="283">
        <v>-463521</v>
      </c>
      <c r="O36" s="48">
        <v>-488383</v>
      </c>
      <c r="P36" s="282">
        <v>25321</v>
      </c>
      <c r="Q36" s="283">
        <v>-463062</v>
      </c>
      <c r="R36" s="45">
        <f>IF((ABS((L36/O36)-1))&lt;100%,(L36/O36)-1,"N/A")</f>
        <v>1.8632917198182497E-3</v>
      </c>
      <c r="S36" s="45">
        <f>IF((ABS((N36/Q36)-1))&lt;100%,(N36/Q36)-1,"N/A")</f>
        <v>9.9122795651562789E-4</v>
      </c>
      <c r="T36" s="48">
        <v>-671662</v>
      </c>
      <c r="U36" s="282">
        <v>34456</v>
      </c>
      <c r="V36" s="283">
        <v>-637206</v>
      </c>
      <c r="W36" s="48">
        <v>-670490</v>
      </c>
      <c r="X36" s="282">
        <v>34330</v>
      </c>
      <c r="Y36" s="283">
        <v>-636160</v>
      </c>
      <c r="Z36" s="45">
        <f>IF((ABS((T36/W36)-1))&lt;100%,(T36/W36)-1,"N/A")</f>
        <v>1.7479753613030002E-3</v>
      </c>
      <c r="AA36" s="45">
        <f>IF((ABS((V36/Y36)-1))&lt;100%,(V36/Y36)-1,"N/A")</f>
        <v>1.6442404426559865E-3</v>
      </c>
      <c r="AB36" s="48"/>
      <c r="AC36" s="282"/>
      <c r="AD36" s="283"/>
      <c r="AE36" s="48"/>
      <c r="AF36" s="282"/>
      <c r="AG36" s="283"/>
      <c r="AH36" s="45"/>
      <c r="AI36" s="45"/>
    </row>
    <row r="37" spans="1:35" hidden="1" outlineLevel="1">
      <c r="A37" s="42" t="s">
        <v>153</v>
      </c>
      <c r="B37" s="53" t="s">
        <v>197</v>
      </c>
      <c r="C37" s="43" t="s">
        <v>95</v>
      </c>
      <c r="D37" s="48">
        <v>-13365</v>
      </c>
      <c r="E37" s="282">
        <v>-9090</v>
      </c>
      <c r="F37" s="283">
        <v>-22455</v>
      </c>
      <c r="G37" s="48">
        <v>-12968</v>
      </c>
      <c r="H37" s="282">
        <v>-9651</v>
      </c>
      <c r="I37" s="283">
        <v>-22619</v>
      </c>
      <c r="J37" s="45">
        <f>IF((ABS((D37/G37)-1))&lt;100%,(D37/G37)-1,"N/A")</f>
        <v>3.0613818630474965E-2</v>
      </c>
      <c r="K37" s="45">
        <f>IF((ABS((F37/I37)-1))&lt;100%,(F37/I37)-1,"N/A")</f>
        <v>-7.2505415800875328E-3</v>
      </c>
      <c r="L37" s="48">
        <v>-20062</v>
      </c>
      <c r="M37" s="282">
        <v>-13698</v>
      </c>
      <c r="N37" s="283">
        <v>-33760</v>
      </c>
      <c r="O37" s="48">
        <v>-19682</v>
      </c>
      <c r="P37" s="282">
        <v>-14432</v>
      </c>
      <c r="Q37" s="283">
        <v>-34114</v>
      </c>
      <c r="R37" s="45">
        <f>IF((ABS((L37/O37)-1))&lt;100%,(L37/O37)-1,"N/A")</f>
        <v>1.9306980997866097E-2</v>
      </c>
      <c r="S37" s="45">
        <f>IF((ABS((N37/Q37)-1))&lt;100%,(N37/Q37)-1,"N/A")</f>
        <v>-1.0376971331418239E-2</v>
      </c>
      <c r="T37" s="48">
        <v>-26844</v>
      </c>
      <c r="U37" s="282">
        <v>-18359</v>
      </c>
      <c r="V37" s="283">
        <v>-45203</v>
      </c>
      <c r="W37" s="48">
        <v>-26796</v>
      </c>
      <c r="X37" s="282">
        <v>-19356</v>
      </c>
      <c r="Y37" s="283">
        <v>-46152</v>
      </c>
      <c r="Z37" s="45">
        <f>IF((ABS((T37/W37)-1))&lt;100%,(T37/W37)-1,"N/A")</f>
        <v>1.7913121361397E-3</v>
      </c>
      <c r="AA37" s="45">
        <f>IF((ABS((V37/Y37)-1))&lt;100%,(V37/Y37)-1,"N/A")</f>
        <v>-2.0562489166233267E-2</v>
      </c>
      <c r="AB37" s="48"/>
      <c r="AC37" s="282"/>
      <c r="AD37" s="283"/>
      <c r="AE37" s="48"/>
      <c r="AF37" s="282"/>
      <c r="AG37" s="283"/>
      <c r="AH37" s="45"/>
      <c r="AI37" s="45"/>
    </row>
    <row r="38" spans="1:35" s="37" customFormat="1" ht="15.75" collapsed="1">
      <c r="A38" s="66"/>
      <c r="B38" s="67" t="s">
        <v>304</v>
      </c>
      <c r="C38" s="68" t="s">
        <v>305</v>
      </c>
      <c r="D38" s="72">
        <f>D36+D37</f>
        <v>-343231</v>
      </c>
      <c r="E38" s="288">
        <f t="shared" ref="E38:F38" si="38">E36+E37</f>
        <v>8004</v>
      </c>
      <c r="F38" s="289">
        <f t="shared" si="38"/>
        <v>-335227</v>
      </c>
      <c r="G38" s="72">
        <f>G36+G37</f>
        <v>-343951</v>
      </c>
      <c r="H38" s="288">
        <f t="shared" ref="H38:I38" si="39">H36+H37</f>
        <v>7188</v>
      </c>
      <c r="I38" s="289">
        <f t="shared" si="39"/>
        <v>-336763</v>
      </c>
      <c r="J38" s="70">
        <f t="shared" ref="J38" si="40">IF((ABS((D38/G38)-1))&lt;100%,(D38/G38)-1,"N/A")</f>
        <v>-2.0933214324133642E-3</v>
      </c>
      <c r="K38" s="70">
        <f t="shared" ref="K38" si="41">IF((ABS((F38/I38)-1))&lt;100%,(F38/I38)-1,"N/A")</f>
        <v>-4.5610711390503544E-3</v>
      </c>
      <c r="L38" s="72">
        <f>L36+L37</f>
        <v>-509355</v>
      </c>
      <c r="M38" s="288">
        <f t="shared" ref="M38:N38" si="42">M36+M37</f>
        <v>12074</v>
      </c>
      <c r="N38" s="289">
        <f t="shared" si="42"/>
        <v>-497281</v>
      </c>
      <c r="O38" s="72">
        <f>O36+O37</f>
        <v>-508065</v>
      </c>
      <c r="P38" s="288">
        <f t="shared" ref="P38:Q38" si="43">P36+P37</f>
        <v>10889</v>
      </c>
      <c r="Q38" s="289">
        <f t="shared" si="43"/>
        <v>-497176</v>
      </c>
      <c r="R38" s="70">
        <f t="shared" ref="R38" si="44">IF((ABS((L38/O38)-1))&lt;100%,(L38/O38)-1,"N/A")</f>
        <v>2.5390452009093067E-3</v>
      </c>
      <c r="S38" s="70">
        <f t="shared" ref="S38" si="45">IF((ABS((N38/Q38)-1))&lt;100%,(N38/Q38)-1,"N/A")</f>
        <v>2.111928170305255E-4</v>
      </c>
      <c r="T38" s="72">
        <f>T36+T37</f>
        <v>-698506</v>
      </c>
      <c r="U38" s="288">
        <f t="shared" ref="U38:V38" si="46">U36+U37</f>
        <v>16097</v>
      </c>
      <c r="V38" s="289">
        <f t="shared" si="46"/>
        <v>-682409</v>
      </c>
      <c r="W38" s="72">
        <f>W36+W37</f>
        <v>-697286</v>
      </c>
      <c r="X38" s="288">
        <f t="shared" ref="X38:Y38" si="47">X36+X37</f>
        <v>14974</v>
      </c>
      <c r="Y38" s="289">
        <f t="shared" si="47"/>
        <v>-682312</v>
      </c>
      <c r="Z38" s="70">
        <f t="shared" ref="Z38" si="48">IF((ABS((T38/W38)-1))&lt;100%,(T38/W38)-1,"N/A")</f>
        <v>1.7496407499935085E-3</v>
      </c>
      <c r="AA38" s="70">
        <f t="shared" ref="AA38" si="49">IF((ABS((V38/Y38)-1))&lt;100%,(V38/Y38)-1,"N/A")</f>
        <v>1.4216370223585351E-4</v>
      </c>
      <c r="AB38" s="72"/>
      <c r="AC38" s="288"/>
      <c r="AD38" s="289"/>
      <c r="AE38" s="72"/>
      <c r="AF38" s="288"/>
      <c r="AG38" s="289"/>
      <c r="AH38" s="70"/>
      <c r="AI38" s="70"/>
    </row>
    <row r="39" spans="1:35" s="291" customFormat="1" ht="11.25">
      <c r="A39" s="153"/>
      <c r="B39" s="58" t="s">
        <v>600</v>
      </c>
      <c r="C39" s="59" t="s">
        <v>599</v>
      </c>
      <c r="D39" s="63">
        <f>IFERROR(-D38/D$31,"")</f>
        <v>0.27060069189311925</v>
      </c>
      <c r="E39" s="290" t="str">
        <f t="shared" ref="E39:H39" si="50">IFERROR(E38/E$31,"")</f>
        <v/>
      </c>
      <c r="F39" s="287">
        <f>IFERROR(-F38/F$31,"")</f>
        <v>0.26429039958877454</v>
      </c>
      <c r="G39" s="63">
        <f>IFERROR(-G38/G$31,"")</f>
        <v>0.2641041332810169</v>
      </c>
      <c r="H39" s="290" t="str">
        <f t="shared" si="50"/>
        <v/>
      </c>
      <c r="I39" s="287">
        <f>IFERROR(-I38/I$31,"")</f>
        <v>0.25858479910253229</v>
      </c>
      <c r="J39" s="61">
        <f>IF((ABS((D39-G39)*10000))&lt;1000,(D39-G39)*10000,"N/A")</f>
        <v>64.965586121023549</v>
      </c>
      <c r="K39" s="61">
        <f>IF((ABS((F39-I39)*10000))&lt;1000,(F39-I39)*10000,"N/A")</f>
        <v>57.056004862422462</v>
      </c>
      <c r="L39" s="63">
        <f>IFERROR(-L38/L$31,"")</f>
        <v>0.27190600851129254</v>
      </c>
      <c r="M39" s="290" t="str">
        <f t="shared" ref="M39:P39" si="51">IFERROR(M38/M$31,"")</f>
        <v/>
      </c>
      <c r="N39" s="287">
        <f>IFERROR(-N38/N$31,"")</f>
        <v>0.26546061552061734</v>
      </c>
      <c r="O39" s="63">
        <f>IFERROR(-O38/O$31,"")</f>
        <v>0.27009677583985098</v>
      </c>
      <c r="P39" s="290" t="str">
        <f t="shared" si="51"/>
        <v/>
      </c>
      <c r="Q39" s="287">
        <f>IFERROR(-Q38/Q$31,"")</f>
        <v>0.26430798150818052</v>
      </c>
      <c r="R39" s="61">
        <f>IF((ABS((L39-O39)*10000))&lt;1000,(L39-O39)*10000,"N/A")</f>
        <v>18.092326714415631</v>
      </c>
      <c r="S39" s="61">
        <f>IF((ABS((N39-Q39)*10000))&lt;1000,(N39-Q39)*10000,"N/A")</f>
        <v>11.526340124368151</v>
      </c>
      <c r="T39" s="63">
        <f>IFERROR(-T38/T$31,"")</f>
        <v>0.27072039687230515</v>
      </c>
      <c r="U39" s="290" t="str">
        <f t="shared" ref="U39" si="52">IFERROR(U38/U$31,"")</f>
        <v/>
      </c>
      <c r="V39" s="287">
        <f>IFERROR(-V38/V$31,"")</f>
        <v>0.26448167275475498</v>
      </c>
      <c r="W39" s="63">
        <f>IFERROR(-W38/W$31,"")</f>
        <v>0.2711794930828979</v>
      </c>
      <c r="X39" s="290" t="str">
        <f t="shared" ref="X39" si="53">IFERROR(X38/X$31,"")</f>
        <v/>
      </c>
      <c r="Y39" s="287">
        <f>IFERROR(-Y38/Y$31,"")</f>
        <v>0.26535599780345254</v>
      </c>
      <c r="Z39" s="61">
        <f>IF((ABS((T39-W39)*10000))&lt;1000,(T39-W39)*10000,"N/A")</f>
        <v>-4.5909621059275763</v>
      </c>
      <c r="AA39" s="61">
        <f>IF((ABS((V39-Y39)*10000))&lt;1000,(V39-Y39)*10000,"N/A")</f>
        <v>-8.7432504869755512</v>
      </c>
      <c r="AB39" s="298"/>
      <c r="AC39" s="290"/>
      <c r="AD39" s="299"/>
      <c r="AE39" s="298"/>
      <c r="AF39" s="290"/>
      <c r="AG39" s="299"/>
      <c r="AH39" s="70"/>
      <c r="AI39" s="70"/>
    </row>
    <row r="40" spans="1:35">
      <c r="A40" s="78" t="s">
        <v>12</v>
      </c>
      <c r="B40" s="311" t="s">
        <v>12</v>
      </c>
      <c r="C40" s="144" t="s">
        <v>13</v>
      </c>
      <c r="D40" s="312">
        <v>92647</v>
      </c>
      <c r="E40" s="313">
        <v>8004</v>
      </c>
      <c r="F40" s="314">
        <v>100651</v>
      </c>
      <c r="G40" s="312">
        <v>102804</v>
      </c>
      <c r="H40" s="313">
        <v>7188</v>
      </c>
      <c r="I40" s="314">
        <v>109992</v>
      </c>
      <c r="J40" s="51">
        <f>IF((ABS((D40/G40)-1))&lt;100%,(D40/G40)-1,"N/A")</f>
        <v>-9.8799657600871615E-2</v>
      </c>
      <c r="K40" s="51">
        <f>IF((ABS((F40/I40)-1))&lt;100%,(F40/I40)-1,"N/A")</f>
        <v>-8.4924358135137101E-2</v>
      </c>
      <c r="L40" s="312">
        <v>126479</v>
      </c>
      <c r="M40" s="313">
        <v>12074</v>
      </c>
      <c r="N40" s="314">
        <v>138553</v>
      </c>
      <c r="O40" s="312">
        <v>130158</v>
      </c>
      <c r="P40" s="313">
        <v>10889</v>
      </c>
      <c r="Q40" s="314">
        <v>141047</v>
      </c>
      <c r="R40" s="51">
        <f>IF((ABS((L40/O40)-1))&lt;100%,(L40/O40)-1,"N/A")</f>
        <v>-2.8265646368260122E-2</v>
      </c>
      <c r="S40" s="51">
        <f>IF((ABS((N40/Q40)-1))&lt;100%,(N40/Q40)-1,"N/A")</f>
        <v>-1.7682049245996034E-2</v>
      </c>
      <c r="T40" s="312">
        <v>171354</v>
      </c>
      <c r="U40" s="313">
        <v>16097</v>
      </c>
      <c r="V40" s="314">
        <v>187451</v>
      </c>
      <c r="W40" s="312">
        <v>171331</v>
      </c>
      <c r="X40" s="313">
        <v>14974</v>
      </c>
      <c r="Y40" s="314">
        <v>186305</v>
      </c>
      <c r="Z40" s="51">
        <f>IF((ABS((T40/W40)-1))&lt;100%,(T40/W40)-1,"N/A")</f>
        <v>1.3424307334930496E-4</v>
      </c>
      <c r="AA40" s="51">
        <f>IF((ABS((V40/Y40)-1))&lt;100%,(V40/Y40)-1,"N/A")</f>
        <v>6.151203671399097E-3</v>
      </c>
      <c r="AB40" s="312"/>
      <c r="AC40" s="313"/>
      <c r="AD40" s="314"/>
      <c r="AE40" s="312"/>
      <c r="AF40" s="313"/>
      <c r="AG40" s="314"/>
      <c r="AH40" s="51"/>
      <c r="AI40" s="51"/>
    </row>
    <row r="41" spans="1:35" s="64" customFormat="1" ht="11.25">
      <c r="A41" s="57" t="s">
        <v>14</v>
      </c>
      <c r="B41" s="58" t="s">
        <v>14</v>
      </c>
      <c r="C41" s="59" t="s">
        <v>249</v>
      </c>
      <c r="D41" s="315">
        <f>IFERROR(D40/D$31,"")</f>
        <v>7.3042185297428897E-2</v>
      </c>
      <c r="E41" s="286" t="str">
        <f t="shared" ref="E41:H41" si="54">IFERROR(E40/E$7,"")</f>
        <v/>
      </c>
      <c r="F41" s="316">
        <f>IFERROR(F40/F$31,"")</f>
        <v>7.9352477601773566E-2</v>
      </c>
      <c r="G41" s="315">
        <f>IFERROR(G40/G$31,"")</f>
        <v>7.8938457273918836E-2</v>
      </c>
      <c r="H41" s="286" t="str">
        <f t="shared" si="54"/>
        <v/>
      </c>
      <c r="I41" s="316">
        <f>IFERROR(I40/I$31,"")</f>
        <v>8.4457791452403425E-2</v>
      </c>
      <c r="J41" s="61">
        <f>IF((ABS((D41-G41)*10000))&lt;1000,(D41-G41)*10000,"N/A")</f>
        <v>-58.96271976489939</v>
      </c>
      <c r="K41" s="61">
        <f>IF((ABS((F41-I41)*10000))&lt;1000,(F41-I41)*10000,"N/A")</f>
        <v>-51.053138506298588</v>
      </c>
      <c r="L41" s="315">
        <f>IFERROR(L40/L$31,"")</f>
        <v>6.7517546800364703E-2</v>
      </c>
      <c r="M41" s="286" t="str">
        <f t="shared" ref="M41" si="55">IFERROR(M40/M$7,"")</f>
        <v/>
      </c>
      <c r="N41" s="316">
        <f>IFERROR(N40/N$31,"")</f>
        <v>7.3962939791039864E-2</v>
      </c>
      <c r="O41" s="315">
        <f>IFERROR(O40/O$31,"")</f>
        <v>6.9194406522321603E-2</v>
      </c>
      <c r="P41" s="286" t="str">
        <f t="shared" ref="P41" si="56">IFERROR(P40/P$7,"")</f>
        <v/>
      </c>
      <c r="Q41" s="316">
        <f>IFERROR(Q40/Q$31,"")</f>
        <v>7.498320085399203E-2</v>
      </c>
      <c r="R41" s="61">
        <f>IF((ABS((L41-O41)*10000))&lt;1000,(L41-O41)*10000,"N/A")</f>
        <v>-16.768597219568999</v>
      </c>
      <c r="S41" s="61">
        <f>IF((ABS((N41-Q41)*10000))&lt;1000,(N41-Q41)*10000,"N/A")</f>
        <v>-10.202610629521658</v>
      </c>
      <c r="T41" s="315">
        <f>IFERROR(T40/T$31,"")</f>
        <v>6.6411774395147616E-2</v>
      </c>
      <c r="U41" s="286" t="str">
        <f t="shared" ref="U41" si="57">IFERROR(U40/U$7,"")</f>
        <v/>
      </c>
      <c r="V41" s="316">
        <f>IFERROR(V40/V$31,"")</f>
        <v>7.2650498512697781E-2</v>
      </c>
      <c r="W41" s="315">
        <f>IFERROR(W40/W$31,"")</f>
        <v>6.6631846515469953E-2</v>
      </c>
      <c r="X41" s="286" t="str">
        <f t="shared" ref="X41" si="58">IFERROR(X40/X$7,"")</f>
        <v/>
      </c>
      <c r="Y41" s="316">
        <f>IFERROR(Y40/Y$31,"")</f>
        <v>7.2455341794915279E-2</v>
      </c>
      <c r="Z41" s="61">
        <f>IF((ABS((T41-W41)*10000))&lt;1000,(T41-W41)*10000,"N/A")</f>
        <v>-2.2007212032233712</v>
      </c>
      <c r="AA41" s="61">
        <f>IF((ABS((V41-Y41)*10000))&lt;1000,(V41-Y41)*10000,"N/A")</f>
        <v>1.9515671778250199</v>
      </c>
      <c r="AB41" s="315"/>
      <c r="AC41" s="286"/>
      <c r="AD41" s="316"/>
      <c r="AE41" s="315"/>
      <c r="AF41" s="286"/>
      <c r="AG41" s="316"/>
      <c r="AH41" s="61"/>
      <c r="AI41" s="61"/>
    </row>
    <row r="42" spans="1:35" hidden="1" outlineLevel="1">
      <c r="A42" s="42" t="s">
        <v>15</v>
      </c>
      <c r="B42" s="53" t="s">
        <v>15</v>
      </c>
      <c r="C42" s="43" t="s">
        <v>128</v>
      </c>
      <c r="D42" s="48">
        <v>-758</v>
      </c>
      <c r="E42" s="282">
        <v>610</v>
      </c>
      <c r="F42" s="283">
        <v>-148</v>
      </c>
      <c r="G42" s="48">
        <v>-525</v>
      </c>
      <c r="H42" s="282">
        <v>0</v>
      </c>
      <c r="I42" s="283">
        <v>-525</v>
      </c>
      <c r="J42" s="45">
        <f>IF((ABS((D42/G42)-1))&lt;100%,(D42/G42)-1,"N/A")</f>
        <v>0.44380952380952388</v>
      </c>
      <c r="K42" s="45">
        <f>IF((ABS((F42/I42)-1))&lt;100%,(F42/I42)-1,"N/A")</f>
        <v>-0.71809523809523812</v>
      </c>
      <c r="L42" s="48">
        <v>-3347</v>
      </c>
      <c r="M42" s="282">
        <v>614</v>
      </c>
      <c r="N42" s="283">
        <v>-2733</v>
      </c>
      <c r="O42" s="48">
        <v>-534</v>
      </c>
      <c r="P42" s="282">
        <v>0</v>
      </c>
      <c r="Q42" s="283">
        <v>-534</v>
      </c>
      <c r="R42" s="45" t="str">
        <f>IF((ABS((L42/O42)-1))&lt;100%,(L42/O42)-1,"N/A")</f>
        <v>N/A</v>
      </c>
      <c r="S42" s="45" t="str">
        <f>IF((ABS((N42/Q42)-1))&lt;100%,(N42/Q42)-1,"N/A")</f>
        <v>N/A</v>
      </c>
      <c r="T42" s="48">
        <v>-15980</v>
      </c>
      <c r="U42" s="282">
        <v>609</v>
      </c>
      <c r="V42" s="283">
        <v>-15371</v>
      </c>
      <c r="W42" s="48">
        <v>-8186</v>
      </c>
      <c r="X42" s="282">
        <v>0</v>
      </c>
      <c r="Y42" s="283">
        <v>-8186</v>
      </c>
      <c r="Z42" s="45">
        <f>IF((ABS((T42/W42)-1))&lt;100%,(T42/W42)-1,"N/A")</f>
        <v>0.95211336428047888</v>
      </c>
      <c r="AA42" s="45">
        <f>IF((ABS((V42/Y42)-1))&lt;100%,(V42/Y42)-1,"N/A")</f>
        <v>0.87771805521622293</v>
      </c>
      <c r="AB42" s="48"/>
      <c r="AC42" s="282"/>
      <c r="AD42" s="283"/>
      <c r="AE42" s="48"/>
      <c r="AF42" s="282"/>
      <c r="AG42" s="283"/>
      <c r="AH42" s="45"/>
      <c r="AI42" s="45"/>
    </row>
    <row r="43" spans="1:35" s="37" customFormat="1" ht="15.75" collapsed="1">
      <c r="A43" s="66" t="s">
        <v>16</v>
      </c>
      <c r="B43" s="67" t="s">
        <v>16</v>
      </c>
      <c r="C43" s="68" t="s">
        <v>246</v>
      </c>
      <c r="D43" s="72">
        <v>91889</v>
      </c>
      <c r="E43" s="288">
        <v>8614</v>
      </c>
      <c r="F43" s="289">
        <v>100503</v>
      </c>
      <c r="G43" s="72">
        <v>102279</v>
      </c>
      <c r="H43" s="288">
        <v>7188</v>
      </c>
      <c r="I43" s="289">
        <v>109467</v>
      </c>
      <c r="J43" s="70">
        <f>IF((ABS((D43/G43)-1))&lt;100%,(D43/G43)-1,"N/A")</f>
        <v>-0.1015848805717694</v>
      </c>
      <c r="K43" s="70">
        <f>IF((ABS((F43/I43)-1))&lt;100%,(F43/I43)-1,"N/A")</f>
        <v>-8.1887692181205285E-2</v>
      </c>
      <c r="L43" s="72">
        <v>123132</v>
      </c>
      <c r="M43" s="288">
        <v>12688</v>
      </c>
      <c r="N43" s="289">
        <v>135820</v>
      </c>
      <c r="O43" s="72">
        <v>129624</v>
      </c>
      <c r="P43" s="288">
        <v>10889</v>
      </c>
      <c r="Q43" s="289">
        <v>140513</v>
      </c>
      <c r="R43" s="70">
        <f>IF((ABS((L43/O43)-1))&lt;100%,(L43/O43)-1,"N/A")</f>
        <v>-5.0083317904091817E-2</v>
      </c>
      <c r="S43" s="70">
        <f>IF((ABS((N43/Q43)-1))&lt;100%,(N43/Q43)-1,"N/A")</f>
        <v>-3.3399044928227317E-2</v>
      </c>
      <c r="T43" s="72">
        <v>155374</v>
      </c>
      <c r="U43" s="288">
        <v>16706</v>
      </c>
      <c r="V43" s="289">
        <v>172080</v>
      </c>
      <c r="W43" s="72">
        <v>163145</v>
      </c>
      <c r="X43" s="288">
        <v>14974</v>
      </c>
      <c r="Y43" s="289">
        <v>178119</v>
      </c>
      <c r="Z43" s="70">
        <f>IF((ABS((T43/W43)-1))&lt;100%,(T43/W43)-1,"N/A")</f>
        <v>-4.7632474179410966E-2</v>
      </c>
      <c r="AA43" s="70">
        <f>IF((ABS((V43/Y43)-1))&lt;100%,(V43/Y43)-1,"N/A")</f>
        <v>-3.3904299934313542E-2</v>
      </c>
      <c r="AB43" s="72"/>
      <c r="AC43" s="288"/>
      <c r="AD43" s="289"/>
      <c r="AE43" s="72"/>
      <c r="AF43" s="288"/>
      <c r="AG43" s="289"/>
      <c r="AH43" s="70"/>
      <c r="AI43" s="70"/>
    </row>
    <row r="44" spans="1:35" s="64" customFormat="1" ht="11.25" hidden="1" outlineLevel="1">
      <c r="A44" s="57" t="s">
        <v>17</v>
      </c>
      <c r="B44" s="58" t="s">
        <v>17</v>
      </c>
      <c r="C44" s="59" t="s">
        <v>18</v>
      </c>
      <c r="D44" s="63">
        <f>IFERROR(D43/D$31,"")</f>
        <v>7.2444583902289805E-2</v>
      </c>
      <c r="E44" s="286" t="str">
        <f t="shared" ref="E44:H44" si="59">IFERROR(E43/E$7,"")</f>
        <v/>
      </c>
      <c r="F44" s="287">
        <f>IFERROR(F43/F$31,"")</f>
        <v>7.9235795535176484E-2</v>
      </c>
      <c r="G44" s="63">
        <f>IFERROR(G43/G$31,"")</f>
        <v>7.8535333951199812E-2</v>
      </c>
      <c r="H44" s="286" t="str">
        <f t="shared" si="59"/>
        <v/>
      </c>
      <c r="I44" s="287">
        <f>IFERROR(I43/I$31,"")</f>
        <v>8.4054668129684387E-2</v>
      </c>
      <c r="J44" s="61">
        <f>IF((ABS((D44-G44)*10000))&lt;1000,(D44-G44)*10000,"N/A")</f>
        <v>-60.907500489100066</v>
      </c>
      <c r="K44" s="61">
        <f>IF((ABS((F44-I44)*10000))&lt;1000,(F44-I44)*10000,"N/A")</f>
        <v>-48.188725945079028</v>
      </c>
      <c r="L44" s="63">
        <f>IFERROR(L43/L$31,"")</f>
        <v>6.5730837313882198E-2</v>
      </c>
      <c r="M44" s="286" t="str">
        <f t="shared" ref="M44" si="60">IFERROR(M43/M$7,"")</f>
        <v/>
      </c>
      <c r="N44" s="287">
        <f>IFERROR(N43/N$31,"")</f>
        <v>7.2503998343009787E-2</v>
      </c>
      <c r="O44" s="63">
        <f>IFERROR(O43/O$31,"")</f>
        <v>6.8910522219528689E-2</v>
      </c>
      <c r="P44" s="286" t="str">
        <f t="shared" ref="P44" si="61">IFERROR(P43/P$7,"")</f>
        <v/>
      </c>
      <c r="Q44" s="287">
        <f>IFERROR(Q43/Q$31,"")</f>
        <v>7.4699316551199116E-2</v>
      </c>
      <c r="R44" s="61">
        <f>IF((ABS((L44-O44)*10000))&lt;1000,(L44-O44)*10000,"N/A")</f>
        <v>-31.796849056464904</v>
      </c>
      <c r="S44" s="61">
        <f>IF((ABS((N44-Q44)*10000))&lt;1000,(N44-Q44)*10000,"N/A")</f>
        <v>-21.953182081893285</v>
      </c>
      <c r="T44" s="63">
        <f>IFERROR(T43/T$31,"")</f>
        <v>6.0218396039028357E-2</v>
      </c>
      <c r="U44" s="286" t="str">
        <f t="shared" ref="U44" si="62">IFERROR(U43/U$7,"")</f>
        <v/>
      </c>
      <c r="V44" s="287">
        <f>IFERROR(V43/V$31,"")</f>
        <v>6.6693150658385575E-2</v>
      </c>
      <c r="W44" s="63">
        <f>IFERROR(W43/W$31,"")</f>
        <v>6.344825279585331E-2</v>
      </c>
      <c r="X44" s="286" t="str">
        <f t="shared" ref="X44" si="63">IFERROR(X43/X$7,"")</f>
        <v/>
      </c>
      <c r="Y44" s="287">
        <f>IFERROR(Y43/Y$31,"")</f>
        <v>6.9271748075298636E-2</v>
      </c>
      <c r="Z44" s="61">
        <f>IF((ABS((T44-W44)*10000))&lt;1000,(T44-W44)*10000,"N/A")</f>
        <v>-32.298567568249531</v>
      </c>
      <c r="AA44" s="61">
        <f>IF((ABS((V44-Y44)*10000))&lt;1000,(V44-Y44)*10000,"N/A")</f>
        <v>-25.785974169130615</v>
      </c>
      <c r="AB44" s="63"/>
      <c r="AC44" s="286"/>
      <c r="AD44" s="287"/>
      <c r="AE44" s="63"/>
      <c r="AF44" s="286"/>
      <c r="AG44" s="287"/>
      <c r="AH44" s="61"/>
      <c r="AI44" s="61"/>
    </row>
    <row r="45" spans="1:35" hidden="1" outlineLevel="1">
      <c r="A45" s="66" t="s">
        <v>19</v>
      </c>
      <c r="B45" s="317" t="s">
        <v>19</v>
      </c>
      <c r="C45" s="68" t="s">
        <v>127</v>
      </c>
      <c r="D45" s="48">
        <v>8931</v>
      </c>
      <c r="E45" s="282">
        <v>-12869</v>
      </c>
      <c r="F45" s="283">
        <v>-3938</v>
      </c>
      <c r="G45" s="48">
        <v>3434</v>
      </c>
      <c r="H45" s="282">
        <v>-12702</v>
      </c>
      <c r="I45" s="283">
        <v>-9268</v>
      </c>
      <c r="J45" s="45" t="str">
        <f>IF((ABS((D45/G45)-1))&lt;100%,(D45/G45)-1,"N/A")</f>
        <v>N/A</v>
      </c>
      <c r="K45" s="45">
        <f>IF((ABS((F45/I45)-1))&lt;100%,(F45/I45)-1,"N/A")</f>
        <v>-0.57509710832973671</v>
      </c>
      <c r="L45" s="48">
        <v>12018</v>
      </c>
      <c r="M45" s="282">
        <v>-19905</v>
      </c>
      <c r="N45" s="283">
        <v>-7887</v>
      </c>
      <c r="O45" s="48">
        <v>6105</v>
      </c>
      <c r="P45" s="282">
        <v>-19899</v>
      </c>
      <c r="Q45" s="283">
        <v>-13794</v>
      </c>
      <c r="R45" s="45">
        <f>IF((ABS((L45/O45)-1))&lt;100%,(L45/O45)-1,"N/A")</f>
        <v>0.96855036855036847</v>
      </c>
      <c r="S45" s="45">
        <f>IF((ABS((N45/Q45)-1))&lt;100%,(N45/Q45)-1,"N/A")</f>
        <v>-0.42822966507177029</v>
      </c>
      <c r="T45" s="48">
        <v>13998</v>
      </c>
      <c r="U45" s="282">
        <v>-24828</v>
      </c>
      <c r="V45" s="283">
        <v>-10830</v>
      </c>
      <c r="W45" s="48">
        <v>9552</v>
      </c>
      <c r="X45" s="282">
        <v>-23705</v>
      </c>
      <c r="Y45" s="283">
        <v>-14153</v>
      </c>
      <c r="Z45" s="45">
        <f>IF((ABS((T45/W45)-1))&lt;100%,(T45/W45)-1,"N/A")</f>
        <v>0.46545226130653261</v>
      </c>
      <c r="AA45" s="45">
        <f>IF((ABS((V45/Y45)-1))&lt;100%,(V45/Y45)-1,"N/A")</f>
        <v>-0.23479121034409667</v>
      </c>
      <c r="AB45" s="48"/>
      <c r="AC45" s="282"/>
      <c r="AD45" s="283"/>
      <c r="AE45" s="48"/>
      <c r="AF45" s="282"/>
      <c r="AG45" s="283"/>
      <c r="AH45" s="45"/>
      <c r="AI45" s="45"/>
    </row>
    <row r="46" spans="1:35" collapsed="1">
      <c r="A46" s="49" t="s">
        <v>96</v>
      </c>
      <c r="B46" s="311" t="s">
        <v>313</v>
      </c>
      <c r="C46" s="144" t="s">
        <v>34</v>
      </c>
      <c r="D46" s="312">
        <v>108644</v>
      </c>
      <c r="E46" s="313">
        <v>17094</v>
      </c>
      <c r="F46" s="314">
        <v>125738</v>
      </c>
      <c r="G46" s="312">
        <v>117330</v>
      </c>
      <c r="H46" s="313">
        <v>16839</v>
      </c>
      <c r="I46" s="314">
        <v>134169</v>
      </c>
      <c r="J46" s="51">
        <f>IF((ABS((D46/G46)-1))&lt;100%,(D46/G46)-1,"N/A")</f>
        <v>-7.4030512230461087E-2</v>
      </c>
      <c r="K46" s="51">
        <f>IF((ABS((F46/I46)-1))&lt;100%,(F46/I46)-1,"N/A")</f>
        <v>-6.2838658706556694E-2</v>
      </c>
      <c r="L46" s="312">
        <v>150587</v>
      </c>
      <c r="M46" s="313">
        <v>25772</v>
      </c>
      <c r="N46" s="314">
        <v>176359</v>
      </c>
      <c r="O46" s="312">
        <v>152115</v>
      </c>
      <c r="P46" s="313">
        <v>25321</v>
      </c>
      <c r="Q46" s="314">
        <v>177436</v>
      </c>
      <c r="R46" s="51">
        <f>IF((ABS((L46/O46)-1))&lt;100%,(L46/O46)-1,"N/A")</f>
        <v>-1.0045031719422837E-2</v>
      </c>
      <c r="S46" s="51">
        <f>IF((ABS((N46/Q46)-1))&lt;100%,(N46/Q46)-1,"N/A")</f>
        <v>-6.069794179309751E-3</v>
      </c>
      <c r="T46" s="312">
        <v>203608</v>
      </c>
      <c r="U46" s="313">
        <v>34456</v>
      </c>
      <c r="V46" s="314">
        <v>238064</v>
      </c>
      <c r="W46" s="312">
        <v>201159</v>
      </c>
      <c r="X46" s="313">
        <v>34330</v>
      </c>
      <c r="Y46" s="314">
        <v>235489</v>
      </c>
      <c r="Z46" s="51">
        <f>IF((ABS((T46/W46)-1))&lt;100%,(T46/W46)-1,"N/A")</f>
        <v>1.217444906765297E-2</v>
      </c>
      <c r="AA46" s="51">
        <f>IF((ABS((V46/Y46)-1))&lt;100%,(V46/Y46)-1,"N/A")</f>
        <v>1.0934693340240997E-2</v>
      </c>
      <c r="AB46" s="312"/>
      <c r="AC46" s="313"/>
      <c r="AD46" s="314"/>
      <c r="AE46" s="312"/>
      <c r="AF46" s="313"/>
      <c r="AG46" s="314"/>
      <c r="AH46" s="51"/>
      <c r="AI46" s="51"/>
    </row>
    <row r="47" spans="1:35" s="64" customFormat="1" ht="11.25">
      <c r="A47" s="57" t="s">
        <v>35</v>
      </c>
      <c r="B47" s="58" t="s">
        <v>35</v>
      </c>
      <c r="C47" s="59" t="s">
        <v>251</v>
      </c>
      <c r="D47" s="315">
        <f>IFERROR(D46/D$31,"")</f>
        <v>8.565409759035765E-2</v>
      </c>
      <c r="E47" s="286" t="str">
        <f t="shared" ref="E47" si="64">IFERROR(E46/E$7,"")</f>
        <v/>
      </c>
      <c r="F47" s="316">
        <f>IFERROR(F46/F$31,"")</f>
        <v>9.9130876282320146E-2</v>
      </c>
      <c r="G47" s="315">
        <f>IFERROR(G46/G$31,"")</f>
        <v>9.0092303723093431E-2</v>
      </c>
      <c r="H47" s="286" t="str">
        <f t="shared" ref="H47" si="65">IFERROR(H46/H$7,"")</f>
        <v/>
      </c>
      <c r="I47" s="316">
        <f>IFERROR(I46/I$31,"")</f>
        <v>0.10302219635407589</v>
      </c>
      <c r="J47" s="61">
        <f>IF((ABS((D47-G47)*10000))&lt;1000,(D47-G47)*10000,"N/A")</f>
        <v>-44.38206132735781</v>
      </c>
      <c r="K47" s="61">
        <f>IF((ABS((F47-I47)*10000))&lt;1000,(F47-I47)*10000,"N/A")</f>
        <v>-38.913200717557437</v>
      </c>
      <c r="L47" s="315">
        <f>IFERROR(L46/L$31,"")</f>
        <v>8.0386979815040602E-2</v>
      </c>
      <c r="M47" s="286" t="str">
        <f t="shared" ref="M47" si="66">IFERROR(M46/M$7,"")</f>
        <v/>
      </c>
      <c r="N47" s="316">
        <f>IFERROR(N46/N$31,"")</f>
        <v>9.4144696243372572E-2</v>
      </c>
      <c r="O47" s="315">
        <f>IFERROR(O46/O$31,"")</f>
        <v>8.0867154905137989E-2</v>
      </c>
      <c r="P47" s="286" t="str">
        <f t="shared" ref="P47" si="67">IFERROR(P46/P$7,"")</f>
        <v/>
      </c>
      <c r="Q47" s="316">
        <f>IFERROR(Q46/Q$31,"")</f>
        <v>9.4328268071840804E-2</v>
      </c>
      <c r="R47" s="61">
        <f>IF((ABS((L47-O47)*10000))&lt;1000,(L47-O47)*10000,"N/A")</f>
        <v>-4.8017509009738726</v>
      </c>
      <c r="S47" s="61">
        <f>IF((ABS((N47-Q47)*10000))&lt;1000,(N47-Q47)*10000,"N/A")</f>
        <v>-1.8357182846823195</v>
      </c>
      <c r="T47" s="315">
        <f>IFERROR(T46/T$31,"")</f>
        <v>7.8912476866879189E-2</v>
      </c>
      <c r="U47" s="286" t="str">
        <f t="shared" ref="U47" si="68">IFERROR(U46/U$7,"")</f>
        <v/>
      </c>
      <c r="V47" s="316">
        <f>IFERROR(V46/V$31,"")</f>
        <v>9.226660982297713E-2</v>
      </c>
      <c r="W47" s="315">
        <f>IFERROR(W46/W$31,"")</f>
        <v>7.8232168219443177E-2</v>
      </c>
      <c r="X47" s="286" t="str">
        <f t="shared" ref="X47" si="69">IFERROR(X46/X$7,"")</f>
        <v/>
      </c>
      <c r="Y47" s="316">
        <f>IFERROR(Y46/Y$31,"")</f>
        <v>9.1583349797068267E-2</v>
      </c>
      <c r="Z47" s="61">
        <f>IF((ABS((T47-W47)*10000))&lt;1000,(T47-W47)*10000,"N/A")</f>
        <v>6.8030864743601205</v>
      </c>
      <c r="AA47" s="61">
        <f>IF((ABS((V47-Y47)*10000))&lt;1000,(V47-Y47)*10000,"N/A")</f>
        <v>6.8326002590886334</v>
      </c>
    </row>
    <row r="48" spans="1:35">
      <c r="B48" s="155"/>
      <c r="C48" s="155"/>
      <c r="D48" s="155"/>
      <c r="E48" s="155"/>
      <c r="F48" s="155"/>
      <c r="G48" s="155"/>
      <c r="H48" s="155"/>
      <c r="I48" s="155"/>
      <c r="J48" s="127"/>
      <c r="K48" s="127"/>
      <c r="L48" s="155"/>
      <c r="M48" s="155"/>
      <c r="N48" s="155"/>
      <c r="O48" s="155"/>
      <c r="P48" s="155"/>
      <c r="Q48" s="155"/>
      <c r="R48" s="127"/>
      <c r="S48" s="127"/>
      <c r="T48" s="155"/>
      <c r="U48" s="155"/>
      <c r="V48" s="155"/>
      <c r="W48" s="155"/>
      <c r="X48" s="155"/>
      <c r="Y48" s="155"/>
      <c r="Z48" s="126"/>
      <c r="AA48" s="126"/>
    </row>
    <row r="49" spans="1:35">
      <c r="B49" s="39" t="s">
        <v>175</v>
      </c>
      <c r="C49" s="161"/>
      <c r="D49" s="19"/>
      <c r="E49" s="19"/>
      <c r="F49" s="19"/>
      <c r="G49" s="19"/>
      <c r="H49" s="19"/>
      <c r="I49" s="19"/>
      <c r="J49" s="98"/>
      <c r="K49" s="98"/>
      <c r="L49" s="19"/>
      <c r="M49" s="19"/>
      <c r="N49" s="19"/>
      <c r="O49" s="19"/>
      <c r="P49" s="19"/>
      <c r="Q49" s="19"/>
      <c r="R49" s="98"/>
      <c r="S49" s="98"/>
      <c r="T49" s="19"/>
      <c r="U49" s="19"/>
      <c r="V49" s="19"/>
      <c r="W49" s="19"/>
      <c r="X49" s="19"/>
      <c r="Y49" s="19"/>
      <c r="Z49" s="319"/>
      <c r="AA49" s="319"/>
    </row>
    <row r="50" spans="1:35" ht="15.75">
      <c r="B50" s="107" t="s">
        <v>262</v>
      </c>
      <c r="C50" s="107" t="s">
        <v>263</v>
      </c>
      <c r="D50" s="29" t="str">
        <f>$B49&amp;D52&amp;D51</f>
        <v>ARGENTINAPre IFRS161H19</v>
      </c>
      <c r="E50" s="29" t="str">
        <f>$B49&amp;E51&amp;E52</f>
        <v>ARGENTINAAdj1H19</v>
      </c>
      <c r="F50" s="29" t="str">
        <f>$B49&amp;F52&amp;F51</f>
        <v>ARGENTINAPost IFRS161H19</v>
      </c>
      <c r="G50" s="29" t="str">
        <f>$B49&amp;G52&amp;G51</f>
        <v>ARGENTINAPre IFRS161H18</v>
      </c>
      <c r="H50" s="29" t="str">
        <f>$B49&amp;H51&amp;H52</f>
        <v>ARGENTINAAdj1H18</v>
      </c>
      <c r="I50" s="29" t="str">
        <f>$B49&amp;I52&amp;I51</f>
        <v>ARGENTINAPost IFRS161H18</v>
      </c>
      <c r="J50" s="270"/>
      <c r="K50" s="270"/>
      <c r="L50" s="29" t="str">
        <f>$B49&amp;L52&amp;L51</f>
        <v>ARGENTINAPre IFRS169M19</v>
      </c>
      <c r="M50" s="29" t="str">
        <f>$B49&amp;M51&amp;M52</f>
        <v>ARGENTINAAdj9M19</v>
      </c>
      <c r="N50" s="29" t="str">
        <f>$B49&amp;N52&amp;N51</f>
        <v>ARGENTINAPost IFRS169M19</v>
      </c>
      <c r="O50" s="29" t="str">
        <f>$B49&amp;O52&amp;O51</f>
        <v>ARGENTINAPre IFRS169M18</v>
      </c>
      <c r="P50" s="29" t="str">
        <f>$B49&amp;P51&amp;P52</f>
        <v>ARGENTINAAdj9M18</v>
      </c>
      <c r="Q50" s="29" t="str">
        <f>$B49&amp;Q52&amp;Q51</f>
        <v>ARGENTINAPost IFRS169M18</v>
      </c>
      <c r="R50" s="270"/>
      <c r="S50" s="270"/>
      <c r="T50" s="29" t="str">
        <f>$B49&amp;T52&amp;T51</f>
        <v>ARGENTINAPre IFRS16FY19</v>
      </c>
      <c r="U50" s="29" t="str">
        <f>$B49&amp;U51&amp;U52</f>
        <v>ARGENTINAAdjFY19</v>
      </c>
      <c r="V50" s="29" t="str">
        <f>$B49&amp;V52&amp;V51</f>
        <v>ARGENTINAPost IFRS16FY19</v>
      </c>
      <c r="W50" s="29" t="str">
        <f>$B49&amp;W52&amp;W51</f>
        <v>ARGENTINAPre IFRS16FY18</v>
      </c>
      <c r="X50" s="29" t="str">
        <f>$B49&amp;X51&amp;X52</f>
        <v>ARGENTINAAdjFY18</v>
      </c>
      <c r="Y50" s="29" t="str">
        <f>$B49&amp;Y52&amp;Y51</f>
        <v>ARGENTINAPost IFRS16FY18</v>
      </c>
      <c r="Z50" s="270"/>
      <c r="AA50" s="270"/>
    </row>
    <row r="51" spans="1:35" ht="19.5" customHeight="1">
      <c r="A51" s="273" t="s">
        <v>146</v>
      </c>
      <c r="B51" s="296" t="s">
        <v>311</v>
      </c>
      <c r="C51" s="274" t="s">
        <v>235</v>
      </c>
      <c r="D51" s="275" t="s">
        <v>230</v>
      </c>
      <c r="E51" s="276" t="s">
        <v>149</v>
      </c>
      <c r="F51" s="277" t="s">
        <v>230</v>
      </c>
      <c r="G51" s="275" t="s">
        <v>231</v>
      </c>
      <c r="H51" s="276" t="s">
        <v>149</v>
      </c>
      <c r="I51" s="277" t="s">
        <v>231</v>
      </c>
      <c r="J51" s="278" t="s">
        <v>303</v>
      </c>
      <c r="K51" s="278" t="s">
        <v>303</v>
      </c>
      <c r="L51" s="275" t="s">
        <v>232</v>
      </c>
      <c r="M51" s="276" t="s">
        <v>149</v>
      </c>
      <c r="N51" s="277" t="s">
        <v>232</v>
      </c>
      <c r="O51" s="275" t="s">
        <v>233</v>
      </c>
      <c r="P51" s="276" t="s">
        <v>149</v>
      </c>
      <c r="Q51" s="277" t="s">
        <v>233</v>
      </c>
      <c r="R51" s="278" t="s">
        <v>303</v>
      </c>
      <c r="S51" s="278" t="s">
        <v>303</v>
      </c>
      <c r="T51" s="275" t="s">
        <v>272</v>
      </c>
      <c r="U51" s="276" t="s">
        <v>149</v>
      </c>
      <c r="V51" s="277" t="s">
        <v>272</v>
      </c>
      <c r="W51" s="275" t="s">
        <v>273</v>
      </c>
      <c r="X51" s="276" t="s">
        <v>149</v>
      </c>
      <c r="Y51" s="277" t="s">
        <v>273</v>
      </c>
      <c r="Z51" s="278" t="s">
        <v>303</v>
      </c>
      <c r="AA51" s="278" t="s">
        <v>303</v>
      </c>
    </row>
    <row r="52" spans="1:35" ht="24" customHeight="1" thickBot="1">
      <c r="A52" s="205"/>
      <c r="B52" s="297" t="s">
        <v>194</v>
      </c>
      <c r="C52" s="113" t="s">
        <v>145</v>
      </c>
      <c r="D52" s="256" t="s">
        <v>151</v>
      </c>
      <c r="E52" s="279" t="str">
        <f>D51</f>
        <v>1H19</v>
      </c>
      <c r="F52" s="280" t="s">
        <v>152</v>
      </c>
      <c r="G52" s="256" t="s">
        <v>151</v>
      </c>
      <c r="H52" s="279" t="str">
        <f>G51</f>
        <v>1H18</v>
      </c>
      <c r="I52" s="280" t="s">
        <v>152</v>
      </c>
      <c r="J52" s="281" t="s">
        <v>151</v>
      </c>
      <c r="K52" s="281" t="s">
        <v>152</v>
      </c>
      <c r="L52" s="256" t="s">
        <v>151</v>
      </c>
      <c r="M52" s="279" t="str">
        <f>L51</f>
        <v>9M19</v>
      </c>
      <c r="N52" s="280" t="s">
        <v>152</v>
      </c>
      <c r="O52" s="256" t="s">
        <v>151</v>
      </c>
      <c r="P52" s="279" t="str">
        <f>O51</f>
        <v>9M18</v>
      </c>
      <c r="Q52" s="280" t="s">
        <v>152</v>
      </c>
      <c r="R52" s="281" t="s">
        <v>151</v>
      </c>
      <c r="S52" s="281" t="s">
        <v>152</v>
      </c>
      <c r="T52" s="256" t="s">
        <v>151</v>
      </c>
      <c r="U52" s="279" t="str">
        <f>T51</f>
        <v>FY19</v>
      </c>
      <c r="V52" s="280" t="s">
        <v>152</v>
      </c>
      <c r="W52" s="256" t="s">
        <v>151</v>
      </c>
      <c r="X52" s="279" t="str">
        <f>W51</f>
        <v>FY18</v>
      </c>
      <c r="Y52" s="280" t="s">
        <v>152</v>
      </c>
      <c r="Z52" s="281" t="s">
        <v>151</v>
      </c>
      <c r="AA52" s="281" t="s">
        <v>152</v>
      </c>
    </row>
    <row r="53" spans="1:35" hidden="1" outlineLevel="1">
      <c r="A53" s="42" t="s">
        <v>0</v>
      </c>
      <c r="B53" s="53" t="s">
        <v>196</v>
      </c>
      <c r="C53" s="43" t="s">
        <v>1</v>
      </c>
      <c r="D53" s="308">
        <v>491571</v>
      </c>
      <c r="E53" s="282">
        <v>0</v>
      </c>
      <c r="F53" s="309">
        <v>491571</v>
      </c>
      <c r="G53" s="310">
        <v>596629</v>
      </c>
      <c r="H53" s="282">
        <v>0</v>
      </c>
      <c r="I53" s="309">
        <v>596629</v>
      </c>
      <c r="J53" s="45">
        <f t="shared" ref="J53:J58" si="70">IF((ABS((D53/G53)-1))&lt;100%,(D53/G53)-1,"N/A")</f>
        <v>-0.17608597637727963</v>
      </c>
      <c r="K53" s="45">
        <f t="shared" ref="K53:K58" si="71">IF((ABS((F53/I53)-1))&lt;100%,(F53/I53)-1,"N/A")</f>
        <v>-0.17608597637727963</v>
      </c>
      <c r="L53" s="308">
        <v>648187</v>
      </c>
      <c r="M53" s="282">
        <v>0</v>
      </c>
      <c r="N53" s="309">
        <v>648187</v>
      </c>
      <c r="O53" s="310">
        <v>830893</v>
      </c>
      <c r="P53" s="282">
        <v>0</v>
      </c>
      <c r="Q53" s="309">
        <v>830893</v>
      </c>
      <c r="R53" s="45">
        <f t="shared" ref="R53:R58" si="72">IF((ABS((L53/O53)-1))&lt;100%,(L53/O53)-1,"N/A")</f>
        <v>-0.2198911291826986</v>
      </c>
      <c r="S53" s="45">
        <f t="shared" ref="S53:S58" si="73">IF((ABS((N53/Q53)-1))&lt;100%,(N53/Q53)-1,"N/A")</f>
        <v>-0.2198911291826986</v>
      </c>
      <c r="T53" s="308">
        <v>925062</v>
      </c>
      <c r="U53" s="282">
        <v>0</v>
      </c>
      <c r="V53" s="309">
        <v>925062</v>
      </c>
      <c r="W53" s="310">
        <v>1036864</v>
      </c>
      <c r="X53" s="282">
        <v>0</v>
      </c>
      <c r="Y53" s="309">
        <v>1036864</v>
      </c>
      <c r="Z53" s="45">
        <f t="shared" ref="Z53:Z58" si="74">IF((ABS((T53/W53)-1))&lt;100%,(T53/W53)-1,"N/A")</f>
        <v>-0.10782706314425039</v>
      </c>
      <c r="AA53" s="45">
        <f t="shared" ref="AA53:AA58" si="75">IF((ABS((V53/Y53)-1))&lt;100%,(V53/Y53)-1,"N/A")</f>
        <v>-0.10782706314425039</v>
      </c>
      <c r="AB53" s="308"/>
      <c r="AC53" s="282"/>
      <c r="AD53" s="309"/>
      <c r="AE53" s="310"/>
      <c r="AF53" s="282"/>
      <c r="AG53" s="309"/>
      <c r="AH53" s="45"/>
      <c r="AI53" s="45"/>
    </row>
    <row r="54" spans="1:35" hidden="1" outlineLevel="1">
      <c r="A54" s="42" t="s">
        <v>2</v>
      </c>
      <c r="B54" s="53" t="s">
        <v>2</v>
      </c>
      <c r="C54" s="43" t="s">
        <v>3</v>
      </c>
      <c r="D54" s="308">
        <v>23387</v>
      </c>
      <c r="E54" s="282">
        <v>0</v>
      </c>
      <c r="F54" s="309">
        <v>23387</v>
      </c>
      <c r="G54" s="310">
        <v>36942</v>
      </c>
      <c r="H54" s="282">
        <v>0</v>
      </c>
      <c r="I54" s="309">
        <v>36942</v>
      </c>
      <c r="J54" s="45">
        <f t="shared" si="70"/>
        <v>-0.36692653348492232</v>
      </c>
      <c r="K54" s="45">
        <f t="shared" si="71"/>
        <v>-0.36692653348492232</v>
      </c>
      <c r="L54" s="308">
        <v>32389</v>
      </c>
      <c r="M54" s="282">
        <v>0</v>
      </c>
      <c r="N54" s="309">
        <v>32389</v>
      </c>
      <c r="O54" s="310">
        <v>51494</v>
      </c>
      <c r="P54" s="282">
        <v>0</v>
      </c>
      <c r="Q54" s="309">
        <v>51494</v>
      </c>
      <c r="R54" s="45">
        <f t="shared" si="72"/>
        <v>-0.37101409872994917</v>
      </c>
      <c r="S54" s="45">
        <f t="shared" si="73"/>
        <v>-0.37101409872994917</v>
      </c>
      <c r="T54" s="308">
        <v>45752</v>
      </c>
      <c r="U54" s="282">
        <v>0</v>
      </c>
      <c r="V54" s="309">
        <v>45752</v>
      </c>
      <c r="W54" s="310">
        <v>63609</v>
      </c>
      <c r="X54" s="282">
        <v>0</v>
      </c>
      <c r="Y54" s="309">
        <v>63609</v>
      </c>
      <c r="Z54" s="45">
        <f t="shared" si="74"/>
        <v>-0.28073071420710904</v>
      </c>
      <c r="AA54" s="45">
        <f t="shared" si="75"/>
        <v>-0.28073071420710904</v>
      </c>
      <c r="AB54" s="308"/>
      <c r="AC54" s="282"/>
      <c r="AD54" s="309"/>
      <c r="AE54" s="310"/>
      <c r="AF54" s="282"/>
      <c r="AG54" s="309"/>
      <c r="AH54" s="45"/>
      <c r="AI54" s="45"/>
    </row>
    <row r="55" spans="1:35" collapsed="1">
      <c r="A55" s="66" t="s">
        <v>4</v>
      </c>
      <c r="B55" s="311" t="s">
        <v>4</v>
      </c>
      <c r="C55" s="144" t="s">
        <v>5</v>
      </c>
      <c r="D55" s="312">
        <v>514958</v>
      </c>
      <c r="E55" s="313">
        <v>0</v>
      </c>
      <c r="F55" s="314">
        <v>514958</v>
      </c>
      <c r="G55" s="312">
        <v>633571</v>
      </c>
      <c r="H55" s="313">
        <v>0</v>
      </c>
      <c r="I55" s="314">
        <v>633571</v>
      </c>
      <c r="J55" s="51">
        <f t="shared" si="70"/>
        <v>-0.18721342990761891</v>
      </c>
      <c r="K55" s="51">
        <f t="shared" si="71"/>
        <v>-0.18721342990761891</v>
      </c>
      <c r="L55" s="312">
        <v>680576</v>
      </c>
      <c r="M55" s="313">
        <v>0</v>
      </c>
      <c r="N55" s="314">
        <v>680576</v>
      </c>
      <c r="O55" s="312">
        <v>882387</v>
      </c>
      <c r="P55" s="313">
        <v>0</v>
      </c>
      <c r="Q55" s="314">
        <v>882387</v>
      </c>
      <c r="R55" s="51">
        <f t="shared" si="72"/>
        <v>-0.2287103051155559</v>
      </c>
      <c r="S55" s="51">
        <f t="shared" si="73"/>
        <v>-0.2287103051155559</v>
      </c>
      <c r="T55" s="312">
        <v>970814</v>
      </c>
      <c r="U55" s="313">
        <v>0</v>
      </c>
      <c r="V55" s="314">
        <v>970814</v>
      </c>
      <c r="W55" s="312">
        <v>1100473</v>
      </c>
      <c r="X55" s="313">
        <v>0</v>
      </c>
      <c r="Y55" s="314">
        <v>1100473</v>
      </c>
      <c r="Z55" s="51">
        <f t="shared" si="74"/>
        <v>-0.11782115508513158</v>
      </c>
      <c r="AA55" s="51">
        <f t="shared" si="75"/>
        <v>-0.11782115508513158</v>
      </c>
      <c r="AB55" s="312"/>
      <c r="AC55" s="313"/>
      <c r="AD55" s="314"/>
      <c r="AE55" s="312"/>
      <c r="AF55" s="313"/>
      <c r="AG55" s="314"/>
      <c r="AH55" s="51"/>
      <c r="AI55" s="51"/>
    </row>
    <row r="56" spans="1:35" hidden="1" outlineLevel="1">
      <c r="A56" s="42" t="s">
        <v>6</v>
      </c>
      <c r="B56" s="53" t="s">
        <v>6</v>
      </c>
      <c r="C56" s="43" t="s">
        <v>126</v>
      </c>
      <c r="D56" s="308">
        <v>-345560</v>
      </c>
      <c r="E56" s="282">
        <v>0</v>
      </c>
      <c r="F56" s="309">
        <v>-345560</v>
      </c>
      <c r="G56" s="310">
        <v>-416062</v>
      </c>
      <c r="H56" s="282">
        <v>0</v>
      </c>
      <c r="I56" s="309">
        <v>-416062</v>
      </c>
      <c r="J56" s="54">
        <f t="shared" si="70"/>
        <v>-0.16945070686580366</v>
      </c>
      <c r="K56" s="54">
        <f t="shared" si="71"/>
        <v>-0.16945070686580366</v>
      </c>
      <c r="L56" s="308">
        <v>-452769</v>
      </c>
      <c r="M56" s="282">
        <v>0</v>
      </c>
      <c r="N56" s="309">
        <v>-452769</v>
      </c>
      <c r="O56" s="310">
        <v>-578457</v>
      </c>
      <c r="P56" s="282">
        <v>0</v>
      </c>
      <c r="Q56" s="309">
        <v>-578457</v>
      </c>
      <c r="R56" s="54">
        <f t="shared" si="72"/>
        <v>-0.21728149196915236</v>
      </c>
      <c r="S56" s="54">
        <f t="shared" si="73"/>
        <v>-0.21728149196915236</v>
      </c>
      <c r="T56" s="308">
        <v>-640674</v>
      </c>
      <c r="U56" s="282">
        <v>0</v>
      </c>
      <c r="V56" s="309">
        <v>-640674</v>
      </c>
      <c r="W56" s="310">
        <v>-715162</v>
      </c>
      <c r="X56" s="282">
        <v>0</v>
      </c>
      <c r="Y56" s="309">
        <v>-715162</v>
      </c>
      <c r="Z56" s="54">
        <f t="shared" si="74"/>
        <v>-0.10415542212813322</v>
      </c>
      <c r="AA56" s="54">
        <f t="shared" si="75"/>
        <v>-0.10415542212813322</v>
      </c>
      <c r="AB56" s="308"/>
      <c r="AC56" s="282"/>
      <c r="AD56" s="309"/>
      <c r="AE56" s="310"/>
      <c r="AF56" s="282"/>
      <c r="AG56" s="309"/>
      <c r="AH56" s="54"/>
      <c r="AI56" s="54"/>
    </row>
    <row r="57" spans="1:35" hidden="1" outlineLevel="1">
      <c r="A57" s="42" t="s">
        <v>93</v>
      </c>
      <c r="B57" s="53" t="s">
        <v>203</v>
      </c>
      <c r="C57" s="43" t="s">
        <v>94</v>
      </c>
      <c r="D57" s="48">
        <v>-156</v>
      </c>
      <c r="E57" s="282">
        <v>0</v>
      </c>
      <c r="F57" s="283">
        <v>-156</v>
      </c>
      <c r="G57" s="48">
        <v>-110</v>
      </c>
      <c r="H57" s="282">
        <v>0</v>
      </c>
      <c r="I57" s="283">
        <v>-110</v>
      </c>
      <c r="J57" s="54">
        <f t="shared" si="70"/>
        <v>0.41818181818181821</v>
      </c>
      <c r="K57" s="54">
        <f t="shared" si="71"/>
        <v>0.41818181818181821</v>
      </c>
      <c r="L57" s="48">
        <v>-208</v>
      </c>
      <c r="M57" s="282">
        <v>0</v>
      </c>
      <c r="N57" s="283">
        <v>-208</v>
      </c>
      <c r="O57" s="48">
        <v>-160</v>
      </c>
      <c r="P57" s="282">
        <v>0</v>
      </c>
      <c r="Q57" s="283">
        <v>-160</v>
      </c>
      <c r="R57" s="54">
        <f t="shared" si="72"/>
        <v>0.30000000000000004</v>
      </c>
      <c r="S57" s="54">
        <f t="shared" si="73"/>
        <v>0.30000000000000004</v>
      </c>
      <c r="T57" s="48">
        <v>-287</v>
      </c>
      <c r="U57" s="282">
        <v>0</v>
      </c>
      <c r="V57" s="283">
        <v>-287</v>
      </c>
      <c r="W57" s="48">
        <v>-212</v>
      </c>
      <c r="X57" s="282">
        <v>0</v>
      </c>
      <c r="Y57" s="283">
        <v>-212</v>
      </c>
      <c r="Z57" s="54">
        <f t="shared" si="74"/>
        <v>0.35377358490566047</v>
      </c>
      <c r="AA57" s="54">
        <f t="shared" si="75"/>
        <v>0.35377358490566047</v>
      </c>
      <c r="AB57" s="48"/>
      <c r="AC57" s="282"/>
      <c r="AD57" s="283"/>
      <c r="AE57" s="48"/>
      <c r="AF57" s="282"/>
      <c r="AG57" s="283"/>
      <c r="AH57" s="54"/>
      <c r="AI57" s="54"/>
    </row>
    <row r="58" spans="1:35" collapsed="1">
      <c r="A58" s="78" t="s">
        <v>7</v>
      </c>
      <c r="B58" s="311" t="s">
        <v>7</v>
      </c>
      <c r="C58" s="144" t="s">
        <v>8</v>
      </c>
      <c r="D58" s="312">
        <v>169242</v>
      </c>
      <c r="E58" s="313">
        <v>0</v>
      </c>
      <c r="F58" s="314">
        <v>169242</v>
      </c>
      <c r="G58" s="312">
        <v>217399</v>
      </c>
      <c r="H58" s="313">
        <v>0</v>
      </c>
      <c r="I58" s="314">
        <v>217399</v>
      </c>
      <c r="J58" s="51">
        <f t="shared" si="70"/>
        <v>-0.22151435839171296</v>
      </c>
      <c r="K58" s="51">
        <f t="shared" si="71"/>
        <v>-0.22151435839171296</v>
      </c>
      <c r="L58" s="312">
        <v>227599</v>
      </c>
      <c r="M58" s="313">
        <v>0</v>
      </c>
      <c r="N58" s="314">
        <v>227599</v>
      </c>
      <c r="O58" s="312">
        <v>303770</v>
      </c>
      <c r="P58" s="313">
        <v>0</v>
      </c>
      <c r="Q58" s="314">
        <v>303770</v>
      </c>
      <c r="R58" s="51">
        <f t="shared" si="72"/>
        <v>-0.25075221384600188</v>
      </c>
      <c r="S58" s="51">
        <f t="shared" si="73"/>
        <v>-0.25075221384600188</v>
      </c>
      <c r="T58" s="312">
        <v>329853</v>
      </c>
      <c r="U58" s="313">
        <v>0</v>
      </c>
      <c r="V58" s="314">
        <v>329853</v>
      </c>
      <c r="W58" s="312">
        <v>385099</v>
      </c>
      <c r="X58" s="313">
        <v>0</v>
      </c>
      <c r="Y58" s="314">
        <v>385099</v>
      </c>
      <c r="Z58" s="51">
        <f t="shared" si="74"/>
        <v>-0.1434592143838338</v>
      </c>
      <c r="AA58" s="51">
        <f t="shared" si="75"/>
        <v>-0.1434592143838338</v>
      </c>
      <c r="AB58" s="312"/>
      <c r="AC58" s="313"/>
      <c r="AD58" s="314"/>
      <c r="AE58" s="312"/>
      <c r="AF58" s="313"/>
      <c r="AG58" s="314"/>
      <c r="AH58" s="51"/>
      <c r="AI58" s="51"/>
    </row>
    <row r="59" spans="1:35" s="64" customFormat="1" ht="11.25">
      <c r="A59" s="57" t="s">
        <v>9</v>
      </c>
      <c r="B59" s="58" t="s">
        <v>9</v>
      </c>
      <c r="C59" s="59" t="s">
        <v>248</v>
      </c>
      <c r="D59" s="315">
        <f>IFERROR(D58/D$55,"")</f>
        <v>0.32865204540952853</v>
      </c>
      <c r="E59" s="286" t="str">
        <f t="shared" ref="E59:H59" si="76">IFERROR(E58/E$7,"")</f>
        <v/>
      </c>
      <c r="F59" s="316">
        <f>IFERROR(F58/F$55,"")</f>
        <v>0.32865204540952853</v>
      </c>
      <c r="G59" s="315">
        <f>IFERROR(G58/G$55,"")</f>
        <v>0.34313281384406796</v>
      </c>
      <c r="H59" s="286" t="str">
        <f t="shared" si="76"/>
        <v/>
      </c>
      <c r="I59" s="316">
        <f>IFERROR(I58/I$55,"")</f>
        <v>0.34313281384406796</v>
      </c>
      <c r="J59" s="61">
        <f>IF((ABS((D59-G59)*10000))&lt;1000,(D59-G59)*10000,"N/A")</f>
        <v>-144.80768434539436</v>
      </c>
      <c r="K59" s="61">
        <f>IF((ABS((F59-I59)*10000))&lt;1000,(F59-I59)*10000,"N/A")</f>
        <v>-144.80768434539436</v>
      </c>
      <c r="L59" s="315">
        <f>IFERROR(L58/L$55,"")</f>
        <v>0.33442113738950535</v>
      </c>
      <c r="M59" s="286" t="str">
        <f t="shared" ref="M59" si="77">IFERROR(M58/M$7,"")</f>
        <v/>
      </c>
      <c r="N59" s="316">
        <f>IFERROR(N58/N$55,"")</f>
        <v>0.33442113738950535</v>
      </c>
      <c r="O59" s="315">
        <f>IFERROR(O58/O$55,"")</f>
        <v>0.34425937825466602</v>
      </c>
      <c r="P59" s="286" t="str">
        <f t="shared" ref="P59" si="78">IFERROR(P58/P$7,"")</f>
        <v/>
      </c>
      <c r="Q59" s="316">
        <f>IFERROR(Q58/Q$55,"")</f>
        <v>0.34425937825466602</v>
      </c>
      <c r="R59" s="61">
        <f>IF((ABS((L59-O59)*10000))&lt;1000,(L59-O59)*10000,"N/A")</f>
        <v>-98.382408651606639</v>
      </c>
      <c r="S59" s="61">
        <f>IF((ABS((N59-Q59)*10000))&lt;1000,(N59-Q59)*10000,"N/A")</f>
        <v>-98.382408651606639</v>
      </c>
      <c r="T59" s="315">
        <f>IFERROR(T58/T$55,"")</f>
        <v>0.33976951300661096</v>
      </c>
      <c r="U59" s="286" t="str">
        <f t="shared" ref="U59" si="79">IFERROR(U58/U$7,"")</f>
        <v/>
      </c>
      <c r="V59" s="316">
        <f>IFERROR(V58/V$55,"")</f>
        <v>0.33976951300661096</v>
      </c>
      <c r="W59" s="315">
        <f>IFERROR(W58/W$55,"")</f>
        <v>0.34993952600381834</v>
      </c>
      <c r="X59" s="286" t="str">
        <f t="shared" ref="X59" si="80">IFERROR(X58/X$7,"")</f>
        <v/>
      </c>
      <c r="Y59" s="316">
        <f>IFERROR(Y58/Y$55,"")</f>
        <v>0.34993952600381834</v>
      </c>
      <c r="Z59" s="61">
        <f>IF((ABS((T59-W59)*10000))&lt;1000,(T59-W59)*10000,"N/A")</f>
        <v>-101.70012997207378</v>
      </c>
      <c r="AA59" s="61">
        <f>IF((ABS((V59-Y59)*10000))&lt;1000,(V59-Y59)*10000,"N/A")</f>
        <v>-101.70012997207378</v>
      </c>
      <c r="AB59" s="315"/>
      <c r="AC59" s="286"/>
      <c r="AD59" s="316"/>
      <c r="AE59" s="315"/>
      <c r="AF59" s="286"/>
      <c r="AG59" s="316"/>
      <c r="AH59" s="61"/>
      <c r="AI59" s="61"/>
    </row>
    <row r="60" spans="1:35" hidden="1" outlineLevel="1">
      <c r="A60" s="42" t="s">
        <v>10</v>
      </c>
      <c r="B60" s="53" t="s">
        <v>10</v>
      </c>
      <c r="C60" s="43" t="s">
        <v>11</v>
      </c>
      <c r="D60" s="48">
        <v>-162563</v>
      </c>
      <c r="E60" s="282">
        <v>219</v>
      </c>
      <c r="F60" s="283">
        <v>-162344</v>
      </c>
      <c r="G60" s="48">
        <v>-200219</v>
      </c>
      <c r="H60" s="282">
        <v>518</v>
      </c>
      <c r="I60" s="283">
        <v>-199701</v>
      </c>
      <c r="J60" s="45">
        <f>IF((ABS((D60/G60)-1))&lt;100%,(D60/G60)-1,"N/A")</f>
        <v>-0.18807405890549844</v>
      </c>
      <c r="K60" s="45">
        <f>IF((ABS((F60/I60)-1))&lt;100%,(F60/I60)-1,"N/A")</f>
        <v>-0.18706466166919544</v>
      </c>
      <c r="L60" s="48">
        <v>-213798</v>
      </c>
      <c r="M60" s="282">
        <v>228</v>
      </c>
      <c r="N60" s="283">
        <v>-213570</v>
      </c>
      <c r="O60" s="48">
        <v>-274985</v>
      </c>
      <c r="P60" s="282">
        <v>687</v>
      </c>
      <c r="Q60" s="283">
        <v>-274298</v>
      </c>
      <c r="R60" s="45">
        <f>IF((ABS((L60/O60)-1))&lt;100%,(L60/O60)-1,"N/A")</f>
        <v>-0.22251031874465876</v>
      </c>
      <c r="S60" s="45">
        <f>IF((ABS((N60/Q60)-1))&lt;100%,(N60/Q60)-1,"N/A")</f>
        <v>-0.22139425004921653</v>
      </c>
      <c r="T60" s="48">
        <v>-296240</v>
      </c>
      <c r="U60" s="282">
        <v>272</v>
      </c>
      <c r="V60" s="283">
        <v>-295968</v>
      </c>
      <c r="W60" s="48">
        <v>-339861</v>
      </c>
      <c r="X60" s="282">
        <v>652</v>
      </c>
      <c r="Y60" s="283">
        <v>-339209</v>
      </c>
      <c r="Z60" s="45">
        <f>IF((ABS((T60/W60)-1))&lt;100%,(T60/W60)-1,"N/A")</f>
        <v>-0.12834953113184511</v>
      </c>
      <c r="AA60" s="45">
        <f>IF((ABS((V60/Y60)-1))&lt;100%,(V60/Y60)-1,"N/A")</f>
        <v>-0.12747598088494116</v>
      </c>
      <c r="AB60" s="48"/>
      <c r="AC60" s="282"/>
      <c r="AD60" s="283"/>
      <c r="AE60" s="48"/>
      <c r="AF60" s="282"/>
      <c r="AG60" s="283"/>
      <c r="AH60" s="45"/>
      <c r="AI60" s="45"/>
    </row>
    <row r="61" spans="1:35" hidden="1" outlineLevel="1">
      <c r="A61" s="42" t="s">
        <v>153</v>
      </c>
      <c r="B61" s="53" t="s">
        <v>197</v>
      </c>
      <c r="C61" s="43" t="s">
        <v>95</v>
      </c>
      <c r="D61" s="48">
        <v>-9978</v>
      </c>
      <c r="E61" s="282">
        <v>-108</v>
      </c>
      <c r="F61" s="283">
        <v>-10086</v>
      </c>
      <c r="G61" s="48">
        <v>-6988</v>
      </c>
      <c r="H61" s="282">
        <v>-308</v>
      </c>
      <c r="I61" s="283">
        <v>-7296</v>
      </c>
      <c r="J61" s="45">
        <f>IF((ABS((D61/G61)-1))&lt;100%,(D61/G61)-1,"N/A")</f>
        <v>0.42787635947338298</v>
      </c>
      <c r="K61" s="45">
        <f>IF((ABS((F61/I61)-1))&lt;100%,(F61/I61)-1,"N/A")</f>
        <v>0.38240131578947367</v>
      </c>
      <c r="L61" s="48">
        <v>-9945</v>
      </c>
      <c r="M61" s="282">
        <v>-101</v>
      </c>
      <c r="N61" s="283">
        <v>-10046</v>
      </c>
      <c r="O61" s="48">
        <v>-9646</v>
      </c>
      <c r="P61" s="282">
        <v>-408</v>
      </c>
      <c r="Q61" s="283">
        <v>-10054</v>
      </c>
      <c r="R61" s="45">
        <f>IF((ABS((L61/O61)-1))&lt;100%,(L61/O61)-1,"N/A")</f>
        <v>3.0997304582210283E-2</v>
      </c>
      <c r="S61" s="45">
        <f>IF((ABS((N61/Q61)-1))&lt;100%,(N61/Q61)-1,"N/A")</f>
        <v>-7.9570320270538897E-4</v>
      </c>
      <c r="T61" s="48">
        <v>-14521</v>
      </c>
      <c r="U61" s="282">
        <v>-122</v>
      </c>
      <c r="V61" s="283">
        <v>-14643</v>
      </c>
      <c r="W61" s="48">
        <v>-12042</v>
      </c>
      <c r="X61" s="282">
        <v>-379</v>
      </c>
      <c r="Y61" s="283">
        <v>-12421</v>
      </c>
      <c r="Z61" s="45">
        <f>IF((ABS((T61/W61)-1))&lt;100%,(T61/W61)-1,"N/A")</f>
        <v>0.20586281348613178</v>
      </c>
      <c r="AA61" s="45">
        <f>IF((ABS((V61/Y61)-1))&lt;100%,(V61/Y61)-1,"N/A")</f>
        <v>0.17889058851944295</v>
      </c>
      <c r="AB61" s="48"/>
      <c r="AC61" s="282"/>
      <c r="AD61" s="283"/>
      <c r="AE61" s="48"/>
      <c r="AF61" s="282"/>
      <c r="AG61" s="283"/>
      <c r="AH61" s="45"/>
      <c r="AI61" s="45"/>
    </row>
    <row r="62" spans="1:35" s="37" customFormat="1" ht="15.75" collapsed="1">
      <c r="A62" s="66"/>
      <c r="B62" s="67" t="s">
        <v>304</v>
      </c>
      <c r="C62" s="68" t="s">
        <v>305</v>
      </c>
      <c r="D62" s="72">
        <f>D60+D61</f>
        <v>-172541</v>
      </c>
      <c r="E62" s="288">
        <f t="shared" ref="E62:F62" si="81">E60+E61</f>
        <v>111</v>
      </c>
      <c r="F62" s="289">
        <f t="shared" si="81"/>
        <v>-172430</v>
      </c>
      <c r="G62" s="72">
        <f>G60+G61</f>
        <v>-207207</v>
      </c>
      <c r="H62" s="288">
        <f t="shared" ref="H62:I62" si="82">H60+H61</f>
        <v>210</v>
      </c>
      <c r="I62" s="289">
        <f t="shared" si="82"/>
        <v>-206997</v>
      </c>
      <c r="J62" s="70">
        <f t="shared" ref="J62" si="83">IF((ABS((D62/G62)-1))&lt;100%,(D62/G62)-1,"N/A")</f>
        <v>-0.16730129773608038</v>
      </c>
      <c r="K62" s="70">
        <f t="shared" ref="K62" si="84">IF((ABS((F62/I62)-1))&lt;100%,(F62/I62)-1,"N/A")</f>
        <v>-0.16699275834915484</v>
      </c>
      <c r="L62" s="72">
        <f>L60+L61</f>
        <v>-223743</v>
      </c>
      <c r="M62" s="288">
        <f t="shared" ref="M62:N62" si="85">M60+M61</f>
        <v>127</v>
      </c>
      <c r="N62" s="289">
        <f t="shared" si="85"/>
        <v>-223616</v>
      </c>
      <c r="O62" s="72">
        <f>O60+O61</f>
        <v>-284631</v>
      </c>
      <c r="P62" s="288">
        <f t="shared" ref="P62:Q62" si="86">P60+P61</f>
        <v>279</v>
      </c>
      <c r="Q62" s="289">
        <f t="shared" si="86"/>
        <v>-284352</v>
      </c>
      <c r="R62" s="70">
        <f t="shared" ref="R62" si="87">IF((ABS((L62/O62)-1))&lt;100%,(L62/O62)-1,"N/A")</f>
        <v>-0.21391907416971445</v>
      </c>
      <c r="S62" s="70">
        <f t="shared" ref="S62" si="88">IF((ABS((N62/Q62)-1))&lt;100%,(N62/Q62)-1,"N/A")</f>
        <v>-0.21359441818591041</v>
      </c>
      <c r="T62" s="72">
        <f>T60+T61</f>
        <v>-310761</v>
      </c>
      <c r="U62" s="288">
        <f t="shared" ref="U62:V62" si="89">U60+U61</f>
        <v>150</v>
      </c>
      <c r="V62" s="289">
        <f t="shared" si="89"/>
        <v>-310611</v>
      </c>
      <c r="W62" s="72">
        <f>W60+W61</f>
        <v>-351903</v>
      </c>
      <c r="X62" s="288">
        <f t="shared" ref="X62:Y62" si="90">X60+X61</f>
        <v>273</v>
      </c>
      <c r="Y62" s="289">
        <f t="shared" si="90"/>
        <v>-351630</v>
      </c>
      <c r="Z62" s="70">
        <f t="shared" ref="Z62" si="91">IF((ABS((T62/W62)-1))&lt;100%,(T62/W62)-1,"N/A")</f>
        <v>-0.1169128992932712</v>
      </c>
      <c r="AA62" s="70">
        <f t="shared" ref="AA62" si="92">IF((ABS((V62/Y62)-1))&lt;100%,(V62/Y62)-1,"N/A")</f>
        <v>-0.11665386912379494</v>
      </c>
      <c r="AB62" s="72"/>
      <c r="AC62" s="288"/>
      <c r="AD62" s="289"/>
      <c r="AE62" s="72"/>
      <c r="AF62" s="288"/>
      <c r="AG62" s="289"/>
      <c r="AH62" s="70"/>
      <c r="AI62" s="70"/>
    </row>
    <row r="63" spans="1:35" s="291" customFormat="1" ht="11.25">
      <c r="A63" s="153"/>
      <c r="B63" s="58" t="s">
        <v>600</v>
      </c>
      <c r="C63" s="59" t="s">
        <v>599</v>
      </c>
      <c r="D63" s="63">
        <f t="shared" ref="D63:I63" si="93">IFERROR(-D62/D$55,"")</f>
        <v>0.33505839311167124</v>
      </c>
      <c r="E63" s="290" t="str">
        <f t="shared" si="93"/>
        <v/>
      </c>
      <c r="F63" s="287">
        <f t="shared" si="93"/>
        <v>0.33484284155212657</v>
      </c>
      <c r="G63" s="63">
        <f t="shared" si="93"/>
        <v>0.32704621897151226</v>
      </c>
      <c r="H63" s="290" t="str">
        <f t="shared" si="93"/>
        <v/>
      </c>
      <c r="I63" s="287">
        <f t="shared" si="93"/>
        <v>0.3267147644068305</v>
      </c>
      <c r="J63" s="61">
        <f>IF((ABS((D63-G63)*10000))&lt;1000,(D63-G63)*10000,"N/A")</f>
        <v>80.121741401589787</v>
      </c>
      <c r="K63" s="61">
        <f>IF((ABS((F63-I63)*10000))&lt;1000,(F63-I63)*10000,"N/A")</f>
        <v>81.280771452960636</v>
      </c>
      <c r="L63" s="63">
        <f t="shared" ref="L63:Q63" si="94">IFERROR(-L62/L$55,"")</f>
        <v>0.32875534841075793</v>
      </c>
      <c r="M63" s="290" t="str">
        <f t="shared" si="94"/>
        <v/>
      </c>
      <c r="N63" s="287">
        <f t="shared" si="94"/>
        <v>0.32856874177167578</v>
      </c>
      <c r="O63" s="63">
        <f t="shared" si="94"/>
        <v>0.32256934882313543</v>
      </c>
      <c r="P63" s="290" t="str">
        <f t="shared" si="94"/>
        <v/>
      </c>
      <c r="Q63" s="287">
        <f t="shared" si="94"/>
        <v>0.32225316102798435</v>
      </c>
      <c r="R63" s="61">
        <f>IF((ABS((L63-O63)*10000))&lt;1000,(L63-O63)*10000,"N/A")</f>
        <v>61.859995876225035</v>
      </c>
      <c r="S63" s="61">
        <f>IF((ABS((N63-Q63)*10000))&lt;1000,(N63-Q63)*10000,"N/A")</f>
        <v>63.155807436914287</v>
      </c>
      <c r="T63" s="63">
        <f t="shared" ref="T63:Y63" si="95">IFERROR(-T62/T$55,"")</f>
        <v>0.3201035419761149</v>
      </c>
      <c r="U63" s="290" t="str">
        <f t="shared" si="95"/>
        <v/>
      </c>
      <c r="V63" s="287">
        <f t="shared" si="95"/>
        <v>0.31994903246141898</v>
      </c>
      <c r="W63" s="63">
        <f t="shared" si="95"/>
        <v>0.31977431522627087</v>
      </c>
      <c r="X63" s="290" t="str">
        <f t="shared" si="95"/>
        <v/>
      </c>
      <c r="Y63" s="287">
        <f t="shared" si="95"/>
        <v>0.31952624008040181</v>
      </c>
      <c r="Z63" s="61">
        <f>IF((ABS((T63-W63)*10000))&lt;1000,(T63-W63)*10000,"N/A")</f>
        <v>3.2922674984403599</v>
      </c>
      <c r="AA63" s="61">
        <f>IF((ABS((V63-Y63)*10000))&lt;1000,(V63-Y63)*10000,"N/A")</f>
        <v>4.2279238101716743</v>
      </c>
      <c r="AB63" s="298"/>
      <c r="AC63" s="290"/>
      <c r="AD63" s="299"/>
      <c r="AE63" s="298"/>
      <c r="AF63" s="290"/>
      <c r="AG63" s="299"/>
      <c r="AH63" s="70"/>
      <c r="AI63" s="70"/>
    </row>
    <row r="64" spans="1:35">
      <c r="A64" s="78" t="s">
        <v>12</v>
      </c>
      <c r="B64" s="311" t="s">
        <v>12</v>
      </c>
      <c r="C64" s="144" t="s">
        <v>13</v>
      </c>
      <c r="D64" s="312">
        <v>-3299</v>
      </c>
      <c r="E64" s="313">
        <v>111</v>
      </c>
      <c r="F64" s="314">
        <v>-3188</v>
      </c>
      <c r="G64" s="312">
        <v>10192</v>
      </c>
      <c r="H64" s="313">
        <v>210</v>
      </c>
      <c r="I64" s="314">
        <v>10402</v>
      </c>
      <c r="J64" s="51" t="str">
        <f>IF((ABS((D64/G64)-1))&lt;100%,(D64/G64)-1,"N/A")</f>
        <v>N/A</v>
      </c>
      <c r="K64" s="51" t="str">
        <f>IF((ABS((F64/I64)-1))&lt;100%,(F64/I64)-1,"N/A")</f>
        <v>N/A</v>
      </c>
      <c r="L64" s="312">
        <v>3856</v>
      </c>
      <c r="M64" s="313">
        <v>127</v>
      </c>
      <c r="N64" s="314">
        <v>3983</v>
      </c>
      <c r="O64" s="312">
        <v>19139</v>
      </c>
      <c r="P64" s="313">
        <v>279</v>
      </c>
      <c r="Q64" s="314">
        <v>19418</v>
      </c>
      <c r="R64" s="51">
        <f>IF((ABS((L64/O64)-1))&lt;100%,(L64/O64)-1,"N/A")</f>
        <v>-0.79852656878624795</v>
      </c>
      <c r="S64" s="51">
        <f>IF((ABS((N64/Q64)-1))&lt;100%,(N64/Q64)-1,"N/A")</f>
        <v>-0.79488103821196832</v>
      </c>
      <c r="T64" s="312">
        <v>19092</v>
      </c>
      <c r="U64" s="313">
        <v>150</v>
      </c>
      <c r="V64" s="314">
        <v>19242</v>
      </c>
      <c r="W64" s="312">
        <v>33196</v>
      </c>
      <c r="X64" s="313">
        <v>273</v>
      </c>
      <c r="Y64" s="314">
        <v>33469</v>
      </c>
      <c r="Z64" s="51">
        <f>IF((ABS((T64/W64)-1))&lt;100%,(T64/W64)-1,"N/A")</f>
        <v>-0.42487046632124348</v>
      </c>
      <c r="AA64" s="51">
        <f>IF((ABS((V64/Y64)-1))&lt;100%,(V64/Y64)-1,"N/A")</f>
        <v>-0.42507992470644473</v>
      </c>
      <c r="AB64" s="312"/>
      <c r="AC64" s="313"/>
      <c r="AD64" s="314"/>
      <c r="AE64" s="312"/>
      <c r="AF64" s="313"/>
      <c r="AG64" s="314"/>
      <c r="AH64" s="51"/>
      <c r="AI64" s="51"/>
    </row>
    <row r="65" spans="1:35" s="64" customFormat="1" ht="11.25">
      <c r="A65" s="57" t="s">
        <v>14</v>
      </c>
      <c r="B65" s="58" t="s">
        <v>14</v>
      </c>
      <c r="C65" s="59" t="s">
        <v>249</v>
      </c>
      <c r="D65" s="315">
        <f>IFERROR(D64/D$55,"")</f>
        <v>-6.4063477021426988E-3</v>
      </c>
      <c r="E65" s="286" t="str">
        <f t="shared" ref="E65:H65" si="96">IFERROR(E64/E$7,"")</f>
        <v/>
      </c>
      <c r="F65" s="316">
        <f>IFERROR(F64/F$55,"")</f>
        <v>-6.1907961425980368E-3</v>
      </c>
      <c r="G65" s="315">
        <f>IFERROR(G64/G$55,"")</f>
        <v>1.6086594872555721E-2</v>
      </c>
      <c r="H65" s="286" t="str">
        <f t="shared" si="96"/>
        <v/>
      </c>
      <c r="I65" s="316">
        <f>IFERROR(I64/I$55,"")</f>
        <v>1.64180494372375E-2</v>
      </c>
      <c r="J65" s="61">
        <f>IF((ABS((D65-G65)*10000))&lt;1000,(D65-G65)*10000,"N/A")</f>
        <v>-224.92942574698418</v>
      </c>
      <c r="K65" s="61">
        <f>IF((ABS((F65-I65)*10000))&lt;1000,(F65-I65)*10000,"N/A")</f>
        <v>-226.08845579835537</v>
      </c>
      <c r="L65" s="315">
        <f>IFERROR(L64/L$55,"")</f>
        <v>5.6657889787474136E-3</v>
      </c>
      <c r="M65" s="286" t="str">
        <f t="shared" ref="M65" si="97">IFERROR(M64/M$7,"")</f>
        <v/>
      </c>
      <c r="N65" s="316">
        <f>IFERROR(N64/N$55,"")</f>
        <v>5.8523956178296033E-3</v>
      </c>
      <c r="O65" s="315">
        <f>IFERROR(O64/O$55,"")</f>
        <v>2.1690029431530609E-2</v>
      </c>
      <c r="P65" s="286" t="str">
        <f t="shared" ref="P65" si="98">IFERROR(P64/P$7,"")</f>
        <v/>
      </c>
      <c r="Q65" s="316">
        <f>IFERROR(Q64/Q$55,"")</f>
        <v>2.2006217226681717E-2</v>
      </c>
      <c r="R65" s="61">
        <f>IF((ABS((L65-O65)*10000))&lt;1000,(L65-O65)*10000,"N/A")</f>
        <v>-160.24240452783195</v>
      </c>
      <c r="S65" s="61">
        <f>IF((ABS((N65-Q65)*10000))&lt;1000,(N65-Q65)*10000,"N/A")</f>
        <v>-161.53821608852112</v>
      </c>
      <c r="T65" s="315">
        <f>IFERROR(T64/T$55,"")</f>
        <v>1.9665971030496058E-2</v>
      </c>
      <c r="U65" s="286" t="str">
        <f t="shared" ref="U65" si="99">IFERROR(U64/U$7,"")</f>
        <v/>
      </c>
      <c r="V65" s="316">
        <f>IFERROR(V64/V$55,"")</f>
        <v>1.9820480545191973E-2</v>
      </c>
      <c r="W65" s="315">
        <f>IFERROR(W64/W$55,"")</f>
        <v>3.0165210777547472E-2</v>
      </c>
      <c r="X65" s="286" t="str">
        <f t="shared" ref="X65" si="100">IFERROR(X64/X$7,"")</f>
        <v/>
      </c>
      <c r="Y65" s="316">
        <f>IFERROR(Y64/Y$55,"")</f>
        <v>3.0413285923416567E-2</v>
      </c>
      <c r="Z65" s="61">
        <f>IF((ABS((T65-W65)*10000))&lt;1000,(T65-W65)*10000,"N/A")</f>
        <v>-104.99239747051415</v>
      </c>
      <c r="AA65" s="61">
        <f>IF((ABS((V65-Y65)*10000))&lt;1000,(V65-Y65)*10000,"N/A")</f>
        <v>-105.92805378224594</v>
      </c>
      <c r="AB65" s="315"/>
      <c r="AC65" s="286"/>
      <c r="AD65" s="316"/>
      <c r="AE65" s="315"/>
      <c r="AF65" s="286"/>
      <c r="AG65" s="316"/>
      <c r="AH65" s="61"/>
      <c r="AI65" s="61"/>
    </row>
    <row r="66" spans="1:35" hidden="1" outlineLevel="1">
      <c r="A66" s="42" t="s">
        <v>15</v>
      </c>
      <c r="B66" s="53" t="s">
        <v>15</v>
      </c>
      <c r="C66" s="43" t="s">
        <v>128</v>
      </c>
      <c r="D66" s="48">
        <v>-1812</v>
      </c>
      <c r="E66" s="282">
        <v>-19</v>
      </c>
      <c r="F66" s="283">
        <v>-1831</v>
      </c>
      <c r="G66" s="48">
        <v>-3515</v>
      </c>
      <c r="H66" s="282">
        <v>0</v>
      </c>
      <c r="I66" s="283">
        <v>-3515</v>
      </c>
      <c r="J66" s="45">
        <f>IF((ABS((D66/G66)-1))&lt;100%,(D66/G66)-1,"N/A")</f>
        <v>-0.48449502133712663</v>
      </c>
      <c r="K66" s="45">
        <f>IF((ABS((F66/I66)-1))&lt;100%,(F66/I66)-1,"N/A")</f>
        <v>-0.47908961593172117</v>
      </c>
      <c r="L66" s="48">
        <v>-1612</v>
      </c>
      <c r="M66" s="282">
        <v>17</v>
      </c>
      <c r="N66" s="283">
        <v>-1595</v>
      </c>
      <c r="O66" s="48">
        <v>15636</v>
      </c>
      <c r="P66" s="282">
        <v>0</v>
      </c>
      <c r="Q66" s="283">
        <v>15636</v>
      </c>
      <c r="R66" s="45" t="str">
        <f>IF((ABS((L66/O66)-1))&lt;100%,(L66/O66)-1,"N/A")</f>
        <v>N/A</v>
      </c>
      <c r="S66" s="45" t="str">
        <f>IF((ABS((N66/Q66)-1))&lt;100%,(N66/Q66)-1,"N/A")</f>
        <v>N/A</v>
      </c>
      <c r="T66" s="48">
        <v>-695</v>
      </c>
      <c r="U66" s="282">
        <v>16</v>
      </c>
      <c r="V66" s="283">
        <v>-679</v>
      </c>
      <c r="W66" s="48">
        <v>13183</v>
      </c>
      <c r="X66" s="282">
        <v>0</v>
      </c>
      <c r="Y66" s="283">
        <v>13183</v>
      </c>
      <c r="Z66" s="45" t="str">
        <f>IF((ABS((T66/W66)-1))&lt;100%,(T66/W66)-1,"N/A")</f>
        <v>N/A</v>
      </c>
      <c r="AA66" s="45" t="str">
        <f>IF((ABS((V66/Y66)-1))&lt;100%,(V66/Y66)-1,"N/A")</f>
        <v>N/A</v>
      </c>
      <c r="AB66" s="48"/>
      <c r="AC66" s="282"/>
      <c r="AD66" s="283"/>
      <c r="AE66" s="48"/>
      <c r="AF66" s="282"/>
      <c r="AG66" s="283"/>
      <c r="AH66" s="45"/>
      <c r="AI66" s="45"/>
    </row>
    <row r="67" spans="1:35" s="37" customFormat="1" ht="15.75" collapsed="1">
      <c r="A67" s="66" t="s">
        <v>16</v>
      </c>
      <c r="B67" s="67" t="s">
        <v>16</v>
      </c>
      <c r="C67" s="68" t="s">
        <v>246</v>
      </c>
      <c r="D67" s="72">
        <v>-5111</v>
      </c>
      <c r="E67" s="288">
        <v>92</v>
      </c>
      <c r="F67" s="289">
        <v>-5019</v>
      </c>
      <c r="G67" s="72">
        <v>6677</v>
      </c>
      <c r="H67" s="288">
        <v>210</v>
      </c>
      <c r="I67" s="289">
        <v>6887</v>
      </c>
      <c r="J67" s="70" t="str">
        <f>IF((ABS((D67/G67)-1))&lt;100%,(D67/G67)-1,"N/A")</f>
        <v>N/A</v>
      </c>
      <c r="K67" s="70" t="str">
        <f>IF((ABS((F67/I67)-1))&lt;100%,(F67/I67)-1,"N/A")</f>
        <v>N/A</v>
      </c>
      <c r="L67" s="72">
        <v>2244</v>
      </c>
      <c r="M67" s="288">
        <v>144</v>
      </c>
      <c r="N67" s="289">
        <v>2388</v>
      </c>
      <c r="O67" s="72">
        <v>34775</v>
      </c>
      <c r="P67" s="288">
        <v>279</v>
      </c>
      <c r="Q67" s="289">
        <v>35054</v>
      </c>
      <c r="R67" s="70">
        <f>IF((ABS((L67/O67)-1))&lt;100%,(L67/O67)-1,"N/A")</f>
        <v>-0.93547088425593095</v>
      </c>
      <c r="S67" s="70">
        <f>IF((ABS((N67/Q67)-1))&lt;100%,(N67/Q67)-1,"N/A")</f>
        <v>-0.93187653334854792</v>
      </c>
      <c r="T67" s="72">
        <v>18397</v>
      </c>
      <c r="U67" s="288">
        <v>166</v>
      </c>
      <c r="V67" s="289">
        <v>18563</v>
      </c>
      <c r="W67" s="72">
        <v>46379</v>
      </c>
      <c r="X67" s="288">
        <v>273</v>
      </c>
      <c r="Y67" s="289">
        <v>46652</v>
      </c>
      <c r="Z67" s="70">
        <f>IF((ABS((T67/W67)-1))&lt;100%,(T67/W67)-1,"N/A")</f>
        <v>-0.60333340520494194</v>
      </c>
      <c r="AA67" s="70">
        <f>IF((ABS((V67/Y67)-1))&lt;100%,(V67/Y67)-1,"N/A")</f>
        <v>-0.60209637314584585</v>
      </c>
      <c r="AB67" s="72"/>
      <c r="AC67" s="288"/>
      <c r="AD67" s="289"/>
      <c r="AE67" s="72"/>
      <c r="AF67" s="288"/>
      <c r="AG67" s="289"/>
      <c r="AH67" s="70"/>
      <c r="AI67" s="70"/>
    </row>
    <row r="68" spans="1:35" s="64" customFormat="1" ht="11.25" hidden="1" outlineLevel="1">
      <c r="A68" s="57" t="s">
        <v>17</v>
      </c>
      <c r="B68" s="58" t="s">
        <v>17</v>
      </c>
      <c r="C68" s="59" t="s">
        <v>18</v>
      </c>
      <c r="D68" s="63">
        <f>IFERROR(D67/D$55,"")</f>
        <v>-9.9250812687636664E-3</v>
      </c>
      <c r="E68" s="286" t="str">
        <f t="shared" ref="E68:H68" si="101">IFERROR(E67/E$7,"")</f>
        <v/>
      </c>
      <c r="F68" s="287">
        <f>IFERROR(F67/F$55,"")</f>
        <v>-9.7464259221140357E-3</v>
      </c>
      <c r="G68" s="63">
        <f>IFERROR(G67/G$55,"")</f>
        <v>1.0538676801810689E-2</v>
      </c>
      <c r="H68" s="286" t="str">
        <f t="shared" si="101"/>
        <v/>
      </c>
      <c r="I68" s="287">
        <f>IFERROR(I67/I$55,"")</f>
        <v>1.0870131366492468E-2</v>
      </c>
      <c r="J68" s="61">
        <f>IF((ABS((D68-G68)*10000))&lt;1000,(D68-G68)*10000,"N/A")</f>
        <v>-204.63758070574357</v>
      </c>
      <c r="K68" s="61">
        <f>IF((ABS((F68-I68)*10000))&lt;1000,(F68-I68)*10000,"N/A")</f>
        <v>-206.16557288606504</v>
      </c>
      <c r="L68" s="63">
        <f>IFERROR(L67/L$55,"")</f>
        <v>3.2972070716569494E-3</v>
      </c>
      <c r="M68" s="286" t="str">
        <f t="shared" ref="M68" si="102">IFERROR(M67/M$7,"")</f>
        <v/>
      </c>
      <c r="N68" s="287">
        <f>IFERROR(N67/N$55,"")</f>
        <v>3.5087925521910851E-3</v>
      </c>
      <c r="O68" s="63">
        <f>IFERROR(O67/O$55,"")</f>
        <v>3.9410145435052876E-2</v>
      </c>
      <c r="P68" s="286" t="str">
        <f t="shared" ref="P68" si="103">IFERROR(P67/P$7,"")</f>
        <v/>
      </c>
      <c r="Q68" s="287">
        <f>IFERROR(Q67/Q$55,"")</f>
        <v>3.9726333230203983E-2</v>
      </c>
      <c r="R68" s="61">
        <f>IF((ABS((L68-O68)*10000))&lt;1000,(L68-O68)*10000,"N/A")</f>
        <v>-361.12938363395926</v>
      </c>
      <c r="S68" s="61">
        <f>IF((ABS((N68-Q68)*10000))&lt;1000,(N68-Q68)*10000,"N/A")</f>
        <v>-362.17540678012898</v>
      </c>
      <c r="T68" s="63">
        <f>IFERROR(T67/T$55,"")</f>
        <v>1.8950076945738317E-2</v>
      </c>
      <c r="U68" s="286" t="str">
        <f t="shared" ref="U68" si="104">IFERROR(U67/U$7,"")</f>
        <v/>
      </c>
      <c r="V68" s="287">
        <f>IFERROR(V67/V$55,"")</f>
        <v>1.9121067475335131E-2</v>
      </c>
      <c r="W68" s="63">
        <f>IFERROR(W67/W$55,"")</f>
        <v>4.2144605092537479E-2</v>
      </c>
      <c r="X68" s="286" t="str">
        <f t="shared" ref="X68" si="105">IFERROR(X67/X$7,"")</f>
        <v/>
      </c>
      <c r="Y68" s="287">
        <f>IFERROR(Y67/Y$55,"")</f>
        <v>4.2392680238406574E-2</v>
      </c>
      <c r="Z68" s="61">
        <f>IF((ABS((T68-W68)*10000))&lt;1000,(T68-W68)*10000,"N/A")</f>
        <v>-231.94528146799163</v>
      </c>
      <c r="AA68" s="61">
        <f>IF((ABS((V68-Y68)*10000))&lt;1000,(V68-Y68)*10000,"N/A")</f>
        <v>-232.71612763071442</v>
      </c>
      <c r="AB68" s="63"/>
      <c r="AC68" s="286"/>
      <c r="AD68" s="287"/>
      <c r="AE68" s="63"/>
      <c r="AF68" s="286"/>
      <c r="AG68" s="287"/>
      <c r="AH68" s="61"/>
      <c r="AI68" s="61"/>
    </row>
    <row r="69" spans="1:35" hidden="1" outlineLevel="1">
      <c r="A69" s="66" t="s">
        <v>19</v>
      </c>
      <c r="B69" s="317" t="s">
        <v>19</v>
      </c>
      <c r="C69" s="68" t="s">
        <v>127</v>
      </c>
      <c r="D69" s="48">
        <v>-15079</v>
      </c>
      <c r="E69" s="282">
        <v>-72</v>
      </c>
      <c r="F69" s="283">
        <v>-15151</v>
      </c>
      <c r="G69" s="48">
        <v>-21470</v>
      </c>
      <c r="H69" s="282">
        <v>-268</v>
      </c>
      <c r="I69" s="283">
        <v>-21738</v>
      </c>
      <c r="J69" s="45">
        <f>IF((ABS((D69/G69)-1))&lt;100%,(D69/G69)-1,"N/A")</f>
        <v>-0.2976711690731253</v>
      </c>
      <c r="K69" s="45">
        <f>IF((ABS((F69/I69)-1))&lt;100%,(F69/I69)-1,"N/A")</f>
        <v>-0.30301775692335997</v>
      </c>
      <c r="L69" s="48">
        <v>-34139</v>
      </c>
      <c r="M69" s="282">
        <v>-145</v>
      </c>
      <c r="N69" s="283">
        <v>-34284</v>
      </c>
      <c r="O69" s="48">
        <v>-35372</v>
      </c>
      <c r="P69" s="282">
        <v>-355</v>
      </c>
      <c r="Q69" s="283">
        <v>-35727</v>
      </c>
      <c r="R69" s="45">
        <f>IF((ABS((L69/O69)-1))&lt;100%,(L69/O69)-1,"N/A")</f>
        <v>-3.4858079837159384E-2</v>
      </c>
      <c r="S69" s="45">
        <f>IF((ABS((N69/Q69)-1))&lt;100%,(N69/Q69)-1,"N/A")</f>
        <v>-4.0389621294819045E-2</v>
      </c>
      <c r="T69" s="48">
        <v>-33449</v>
      </c>
      <c r="U69" s="282">
        <v>-173</v>
      </c>
      <c r="V69" s="283">
        <v>-33622</v>
      </c>
      <c r="W69" s="48">
        <v>-69588</v>
      </c>
      <c r="X69" s="282">
        <v>-332</v>
      </c>
      <c r="Y69" s="283">
        <v>-69920</v>
      </c>
      <c r="Z69" s="45">
        <f>IF((ABS((T69/W69)-1))&lt;100%,(T69/W69)-1,"N/A")</f>
        <v>-0.51932804506524111</v>
      </c>
      <c r="AA69" s="45">
        <f>IF((ABS((V69/Y69)-1))&lt;100%,(V69/Y69)-1,"N/A")</f>
        <v>-0.51913615560640736</v>
      </c>
      <c r="AB69" s="48"/>
      <c r="AC69" s="282"/>
      <c r="AD69" s="283"/>
      <c r="AE69" s="48"/>
      <c r="AF69" s="282"/>
      <c r="AG69" s="283"/>
      <c r="AH69" s="45"/>
      <c r="AI69" s="45"/>
    </row>
    <row r="70" spans="1:35" collapsed="1">
      <c r="A70" s="49" t="s">
        <v>96</v>
      </c>
      <c r="B70" s="311" t="s">
        <v>313</v>
      </c>
      <c r="C70" s="144" t="s">
        <v>34</v>
      </c>
      <c r="D70" s="312">
        <v>6835</v>
      </c>
      <c r="E70" s="313">
        <v>219</v>
      </c>
      <c r="F70" s="314">
        <v>7054</v>
      </c>
      <c r="G70" s="312">
        <v>17290</v>
      </c>
      <c r="H70" s="313">
        <v>518</v>
      </c>
      <c r="I70" s="314">
        <v>17808</v>
      </c>
      <c r="J70" s="51">
        <f>IF((ABS((D70/G70)-1))&lt;100%,(D70/G70)-1,"N/A")</f>
        <v>-0.60468478889531518</v>
      </c>
      <c r="K70" s="51">
        <f>IF((ABS((F70/I70)-1))&lt;100%,(F70/I70)-1,"N/A")</f>
        <v>-0.60388589398023362</v>
      </c>
      <c r="L70" s="312">
        <v>14009</v>
      </c>
      <c r="M70" s="313">
        <v>228</v>
      </c>
      <c r="N70" s="314">
        <v>14237</v>
      </c>
      <c r="O70" s="312">
        <v>28945</v>
      </c>
      <c r="P70" s="313">
        <v>687</v>
      </c>
      <c r="Q70" s="314">
        <v>29632</v>
      </c>
      <c r="R70" s="51">
        <f>IF((ABS((L70/O70)-1))&lt;100%,(L70/O70)-1,"N/A")</f>
        <v>-0.51601312834686475</v>
      </c>
      <c r="S70" s="51">
        <f>IF((ABS((N70/Q70)-1))&lt;100%,(N70/Q70)-1,"N/A")</f>
        <v>-0.51953968682505391</v>
      </c>
      <c r="T70" s="312">
        <v>33900</v>
      </c>
      <c r="U70" s="313">
        <v>272</v>
      </c>
      <c r="V70" s="314">
        <v>34172</v>
      </c>
      <c r="W70" s="312">
        <v>45450</v>
      </c>
      <c r="X70" s="313">
        <v>652</v>
      </c>
      <c r="Y70" s="314">
        <v>46102</v>
      </c>
      <c r="Z70" s="51">
        <f>IF((ABS((T70/W70)-1))&lt;100%,(T70/W70)-1,"N/A")</f>
        <v>-0.25412541254125409</v>
      </c>
      <c r="AA70" s="51">
        <f>IF((ABS((V70/Y70)-1))&lt;100%,(V70/Y70)-1,"N/A")</f>
        <v>-0.25877402281896666</v>
      </c>
      <c r="AB70" s="312"/>
      <c r="AC70" s="313"/>
      <c r="AD70" s="314"/>
      <c r="AE70" s="312"/>
      <c r="AF70" s="313"/>
      <c r="AG70" s="314"/>
      <c r="AH70" s="51"/>
      <c r="AI70" s="51"/>
    </row>
    <row r="71" spans="1:35" s="64" customFormat="1" ht="11.25">
      <c r="A71" s="57" t="s">
        <v>35</v>
      </c>
      <c r="B71" s="58" t="s">
        <v>35</v>
      </c>
      <c r="C71" s="59" t="s">
        <v>251</v>
      </c>
      <c r="D71" s="315">
        <f>IFERROR(D70/D$55,"")</f>
        <v>1.3272927112502379E-2</v>
      </c>
      <c r="E71" s="286" t="str">
        <f t="shared" ref="E71" si="106">IFERROR(E70/E$7,"")</f>
        <v/>
      </c>
      <c r="F71" s="316">
        <f>IFERROR(F70/F$55,"")</f>
        <v>1.3698204513766171E-2</v>
      </c>
      <c r="G71" s="315">
        <f>IFERROR(G70/G$55,"")</f>
        <v>2.7289759158799883E-2</v>
      </c>
      <c r="H71" s="286" t="str">
        <f t="shared" ref="H71" si="107">IFERROR(H70/H$7,"")</f>
        <v/>
      </c>
      <c r="I71" s="316">
        <f>IFERROR(I70/I$55,"")</f>
        <v>2.8107347085014941E-2</v>
      </c>
      <c r="J71" s="61">
        <f>IF((ABS((D71-G71)*10000))&lt;1000,(D71-G71)*10000,"N/A")</f>
        <v>-140.16832046297503</v>
      </c>
      <c r="K71" s="61">
        <f>IF((ABS((F71-I71)*10000))&lt;1000,(F71-I71)*10000,"N/A")</f>
        <v>-144.09142571248771</v>
      </c>
      <c r="L71" s="315">
        <f>IFERROR(L70/L$55,"")</f>
        <v>2.0584034700018808E-2</v>
      </c>
      <c r="M71" s="286" t="str">
        <f t="shared" ref="M71" si="108">IFERROR(M70/M$7,"")</f>
        <v/>
      </c>
      <c r="N71" s="316">
        <f>IFERROR(N70/N$55,"")</f>
        <v>2.0919045044197854E-2</v>
      </c>
      <c r="O71" s="315">
        <f>IFERROR(O70/O$55,"")</f>
        <v>3.2803067134941924E-2</v>
      </c>
      <c r="P71" s="286" t="str">
        <f t="shared" ref="P71" si="109">IFERROR(P70/P$7,"")</f>
        <v/>
      </c>
      <c r="Q71" s="316">
        <f>IFERROR(Q70/Q$55,"")</f>
        <v>3.3581637082141964E-2</v>
      </c>
      <c r="R71" s="61">
        <f>IF((ABS((L71-O71)*10000))&lt;1000,(L71-O71)*10000,"N/A")</f>
        <v>-122.19032434923116</v>
      </c>
      <c r="S71" s="61">
        <f>IF((ABS((N71-Q71)*10000))&lt;1000,(N71-Q71)*10000,"N/A")</f>
        <v>-126.6259203794411</v>
      </c>
      <c r="T71" s="315">
        <f>IFERROR(T70/T$55,"")</f>
        <v>3.4919150321276786E-2</v>
      </c>
      <c r="U71" s="286" t="str">
        <f t="shared" ref="U71" si="110">IFERROR(U70/U$7,"")</f>
        <v/>
      </c>
      <c r="V71" s="316">
        <f>IFERROR(V70/V$55,"")</f>
        <v>3.5199327574592043E-2</v>
      </c>
      <c r="W71" s="315">
        <f>IFERROR(W70/W$55,"")</f>
        <v>4.1300422636448147E-2</v>
      </c>
      <c r="X71" s="286" t="str">
        <f t="shared" ref="X71" si="111">IFERROR(X70/X$7,"")</f>
        <v/>
      </c>
      <c r="Y71" s="316">
        <f>IFERROR(Y70/Y$55,"")</f>
        <v>4.1892895145996312E-2</v>
      </c>
      <c r="Z71" s="61">
        <f>IF((ABS((T71-W71)*10000))&lt;1000,(T71-W71)*10000,"N/A")</f>
        <v>-63.812723151713612</v>
      </c>
      <c r="AA71" s="61">
        <f>IF((ABS((V71-Y71)*10000))&lt;1000,(V71-Y71)*10000,"N/A")</f>
        <v>-66.935675714042688</v>
      </c>
    </row>
    <row r="72" spans="1:35">
      <c r="B72" s="155"/>
      <c r="C72" s="155"/>
      <c r="D72" s="155"/>
      <c r="E72" s="318"/>
      <c r="F72" s="155"/>
      <c r="G72" s="155"/>
      <c r="H72" s="318"/>
      <c r="I72" s="155"/>
      <c r="J72" s="127"/>
      <c r="K72" s="127"/>
      <c r="L72" s="155"/>
      <c r="M72" s="318"/>
      <c r="N72" s="155"/>
      <c r="O72" s="155"/>
      <c r="P72" s="318"/>
      <c r="Q72" s="155"/>
      <c r="R72" s="127"/>
      <c r="S72" s="127"/>
      <c r="T72" s="155"/>
      <c r="U72" s="318"/>
      <c r="V72" s="155"/>
      <c r="W72" s="155"/>
      <c r="X72" s="318"/>
      <c r="Y72" s="155"/>
      <c r="Z72" s="126"/>
      <c r="AA72" s="126"/>
    </row>
    <row r="73" spans="1:35">
      <c r="B73" s="39" t="s">
        <v>173</v>
      </c>
      <c r="C73" s="161"/>
      <c r="D73" s="19"/>
      <c r="E73" s="19"/>
      <c r="F73" s="19"/>
      <c r="G73" s="19"/>
      <c r="H73" s="19"/>
      <c r="I73" s="19"/>
      <c r="J73" s="98"/>
      <c r="K73" s="98"/>
      <c r="L73" s="19"/>
      <c r="M73" s="19"/>
      <c r="N73" s="19"/>
      <c r="O73" s="19"/>
      <c r="P73" s="19"/>
      <c r="Q73" s="19"/>
      <c r="R73" s="98"/>
      <c r="S73" s="98"/>
      <c r="T73" s="19"/>
      <c r="U73" s="19"/>
      <c r="V73" s="19"/>
      <c r="W73" s="19"/>
      <c r="X73" s="19"/>
      <c r="Y73" s="19"/>
      <c r="Z73" s="319"/>
      <c r="AA73" s="319"/>
    </row>
    <row r="74" spans="1:35" ht="15.75">
      <c r="B74" s="107" t="s">
        <v>258</v>
      </c>
      <c r="C74" s="107" t="s">
        <v>259</v>
      </c>
      <c r="D74" s="29" t="str">
        <f>$B73&amp;D76&amp;D75</f>
        <v>BRASILPre IFRS161H19</v>
      </c>
      <c r="E74" s="29" t="str">
        <f>$B73&amp;E75&amp;E76</f>
        <v>BRASILAdj1H19</v>
      </c>
      <c r="F74" s="29" t="str">
        <f>$B73&amp;F76&amp;F75</f>
        <v>BRASILPost IFRS161H19</v>
      </c>
      <c r="G74" s="29" t="str">
        <f>$B73&amp;G76&amp;G75</f>
        <v>BRASILPre IFRS161H18</v>
      </c>
      <c r="H74" s="29" t="str">
        <f>$B73&amp;H75&amp;H76</f>
        <v>BRASILAdj1H18</v>
      </c>
      <c r="I74" s="29" t="str">
        <f>$B73&amp;I76&amp;I75</f>
        <v>BRASILPost IFRS161H18</v>
      </c>
      <c r="J74" s="270"/>
      <c r="K74" s="270"/>
      <c r="L74" s="29" t="str">
        <f>$B73&amp;L76&amp;L75</f>
        <v>BRASILPre IFRS169M19</v>
      </c>
      <c r="M74" s="29" t="str">
        <f>$B73&amp;M75&amp;M76</f>
        <v>BRASILAdj9M19</v>
      </c>
      <c r="N74" s="29" t="str">
        <f>$B73&amp;N76&amp;N75</f>
        <v>BRASILPost IFRS169M19</v>
      </c>
      <c r="O74" s="29" t="str">
        <f>$B73&amp;O76&amp;O75</f>
        <v>BRASILPre IFRS169M18</v>
      </c>
      <c r="P74" s="29" t="str">
        <f>$B73&amp;P75&amp;P76</f>
        <v>BRASILAdj9M18</v>
      </c>
      <c r="Q74" s="29" t="str">
        <f>$B73&amp;Q76&amp;Q75</f>
        <v>BRASILPost IFRS169M18</v>
      </c>
      <c r="R74" s="270"/>
      <c r="S74" s="270"/>
      <c r="T74" s="29" t="str">
        <f>$B73&amp;T76&amp;T75</f>
        <v>BRASILPre IFRS16FY19</v>
      </c>
      <c r="U74" s="29" t="str">
        <f>$B73&amp;U75&amp;U76</f>
        <v>BRASILAdjFY19</v>
      </c>
      <c r="V74" s="29" t="str">
        <f>$B73&amp;V76&amp;V75</f>
        <v>BRASILPost IFRS16FY19</v>
      </c>
      <c r="W74" s="29" t="str">
        <f>$B73&amp;W76&amp;W75</f>
        <v>BRASILPre IFRS16FY18</v>
      </c>
      <c r="X74" s="29" t="str">
        <f>$B73&amp;X75&amp;X76</f>
        <v>BRASILAdjFY18</v>
      </c>
      <c r="Y74" s="29" t="str">
        <f>$B73&amp;Y76&amp;Y75</f>
        <v>BRASILPost IFRS16FY18</v>
      </c>
      <c r="Z74" s="270"/>
      <c r="AA74" s="270"/>
    </row>
    <row r="75" spans="1:35" ht="23.25" customHeight="1">
      <c r="A75" s="273" t="s">
        <v>146</v>
      </c>
      <c r="B75" s="296" t="s">
        <v>311</v>
      </c>
      <c r="C75" s="274" t="s">
        <v>235</v>
      </c>
      <c r="D75" s="275" t="s">
        <v>230</v>
      </c>
      <c r="E75" s="276" t="s">
        <v>149</v>
      </c>
      <c r="F75" s="277" t="s">
        <v>230</v>
      </c>
      <c r="G75" s="275" t="s">
        <v>231</v>
      </c>
      <c r="H75" s="276" t="s">
        <v>149</v>
      </c>
      <c r="I75" s="277" t="s">
        <v>231</v>
      </c>
      <c r="J75" s="278" t="s">
        <v>303</v>
      </c>
      <c r="K75" s="278" t="s">
        <v>303</v>
      </c>
      <c r="L75" s="275" t="s">
        <v>232</v>
      </c>
      <c r="M75" s="276" t="s">
        <v>149</v>
      </c>
      <c r="N75" s="277" t="s">
        <v>232</v>
      </c>
      <c r="O75" s="275" t="s">
        <v>233</v>
      </c>
      <c r="P75" s="276" t="s">
        <v>149</v>
      </c>
      <c r="Q75" s="277" t="s">
        <v>233</v>
      </c>
      <c r="R75" s="278" t="s">
        <v>303</v>
      </c>
      <c r="S75" s="278" t="s">
        <v>303</v>
      </c>
      <c r="T75" s="275" t="s">
        <v>272</v>
      </c>
      <c r="U75" s="276" t="s">
        <v>149</v>
      </c>
      <c r="V75" s="277" t="s">
        <v>272</v>
      </c>
      <c r="W75" s="275" t="s">
        <v>273</v>
      </c>
      <c r="X75" s="276" t="s">
        <v>149</v>
      </c>
      <c r="Y75" s="277" t="s">
        <v>273</v>
      </c>
      <c r="Z75" s="278" t="s">
        <v>303</v>
      </c>
      <c r="AA75" s="278" t="s">
        <v>303</v>
      </c>
    </row>
    <row r="76" spans="1:35" ht="21" customHeight="1" thickBot="1">
      <c r="A76" s="205"/>
      <c r="B76" s="297" t="s">
        <v>194</v>
      </c>
      <c r="C76" s="113" t="s">
        <v>145</v>
      </c>
      <c r="D76" s="256" t="s">
        <v>151</v>
      </c>
      <c r="E76" s="279" t="str">
        <f>D75</f>
        <v>1H19</v>
      </c>
      <c r="F76" s="280" t="s">
        <v>152</v>
      </c>
      <c r="G76" s="256" t="s">
        <v>151</v>
      </c>
      <c r="H76" s="279" t="str">
        <f>G75</f>
        <v>1H18</v>
      </c>
      <c r="I76" s="280" t="s">
        <v>152</v>
      </c>
      <c r="J76" s="281" t="s">
        <v>151</v>
      </c>
      <c r="K76" s="281" t="s">
        <v>152</v>
      </c>
      <c r="L76" s="256" t="s">
        <v>151</v>
      </c>
      <c r="M76" s="279" t="str">
        <f>L75</f>
        <v>9M19</v>
      </c>
      <c r="N76" s="280" t="s">
        <v>152</v>
      </c>
      <c r="O76" s="256" t="s">
        <v>151</v>
      </c>
      <c r="P76" s="279" t="str">
        <f>O75</f>
        <v>9M18</v>
      </c>
      <c r="Q76" s="280" t="s">
        <v>152</v>
      </c>
      <c r="R76" s="281" t="s">
        <v>151</v>
      </c>
      <c r="S76" s="281" t="s">
        <v>152</v>
      </c>
      <c r="T76" s="256" t="s">
        <v>151</v>
      </c>
      <c r="U76" s="279" t="str">
        <f>T75</f>
        <v>FY19</v>
      </c>
      <c r="V76" s="280" t="s">
        <v>152</v>
      </c>
      <c r="W76" s="256" t="s">
        <v>151</v>
      </c>
      <c r="X76" s="279" t="str">
        <f>W75</f>
        <v>FY18</v>
      </c>
      <c r="Y76" s="280" t="s">
        <v>152</v>
      </c>
      <c r="Z76" s="281" t="s">
        <v>151</v>
      </c>
      <c r="AA76" s="281" t="s">
        <v>152</v>
      </c>
    </row>
    <row r="77" spans="1:35" hidden="1" outlineLevel="1">
      <c r="A77" s="42" t="s">
        <v>0</v>
      </c>
      <c r="B77" s="53" t="s">
        <v>196</v>
      </c>
      <c r="C77" s="43" t="s">
        <v>1</v>
      </c>
      <c r="D77" s="308">
        <v>0</v>
      </c>
      <c r="E77" s="282">
        <v>0</v>
      </c>
      <c r="F77" s="309">
        <v>0</v>
      </c>
      <c r="G77" s="310">
        <v>0</v>
      </c>
      <c r="H77" s="282">
        <v>0</v>
      </c>
      <c r="I77" s="309">
        <v>0</v>
      </c>
      <c r="J77" s="45" t="str">
        <f>IFERROR(IF((ABS((D77/G77)-1))&lt;100%,(D77/G77)-1,"N/A"),"")</f>
        <v/>
      </c>
      <c r="K77" s="45" t="str">
        <f>IFERROR(IF((ABS((F77/I77)-1))&lt;100%,(F77/I77)-1,"N/A"),"")</f>
        <v/>
      </c>
      <c r="L77" s="308">
        <v>0</v>
      </c>
      <c r="M77" s="282">
        <v>0</v>
      </c>
      <c r="N77" s="309">
        <v>0</v>
      </c>
      <c r="O77" s="310">
        <v>0</v>
      </c>
      <c r="P77" s="282">
        <v>0</v>
      </c>
      <c r="Q77" s="309">
        <v>0</v>
      </c>
      <c r="R77" s="45" t="str">
        <f>IFERROR(IF((ABS((L77/O77)-1))&lt;100%,(L77/O77)-1,"N/A"),"")</f>
        <v/>
      </c>
      <c r="S77" s="45" t="str">
        <f>IFERROR(IF((ABS((N77/Q77)-1))&lt;100%,(N77/Q77)-1,"N/A"),"")</f>
        <v/>
      </c>
      <c r="T77" s="308">
        <v>0</v>
      </c>
      <c r="U77" s="282">
        <v>0</v>
      </c>
      <c r="V77" s="309">
        <v>0</v>
      </c>
      <c r="W77" s="310">
        <v>0</v>
      </c>
      <c r="X77" s="282">
        <v>0</v>
      </c>
      <c r="Y77" s="309">
        <v>0</v>
      </c>
      <c r="Z77" s="45" t="str">
        <f>IFERROR(IF((ABS((T77/W77)-1))&lt;100%,(T77/W77)-1,"N/A"),"")</f>
        <v/>
      </c>
      <c r="AA77" s="45" t="str">
        <f>IFERROR(IF((ABS((V77/Y77)-1))&lt;100%,(V77/Y77)-1,"N/A"),"")</f>
        <v/>
      </c>
      <c r="AB77" s="308"/>
      <c r="AC77" s="282"/>
      <c r="AD77" s="309"/>
      <c r="AE77" s="310"/>
      <c r="AF77" s="282"/>
      <c r="AG77" s="309"/>
      <c r="AH77" s="45"/>
      <c r="AI77" s="45"/>
    </row>
    <row r="78" spans="1:35" hidden="1" outlineLevel="1">
      <c r="A78" s="42" t="s">
        <v>2</v>
      </c>
      <c r="B78" s="53" t="s">
        <v>2</v>
      </c>
      <c r="C78" s="43" t="s">
        <v>3</v>
      </c>
      <c r="D78" s="308">
        <v>0</v>
      </c>
      <c r="E78" s="282">
        <v>0</v>
      </c>
      <c r="F78" s="309">
        <v>0</v>
      </c>
      <c r="G78" s="310">
        <v>0</v>
      </c>
      <c r="H78" s="282">
        <v>0</v>
      </c>
      <c r="I78" s="309">
        <v>0</v>
      </c>
      <c r="J78" s="45" t="str">
        <f>IFERROR(IF((ABS((D78/G78)-1))&lt;100%,(D78/G78)-1,"N/A"),"")</f>
        <v/>
      </c>
      <c r="K78" s="45" t="str">
        <f>IFERROR(IF((ABS((F78/I78)-1))&lt;100%,(F78/I78)-1,"N/A"),"")</f>
        <v/>
      </c>
      <c r="L78" s="308">
        <v>0</v>
      </c>
      <c r="M78" s="282">
        <v>0</v>
      </c>
      <c r="N78" s="309">
        <v>0</v>
      </c>
      <c r="O78" s="310">
        <v>0</v>
      </c>
      <c r="P78" s="282">
        <v>0</v>
      </c>
      <c r="Q78" s="309">
        <v>0</v>
      </c>
      <c r="R78" s="45" t="str">
        <f>IFERROR(IF((ABS((L78/O78)-1))&lt;100%,(L78/O78)-1,"N/A"),"")</f>
        <v/>
      </c>
      <c r="S78" s="45" t="str">
        <f>IFERROR(IF((ABS((N78/Q78)-1))&lt;100%,(N78/Q78)-1,"N/A"),"")</f>
        <v/>
      </c>
      <c r="T78" s="308">
        <v>0</v>
      </c>
      <c r="U78" s="282">
        <v>0</v>
      </c>
      <c r="V78" s="309">
        <v>0</v>
      </c>
      <c r="W78" s="310">
        <v>0</v>
      </c>
      <c r="X78" s="282">
        <v>0</v>
      </c>
      <c r="Y78" s="309">
        <v>0</v>
      </c>
      <c r="Z78" s="45" t="str">
        <f>IFERROR(IF((ABS((T78/W78)-1))&lt;100%,(T78/W78)-1,"N/A"),"")</f>
        <v/>
      </c>
      <c r="AA78" s="45" t="str">
        <f>IFERROR(IF((ABS((V78/Y78)-1))&lt;100%,(V78/Y78)-1,"N/A"),"")</f>
        <v/>
      </c>
      <c r="AB78" s="308"/>
      <c r="AC78" s="282"/>
      <c r="AD78" s="309"/>
      <c r="AE78" s="310"/>
      <c r="AF78" s="282"/>
      <c r="AG78" s="309"/>
      <c r="AH78" s="45"/>
      <c r="AI78" s="45"/>
    </row>
    <row r="79" spans="1:35" collapsed="1">
      <c r="A79" s="66" t="s">
        <v>4</v>
      </c>
      <c r="B79" s="311" t="s">
        <v>4</v>
      </c>
      <c r="C79" s="144" t="s">
        <v>5</v>
      </c>
      <c r="D79" s="312">
        <v>0</v>
      </c>
      <c r="E79" s="313">
        <v>0</v>
      </c>
      <c r="F79" s="314">
        <v>0</v>
      </c>
      <c r="G79" s="312">
        <v>0</v>
      </c>
      <c r="H79" s="313">
        <v>0</v>
      </c>
      <c r="I79" s="314">
        <v>0</v>
      </c>
      <c r="J79" s="51" t="str">
        <f>IFERROR(IF((ABS((D79/G79)-1))&lt;100%,(D79/G79)-1,"N/A"),"")</f>
        <v/>
      </c>
      <c r="K79" s="51" t="str">
        <f>IFERROR(IF((ABS((F79/I79)-1))&lt;100%,(F79/I79)-1,"N/A"),"")</f>
        <v/>
      </c>
      <c r="L79" s="312">
        <v>0</v>
      </c>
      <c r="M79" s="313">
        <v>0</v>
      </c>
      <c r="N79" s="314">
        <v>0</v>
      </c>
      <c r="O79" s="312">
        <v>0</v>
      </c>
      <c r="P79" s="313">
        <v>0</v>
      </c>
      <c r="Q79" s="314">
        <v>0</v>
      </c>
      <c r="R79" s="51" t="str">
        <f>IFERROR(IF((ABS((L79/O79)-1))&lt;100%,(L79/O79)-1,"N/A"),"")</f>
        <v/>
      </c>
      <c r="S79" s="51" t="str">
        <f>IFERROR(IF((ABS((N79/Q79)-1))&lt;100%,(N79/Q79)-1,"N/A"),"")</f>
        <v/>
      </c>
      <c r="T79" s="312">
        <v>0</v>
      </c>
      <c r="U79" s="313">
        <v>0</v>
      </c>
      <c r="V79" s="314">
        <v>0</v>
      </c>
      <c r="W79" s="312">
        <v>0</v>
      </c>
      <c r="X79" s="313">
        <v>0</v>
      </c>
      <c r="Y79" s="314">
        <v>0</v>
      </c>
      <c r="Z79" s="51" t="str">
        <f>IFERROR(IF((ABS((T79/W79)-1))&lt;100%,(T79/W79)-1,"N/A"),"")</f>
        <v/>
      </c>
      <c r="AA79" s="51" t="str">
        <f>IFERROR(IF((ABS((V79/Y79)-1))&lt;100%,(V79/Y79)-1,"N/A"),"")</f>
        <v/>
      </c>
      <c r="AB79" s="312"/>
      <c r="AC79" s="313"/>
      <c r="AD79" s="314"/>
      <c r="AE79" s="312"/>
      <c r="AF79" s="313"/>
      <c r="AG79" s="314"/>
      <c r="AH79" s="51"/>
      <c r="AI79" s="51"/>
    </row>
    <row r="80" spans="1:35" hidden="1" outlineLevel="1">
      <c r="A80" s="42" t="s">
        <v>6</v>
      </c>
      <c r="B80" s="53" t="s">
        <v>6</v>
      </c>
      <c r="C80" s="43" t="s">
        <v>126</v>
      </c>
      <c r="D80" s="308">
        <v>0</v>
      </c>
      <c r="E80" s="282">
        <v>0</v>
      </c>
      <c r="F80" s="309">
        <v>0</v>
      </c>
      <c r="G80" s="310">
        <v>0</v>
      </c>
      <c r="H80" s="282">
        <v>0</v>
      </c>
      <c r="I80" s="309">
        <v>0</v>
      </c>
      <c r="J80" s="54" t="str">
        <f t="shared" ref="J80:J81" si="112">IFERROR(IF((ABS((D80/G80)-1))&lt;100%,(D80/G80)-1,"N/A"),"")</f>
        <v/>
      </c>
      <c r="K80" s="54" t="str">
        <f t="shared" ref="K80:K81" si="113">IFERROR(IF((ABS((F80/I80)-1))&lt;100%,(F80/I80)-1,"N/A"),"")</f>
        <v/>
      </c>
      <c r="L80" s="308">
        <v>0</v>
      </c>
      <c r="M80" s="282">
        <v>0</v>
      </c>
      <c r="N80" s="309">
        <v>0</v>
      </c>
      <c r="O80" s="310">
        <v>0</v>
      </c>
      <c r="P80" s="282">
        <v>0</v>
      </c>
      <c r="Q80" s="309">
        <v>0</v>
      </c>
      <c r="R80" s="54" t="str">
        <f t="shared" ref="R80:R81" si="114">IFERROR(IF((ABS((L80/O80)-1))&lt;100%,(L80/O80)-1,"N/A"),"")</f>
        <v/>
      </c>
      <c r="S80" s="54" t="str">
        <f t="shared" ref="S80:S81" si="115">IFERROR(IF((ABS((N80/Q80)-1))&lt;100%,(N80/Q80)-1,"N/A"),"")</f>
        <v/>
      </c>
      <c r="T80" s="308">
        <v>0</v>
      </c>
      <c r="U80" s="282">
        <v>0</v>
      </c>
      <c r="V80" s="309">
        <v>0</v>
      </c>
      <c r="W80" s="310">
        <v>0</v>
      </c>
      <c r="X80" s="282">
        <v>0</v>
      </c>
      <c r="Y80" s="309">
        <v>0</v>
      </c>
      <c r="Z80" s="54" t="str">
        <f t="shared" ref="Z80:Z81" si="116">IFERROR(IF((ABS((T80/W80)-1))&lt;100%,(T80/W80)-1,"N/A"),"")</f>
        <v/>
      </c>
      <c r="AA80" s="54" t="str">
        <f t="shared" ref="AA80:AA81" si="117">IFERROR(IF((ABS((V80/Y80)-1))&lt;100%,(V80/Y80)-1,"N/A"),"")</f>
        <v/>
      </c>
      <c r="AB80" s="308"/>
      <c r="AC80" s="282"/>
      <c r="AD80" s="309"/>
      <c r="AE80" s="310"/>
      <c r="AF80" s="282"/>
      <c r="AG80" s="309"/>
      <c r="AH80" s="54"/>
      <c r="AI80" s="54"/>
    </row>
    <row r="81" spans="1:35" hidden="1" outlineLevel="1">
      <c r="A81" s="42" t="s">
        <v>93</v>
      </c>
      <c r="B81" s="53" t="s">
        <v>203</v>
      </c>
      <c r="C81" s="43" t="s">
        <v>94</v>
      </c>
      <c r="D81" s="48">
        <v>0</v>
      </c>
      <c r="E81" s="282">
        <v>0</v>
      </c>
      <c r="F81" s="283">
        <v>0</v>
      </c>
      <c r="G81" s="48">
        <v>0</v>
      </c>
      <c r="H81" s="282">
        <v>0</v>
      </c>
      <c r="I81" s="283">
        <v>0</v>
      </c>
      <c r="J81" s="54" t="str">
        <f t="shared" si="112"/>
        <v/>
      </c>
      <c r="K81" s="54" t="str">
        <f t="shared" si="113"/>
        <v/>
      </c>
      <c r="L81" s="48">
        <v>0</v>
      </c>
      <c r="M81" s="282">
        <v>0</v>
      </c>
      <c r="N81" s="283">
        <v>0</v>
      </c>
      <c r="O81" s="48">
        <v>0</v>
      </c>
      <c r="P81" s="282">
        <v>0</v>
      </c>
      <c r="Q81" s="283">
        <v>0</v>
      </c>
      <c r="R81" s="54" t="str">
        <f t="shared" si="114"/>
        <v/>
      </c>
      <c r="S81" s="54" t="str">
        <f t="shared" si="115"/>
        <v/>
      </c>
      <c r="T81" s="48">
        <v>0</v>
      </c>
      <c r="U81" s="282">
        <v>0</v>
      </c>
      <c r="V81" s="283">
        <v>0</v>
      </c>
      <c r="W81" s="48">
        <v>0</v>
      </c>
      <c r="X81" s="282">
        <v>0</v>
      </c>
      <c r="Y81" s="283">
        <v>0</v>
      </c>
      <c r="Z81" s="54" t="str">
        <f t="shared" si="116"/>
        <v/>
      </c>
      <c r="AA81" s="54" t="str">
        <f t="shared" si="117"/>
        <v/>
      </c>
      <c r="AB81" s="48"/>
      <c r="AC81" s="282"/>
      <c r="AD81" s="283"/>
      <c r="AE81" s="48"/>
      <c r="AF81" s="282"/>
      <c r="AG81" s="283"/>
      <c r="AH81" s="54"/>
      <c r="AI81" s="54"/>
    </row>
    <row r="82" spans="1:35" collapsed="1">
      <c r="A82" s="78" t="s">
        <v>7</v>
      </c>
      <c r="B82" s="311" t="s">
        <v>7</v>
      </c>
      <c r="C82" s="144" t="s">
        <v>8</v>
      </c>
      <c r="D82" s="312">
        <v>0</v>
      </c>
      <c r="E82" s="313">
        <v>0</v>
      </c>
      <c r="F82" s="314">
        <v>0</v>
      </c>
      <c r="G82" s="312">
        <v>0</v>
      </c>
      <c r="H82" s="313">
        <v>0</v>
      </c>
      <c r="I82" s="314">
        <v>0</v>
      </c>
      <c r="J82" s="51" t="str">
        <f>IFERROR(IF((ABS((D82/G82)-1))&lt;100%,(D82/G82)-1,"N/A"),"")</f>
        <v/>
      </c>
      <c r="K82" s="51" t="str">
        <f>IFERROR(IF((ABS((F82/I82)-1))&lt;100%,(F82/I82)-1,"N/A"),"")</f>
        <v/>
      </c>
      <c r="L82" s="312">
        <v>0</v>
      </c>
      <c r="M82" s="313">
        <v>0</v>
      </c>
      <c r="N82" s="314">
        <v>0</v>
      </c>
      <c r="O82" s="312">
        <v>0</v>
      </c>
      <c r="P82" s="313">
        <v>0</v>
      </c>
      <c r="Q82" s="314">
        <v>0</v>
      </c>
      <c r="R82" s="51" t="str">
        <f>IFERROR(IF((ABS((L82/O82)-1))&lt;100%,(L82/O82)-1,"N/A"),"")</f>
        <v/>
      </c>
      <c r="S82" s="51" t="str">
        <f>IFERROR(IF((ABS((N82/Q82)-1))&lt;100%,(N82/Q82)-1,"N/A"),"")</f>
        <v/>
      </c>
      <c r="T82" s="312">
        <v>0</v>
      </c>
      <c r="U82" s="313">
        <v>0</v>
      </c>
      <c r="V82" s="314">
        <v>0</v>
      </c>
      <c r="W82" s="312">
        <v>0</v>
      </c>
      <c r="X82" s="313">
        <v>0</v>
      </c>
      <c r="Y82" s="314">
        <v>0</v>
      </c>
      <c r="Z82" s="51" t="str">
        <f>IFERROR(IF((ABS((T82/W82)-1))&lt;100%,(T82/W82)-1,"N/A"),"")</f>
        <v/>
      </c>
      <c r="AA82" s="51" t="str">
        <f>IFERROR(IF((ABS((V82/Y82)-1))&lt;100%,(V82/Y82)-1,"N/A"),"")</f>
        <v/>
      </c>
      <c r="AB82" s="312"/>
      <c r="AC82" s="313"/>
      <c r="AD82" s="314"/>
      <c r="AE82" s="312"/>
      <c r="AF82" s="313"/>
      <c r="AG82" s="314"/>
      <c r="AH82" s="51"/>
      <c r="AI82" s="51"/>
    </row>
    <row r="83" spans="1:35" s="64" customFormat="1" ht="11.25">
      <c r="A83" s="57" t="s">
        <v>9</v>
      </c>
      <c r="B83" s="58" t="s">
        <v>9</v>
      </c>
      <c r="C83" s="59" t="s">
        <v>248</v>
      </c>
      <c r="D83" s="315" t="str">
        <f>IFERROR(D82/D$79,"")</f>
        <v/>
      </c>
      <c r="E83" s="286" t="str">
        <f>IFERROR(E82/E$7,"")</f>
        <v/>
      </c>
      <c r="F83" s="316" t="str">
        <f>IFERROR(F82/F$79,"")</f>
        <v/>
      </c>
      <c r="G83" s="315" t="str">
        <f>IFERROR(G82/G$79,"")</f>
        <v/>
      </c>
      <c r="H83" s="286" t="str">
        <f>IFERROR(H82/H$7,"")</f>
        <v/>
      </c>
      <c r="I83" s="316" t="str">
        <f>IFERROR(I82/I$79,"")</f>
        <v/>
      </c>
      <c r="J83" s="61" t="str">
        <f>IFERROR(IF((ABS((D83-G83)*10000))&lt;100,(D83-G83)*10000,"N/A"),"")</f>
        <v/>
      </c>
      <c r="K83" s="61" t="str">
        <f>IFERROR(IF((ABS((F83-I83)*10000))&lt;100,(F83-I83)*10000,"N/A"),"")</f>
        <v/>
      </c>
      <c r="L83" s="315" t="str">
        <f>IFERROR(L82/L$79,"")</f>
        <v/>
      </c>
      <c r="M83" s="286" t="str">
        <f>IFERROR(M82/M$7,"")</f>
        <v/>
      </c>
      <c r="N83" s="316" t="str">
        <f>IFERROR(N82/N$79,"")</f>
        <v/>
      </c>
      <c r="O83" s="315" t="str">
        <f>IFERROR(O82/O$79,"")</f>
        <v/>
      </c>
      <c r="P83" s="286" t="str">
        <f>IFERROR(P82/P$7,"")</f>
        <v/>
      </c>
      <c r="Q83" s="316" t="str">
        <f>IFERROR(Q82/Q$79,"")</f>
        <v/>
      </c>
      <c r="R83" s="61" t="str">
        <f>IFERROR(IF((ABS((L83-O83)*10000))&lt;100,(L83-O83)*10000,"N/A"),"")</f>
        <v/>
      </c>
      <c r="S83" s="61" t="str">
        <f>IFERROR(IF((ABS((N83-Q83)*10000))&lt;100,(N83-Q83)*10000,"N/A"),"")</f>
        <v/>
      </c>
      <c r="T83" s="315" t="str">
        <f>IFERROR(T82/T$79,"")</f>
        <v/>
      </c>
      <c r="U83" s="286" t="str">
        <f>IFERROR(U82/U$7,"")</f>
        <v/>
      </c>
      <c r="V83" s="316" t="str">
        <f>IFERROR(V82/V$79,"")</f>
        <v/>
      </c>
      <c r="W83" s="315" t="str">
        <f>IFERROR(W82/W$79,"")</f>
        <v/>
      </c>
      <c r="X83" s="286" t="str">
        <f>IFERROR(X82/X$7,"")</f>
        <v/>
      </c>
      <c r="Y83" s="316" t="str">
        <f>IFERROR(Y82/Y$79,"")</f>
        <v/>
      </c>
      <c r="Z83" s="61" t="str">
        <f>IFERROR(IF((ABS((T83-W83)*10000))&lt;100,(T83-W83)*10000,"N/A"),"")</f>
        <v/>
      </c>
      <c r="AA83" s="61" t="str">
        <f>IFERROR(IF((ABS((V83-Y83)*10000))&lt;100,(V83-Y83)*10000,"N/A"),"")</f>
        <v/>
      </c>
      <c r="AB83" s="315"/>
      <c r="AC83" s="286"/>
      <c r="AD83" s="316"/>
      <c r="AE83" s="315"/>
      <c r="AF83" s="286"/>
      <c r="AG83" s="316"/>
      <c r="AH83" s="61"/>
      <c r="AI83" s="61"/>
    </row>
    <row r="84" spans="1:35" hidden="1" outlineLevel="1">
      <c r="A84" s="42" t="s">
        <v>10</v>
      </c>
      <c r="B84" s="53" t="s">
        <v>10</v>
      </c>
      <c r="C84" s="43" t="s">
        <v>11</v>
      </c>
      <c r="D84" s="48">
        <v>0</v>
      </c>
      <c r="E84" s="282">
        <v>0</v>
      </c>
      <c r="F84" s="283">
        <v>0</v>
      </c>
      <c r="G84" s="48">
        <v>0</v>
      </c>
      <c r="H84" s="282">
        <v>0</v>
      </c>
      <c r="I84" s="283">
        <v>0</v>
      </c>
      <c r="J84" s="45" t="str">
        <f t="shared" ref="J84:J85" si="118">IFERROR(IF((ABS((D84/G84)-1))&lt;100%,(D84/G84)-1,"N/A"),"")</f>
        <v/>
      </c>
      <c r="K84" s="45" t="str">
        <f t="shared" ref="K84:K85" si="119">IFERROR(IF((ABS((F84/I84)-1))&lt;100%,(F84/I84)-1,"N/A"),"")</f>
        <v/>
      </c>
      <c r="L84" s="48">
        <v>0</v>
      </c>
      <c r="M84" s="282">
        <v>0</v>
      </c>
      <c r="N84" s="283">
        <v>0</v>
      </c>
      <c r="O84" s="48">
        <v>0</v>
      </c>
      <c r="P84" s="282">
        <v>0</v>
      </c>
      <c r="Q84" s="283">
        <v>0</v>
      </c>
      <c r="R84" s="45" t="str">
        <f t="shared" ref="R84:R85" si="120">IFERROR(IF((ABS((L84/O84)-1))&lt;100%,(L84/O84)-1,"N/A"),"")</f>
        <v/>
      </c>
      <c r="S84" s="45" t="str">
        <f t="shared" ref="S84:S85" si="121">IFERROR(IF((ABS((N84/Q84)-1))&lt;100%,(N84/Q84)-1,"N/A"),"")</f>
        <v/>
      </c>
      <c r="T84" s="48">
        <v>0</v>
      </c>
      <c r="U84" s="282">
        <v>0</v>
      </c>
      <c r="V84" s="283">
        <v>0</v>
      </c>
      <c r="W84" s="48">
        <v>0</v>
      </c>
      <c r="X84" s="282">
        <v>0</v>
      </c>
      <c r="Y84" s="283">
        <v>0</v>
      </c>
      <c r="Z84" s="45" t="str">
        <f t="shared" ref="Z84:Z85" si="122">IFERROR(IF((ABS((T84/W84)-1))&lt;100%,(T84/W84)-1,"N/A"),"")</f>
        <v/>
      </c>
      <c r="AA84" s="45" t="str">
        <f t="shared" ref="AA84:AA85" si="123">IFERROR(IF((ABS((V84/Y84)-1))&lt;100%,(V84/Y84)-1,"N/A"),"")</f>
        <v/>
      </c>
      <c r="AB84" s="48"/>
      <c r="AC84" s="282"/>
      <c r="AD84" s="283"/>
      <c r="AE84" s="48"/>
      <c r="AF84" s="282"/>
      <c r="AG84" s="283"/>
      <c r="AH84" s="45"/>
      <c r="AI84" s="45"/>
    </row>
    <row r="85" spans="1:35" hidden="1" outlineLevel="1">
      <c r="A85" s="42" t="s">
        <v>153</v>
      </c>
      <c r="B85" s="53" t="s">
        <v>197</v>
      </c>
      <c r="C85" s="43" t="s">
        <v>95</v>
      </c>
      <c r="D85" s="48">
        <v>0</v>
      </c>
      <c r="E85" s="282">
        <v>0</v>
      </c>
      <c r="F85" s="283">
        <v>0</v>
      </c>
      <c r="G85" s="48">
        <v>0</v>
      </c>
      <c r="H85" s="282">
        <v>0</v>
      </c>
      <c r="I85" s="283">
        <v>0</v>
      </c>
      <c r="J85" s="45" t="str">
        <f t="shared" si="118"/>
        <v/>
      </c>
      <c r="K85" s="45" t="str">
        <f t="shared" si="119"/>
        <v/>
      </c>
      <c r="L85" s="48">
        <v>0</v>
      </c>
      <c r="M85" s="282">
        <v>0</v>
      </c>
      <c r="N85" s="283">
        <v>0</v>
      </c>
      <c r="O85" s="48">
        <v>0</v>
      </c>
      <c r="P85" s="282">
        <v>0</v>
      </c>
      <c r="Q85" s="283">
        <v>0</v>
      </c>
      <c r="R85" s="45" t="str">
        <f t="shared" si="120"/>
        <v/>
      </c>
      <c r="S85" s="45" t="str">
        <f t="shared" si="121"/>
        <v/>
      </c>
      <c r="T85" s="48">
        <v>0</v>
      </c>
      <c r="U85" s="282">
        <v>0</v>
      </c>
      <c r="V85" s="283">
        <v>0</v>
      </c>
      <c r="W85" s="48">
        <v>0</v>
      </c>
      <c r="X85" s="282">
        <v>0</v>
      </c>
      <c r="Y85" s="283">
        <v>0</v>
      </c>
      <c r="Z85" s="45" t="str">
        <f t="shared" si="122"/>
        <v/>
      </c>
      <c r="AA85" s="45" t="str">
        <f t="shared" si="123"/>
        <v/>
      </c>
      <c r="AB85" s="48"/>
      <c r="AC85" s="282"/>
      <c r="AD85" s="283"/>
      <c r="AE85" s="48"/>
      <c r="AF85" s="282"/>
      <c r="AG85" s="283"/>
      <c r="AH85" s="45"/>
      <c r="AI85" s="45"/>
    </row>
    <row r="86" spans="1:35" s="37" customFormat="1" ht="15.75" collapsed="1">
      <c r="A86" s="66"/>
      <c r="B86" s="67" t="s">
        <v>304</v>
      </c>
      <c r="C86" s="68" t="s">
        <v>305</v>
      </c>
      <c r="D86" s="72">
        <f>D84+D85</f>
        <v>0</v>
      </c>
      <c r="E86" s="288">
        <f t="shared" ref="E86:F86" si="124">E84+E85</f>
        <v>0</v>
      </c>
      <c r="F86" s="289">
        <f t="shared" si="124"/>
        <v>0</v>
      </c>
      <c r="G86" s="72">
        <f>G84+G85</f>
        <v>0</v>
      </c>
      <c r="H86" s="288">
        <f t="shared" ref="H86:I86" si="125">H84+H85</f>
        <v>0</v>
      </c>
      <c r="I86" s="289">
        <f t="shared" si="125"/>
        <v>0</v>
      </c>
      <c r="J86" s="70" t="str">
        <f>IFERROR(IF((ABS((D86/G86)-1))&lt;100%,(D86/G86)-1,"N/A"),"")</f>
        <v/>
      </c>
      <c r="K86" s="70" t="str">
        <f>IFERROR(IF((ABS((F86/I86)-1))&lt;100%,(F86/I86)-1,"N/A"),"")</f>
        <v/>
      </c>
      <c r="L86" s="72">
        <f>L84+L85</f>
        <v>0</v>
      </c>
      <c r="M86" s="288">
        <f t="shared" ref="M86:N86" si="126">M84+M85</f>
        <v>0</v>
      </c>
      <c r="N86" s="289">
        <f t="shared" si="126"/>
        <v>0</v>
      </c>
      <c r="O86" s="72">
        <f>O84+O85</f>
        <v>0</v>
      </c>
      <c r="P86" s="288">
        <f t="shared" ref="P86:Q86" si="127">P84+P85</f>
        <v>0</v>
      </c>
      <c r="Q86" s="289">
        <f t="shared" si="127"/>
        <v>0</v>
      </c>
      <c r="R86" s="70" t="str">
        <f>IFERROR(IF((ABS((L86/O86)-1))&lt;100%,(L86/O86)-1,"N/A"),"")</f>
        <v/>
      </c>
      <c r="S86" s="70" t="str">
        <f>IFERROR(IF((ABS((N86/Q86)-1))&lt;100%,(N86/Q86)-1,"N/A"),"")</f>
        <v/>
      </c>
      <c r="T86" s="72">
        <f>T84+T85</f>
        <v>0</v>
      </c>
      <c r="U86" s="288">
        <f t="shared" ref="U86:V86" si="128">U84+U85</f>
        <v>0</v>
      </c>
      <c r="V86" s="289">
        <f t="shared" si="128"/>
        <v>0</v>
      </c>
      <c r="W86" s="72">
        <f>W84+W85</f>
        <v>0</v>
      </c>
      <c r="X86" s="288">
        <f t="shared" ref="X86:Y86" si="129">X84+X85</f>
        <v>0</v>
      </c>
      <c r="Y86" s="289">
        <f t="shared" si="129"/>
        <v>0</v>
      </c>
      <c r="Z86" s="70" t="str">
        <f>IFERROR(IF((ABS((T86/W86)-1))&lt;100%,(T86/W86)-1,"N/A"),"")</f>
        <v/>
      </c>
      <c r="AA86" s="70" t="str">
        <f>IFERROR(IF((ABS((V86/Y86)-1))&lt;100%,(V86/Y86)-1,"N/A"),"")</f>
        <v/>
      </c>
      <c r="AB86" s="72"/>
      <c r="AC86" s="288"/>
      <c r="AD86" s="289"/>
      <c r="AE86" s="72"/>
      <c r="AF86" s="288"/>
      <c r="AG86" s="289"/>
      <c r="AH86" s="70"/>
      <c r="AI86" s="70"/>
    </row>
    <row r="87" spans="1:35" s="291" customFormat="1" ht="11.25">
      <c r="A87" s="153"/>
      <c r="B87" s="58" t="s">
        <v>600</v>
      </c>
      <c r="C87" s="59" t="s">
        <v>599</v>
      </c>
      <c r="D87" s="63" t="str">
        <f t="shared" ref="D87:I87" si="130">IFERROR(D86/D$79,"")</f>
        <v/>
      </c>
      <c r="E87" s="290" t="str">
        <f t="shared" si="130"/>
        <v/>
      </c>
      <c r="F87" s="287" t="str">
        <f t="shared" si="130"/>
        <v/>
      </c>
      <c r="G87" s="63" t="str">
        <f t="shared" si="130"/>
        <v/>
      </c>
      <c r="H87" s="290" t="str">
        <f t="shared" si="130"/>
        <v/>
      </c>
      <c r="I87" s="287" t="str">
        <f t="shared" si="130"/>
        <v/>
      </c>
      <c r="J87" s="61" t="str">
        <f>IFERROR(IF((ABS((D87-G87)*10000))&lt;100,(D87-G87)*10000,"N/A"),"")</f>
        <v/>
      </c>
      <c r="K87" s="61" t="str">
        <f>IFERROR(IF((ABS((F87-I87)*10000))&lt;100,(F87-I87)*10000,"N/A"),"")</f>
        <v/>
      </c>
      <c r="L87" s="63" t="str">
        <f t="shared" ref="L87:Q87" si="131">IFERROR(L86/L$79,"")</f>
        <v/>
      </c>
      <c r="M87" s="290" t="str">
        <f t="shared" si="131"/>
        <v/>
      </c>
      <c r="N87" s="287" t="str">
        <f t="shared" si="131"/>
        <v/>
      </c>
      <c r="O87" s="63" t="str">
        <f t="shared" si="131"/>
        <v/>
      </c>
      <c r="P87" s="290" t="str">
        <f t="shared" si="131"/>
        <v/>
      </c>
      <c r="Q87" s="287" t="str">
        <f t="shared" si="131"/>
        <v/>
      </c>
      <c r="R87" s="61" t="str">
        <f>IFERROR(IF((ABS((L87-O87)*10000))&lt;100,(L87-O87)*10000,"N/A"),"")</f>
        <v/>
      </c>
      <c r="S87" s="61" t="str">
        <f>IFERROR(IF((ABS((N87-Q87)*10000))&lt;100,(N87-Q87)*10000,"N/A"),"")</f>
        <v/>
      </c>
      <c r="T87" s="63" t="str">
        <f t="shared" ref="T87:Y87" si="132">IFERROR(T86/T$79,"")</f>
        <v/>
      </c>
      <c r="U87" s="290" t="str">
        <f t="shared" si="132"/>
        <v/>
      </c>
      <c r="V87" s="287" t="str">
        <f t="shared" si="132"/>
        <v/>
      </c>
      <c r="W87" s="63" t="str">
        <f t="shared" si="132"/>
        <v/>
      </c>
      <c r="X87" s="290" t="str">
        <f t="shared" si="132"/>
        <v/>
      </c>
      <c r="Y87" s="287" t="str">
        <f t="shared" si="132"/>
        <v/>
      </c>
      <c r="Z87" s="61" t="str">
        <f>IFERROR(IF((ABS((T87-W87)*10000))&lt;100,(T87-W87)*10000,"N/A"),"")</f>
        <v/>
      </c>
      <c r="AA87" s="61" t="str">
        <f>IFERROR(IF((ABS((V87-Y87)*10000))&lt;100,(V87-Y87)*10000,"N/A"),"")</f>
        <v/>
      </c>
      <c r="AB87" s="298"/>
      <c r="AC87" s="290"/>
      <c r="AD87" s="299"/>
      <c r="AE87" s="298"/>
      <c r="AF87" s="290"/>
      <c r="AG87" s="299"/>
      <c r="AH87" s="70"/>
      <c r="AI87" s="70"/>
    </row>
    <row r="88" spans="1:35">
      <c r="A88" s="78" t="s">
        <v>12</v>
      </c>
      <c r="B88" s="311" t="s">
        <v>12</v>
      </c>
      <c r="C88" s="144" t="s">
        <v>13</v>
      </c>
      <c r="D88" s="312">
        <v>0</v>
      </c>
      <c r="E88" s="313">
        <v>0</v>
      </c>
      <c r="F88" s="314">
        <v>0</v>
      </c>
      <c r="G88" s="312">
        <v>0</v>
      </c>
      <c r="H88" s="313">
        <v>0</v>
      </c>
      <c r="I88" s="314">
        <v>0</v>
      </c>
      <c r="J88" s="51" t="str">
        <f>IFERROR(IF((ABS((D88/G88)-1))&lt;100%,(D88/G88)-1,"N/A"),"")</f>
        <v/>
      </c>
      <c r="K88" s="51" t="str">
        <f>IFERROR(IF((ABS((F88/I88)-1))&lt;100%,(F88/I88)-1,"N/A"),"")</f>
        <v/>
      </c>
      <c r="L88" s="312">
        <v>0</v>
      </c>
      <c r="M88" s="313">
        <v>0</v>
      </c>
      <c r="N88" s="314">
        <v>0</v>
      </c>
      <c r="O88" s="312">
        <v>0</v>
      </c>
      <c r="P88" s="313">
        <v>0</v>
      </c>
      <c r="Q88" s="314">
        <v>0</v>
      </c>
      <c r="R88" s="51" t="str">
        <f>IFERROR(IF((ABS((L88/O88)-1))&lt;100%,(L88/O88)-1,"N/A"),"")</f>
        <v/>
      </c>
      <c r="S88" s="51" t="str">
        <f>IFERROR(IF((ABS((N88/Q88)-1))&lt;100%,(N88/Q88)-1,"N/A"),"")</f>
        <v/>
      </c>
      <c r="T88" s="312">
        <v>0</v>
      </c>
      <c r="U88" s="313">
        <v>0</v>
      </c>
      <c r="V88" s="314">
        <v>0</v>
      </c>
      <c r="W88" s="312">
        <v>0</v>
      </c>
      <c r="X88" s="313">
        <v>0</v>
      </c>
      <c r="Y88" s="314">
        <v>0</v>
      </c>
      <c r="Z88" s="51" t="str">
        <f>IFERROR(IF((ABS((T88/W88)-1))&lt;100%,(T88/W88)-1,"N/A"),"")</f>
        <v/>
      </c>
      <c r="AA88" s="51" t="str">
        <f>IFERROR(IF((ABS((V88/Y88)-1))&lt;100%,(V88/Y88)-1,"N/A"),"")</f>
        <v/>
      </c>
      <c r="AB88" s="312"/>
      <c r="AC88" s="313"/>
      <c r="AD88" s="314"/>
      <c r="AE88" s="312"/>
      <c r="AF88" s="313"/>
      <c r="AG88" s="314"/>
      <c r="AH88" s="51"/>
      <c r="AI88" s="51"/>
    </row>
    <row r="89" spans="1:35" s="64" customFormat="1" ht="11.25">
      <c r="A89" s="57" t="s">
        <v>14</v>
      </c>
      <c r="B89" s="58" t="s">
        <v>14</v>
      </c>
      <c r="C89" s="59" t="s">
        <v>249</v>
      </c>
      <c r="D89" s="315" t="str">
        <f>IFERROR(D88/D$79,"")</f>
        <v/>
      </c>
      <c r="E89" s="286" t="str">
        <f>IFERROR(E88/E$7,"")</f>
        <v/>
      </c>
      <c r="F89" s="316" t="str">
        <f>IFERROR(F88/F$79,"")</f>
        <v/>
      </c>
      <c r="G89" s="315" t="str">
        <f>IFERROR(G88/G$79,"")</f>
        <v/>
      </c>
      <c r="H89" s="286" t="str">
        <f>IFERROR(H88/H$7,"")</f>
        <v/>
      </c>
      <c r="I89" s="316" t="str">
        <f>IFERROR(I88/I$79,"")</f>
        <v/>
      </c>
      <c r="J89" s="61" t="str">
        <f>IFERROR(IF((ABS((D89-G89)*10000))&lt;100,(D89-G89)*10000,"N/A"),"")</f>
        <v/>
      </c>
      <c r="K89" s="61" t="str">
        <f>IFERROR(IF((ABS((F89-I89)*10000))&lt;100,(F89-I89)*10000,"N/A"),"")</f>
        <v/>
      </c>
      <c r="L89" s="315" t="str">
        <f>IFERROR(L88/L$79,"")</f>
        <v/>
      </c>
      <c r="M89" s="286" t="str">
        <f>IFERROR(M88/M$7,"")</f>
        <v/>
      </c>
      <c r="N89" s="316" t="str">
        <f>IFERROR(N88/N$79,"")</f>
        <v/>
      </c>
      <c r="O89" s="315" t="str">
        <f>IFERROR(O88/O$79,"")</f>
        <v/>
      </c>
      <c r="P89" s="286" t="str">
        <f>IFERROR(P88/P$7,"")</f>
        <v/>
      </c>
      <c r="Q89" s="316" t="str">
        <f>IFERROR(Q88/Q$79,"")</f>
        <v/>
      </c>
      <c r="R89" s="61" t="str">
        <f>IFERROR(IF((ABS((L89-O89)*10000))&lt;100,(L89-O89)*10000,"N/A"),"")</f>
        <v/>
      </c>
      <c r="S89" s="61" t="str">
        <f>IFERROR(IF((ABS((N89-Q89)*10000))&lt;100,(N89-Q89)*10000,"N/A"),"")</f>
        <v/>
      </c>
      <c r="T89" s="315" t="str">
        <f>IFERROR(T88/T$79,"")</f>
        <v/>
      </c>
      <c r="U89" s="286" t="str">
        <f>IFERROR(U88/U$7,"")</f>
        <v/>
      </c>
      <c r="V89" s="316" t="str">
        <f>IFERROR(V88/V$79,"")</f>
        <v/>
      </c>
      <c r="W89" s="315" t="str">
        <f>IFERROR(W88/W$79,"")</f>
        <v/>
      </c>
      <c r="X89" s="286" t="str">
        <f>IFERROR(X88/X$7,"")</f>
        <v/>
      </c>
      <c r="Y89" s="316" t="str">
        <f>IFERROR(Y88/Y$79,"")</f>
        <v/>
      </c>
      <c r="Z89" s="61" t="str">
        <f>IFERROR(IF((ABS((T89-W89)*10000))&lt;100,(T89-W89)*10000,"N/A"),"")</f>
        <v/>
      </c>
      <c r="AA89" s="61" t="str">
        <f>IFERROR(IF((ABS((V89-Y89)*10000))&lt;100,(V89-Y89)*10000,"N/A"),"")</f>
        <v/>
      </c>
      <c r="AB89" s="315"/>
      <c r="AC89" s="286"/>
      <c r="AD89" s="316"/>
      <c r="AE89" s="315"/>
      <c r="AF89" s="286"/>
      <c r="AG89" s="316"/>
      <c r="AH89" s="61"/>
      <c r="AI89" s="61"/>
    </row>
    <row r="90" spans="1:35" hidden="1" outlineLevel="1">
      <c r="A90" s="42" t="s">
        <v>15</v>
      </c>
      <c r="B90" s="53" t="s">
        <v>15</v>
      </c>
      <c r="C90" s="43" t="s">
        <v>128</v>
      </c>
      <c r="D90" s="48">
        <v>0</v>
      </c>
      <c r="E90" s="282">
        <v>0</v>
      </c>
      <c r="F90" s="283">
        <v>0</v>
      </c>
      <c r="G90" s="48">
        <v>0</v>
      </c>
      <c r="H90" s="282">
        <v>0</v>
      </c>
      <c r="I90" s="283">
        <v>0</v>
      </c>
      <c r="J90" s="45" t="str">
        <f>IFERROR(IF((ABS((D90/G90)-1))&lt;100%,(D90/G90)-1,"N/A"),"")</f>
        <v/>
      </c>
      <c r="K90" s="45" t="str">
        <f>IFERROR(IF((ABS((F90/I90)-1))&lt;100%,(F90/I90)-1,"N/A"),"")</f>
        <v/>
      </c>
      <c r="L90" s="48">
        <v>0</v>
      </c>
      <c r="M90" s="282">
        <v>0</v>
      </c>
      <c r="N90" s="283">
        <v>0</v>
      </c>
      <c r="O90" s="48">
        <v>0</v>
      </c>
      <c r="P90" s="282">
        <v>0</v>
      </c>
      <c r="Q90" s="283">
        <v>0</v>
      </c>
      <c r="R90" s="45" t="str">
        <f>IFERROR(IF((ABS((L90/O90)-1))&lt;100%,(L90/O90)-1,"N/A"),"")</f>
        <v/>
      </c>
      <c r="S90" s="45" t="str">
        <f>IFERROR(IF((ABS((N90/Q90)-1))&lt;100%,(N90/Q90)-1,"N/A"),"")</f>
        <v/>
      </c>
      <c r="T90" s="48">
        <v>0</v>
      </c>
      <c r="U90" s="282">
        <v>0</v>
      </c>
      <c r="V90" s="283">
        <v>0</v>
      </c>
      <c r="W90" s="48">
        <v>0</v>
      </c>
      <c r="X90" s="282">
        <v>0</v>
      </c>
      <c r="Y90" s="283">
        <v>0</v>
      </c>
      <c r="Z90" s="45" t="str">
        <f>IFERROR(IF((ABS((T90/W90)-1))&lt;100%,(T90/W90)-1,"N/A"),"")</f>
        <v/>
      </c>
      <c r="AA90" s="45" t="str">
        <f>IFERROR(IF((ABS((V90/Y90)-1))&lt;100%,(V90/Y90)-1,"N/A"),"")</f>
        <v/>
      </c>
      <c r="AB90" s="48"/>
      <c r="AC90" s="282"/>
      <c r="AD90" s="283"/>
      <c r="AE90" s="48"/>
      <c r="AF90" s="282"/>
      <c r="AG90" s="283"/>
      <c r="AH90" s="45"/>
      <c r="AI90" s="45"/>
    </row>
    <row r="91" spans="1:35" s="37" customFormat="1" ht="15.75" collapsed="1">
      <c r="A91" s="66" t="s">
        <v>16</v>
      </c>
      <c r="B91" s="67" t="s">
        <v>16</v>
      </c>
      <c r="C91" s="68" t="s">
        <v>246</v>
      </c>
      <c r="D91" s="72">
        <v>0</v>
      </c>
      <c r="E91" s="288">
        <v>0</v>
      </c>
      <c r="F91" s="289">
        <v>0</v>
      </c>
      <c r="G91" s="72">
        <v>0</v>
      </c>
      <c r="H91" s="288">
        <v>0</v>
      </c>
      <c r="I91" s="289">
        <v>0</v>
      </c>
      <c r="J91" s="70" t="str">
        <f>IFERROR(IF((ABS((D91/G91)-1))&lt;100%,(D91/G91)-1,"N/A"),"")</f>
        <v/>
      </c>
      <c r="K91" s="70" t="str">
        <f>IFERROR(IF((ABS((F91/I91)-1))&lt;100%,(F91/I91)-1,"N/A"),"")</f>
        <v/>
      </c>
      <c r="L91" s="72">
        <v>0</v>
      </c>
      <c r="M91" s="288">
        <v>0</v>
      </c>
      <c r="N91" s="289">
        <v>0</v>
      </c>
      <c r="O91" s="72">
        <v>0</v>
      </c>
      <c r="P91" s="288">
        <v>0</v>
      </c>
      <c r="Q91" s="289">
        <v>0</v>
      </c>
      <c r="R91" s="70" t="str">
        <f>IFERROR(IF((ABS((L91/O91)-1))&lt;100%,(L91/O91)-1,"N/A"),"")</f>
        <v/>
      </c>
      <c r="S91" s="70" t="str">
        <f>IFERROR(IF((ABS((N91/Q91)-1))&lt;100%,(N91/Q91)-1,"N/A"),"")</f>
        <v/>
      </c>
      <c r="T91" s="72">
        <v>0</v>
      </c>
      <c r="U91" s="288">
        <v>0</v>
      </c>
      <c r="V91" s="289">
        <v>0</v>
      </c>
      <c r="W91" s="72">
        <v>0</v>
      </c>
      <c r="X91" s="288">
        <v>0</v>
      </c>
      <c r="Y91" s="289">
        <v>0</v>
      </c>
      <c r="Z91" s="70" t="str">
        <f>IFERROR(IF((ABS((T91/W91)-1))&lt;100%,(T91/W91)-1,"N/A"),"")</f>
        <v/>
      </c>
      <c r="AA91" s="70" t="str">
        <f>IFERROR(IF((ABS((V91/Y91)-1))&lt;100%,(V91/Y91)-1,"N/A"),"")</f>
        <v/>
      </c>
      <c r="AB91" s="72"/>
      <c r="AC91" s="288"/>
      <c r="AD91" s="289"/>
      <c r="AE91" s="72"/>
      <c r="AF91" s="288"/>
      <c r="AG91" s="289"/>
      <c r="AH91" s="70"/>
      <c r="AI91" s="70"/>
    </row>
    <row r="92" spans="1:35" s="64" customFormat="1" ht="11.25" hidden="1" outlineLevel="1">
      <c r="A92" s="57" t="s">
        <v>17</v>
      </c>
      <c r="B92" s="58" t="s">
        <v>17</v>
      </c>
      <c r="C92" s="59" t="s">
        <v>18</v>
      </c>
      <c r="D92" s="63" t="str">
        <f>IFERROR(D91/D$79,"")</f>
        <v/>
      </c>
      <c r="E92" s="286" t="str">
        <f>IFERROR(E91/E$7,"")</f>
        <v/>
      </c>
      <c r="F92" s="287" t="str">
        <f>IFERROR(F91/F$79,"")</f>
        <v/>
      </c>
      <c r="G92" s="63" t="str">
        <f>IFERROR(G91/G$79,"")</f>
        <v/>
      </c>
      <c r="H92" s="286" t="str">
        <f>IFERROR(H91/H$7,"")</f>
        <v/>
      </c>
      <c r="I92" s="287" t="str">
        <f>IFERROR(I91/I$79,"")</f>
        <v/>
      </c>
      <c r="J92" s="61" t="str">
        <f>IFERROR(IF((ABS((D92-G92)*10000))&lt;1000,(D92-G92)*10000,"N/A"),"")</f>
        <v/>
      </c>
      <c r="K92" s="61" t="str">
        <f>IFERROR(IF((ABS((F92-I92)*10000))&lt;1000,(F92-I92)*10000,"N/A"),"")</f>
        <v/>
      </c>
      <c r="L92" s="63" t="str">
        <f>IFERROR(L91/L$79,"")</f>
        <v/>
      </c>
      <c r="M92" s="286" t="str">
        <f>IFERROR(M91/M$7,"")</f>
        <v/>
      </c>
      <c r="N92" s="287" t="str">
        <f>IFERROR(N91/N$79,"")</f>
        <v/>
      </c>
      <c r="O92" s="63" t="str">
        <f>IFERROR(O91/O$79,"")</f>
        <v/>
      </c>
      <c r="P92" s="286" t="str">
        <f>IFERROR(P91/P$7,"")</f>
        <v/>
      </c>
      <c r="Q92" s="287" t="str">
        <f>IFERROR(Q91/Q$79,"")</f>
        <v/>
      </c>
      <c r="R92" s="61" t="str">
        <f>IFERROR(IF((ABS((L92-O92)*10000))&lt;1000,(L92-O92)*10000,"N/A"),"")</f>
        <v/>
      </c>
      <c r="S92" s="61" t="str">
        <f>IFERROR(IF((ABS((N92-Q92)*10000))&lt;1000,(N92-Q92)*10000,"N/A"),"")</f>
        <v/>
      </c>
      <c r="T92" s="63" t="str">
        <f>IFERROR(T91/T$79,"")</f>
        <v/>
      </c>
      <c r="U92" s="286" t="str">
        <f>IFERROR(U91/U$7,"")</f>
        <v/>
      </c>
      <c r="V92" s="287" t="str">
        <f>IFERROR(V91/V$79,"")</f>
        <v/>
      </c>
      <c r="W92" s="63" t="str">
        <f>IFERROR(W91/W$79,"")</f>
        <v/>
      </c>
      <c r="X92" s="286" t="str">
        <f>IFERROR(X91/X$7,"")</f>
        <v/>
      </c>
      <c r="Y92" s="287" t="str">
        <f>IFERROR(Y91/Y$79,"")</f>
        <v/>
      </c>
      <c r="Z92" s="61" t="str">
        <f>IFERROR(IF((ABS((T92-W92)*10000))&lt;1000,(T92-W92)*10000,"N/A"),"")</f>
        <v/>
      </c>
      <c r="AA92" s="61" t="str">
        <f>IFERROR(IF((ABS((V92-Y92)*10000))&lt;1000,(V92-Y92)*10000,"N/A"),"")</f>
        <v/>
      </c>
      <c r="AB92" s="63"/>
      <c r="AC92" s="286"/>
      <c r="AD92" s="287"/>
      <c r="AE92" s="63"/>
      <c r="AF92" s="286"/>
      <c r="AG92" s="287"/>
      <c r="AH92" s="61"/>
      <c r="AI92" s="61"/>
    </row>
    <row r="93" spans="1:35" hidden="1" outlineLevel="1">
      <c r="A93" s="66" t="s">
        <v>19</v>
      </c>
      <c r="B93" s="317" t="s">
        <v>19</v>
      </c>
      <c r="C93" s="68" t="s">
        <v>127</v>
      </c>
      <c r="D93" s="48">
        <v>0</v>
      </c>
      <c r="E93" s="282">
        <v>0</v>
      </c>
      <c r="F93" s="283">
        <v>0</v>
      </c>
      <c r="G93" s="48">
        <v>0</v>
      </c>
      <c r="H93" s="282">
        <v>0</v>
      </c>
      <c r="I93" s="283">
        <v>0</v>
      </c>
      <c r="J93" s="45" t="str">
        <f>IFERROR(IF((ABS((D93/G93)-1))&lt;100%,(D93/G93)-1,"N/A"),"")</f>
        <v/>
      </c>
      <c r="K93" s="45" t="str">
        <f>IFERROR(IF((ABS((F93/I93)-1))&lt;100%,(F93/I93)-1,"N/A"),"")</f>
        <v/>
      </c>
      <c r="L93" s="48">
        <v>0</v>
      </c>
      <c r="M93" s="282">
        <v>0</v>
      </c>
      <c r="N93" s="283">
        <v>0</v>
      </c>
      <c r="O93" s="48">
        <v>0</v>
      </c>
      <c r="P93" s="282">
        <v>0</v>
      </c>
      <c r="Q93" s="283">
        <v>0</v>
      </c>
      <c r="R93" s="45" t="str">
        <f>IFERROR(IF((ABS((L93/O93)-1))&lt;100%,(L93/O93)-1,"N/A"),"")</f>
        <v/>
      </c>
      <c r="S93" s="45" t="str">
        <f>IFERROR(IF((ABS((N93/Q93)-1))&lt;100%,(N93/Q93)-1,"N/A"),"")</f>
        <v/>
      </c>
      <c r="T93" s="48">
        <v>0</v>
      </c>
      <c r="U93" s="282">
        <v>0</v>
      </c>
      <c r="V93" s="283">
        <v>0</v>
      </c>
      <c r="W93" s="48">
        <v>0</v>
      </c>
      <c r="X93" s="282">
        <v>0</v>
      </c>
      <c r="Y93" s="283">
        <v>0</v>
      </c>
      <c r="Z93" s="45" t="str">
        <f>IFERROR(IF((ABS((T93/W93)-1))&lt;100%,(T93/W93)-1,"N/A"),"")</f>
        <v/>
      </c>
      <c r="AA93" s="45" t="str">
        <f>IFERROR(IF((ABS((V93/Y93)-1))&lt;100%,(V93/Y93)-1,"N/A"),"")</f>
        <v/>
      </c>
      <c r="AB93" s="48"/>
      <c r="AC93" s="282"/>
      <c r="AD93" s="283"/>
      <c r="AE93" s="48"/>
      <c r="AF93" s="282"/>
      <c r="AG93" s="283"/>
      <c r="AH93" s="45"/>
      <c r="AI93" s="45"/>
    </row>
    <row r="94" spans="1:35" collapsed="1">
      <c r="A94" s="49" t="s">
        <v>96</v>
      </c>
      <c r="B94" s="311" t="s">
        <v>313</v>
      </c>
      <c r="C94" s="144" t="s">
        <v>34</v>
      </c>
      <c r="D94" s="312">
        <v>0</v>
      </c>
      <c r="E94" s="313">
        <v>0</v>
      </c>
      <c r="F94" s="314">
        <v>0</v>
      </c>
      <c r="G94" s="312">
        <v>0</v>
      </c>
      <c r="H94" s="313">
        <v>0</v>
      </c>
      <c r="I94" s="314">
        <v>0</v>
      </c>
      <c r="J94" s="51" t="str">
        <f>IFERROR(IF((ABS((D94/G94)-1))&lt;100%,(D94/G94)-1,"N/A"),"")</f>
        <v/>
      </c>
      <c r="K94" s="51" t="str">
        <f>IFERROR(IF((ABS((F94/I94)-1))&lt;100%,(F94/I94)-1,"N/A"),"")</f>
        <v/>
      </c>
      <c r="L94" s="312">
        <v>0</v>
      </c>
      <c r="M94" s="313">
        <v>0</v>
      </c>
      <c r="N94" s="314">
        <v>0</v>
      </c>
      <c r="O94" s="312">
        <v>0</v>
      </c>
      <c r="P94" s="313">
        <v>0</v>
      </c>
      <c r="Q94" s="314">
        <v>0</v>
      </c>
      <c r="R94" s="51" t="str">
        <f>IFERROR(IF((ABS((L94/O94)-1))&lt;100%,(L94/O94)-1,"N/A"),"")</f>
        <v/>
      </c>
      <c r="S94" s="51" t="str">
        <f>IFERROR(IF((ABS((N94/Q94)-1))&lt;100%,(N94/Q94)-1,"N/A"),"")</f>
        <v/>
      </c>
      <c r="T94" s="312">
        <v>0</v>
      </c>
      <c r="U94" s="313">
        <v>0</v>
      </c>
      <c r="V94" s="314">
        <v>0</v>
      </c>
      <c r="W94" s="312">
        <v>0</v>
      </c>
      <c r="X94" s="313">
        <v>0</v>
      </c>
      <c r="Y94" s="314">
        <v>0</v>
      </c>
      <c r="Z94" s="51" t="str">
        <f>IFERROR(IF((ABS((T94/W94)-1))&lt;100%,(T94/W94)-1,"N/A"),"")</f>
        <v/>
      </c>
      <c r="AA94" s="51" t="str">
        <f>IFERROR(IF((ABS((V94/Y94)-1))&lt;100%,(V94/Y94)-1,"N/A"),"")</f>
        <v/>
      </c>
      <c r="AB94" s="312"/>
      <c r="AC94" s="313"/>
      <c r="AD94" s="314"/>
      <c r="AE94" s="312"/>
      <c r="AF94" s="313"/>
      <c r="AG94" s="314"/>
      <c r="AH94" s="51"/>
      <c r="AI94" s="51"/>
    </row>
    <row r="95" spans="1:35" s="64" customFormat="1" ht="11.25">
      <c r="A95" s="57" t="s">
        <v>35</v>
      </c>
      <c r="B95" s="58" t="s">
        <v>35</v>
      </c>
      <c r="C95" s="59" t="s">
        <v>251</v>
      </c>
      <c r="D95" s="315" t="str">
        <f>IFERROR(D94/D$79,"")</f>
        <v/>
      </c>
      <c r="E95" s="286" t="str">
        <f>IFERROR(E94/E$7,"")</f>
        <v/>
      </c>
      <c r="F95" s="316" t="str">
        <f>IFERROR(F94/F$79,"")</f>
        <v/>
      </c>
      <c r="G95" s="315" t="str">
        <f>IFERROR(G94/G$79,"")</f>
        <v/>
      </c>
      <c r="H95" s="286" t="str">
        <f>IFERROR(H94/H$7,"")</f>
        <v/>
      </c>
      <c r="I95" s="316" t="str">
        <f>IFERROR(I94/I$79,"")</f>
        <v/>
      </c>
      <c r="J95" s="61" t="str">
        <f>IFERROR(IF((ABS((D95-G95)*10000))&lt;100,(D95-G95)*10000,"N/A"),"")</f>
        <v/>
      </c>
      <c r="K95" s="61" t="str">
        <f>IFERROR(IF((ABS((F95-I95)*10000))&lt;100,(F95-I95)*10000,"N/A"),"")</f>
        <v/>
      </c>
      <c r="L95" s="315" t="str">
        <f>IFERROR(L94/L$79,"")</f>
        <v/>
      </c>
      <c r="M95" s="286" t="str">
        <f>IFERROR(M94/M$7,"")</f>
        <v/>
      </c>
      <c r="N95" s="316" t="str">
        <f>IFERROR(N94/N$79,"")</f>
        <v/>
      </c>
      <c r="O95" s="315" t="str">
        <f>IFERROR(O94/O$79,"")</f>
        <v/>
      </c>
      <c r="P95" s="286" t="str">
        <f>IFERROR(P94/P$7,"")</f>
        <v/>
      </c>
      <c r="Q95" s="316" t="str">
        <f>IFERROR(Q94/Q$79,"")</f>
        <v/>
      </c>
      <c r="R95" s="61" t="str">
        <f>IFERROR(IF((ABS((L95-O95)*10000))&lt;100,(L95-O95)*10000,"N/A"),"")</f>
        <v/>
      </c>
      <c r="S95" s="61" t="str">
        <f>IFERROR(IF((ABS((N95-Q95)*10000))&lt;100,(N95-Q95)*10000,"N/A"),"")</f>
        <v/>
      </c>
      <c r="T95" s="315" t="str">
        <f>IFERROR(T94/T$79,"")</f>
        <v/>
      </c>
      <c r="U95" s="286" t="str">
        <f>IFERROR(U94/U$7,"")</f>
        <v/>
      </c>
      <c r="V95" s="316" t="str">
        <f>IFERROR(V94/V$79,"")</f>
        <v/>
      </c>
      <c r="W95" s="315" t="str">
        <f>IFERROR(W94/W$79,"")</f>
        <v/>
      </c>
      <c r="X95" s="286" t="str">
        <f>IFERROR(X94/X$7,"")</f>
        <v/>
      </c>
      <c r="Y95" s="316" t="str">
        <f>IFERROR(Y94/Y$79,"")</f>
        <v/>
      </c>
      <c r="Z95" s="61" t="str">
        <f>IFERROR(IF((ABS((T95-W95)*10000))&lt;100,(T95-W95)*10000,"N/A"),"")</f>
        <v/>
      </c>
      <c r="AA95" s="61" t="str">
        <f>IFERROR(IF((ABS((V95-Y95)*10000))&lt;100,(V95-Y95)*10000,"N/A"),"")</f>
        <v/>
      </c>
      <c r="AB95" s="315"/>
      <c r="AC95" s="286"/>
      <c r="AD95" s="316"/>
      <c r="AE95" s="315"/>
      <c r="AF95" s="286"/>
      <c r="AG95" s="316"/>
      <c r="AH95" s="61"/>
      <c r="AI95" s="61"/>
    </row>
  </sheetData>
  <pageMargins left="0.7" right="0.7" top="0.75" bottom="0.75" header="0.3" footer="0.3"/>
  <headerFooter>
    <oddFooter>&amp;L_x000D_&amp;1#&amp;"Aptos"&amp;10&amp;K000000 Restringido</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B79"/>
  <sheetViews>
    <sheetView workbookViewId="0">
      <pane xSplit="3" ySplit="4" topLeftCell="D5" activePane="bottomRight" state="frozen"/>
      <selection activeCell="A56" sqref="A56:XFD56"/>
      <selection pane="topRight" activeCell="A56" sqref="A56:XFD56"/>
      <selection pane="bottomLeft" activeCell="A56" sqref="A56:XFD56"/>
      <selection pane="bottomRight" sqref="A1:XFD1048576"/>
    </sheetView>
  </sheetViews>
  <sheetFormatPr baseColWidth="10" defaultRowHeight="15" outlineLevelRow="1"/>
  <cols>
    <col min="1" max="1" width="5.625" style="39" customWidth="1"/>
    <col min="2" max="2" width="31.375" style="26" customWidth="1"/>
    <col min="3" max="3" width="24.5" style="26" customWidth="1"/>
    <col min="4" max="4" width="9.75" style="26" bestFit="1" customWidth="1"/>
    <col min="5" max="5" width="7.625" style="26" bestFit="1" customWidth="1"/>
    <col min="6" max="6" width="11.375" style="26" customWidth="1"/>
    <col min="7" max="7" width="9.625" style="26" bestFit="1" customWidth="1"/>
    <col min="8" max="8" width="7.625" style="26" bestFit="1" customWidth="1"/>
    <col min="9" max="9" width="11.125" style="26" customWidth="1"/>
    <col min="10" max="10" width="7.25" style="106" customWidth="1"/>
    <col min="11" max="11" width="7" style="106" customWidth="1"/>
    <col min="12" max="12" width="10.625" style="26" customWidth="1"/>
    <col min="13" max="13" width="7.625" style="26" bestFit="1" customWidth="1"/>
    <col min="14" max="14" width="10.875" style="26" customWidth="1"/>
    <col min="15" max="15" width="9.625" style="26" bestFit="1" customWidth="1"/>
    <col min="16" max="16" width="7.625" style="26" bestFit="1" customWidth="1"/>
    <col min="17" max="17" width="11" style="26" customWidth="1"/>
    <col min="18" max="19" width="7.25" style="106" customWidth="1"/>
    <col min="20" max="20" width="9.625" style="26" bestFit="1" customWidth="1"/>
    <col min="21" max="21" width="7.625" style="26" bestFit="1" customWidth="1"/>
    <col min="22" max="22" width="9.625" style="26" bestFit="1" customWidth="1"/>
    <col min="23" max="23" width="9.75" style="26" bestFit="1" customWidth="1"/>
    <col min="24" max="24" width="7.875" style="26" bestFit="1" customWidth="1"/>
    <col min="25" max="25" width="9.625" style="26" bestFit="1" customWidth="1"/>
    <col min="26" max="27" width="9.375" style="106" bestFit="1" customWidth="1"/>
    <col min="28" max="28" width="9.875" style="26" bestFit="1" customWidth="1"/>
    <col min="29" max="29" width="7.625" style="26" bestFit="1" customWidth="1"/>
    <col min="30" max="30" width="9.875" style="26" bestFit="1" customWidth="1"/>
    <col min="31" max="31" width="9.625" style="25" bestFit="1" customWidth="1"/>
    <col min="32" max="32" width="7.625" style="25" bestFit="1" customWidth="1"/>
    <col min="33" max="33" width="9.625" style="25" bestFit="1" customWidth="1"/>
    <col min="34" max="35" width="9.375" style="124" bestFit="1" customWidth="1"/>
    <col min="36" max="236" width="11" style="25"/>
    <col min="237" max="16371" width="11" style="26"/>
    <col min="16372" max="16372" width="1.75" style="26" bestFit="1" customWidth="1"/>
    <col min="16373" max="16384" width="1.625" style="26" customWidth="1"/>
  </cols>
  <sheetData>
    <row r="1" spans="1:35">
      <c r="A1" s="20"/>
      <c r="B1" s="20" t="s">
        <v>177</v>
      </c>
      <c r="C1" s="19"/>
      <c r="D1" s="19"/>
      <c r="E1" s="19"/>
      <c r="F1" s="19"/>
      <c r="G1" s="19"/>
      <c r="H1" s="19"/>
      <c r="I1" s="19"/>
      <c r="J1" s="98"/>
      <c r="K1" s="98"/>
      <c r="L1" s="25"/>
      <c r="M1" s="25"/>
      <c r="N1" s="25"/>
      <c r="O1" s="25"/>
      <c r="P1" s="25"/>
      <c r="Q1" s="25"/>
      <c r="R1" s="124"/>
      <c r="S1" s="124"/>
      <c r="T1" s="25"/>
      <c r="U1" s="25"/>
      <c r="V1" s="25"/>
      <c r="W1" s="25"/>
      <c r="X1" s="25"/>
      <c r="Y1" s="25"/>
      <c r="Z1" s="124"/>
      <c r="AA1" s="124"/>
      <c r="AB1" s="25"/>
      <c r="AC1" s="25"/>
      <c r="AD1" s="25"/>
    </row>
    <row r="2" spans="1:35" ht="15.75">
      <c r="A2" s="29"/>
      <c r="B2" s="107" t="s">
        <v>264</v>
      </c>
      <c r="C2" s="107" t="s">
        <v>265</v>
      </c>
      <c r="D2" s="29" t="str">
        <f>$B$1&amp;D4&amp;D3</f>
        <v>SEPARADOPre IFRS161Q19</v>
      </c>
      <c r="E2" s="29" t="str">
        <f>$B$1&amp;E3&amp;E4</f>
        <v>SEPARADOAdj1Q19</v>
      </c>
      <c r="F2" s="29" t="str">
        <f t="shared" ref="F2:K2" si="0">$B$1&amp;F4&amp;F3</f>
        <v>SEPARADOPost IFRS161Q19</v>
      </c>
      <c r="G2" s="29" t="str">
        <f t="shared" si="0"/>
        <v>SEPARADOPre IFRS161Q18</v>
      </c>
      <c r="H2" s="29" t="str">
        <f>$B$1&amp;H3&amp;H4</f>
        <v>SEPARADOAdj1Q18</v>
      </c>
      <c r="I2" s="29" t="str">
        <f t="shared" si="0"/>
        <v>SEPARADOPost IFRS161Q18</v>
      </c>
      <c r="J2" s="270" t="str">
        <f t="shared" si="0"/>
        <v>SEPARADOPre IFRS16% Var</v>
      </c>
      <c r="K2" s="270" t="str">
        <f t="shared" si="0"/>
        <v>SEPARADOPost IFRS16% Var</v>
      </c>
      <c r="L2" s="29" t="str">
        <f>$B$1&amp;L4&amp;L3</f>
        <v>SEPARADOPre IFRS162Q19</v>
      </c>
      <c r="M2" s="29" t="str">
        <f>$B$1&amp;M3&amp;M4</f>
        <v>SEPARADOAdj2Q19</v>
      </c>
      <c r="N2" s="29" t="str">
        <f t="shared" ref="N2:S2" si="1">$B$1&amp;N4&amp;N3</f>
        <v>SEPARADOPost IFRS162Q19</v>
      </c>
      <c r="O2" s="29" t="str">
        <f t="shared" si="1"/>
        <v>SEPARADOPre IFRS162Q18</v>
      </c>
      <c r="P2" s="29" t="str">
        <f>$B$1&amp;P3&amp;P4</f>
        <v>SEPARADOAdj2Q18</v>
      </c>
      <c r="Q2" s="29" t="str">
        <f t="shared" si="1"/>
        <v>SEPARADOPost IFRS162Q18</v>
      </c>
      <c r="R2" s="270" t="str">
        <f t="shared" si="1"/>
        <v>SEPARADOPre IFRS16% Var</v>
      </c>
      <c r="S2" s="270" t="str">
        <f t="shared" si="1"/>
        <v>SEPARADOPost IFRS16% Var</v>
      </c>
      <c r="T2" s="29" t="str">
        <f>$B$1&amp;T4&amp;T3</f>
        <v>SEPARADOPre IFRS163Q19</v>
      </c>
      <c r="U2" s="29" t="str">
        <f>$B$1&amp;U3&amp;U4</f>
        <v>SEPARADOAdj3Q19</v>
      </c>
      <c r="V2" s="29" t="str">
        <f t="shared" ref="V2:AA2" si="2">$B$1&amp;V4&amp;V3</f>
        <v>SEPARADOPost IFRS163Q19</v>
      </c>
      <c r="W2" s="29" t="str">
        <f t="shared" si="2"/>
        <v>SEPARADOPre IFRS163Q18</v>
      </c>
      <c r="X2" s="29" t="str">
        <f>$B$1&amp;X3&amp;X4</f>
        <v>SEPARADOAdj3Q18</v>
      </c>
      <c r="Y2" s="29" t="str">
        <f t="shared" si="2"/>
        <v>SEPARADOPost IFRS163Q18</v>
      </c>
      <c r="Z2" s="270" t="str">
        <f t="shared" si="2"/>
        <v>SEPARADOPre IFRS16% Var</v>
      </c>
      <c r="AA2" s="270" t="str">
        <f t="shared" si="2"/>
        <v>SEPARADOPost IFRS16% Var</v>
      </c>
      <c r="AB2" s="29" t="str">
        <f>$B$1&amp;AB4&amp;AB3</f>
        <v>SEPARADOPre IFRS164Q19</v>
      </c>
      <c r="AC2" s="29" t="str">
        <f>$B$1&amp;AC3&amp;AC4</f>
        <v>SEPARADOAdj4Q19</v>
      </c>
      <c r="AD2" s="29" t="str">
        <f t="shared" ref="AD2:AI2" si="3">$B$1&amp;AD4&amp;AD3</f>
        <v>SEPARADOPost IFRS164Q19</v>
      </c>
      <c r="AE2" s="29" t="str">
        <f t="shared" si="3"/>
        <v>SEPARADOPre IFRS164Q18</v>
      </c>
      <c r="AF2" s="29" t="str">
        <f>$B$1&amp;AF3&amp;AF4</f>
        <v>SEPARADOAdj4Q18</v>
      </c>
      <c r="AG2" s="29" t="str">
        <f t="shared" si="3"/>
        <v>SEPARADOPost IFRS164Q18</v>
      </c>
      <c r="AH2" s="270" t="str">
        <f t="shared" si="3"/>
        <v>SEPARADOPre IFRS16% Var</v>
      </c>
      <c r="AI2" s="270" t="str">
        <f t="shared" si="3"/>
        <v>SEPARADOPost IFRS16% Var</v>
      </c>
    </row>
    <row r="3" spans="1:35" s="25" customFormat="1" ht="18" customHeight="1">
      <c r="A3" s="273" t="s">
        <v>146</v>
      </c>
      <c r="B3" s="320" t="s">
        <v>311</v>
      </c>
      <c r="C3" s="320" t="s">
        <v>235</v>
      </c>
      <c r="D3" s="275" t="s">
        <v>132</v>
      </c>
      <c r="E3" s="276" t="s">
        <v>149</v>
      </c>
      <c r="F3" s="277" t="s">
        <v>132</v>
      </c>
      <c r="G3" s="275" t="s">
        <v>168</v>
      </c>
      <c r="H3" s="276" t="s">
        <v>149</v>
      </c>
      <c r="I3" s="277" t="s">
        <v>168</v>
      </c>
      <c r="J3" s="278" t="s">
        <v>303</v>
      </c>
      <c r="K3" s="278" t="s">
        <v>303</v>
      </c>
      <c r="L3" s="275" t="s">
        <v>154</v>
      </c>
      <c r="M3" s="276" t="s">
        <v>149</v>
      </c>
      <c r="N3" s="277" t="s">
        <v>154</v>
      </c>
      <c r="O3" s="275" t="s">
        <v>169</v>
      </c>
      <c r="P3" s="276" t="s">
        <v>149</v>
      </c>
      <c r="Q3" s="277" t="s">
        <v>169</v>
      </c>
      <c r="R3" s="278" t="s">
        <v>303</v>
      </c>
      <c r="S3" s="278" t="s">
        <v>303</v>
      </c>
      <c r="T3" s="275" t="s">
        <v>155</v>
      </c>
      <c r="U3" s="276" t="s">
        <v>149</v>
      </c>
      <c r="V3" s="277" t="s">
        <v>155</v>
      </c>
      <c r="W3" s="275" t="s">
        <v>170</v>
      </c>
      <c r="X3" s="276" t="s">
        <v>149</v>
      </c>
      <c r="Y3" s="277" t="s">
        <v>170</v>
      </c>
      <c r="Z3" s="278" t="s">
        <v>303</v>
      </c>
      <c r="AA3" s="278" t="s">
        <v>303</v>
      </c>
      <c r="AB3" s="275" t="s">
        <v>156</v>
      </c>
      <c r="AC3" s="276" t="s">
        <v>149</v>
      </c>
      <c r="AD3" s="277" t="s">
        <v>156</v>
      </c>
      <c r="AE3" s="275" t="s">
        <v>171</v>
      </c>
      <c r="AF3" s="276" t="s">
        <v>149</v>
      </c>
      <c r="AG3" s="277" t="s">
        <v>171</v>
      </c>
      <c r="AH3" s="278" t="s">
        <v>303</v>
      </c>
      <c r="AI3" s="278" t="s">
        <v>303</v>
      </c>
    </row>
    <row r="4" spans="1:35" s="25" customFormat="1" ht="22.5" customHeight="1" thickBot="1">
      <c r="A4" s="205"/>
      <c r="B4" s="321" t="s">
        <v>194</v>
      </c>
      <c r="C4" s="322" t="s">
        <v>145</v>
      </c>
      <c r="D4" s="256" t="s">
        <v>151</v>
      </c>
      <c r="E4" s="279" t="str">
        <f>D3</f>
        <v>1Q19</v>
      </c>
      <c r="F4" s="280" t="s">
        <v>152</v>
      </c>
      <c r="G4" s="256" t="s">
        <v>151</v>
      </c>
      <c r="H4" s="279" t="str">
        <f>G3</f>
        <v>1Q18</v>
      </c>
      <c r="I4" s="280" t="s">
        <v>152</v>
      </c>
      <c r="J4" s="281" t="s">
        <v>151</v>
      </c>
      <c r="K4" s="281" t="s">
        <v>152</v>
      </c>
      <c r="L4" s="256" t="s">
        <v>151</v>
      </c>
      <c r="M4" s="279" t="str">
        <f>L3</f>
        <v>2Q19</v>
      </c>
      <c r="N4" s="280" t="s">
        <v>152</v>
      </c>
      <c r="O4" s="256" t="s">
        <v>151</v>
      </c>
      <c r="P4" s="279" t="str">
        <f>O3</f>
        <v>2Q18</v>
      </c>
      <c r="Q4" s="280" t="s">
        <v>152</v>
      </c>
      <c r="R4" s="281" t="s">
        <v>151</v>
      </c>
      <c r="S4" s="281" t="s">
        <v>152</v>
      </c>
      <c r="T4" s="256" t="s">
        <v>151</v>
      </c>
      <c r="U4" s="279" t="str">
        <f>T3</f>
        <v>3Q19</v>
      </c>
      <c r="V4" s="280" t="s">
        <v>152</v>
      </c>
      <c r="W4" s="256" t="s">
        <v>151</v>
      </c>
      <c r="X4" s="279" t="str">
        <f>W3</f>
        <v>3Q18</v>
      </c>
      <c r="Y4" s="280" t="s">
        <v>152</v>
      </c>
      <c r="Z4" s="281" t="s">
        <v>151</v>
      </c>
      <c r="AA4" s="281" t="s">
        <v>152</v>
      </c>
      <c r="AB4" s="256" t="s">
        <v>151</v>
      </c>
      <c r="AC4" s="279" t="str">
        <f>AB3</f>
        <v>4Q19</v>
      </c>
      <c r="AD4" s="280" t="s">
        <v>152</v>
      </c>
      <c r="AE4" s="256" t="s">
        <v>151</v>
      </c>
      <c r="AF4" s="279" t="str">
        <f>AE3</f>
        <v>4Q18</v>
      </c>
      <c r="AG4" s="280" t="s">
        <v>152</v>
      </c>
      <c r="AH4" s="281" t="s">
        <v>151</v>
      </c>
      <c r="AI4" s="281" t="s">
        <v>152</v>
      </c>
    </row>
    <row r="5" spans="1:35" s="25" customFormat="1" hidden="1" outlineLevel="1">
      <c r="A5" s="42" t="s">
        <v>0</v>
      </c>
      <c r="B5" s="43" t="s">
        <v>196</v>
      </c>
      <c r="C5" s="43" t="s">
        <v>1</v>
      </c>
      <c r="D5" s="48">
        <v>2644631</v>
      </c>
      <c r="E5" s="282">
        <v>0</v>
      </c>
      <c r="F5" s="283">
        <v>2644631</v>
      </c>
      <c r="G5" s="48">
        <v>2570517</v>
      </c>
      <c r="H5" s="282">
        <v>0</v>
      </c>
      <c r="I5" s="283">
        <v>2570517</v>
      </c>
      <c r="J5" s="45">
        <f t="shared" ref="J5:J10" si="4">IF((ABS((D5/G5)-1))&lt;100%,(D5/G5)-1,"N/A")</f>
        <v>2.8832332172866293E-2</v>
      </c>
      <c r="K5" s="45">
        <f t="shared" ref="K5:K10" si="5">IF((ABS((F5/I5)-1))&lt;100%,(F5/I5)-1,"N/A")</f>
        <v>2.8832332172866293E-2</v>
      </c>
      <c r="L5" s="48">
        <v>2614852</v>
      </c>
      <c r="M5" s="282">
        <v>0</v>
      </c>
      <c r="N5" s="283">
        <v>2614852</v>
      </c>
      <c r="O5" s="48">
        <v>2537885</v>
      </c>
      <c r="P5" s="282">
        <v>0</v>
      </c>
      <c r="Q5" s="283">
        <v>2537885</v>
      </c>
      <c r="R5" s="45">
        <f t="shared" ref="R5:R10" si="6">IF((ABS((L5/O5)-1))&lt;100%,(L5/O5)-1,"N/A")</f>
        <v>3.0327221288592776E-2</v>
      </c>
      <c r="S5" s="45">
        <f t="shared" ref="S5:S10" si="7">IF((ABS((N5/Q5)-1))&lt;100%,(N5/Q5)-1,"N/A")</f>
        <v>3.0327221288592776E-2</v>
      </c>
      <c r="T5" s="48">
        <v>2675083</v>
      </c>
      <c r="U5" s="282">
        <v>0</v>
      </c>
      <c r="V5" s="283">
        <v>2675083</v>
      </c>
      <c r="W5" s="48">
        <v>2546788</v>
      </c>
      <c r="X5" s="282">
        <v>0</v>
      </c>
      <c r="Y5" s="283">
        <v>2546788</v>
      </c>
      <c r="Z5" s="45">
        <f t="shared" ref="Z5:Z10" si="8">IF((ABS((T5/W5)-1))&lt;100%,(T5/W5)-1,"N/A")</f>
        <v>5.0375217725228794E-2</v>
      </c>
      <c r="AA5" s="45">
        <f t="shared" ref="AA5:AA10" si="9">IF((ABS((V5/Y5)-1))&lt;100%,(V5/Y5)-1,"N/A")</f>
        <v>5.0375217725228794E-2</v>
      </c>
      <c r="AB5" s="48">
        <v>3109562</v>
      </c>
      <c r="AC5" s="282">
        <v>0</v>
      </c>
      <c r="AD5" s="283">
        <v>3109562</v>
      </c>
      <c r="AE5" s="48">
        <v>2964333</v>
      </c>
      <c r="AF5" s="282">
        <v>0</v>
      </c>
      <c r="AG5" s="283">
        <v>2964333</v>
      </c>
      <c r="AH5" s="45">
        <f t="shared" ref="AH5:AH10" si="10">IF((ABS((AB5/AE5)-1))&lt;100%,(AB5/AE5)-1,"N/A")</f>
        <v>4.8992134149570932E-2</v>
      </c>
      <c r="AI5" s="45">
        <f t="shared" ref="AI5:AI10" si="11">IF((ABS((AD5/AG5)-1))&lt;100%,(AD5/AG5)-1,"N/A")</f>
        <v>4.8992134149570932E-2</v>
      </c>
    </row>
    <row r="6" spans="1:35" s="25" customFormat="1" hidden="1" outlineLevel="1">
      <c r="A6" s="42" t="s">
        <v>2</v>
      </c>
      <c r="B6" s="43" t="s">
        <v>2</v>
      </c>
      <c r="C6" s="43" t="s">
        <v>3</v>
      </c>
      <c r="D6" s="48">
        <v>86199</v>
      </c>
      <c r="E6" s="282">
        <v>0</v>
      </c>
      <c r="F6" s="283">
        <v>86199</v>
      </c>
      <c r="G6" s="48">
        <v>80818</v>
      </c>
      <c r="H6" s="282">
        <v>0</v>
      </c>
      <c r="I6" s="283">
        <v>80818</v>
      </c>
      <c r="J6" s="45">
        <f t="shared" si="4"/>
        <v>6.658170209606773E-2</v>
      </c>
      <c r="K6" s="45">
        <f t="shared" si="5"/>
        <v>6.658170209606773E-2</v>
      </c>
      <c r="L6" s="48">
        <v>91404</v>
      </c>
      <c r="M6" s="282">
        <v>0</v>
      </c>
      <c r="N6" s="283">
        <v>91404</v>
      </c>
      <c r="O6" s="48">
        <v>96571</v>
      </c>
      <c r="P6" s="282">
        <v>0</v>
      </c>
      <c r="Q6" s="283">
        <v>96571</v>
      </c>
      <c r="R6" s="45">
        <f t="shared" si="6"/>
        <v>-5.3504675316606409E-2</v>
      </c>
      <c r="S6" s="45">
        <f t="shared" si="7"/>
        <v>-5.3504675316606409E-2</v>
      </c>
      <c r="T6" s="48">
        <v>116049</v>
      </c>
      <c r="U6" s="282">
        <v>0</v>
      </c>
      <c r="V6" s="283">
        <v>116049</v>
      </c>
      <c r="W6" s="48">
        <v>109449</v>
      </c>
      <c r="X6" s="282">
        <v>0</v>
      </c>
      <c r="Y6" s="283">
        <v>109449</v>
      </c>
      <c r="Z6" s="45">
        <f t="shared" si="8"/>
        <v>6.0302058492996746E-2</v>
      </c>
      <c r="AA6" s="45">
        <f t="shared" si="9"/>
        <v>6.0302058492996746E-2</v>
      </c>
      <c r="AB6" s="48">
        <v>146492</v>
      </c>
      <c r="AC6" s="282">
        <v>0</v>
      </c>
      <c r="AD6" s="283">
        <v>146492</v>
      </c>
      <c r="AE6" s="48">
        <v>114775</v>
      </c>
      <c r="AF6" s="282">
        <v>-1</v>
      </c>
      <c r="AG6" s="283">
        <v>114774</v>
      </c>
      <c r="AH6" s="45">
        <f t="shared" si="10"/>
        <v>0.27634066652145495</v>
      </c>
      <c r="AI6" s="45">
        <f t="shared" si="11"/>
        <v>0.27635178699008489</v>
      </c>
    </row>
    <row r="7" spans="1:35" s="25" customFormat="1" collapsed="1">
      <c r="A7" s="66" t="s">
        <v>4</v>
      </c>
      <c r="B7" s="144" t="s">
        <v>4</v>
      </c>
      <c r="C7" s="144" t="s">
        <v>5</v>
      </c>
      <c r="D7" s="52">
        <v>2730830</v>
      </c>
      <c r="E7" s="284">
        <v>0</v>
      </c>
      <c r="F7" s="285">
        <v>2730830</v>
      </c>
      <c r="G7" s="52">
        <v>2651335</v>
      </c>
      <c r="H7" s="284">
        <v>0</v>
      </c>
      <c r="I7" s="285">
        <v>2651335</v>
      </c>
      <c r="J7" s="51">
        <f t="shared" si="4"/>
        <v>2.9983008559838709E-2</v>
      </c>
      <c r="K7" s="51">
        <f t="shared" si="5"/>
        <v>2.9983008559838709E-2</v>
      </c>
      <c r="L7" s="52">
        <v>2706256</v>
      </c>
      <c r="M7" s="284">
        <v>0</v>
      </c>
      <c r="N7" s="285">
        <v>2706256</v>
      </c>
      <c r="O7" s="52">
        <v>2634456</v>
      </c>
      <c r="P7" s="284">
        <v>0</v>
      </c>
      <c r="Q7" s="285">
        <v>2634456</v>
      </c>
      <c r="R7" s="51">
        <f t="shared" si="6"/>
        <v>2.7254203524370801E-2</v>
      </c>
      <c r="S7" s="51">
        <f t="shared" si="7"/>
        <v>2.7254203524370801E-2</v>
      </c>
      <c r="T7" s="52">
        <v>2791132</v>
      </c>
      <c r="U7" s="284">
        <v>0</v>
      </c>
      <c r="V7" s="285">
        <v>2791132</v>
      </c>
      <c r="W7" s="52">
        <v>2656237</v>
      </c>
      <c r="X7" s="284">
        <v>0</v>
      </c>
      <c r="Y7" s="285">
        <v>2656237</v>
      </c>
      <c r="Z7" s="51">
        <f t="shared" si="8"/>
        <v>5.0784248544087029E-2</v>
      </c>
      <c r="AA7" s="51">
        <f t="shared" si="9"/>
        <v>5.0784248544087029E-2</v>
      </c>
      <c r="AB7" s="52">
        <v>3256054</v>
      </c>
      <c r="AC7" s="284">
        <v>0</v>
      </c>
      <c r="AD7" s="285">
        <v>3256054</v>
      </c>
      <c r="AE7" s="52">
        <v>3079108</v>
      </c>
      <c r="AF7" s="284">
        <v>-1</v>
      </c>
      <c r="AG7" s="285">
        <v>3079107</v>
      </c>
      <c r="AH7" s="51">
        <f t="shared" si="10"/>
        <v>5.7466642936850443E-2</v>
      </c>
      <c r="AI7" s="51">
        <f t="shared" si="11"/>
        <v>5.7466986369749451E-2</v>
      </c>
    </row>
    <row r="8" spans="1:35" s="25" customFormat="1" hidden="1" outlineLevel="1">
      <c r="A8" s="42" t="s">
        <v>6</v>
      </c>
      <c r="B8" s="43" t="s">
        <v>6</v>
      </c>
      <c r="C8" s="43" t="s">
        <v>126</v>
      </c>
      <c r="D8" s="48">
        <v>-2118172</v>
      </c>
      <c r="E8" s="282">
        <v>10648</v>
      </c>
      <c r="F8" s="283">
        <v>-2107524</v>
      </c>
      <c r="G8" s="48">
        <v>-2033708</v>
      </c>
      <c r="H8" s="282">
        <v>11506</v>
      </c>
      <c r="I8" s="283">
        <v>-2022202</v>
      </c>
      <c r="J8" s="54">
        <f t="shared" si="4"/>
        <v>4.1532019345943416E-2</v>
      </c>
      <c r="K8" s="54">
        <f t="shared" si="5"/>
        <v>4.2192619728395053E-2</v>
      </c>
      <c r="L8" s="48">
        <v>-2190850</v>
      </c>
      <c r="M8" s="282">
        <v>11255</v>
      </c>
      <c r="N8" s="283">
        <v>-2179595</v>
      </c>
      <c r="O8" s="48">
        <v>-2106259</v>
      </c>
      <c r="P8" s="282">
        <v>11506</v>
      </c>
      <c r="Q8" s="283">
        <v>-2094753</v>
      </c>
      <c r="R8" s="54">
        <f t="shared" si="6"/>
        <v>4.0161727498849942E-2</v>
      </c>
      <c r="S8" s="54">
        <f t="shared" si="7"/>
        <v>4.0502149895476958E-2</v>
      </c>
      <c r="T8" s="48">
        <v>-2189868</v>
      </c>
      <c r="U8" s="282">
        <v>10194</v>
      </c>
      <c r="V8" s="283">
        <v>-2179674</v>
      </c>
      <c r="W8" s="48">
        <v>-2083756</v>
      </c>
      <c r="X8" s="282">
        <v>11165</v>
      </c>
      <c r="Y8" s="283">
        <v>-2072591</v>
      </c>
      <c r="Z8" s="54">
        <f t="shared" si="8"/>
        <v>5.09234286547946E-2</v>
      </c>
      <c r="AA8" s="54">
        <f t="shared" si="9"/>
        <v>5.1666247706373403E-2</v>
      </c>
      <c r="AB8" s="48">
        <v>-2483385</v>
      </c>
      <c r="AC8" s="282">
        <v>19856</v>
      </c>
      <c r="AD8" s="283">
        <v>-2463529</v>
      </c>
      <c r="AE8" s="48">
        <v>-2363514</v>
      </c>
      <c r="AF8" s="282">
        <v>15354</v>
      </c>
      <c r="AG8" s="283">
        <v>-2348160</v>
      </c>
      <c r="AH8" s="54">
        <f t="shared" si="10"/>
        <v>5.0717279440697149E-2</v>
      </c>
      <c r="AI8" s="54">
        <f t="shared" si="11"/>
        <v>4.913166053420559E-2</v>
      </c>
    </row>
    <row r="9" spans="1:35" s="25" customFormat="1" hidden="1" outlineLevel="1">
      <c r="A9" s="42" t="s">
        <v>93</v>
      </c>
      <c r="B9" s="43" t="s">
        <v>203</v>
      </c>
      <c r="C9" s="43" t="s">
        <v>94</v>
      </c>
      <c r="D9" s="48">
        <v>-4027</v>
      </c>
      <c r="E9" s="282">
        <v>-6825</v>
      </c>
      <c r="F9" s="283">
        <v>-10852</v>
      </c>
      <c r="G9" s="48">
        <v>-3324</v>
      </c>
      <c r="H9" s="282">
        <v>-7534</v>
      </c>
      <c r="I9" s="283">
        <v>-10858</v>
      </c>
      <c r="J9" s="54">
        <f t="shared" si="4"/>
        <v>0.21149217809867626</v>
      </c>
      <c r="K9" s="54">
        <f t="shared" si="5"/>
        <v>-5.5258795358259505E-4</v>
      </c>
      <c r="L9" s="48">
        <v>-6329</v>
      </c>
      <c r="M9" s="282">
        <v>-7213</v>
      </c>
      <c r="N9" s="283">
        <v>-13542</v>
      </c>
      <c r="O9" s="48">
        <v>-5693</v>
      </c>
      <c r="P9" s="282">
        <v>-7517</v>
      </c>
      <c r="Q9" s="283">
        <v>-13210</v>
      </c>
      <c r="R9" s="54">
        <f t="shared" si="6"/>
        <v>0.11171614263130158</v>
      </c>
      <c r="S9" s="54">
        <f t="shared" si="7"/>
        <v>2.5132475397426246E-2</v>
      </c>
      <c r="T9" s="48">
        <v>-6486</v>
      </c>
      <c r="U9" s="282">
        <v>-6570</v>
      </c>
      <c r="V9" s="283">
        <v>-13056</v>
      </c>
      <c r="W9" s="48">
        <v>-4263</v>
      </c>
      <c r="X9" s="282">
        <v>-7228</v>
      </c>
      <c r="Y9" s="283">
        <v>-11491</v>
      </c>
      <c r="Z9" s="54">
        <f t="shared" si="8"/>
        <v>0.52146375791695987</v>
      </c>
      <c r="AA9" s="54">
        <f t="shared" si="9"/>
        <v>0.13619354277260465</v>
      </c>
      <c r="AB9" s="48">
        <v>-6275</v>
      </c>
      <c r="AC9" s="282">
        <v>-8762</v>
      </c>
      <c r="AD9" s="283">
        <v>-15037</v>
      </c>
      <c r="AE9" s="48">
        <v>-461</v>
      </c>
      <c r="AF9" s="282">
        <v>-11370</v>
      </c>
      <c r="AG9" s="283">
        <v>-11831</v>
      </c>
      <c r="AH9" s="54" t="str">
        <f t="shared" si="10"/>
        <v>N/A</v>
      </c>
      <c r="AI9" s="54">
        <f t="shared" si="11"/>
        <v>0.27098301073451103</v>
      </c>
    </row>
    <row r="10" spans="1:35" s="25" customFormat="1" collapsed="1">
      <c r="A10" s="66" t="s">
        <v>7</v>
      </c>
      <c r="B10" s="144" t="s">
        <v>7</v>
      </c>
      <c r="C10" s="144" t="s">
        <v>8</v>
      </c>
      <c r="D10" s="52">
        <v>608631</v>
      </c>
      <c r="E10" s="284">
        <v>3823</v>
      </c>
      <c r="F10" s="285">
        <v>612454</v>
      </c>
      <c r="G10" s="52">
        <v>614303</v>
      </c>
      <c r="H10" s="284">
        <v>3972</v>
      </c>
      <c r="I10" s="285">
        <v>618275</v>
      </c>
      <c r="J10" s="51">
        <f t="shared" si="4"/>
        <v>-9.2332285533360814E-3</v>
      </c>
      <c r="K10" s="51">
        <f t="shared" si="5"/>
        <v>-9.4149043710323177E-3</v>
      </c>
      <c r="L10" s="52">
        <v>509077</v>
      </c>
      <c r="M10" s="284">
        <v>4042</v>
      </c>
      <c r="N10" s="285">
        <v>513119</v>
      </c>
      <c r="O10" s="52">
        <v>522504</v>
      </c>
      <c r="P10" s="284">
        <v>3989</v>
      </c>
      <c r="Q10" s="285">
        <v>526493</v>
      </c>
      <c r="R10" s="51">
        <f t="shared" si="6"/>
        <v>-2.5697410928911535E-2</v>
      </c>
      <c r="S10" s="51">
        <f t="shared" si="7"/>
        <v>-2.5402047130731131E-2</v>
      </c>
      <c r="T10" s="52">
        <v>594778</v>
      </c>
      <c r="U10" s="284">
        <v>3624</v>
      </c>
      <c r="V10" s="285">
        <v>598402</v>
      </c>
      <c r="W10" s="52">
        <v>568218</v>
      </c>
      <c r="X10" s="284">
        <v>3937</v>
      </c>
      <c r="Y10" s="285">
        <v>572155</v>
      </c>
      <c r="Z10" s="51">
        <f t="shared" si="8"/>
        <v>4.6742623429739893E-2</v>
      </c>
      <c r="AA10" s="51">
        <f t="shared" si="9"/>
        <v>4.5873932762975134E-2</v>
      </c>
      <c r="AB10" s="52">
        <v>766394</v>
      </c>
      <c r="AC10" s="284">
        <v>11094</v>
      </c>
      <c r="AD10" s="285">
        <v>777488</v>
      </c>
      <c r="AE10" s="52">
        <v>715133</v>
      </c>
      <c r="AF10" s="284">
        <v>3983</v>
      </c>
      <c r="AG10" s="285">
        <v>719116</v>
      </c>
      <c r="AH10" s="51">
        <f t="shared" si="10"/>
        <v>7.1680372741853571E-2</v>
      </c>
      <c r="AI10" s="51">
        <f t="shared" si="11"/>
        <v>8.1171883256665023E-2</v>
      </c>
    </row>
    <row r="11" spans="1:35" s="64" customFormat="1" ht="11.25">
      <c r="A11" s="57" t="s">
        <v>9</v>
      </c>
      <c r="B11" s="59" t="s">
        <v>9</v>
      </c>
      <c r="C11" s="59" t="s">
        <v>248</v>
      </c>
      <c r="D11" s="63">
        <f t="shared" ref="D11:I11" si="12">IFERROR(D10/D$7,"")</f>
        <v>0.22287399801525543</v>
      </c>
      <c r="E11" s="286" t="str">
        <f t="shared" si="12"/>
        <v/>
      </c>
      <c r="F11" s="287">
        <f t="shared" si="12"/>
        <v>0.2242739386926319</v>
      </c>
      <c r="G11" s="63">
        <f t="shared" si="12"/>
        <v>0.23169573064135615</v>
      </c>
      <c r="H11" s="286" t="str">
        <f t="shared" si="12"/>
        <v/>
      </c>
      <c r="I11" s="287">
        <f t="shared" si="12"/>
        <v>0.23319384385601971</v>
      </c>
      <c r="J11" s="61">
        <f>IF((ABS((D11-G11)*10000))&lt;1000,(D11-G11)*10000,"N/A")</f>
        <v>-88.217326261007258</v>
      </c>
      <c r="K11" s="61">
        <f>IF((ABS((F11-I11)*10000))&lt;1000,(F11-I11)*10000,"N/A")</f>
        <v>-89.199051633878085</v>
      </c>
      <c r="L11" s="63">
        <f t="shared" ref="L11:Q11" si="13">IFERROR(L10/L$7,"")</f>
        <v>0.18811117647406603</v>
      </c>
      <c r="M11" s="286" t="str">
        <f t="shared" si="13"/>
        <v/>
      </c>
      <c r="N11" s="287">
        <f t="shared" si="13"/>
        <v>0.18960475283934705</v>
      </c>
      <c r="O11" s="63">
        <f t="shared" si="13"/>
        <v>0.19833468465595933</v>
      </c>
      <c r="P11" s="286" t="str">
        <f t="shared" si="13"/>
        <v/>
      </c>
      <c r="Q11" s="287">
        <f t="shared" si="13"/>
        <v>0.19984884925009186</v>
      </c>
      <c r="R11" s="61">
        <f>IF((ABS((L11-O11)*10000))&lt;1000,(L11-O11)*10000,"N/A")</f>
        <v>-102.23508181893298</v>
      </c>
      <c r="S11" s="61">
        <f>IF((ABS((N11-Q11)*10000))&lt;1000,(N11-Q11)*10000,"N/A")</f>
        <v>-102.44096410744807</v>
      </c>
      <c r="T11" s="63">
        <f t="shared" ref="T11:Y11" si="14">IFERROR(T10/T$7,"")</f>
        <v>0.21309561855189937</v>
      </c>
      <c r="U11" s="286" t="str">
        <f t="shared" si="14"/>
        <v/>
      </c>
      <c r="V11" s="287">
        <f t="shared" si="14"/>
        <v>0.21439401647790216</v>
      </c>
      <c r="W11" s="63">
        <f t="shared" si="14"/>
        <v>0.21391841164775582</v>
      </c>
      <c r="X11" s="286" t="str">
        <f t="shared" si="14"/>
        <v/>
      </c>
      <c r="Y11" s="287">
        <f t="shared" si="14"/>
        <v>0.21540058360756212</v>
      </c>
      <c r="Z11" s="61">
        <f>IF((ABS((T11-W11)*10000))&lt;1000,(T11-W11)*10000,"N/A")</f>
        <v>-8.2279309585644995</v>
      </c>
      <c r="AA11" s="61">
        <f>IF((ABS((V11-Y11)*10000))&lt;1000,(V11-Y11)*10000,"N/A")</f>
        <v>-10.065671296599632</v>
      </c>
      <c r="AB11" s="63">
        <f t="shared" ref="AB11:AG11" si="15">IFERROR(AB10/AB$7,"")</f>
        <v>0.2353750889880819</v>
      </c>
      <c r="AC11" s="286" t="str">
        <f t="shared" si="15"/>
        <v/>
      </c>
      <c r="AD11" s="287">
        <f t="shared" si="15"/>
        <v>0.23878228063785184</v>
      </c>
      <c r="AE11" s="63">
        <f t="shared" si="15"/>
        <v>0.23225330193029931</v>
      </c>
      <c r="AF11" s="286">
        <f t="shared" si="15"/>
        <v>-3983</v>
      </c>
      <c r="AG11" s="287">
        <f t="shared" si="15"/>
        <v>0.23354693422476061</v>
      </c>
      <c r="AH11" s="61">
        <f>IF((ABS((AB11-AE11)*10000))&lt;1000,(AB11-AE11)*10000,"N/A")</f>
        <v>31.217870577825991</v>
      </c>
      <c r="AI11" s="61">
        <f>IF((ABS((AD11-AG11)*10000))&lt;1000,(AD11-AG11)*10000,"N/A")</f>
        <v>52.3534641309123</v>
      </c>
    </row>
    <row r="12" spans="1:35" s="25" customFormat="1" hidden="1" outlineLevel="1">
      <c r="A12" s="42" t="s">
        <v>10</v>
      </c>
      <c r="B12" s="43" t="s">
        <v>10</v>
      </c>
      <c r="C12" s="43" t="s">
        <v>11</v>
      </c>
      <c r="D12" s="48">
        <v>-510788</v>
      </c>
      <c r="E12" s="282">
        <v>52903</v>
      </c>
      <c r="F12" s="283">
        <v>-457885</v>
      </c>
      <c r="G12" s="48">
        <v>-527480</v>
      </c>
      <c r="H12" s="282">
        <v>63034</v>
      </c>
      <c r="I12" s="283">
        <v>-464446</v>
      </c>
      <c r="J12" s="45">
        <f>IF((ABS((D12/G12)-1))&lt;100%,(D12/G12)-1,"N/A")</f>
        <v>-3.1644801698642588E-2</v>
      </c>
      <c r="K12" s="45">
        <f>IF((ABS((F12/I12)-1))&lt;100%,(F12/I12)-1,"N/A")</f>
        <v>-1.4126507710261249E-2</v>
      </c>
      <c r="L12" s="48">
        <v>-412255</v>
      </c>
      <c r="M12" s="282">
        <v>53170</v>
      </c>
      <c r="N12" s="283">
        <v>-359085</v>
      </c>
      <c r="O12" s="48">
        <v>-413827</v>
      </c>
      <c r="P12" s="282">
        <v>63888</v>
      </c>
      <c r="Q12" s="283">
        <v>-349939</v>
      </c>
      <c r="R12" s="45">
        <f>IF((ABS((L12/O12)-1))&lt;100%,(L12/O12)-1,"N/A")</f>
        <v>-3.7986888240738592E-3</v>
      </c>
      <c r="S12" s="45">
        <f>IF((ABS((N12/Q12)-1))&lt;100%,(N12/Q12)-1,"N/A")</f>
        <v>2.6135983700016352E-2</v>
      </c>
      <c r="T12" s="48">
        <v>-495192</v>
      </c>
      <c r="U12" s="282">
        <v>53920</v>
      </c>
      <c r="V12" s="283">
        <v>-441272</v>
      </c>
      <c r="W12" s="48">
        <v>-497845</v>
      </c>
      <c r="X12" s="282">
        <v>63505</v>
      </c>
      <c r="Y12" s="283">
        <v>-434340</v>
      </c>
      <c r="Z12" s="45">
        <f>IF((ABS((T12/W12)-1))&lt;100%,(T12/W12)-1,"N/A")</f>
        <v>-5.3289678514396588E-3</v>
      </c>
      <c r="AA12" s="45">
        <f>IF((ABS((V12/Y12)-1))&lt;100%,(V12/Y12)-1,"N/A")</f>
        <v>1.5959847124372706E-2</v>
      </c>
      <c r="AB12" s="48">
        <v>-515684</v>
      </c>
      <c r="AC12" s="282">
        <v>46668</v>
      </c>
      <c r="AD12" s="283">
        <v>-469016</v>
      </c>
      <c r="AE12" s="48">
        <v>-513061</v>
      </c>
      <c r="AF12" s="282">
        <v>63571</v>
      </c>
      <c r="AG12" s="283">
        <v>-449490</v>
      </c>
      <c r="AH12" s="45">
        <f>IF((ABS((AB12/AE12)-1))&lt;100%,(AB12/AE12)-1,"N/A")</f>
        <v>5.1124525153929401E-3</v>
      </c>
      <c r="AI12" s="45">
        <f>IF((ABS((AD12/AG12)-1))&lt;100%,(AD12/AG12)-1,"N/A")</f>
        <v>4.3440343500411593E-2</v>
      </c>
    </row>
    <row r="13" spans="1:35" s="25" customFormat="1" hidden="1" outlineLevel="1">
      <c r="A13" s="42" t="s">
        <v>153</v>
      </c>
      <c r="B13" s="43" t="s">
        <v>197</v>
      </c>
      <c r="C13" s="43" t="s">
        <v>95</v>
      </c>
      <c r="D13" s="48">
        <v>-57405</v>
      </c>
      <c r="E13" s="282">
        <v>-34079</v>
      </c>
      <c r="F13" s="283">
        <v>-91484</v>
      </c>
      <c r="G13" s="48">
        <v>-51113</v>
      </c>
      <c r="H13" s="282">
        <v>-40838</v>
      </c>
      <c r="I13" s="283">
        <v>-91951</v>
      </c>
      <c r="J13" s="45">
        <f>IF((ABS((D13/G13)-1))&lt;100%,(D13/G13)-1,"N/A")</f>
        <v>0.12309979848570807</v>
      </c>
      <c r="K13" s="45">
        <f>IF((ABS((F13/I13)-1))&lt;100%,(F13/I13)-1,"N/A")</f>
        <v>-5.0787919652858227E-3</v>
      </c>
      <c r="L13" s="48">
        <v>-54871</v>
      </c>
      <c r="M13" s="282">
        <v>-34165</v>
      </c>
      <c r="N13" s="283">
        <v>-89036</v>
      </c>
      <c r="O13" s="48">
        <v>-48095</v>
      </c>
      <c r="P13" s="282">
        <v>-40983</v>
      </c>
      <c r="Q13" s="283">
        <v>-89078</v>
      </c>
      <c r="R13" s="45">
        <f>IF((ABS((L13/O13)-1))&lt;100%,(L13/O13)-1,"N/A")</f>
        <v>0.1408878261773574</v>
      </c>
      <c r="S13" s="45">
        <f>IF((ABS((N13/Q13)-1))&lt;100%,(N13/Q13)-1,"N/A")</f>
        <v>-4.7149689036574127E-4</v>
      </c>
      <c r="T13" s="48">
        <v>-56511</v>
      </c>
      <c r="U13" s="282">
        <v>-34867</v>
      </c>
      <c r="V13" s="283">
        <v>-91378</v>
      </c>
      <c r="W13" s="48">
        <v>-50742</v>
      </c>
      <c r="X13" s="282">
        <v>-40731</v>
      </c>
      <c r="Y13" s="283">
        <v>-91473</v>
      </c>
      <c r="Z13" s="45">
        <f>IF((ABS((T13/W13)-1))&lt;100%,(T13/W13)-1,"N/A")</f>
        <v>0.11369279886484573</v>
      </c>
      <c r="AA13" s="45">
        <f>IF((ABS((V13/Y13)-1))&lt;100%,(V13/Y13)-1,"N/A")</f>
        <v>-1.0385578258065298E-3</v>
      </c>
      <c r="AB13" s="48">
        <v>-59795</v>
      </c>
      <c r="AC13" s="282">
        <v>-28371</v>
      </c>
      <c r="AD13" s="283">
        <v>-88166</v>
      </c>
      <c r="AE13" s="48">
        <v>-46368</v>
      </c>
      <c r="AF13" s="282">
        <v>-40769</v>
      </c>
      <c r="AG13" s="283">
        <v>-87137</v>
      </c>
      <c r="AH13" s="45">
        <f>IF((ABS((AB13/AE13)-1))&lt;100%,(AB13/AE13)-1,"N/A")</f>
        <v>0.28957470669427199</v>
      </c>
      <c r="AI13" s="45">
        <f>IF((ABS((AD13/AG13)-1))&lt;100%,(AD13/AG13)-1,"N/A")</f>
        <v>1.1808990440341116E-2</v>
      </c>
    </row>
    <row r="14" spans="1:35" s="37" customFormat="1" ht="15.75" collapsed="1">
      <c r="A14" s="66"/>
      <c r="B14" s="68" t="s">
        <v>304</v>
      </c>
      <c r="C14" s="68" t="s">
        <v>305</v>
      </c>
      <c r="D14" s="72">
        <f>D12+D13</f>
        <v>-568193</v>
      </c>
      <c r="E14" s="288">
        <f t="shared" ref="E14:Q14" si="16">E12+E13</f>
        <v>18824</v>
      </c>
      <c r="F14" s="289">
        <f t="shared" si="16"/>
        <v>-549369</v>
      </c>
      <c r="G14" s="72">
        <f t="shared" si="16"/>
        <v>-578593</v>
      </c>
      <c r="H14" s="288">
        <f t="shared" si="16"/>
        <v>22196</v>
      </c>
      <c r="I14" s="289">
        <f t="shared" si="16"/>
        <v>-556397</v>
      </c>
      <c r="J14" s="70">
        <f>IF((ABS((D14/G14)-1))&lt;100%,(D14/G14)-1,"N/A")</f>
        <v>-1.7974638476441984E-2</v>
      </c>
      <c r="K14" s="70">
        <f>IF((ABS((F14/I14)-1))&lt;100%,(F14/I14)-1,"N/A")</f>
        <v>-1.2631268680456609E-2</v>
      </c>
      <c r="L14" s="72">
        <f t="shared" si="16"/>
        <v>-467126</v>
      </c>
      <c r="M14" s="288">
        <f t="shared" si="16"/>
        <v>19005</v>
      </c>
      <c r="N14" s="289">
        <f t="shared" si="16"/>
        <v>-448121</v>
      </c>
      <c r="O14" s="72">
        <f t="shared" si="16"/>
        <v>-461922</v>
      </c>
      <c r="P14" s="288">
        <f t="shared" si="16"/>
        <v>22905</v>
      </c>
      <c r="Q14" s="289">
        <f t="shared" si="16"/>
        <v>-439017</v>
      </c>
      <c r="R14" s="70">
        <f>IF((ABS((L14/O14)-1))&lt;100%,(L14/O14)-1,"N/A")</f>
        <v>1.1265971311173795E-2</v>
      </c>
      <c r="S14" s="70">
        <f>IF((ABS((N14/Q14)-1))&lt;100%,(N14/Q14)-1,"N/A")</f>
        <v>2.0737237965728017E-2</v>
      </c>
      <c r="T14" s="72">
        <f t="shared" ref="T14:Y14" si="17">T12+T13</f>
        <v>-551703</v>
      </c>
      <c r="U14" s="288">
        <f t="shared" si="17"/>
        <v>19053</v>
      </c>
      <c r="V14" s="289">
        <f t="shared" si="17"/>
        <v>-532650</v>
      </c>
      <c r="W14" s="72">
        <f t="shared" si="17"/>
        <v>-548587</v>
      </c>
      <c r="X14" s="288">
        <f t="shared" si="17"/>
        <v>22774</v>
      </c>
      <c r="Y14" s="289">
        <f t="shared" si="17"/>
        <v>-525813</v>
      </c>
      <c r="Z14" s="70">
        <f>IF((ABS((T14/W14)-1))&lt;100%,(T14/W14)-1,"N/A")</f>
        <v>5.6800471028295441E-3</v>
      </c>
      <c r="AA14" s="70">
        <f>IF((ABS((V14/Y14)-1))&lt;100%,(V14/Y14)-1,"N/A")</f>
        <v>1.3002721499848713E-2</v>
      </c>
      <c r="AB14" s="72">
        <f t="shared" ref="AB14:AG14" si="18">AB12+AB13</f>
        <v>-575479</v>
      </c>
      <c r="AC14" s="288">
        <f t="shared" si="18"/>
        <v>18297</v>
      </c>
      <c r="AD14" s="289">
        <f t="shared" si="18"/>
        <v>-557182</v>
      </c>
      <c r="AE14" s="72">
        <f t="shared" si="18"/>
        <v>-559429</v>
      </c>
      <c r="AF14" s="288">
        <f t="shared" si="18"/>
        <v>22802</v>
      </c>
      <c r="AG14" s="289">
        <f t="shared" si="18"/>
        <v>-536627</v>
      </c>
      <c r="AH14" s="70">
        <f>IF((ABS((AB14/AE14)-1))&lt;100%,(AB14/AE14)-1,"N/A")</f>
        <v>2.8689967806459826E-2</v>
      </c>
      <c r="AI14" s="70">
        <f>IF((ABS((AD14/AG14)-1))&lt;100%,(AD14/AG14)-1,"N/A")</f>
        <v>3.8304073406667971E-2</v>
      </c>
    </row>
    <row r="15" spans="1:35" s="291" customFormat="1" ht="11.25">
      <c r="A15" s="153" t="s">
        <v>153</v>
      </c>
      <c r="B15" s="58" t="s">
        <v>600</v>
      </c>
      <c r="C15" s="59" t="s">
        <v>599</v>
      </c>
      <c r="D15" s="63">
        <f>IFERROR(-D14/D$7,"")</f>
        <v>0.20806604585419086</v>
      </c>
      <c r="E15" s="290" t="str">
        <f t="shared" ref="E15" si="19">IFERROR(E14/E$7,"")</f>
        <v/>
      </c>
      <c r="F15" s="287">
        <f>IFERROR(-F14/F$7,"")</f>
        <v>0.20117290347623251</v>
      </c>
      <c r="G15" s="63">
        <f>IFERROR(-G14/G$7,"")</f>
        <v>0.21822704411173993</v>
      </c>
      <c r="H15" s="290" t="str">
        <f t="shared" ref="H15" si="20">IFERROR(H14/H$7,"")</f>
        <v/>
      </c>
      <c r="I15" s="287">
        <f>IFERROR(-I14/I$7,"")</f>
        <v>0.20985541246202385</v>
      </c>
      <c r="J15" s="61">
        <f>IF((ABS((D15-G15)*10000))&lt;1000,(D15-G15)*10000,"N/A")</f>
        <v>-101.6099825754907</v>
      </c>
      <c r="K15" s="61">
        <f>IF((ABS((F15-I15)*10000))&lt;1000,(F15-I15)*10000,"N/A")</f>
        <v>-86.825089857913426</v>
      </c>
      <c r="L15" s="63">
        <f>IFERROR(-L14/L$7,"")</f>
        <v>0.17260968659284265</v>
      </c>
      <c r="M15" s="290" t="str">
        <f t="shared" ref="M15" si="21">IFERROR(M14/M$7,"")</f>
        <v/>
      </c>
      <c r="N15" s="287">
        <f>IFERROR(-N14/N$7,"")</f>
        <v>0.16558706936816028</v>
      </c>
      <c r="O15" s="63">
        <f>IFERROR(-O14/O$7,"")</f>
        <v>0.17533866574351592</v>
      </c>
      <c r="P15" s="290" t="str">
        <f t="shared" ref="P15" si="22">IFERROR(P14/P$7,"")</f>
        <v/>
      </c>
      <c r="Q15" s="287">
        <f>IFERROR(-Q14/Q$7,"")</f>
        <v>0.16664427115123578</v>
      </c>
      <c r="R15" s="61">
        <f>IF((ABS((L15-O15)*10000))&lt;1000,(L15-O15)*10000,"N/A")</f>
        <v>-27.289791506732719</v>
      </c>
      <c r="S15" s="61">
        <f>IF((ABS((N15-Q15)*10000))&lt;1000,(N15-Q15)*10000,"N/A")</f>
        <v>-10.572017830755009</v>
      </c>
      <c r="T15" s="63">
        <f>IFERROR(-T14/T$7,"")</f>
        <v>0.1976628120776803</v>
      </c>
      <c r="U15" s="290" t="str">
        <f t="shared" ref="U15" si="23">IFERROR(U14/U$7,"")</f>
        <v/>
      </c>
      <c r="V15" s="287">
        <f>IFERROR(-V14/V$7,"")</f>
        <v>0.19083654947168388</v>
      </c>
      <c r="W15" s="63">
        <f>IFERROR(-W14/W$7,"")</f>
        <v>0.20652788135998407</v>
      </c>
      <c r="X15" s="290" t="str">
        <f t="shared" ref="X15" si="24">IFERROR(X14/X$7,"")</f>
        <v/>
      </c>
      <c r="Y15" s="287">
        <f>IFERROR(-Y14/Y$7,"")</f>
        <v>0.19795409822241011</v>
      </c>
      <c r="Z15" s="61">
        <f>IF((ABS((T15-W15)*10000))&lt;1000,(T15-W15)*10000,"N/A")</f>
        <v>-88.650692823037673</v>
      </c>
      <c r="AA15" s="61">
        <f>IF((ABS((V15-Y15)*10000))&lt;1000,(V15-Y15)*10000,"N/A")</f>
        <v>-71.175487507262318</v>
      </c>
      <c r="AB15" s="63">
        <f>IFERROR(-AB14/AB$7,"")</f>
        <v>0.17674123340706266</v>
      </c>
      <c r="AC15" s="290" t="str">
        <f t="shared" ref="AC15" si="25">IFERROR(AC14/AC$7,"")</f>
        <v/>
      </c>
      <c r="AD15" s="287">
        <f>IFERROR(-AD14/AD$7,"")</f>
        <v>0.17112185485867248</v>
      </c>
      <c r="AE15" s="63">
        <f>IFERROR(-AE14/AE$7,"")</f>
        <v>0.18168541019022391</v>
      </c>
      <c r="AF15" s="290">
        <f t="shared" ref="AF15" si="26">IFERROR(AF14/AF$7,"")</f>
        <v>-22802</v>
      </c>
      <c r="AG15" s="287">
        <f>IFERROR(-AG14/AG$7,"")</f>
        <v>0.1742800753595117</v>
      </c>
      <c r="AH15" s="61">
        <f>IF((ABS((AB15-AE15)*10000))&lt;1000,(AB15-AE15)*10000,"N/A")</f>
        <v>-49.441767831612523</v>
      </c>
      <c r="AI15" s="61">
        <f>IF((ABS((AD15-AG15)*10000))&lt;1000,(AD15-AG15)*10000,"N/A")</f>
        <v>-31.582205008392204</v>
      </c>
    </row>
    <row r="16" spans="1:35" s="25" customFormat="1">
      <c r="A16" s="66" t="s">
        <v>12</v>
      </c>
      <c r="B16" s="144" t="s">
        <v>12</v>
      </c>
      <c r="C16" s="144" t="s">
        <v>13</v>
      </c>
      <c r="D16" s="52">
        <v>40438</v>
      </c>
      <c r="E16" s="284">
        <v>22647</v>
      </c>
      <c r="F16" s="285">
        <v>63085</v>
      </c>
      <c r="G16" s="52">
        <v>35710</v>
      </c>
      <c r="H16" s="284">
        <v>26168</v>
      </c>
      <c r="I16" s="285">
        <v>61878</v>
      </c>
      <c r="J16" s="51">
        <f>IF((ABS((D16/G16)-1))&lt;100%,(D16/G16)-1,"N/A")</f>
        <v>0.13239988798655844</v>
      </c>
      <c r="K16" s="51">
        <f>IF((ABS((F16/I16)-1))&lt;100%,(F16/I16)-1,"N/A")</f>
        <v>1.9506124955557702E-2</v>
      </c>
      <c r="L16" s="52">
        <v>41951</v>
      </c>
      <c r="M16" s="284">
        <v>23047</v>
      </c>
      <c r="N16" s="285">
        <v>64998</v>
      </c>
      <c r="O16" s="52">
        <v>60582</v>
      </c>
      <c r="P16" s="284">
        <v>26894</v>
      </c>
      <c r="Q16" s="285">
        <v>87476</v>
      </c>
      <c r="R16" s="51">
        <f>IF((ABS((L16/O16)-1))&lt;100%,(L16/O16)-1,"N/A")</f>
        <v>-0.30753359083556175</v>
      </c>
      <c r="S16" s="51">
        <f>IF((ABS((N16/Q16)-1))&lt;100%,(N16/Q16)-1,"N/A")</f>
        <v>-0.25696190955233433</v>
      </c>
      <c r="T16" s="52">
        <v>43075</v>
      </c>
      <c r="U16" s="284">
        <v>22677</v>
      </c>
      <c r="V16" s="285">
        <v>65752</v>
      </c>
      <c r="W16" s="52">
        <v>19631</v>
      </c>
      <c r="X16" s="284">
        <v>26711</v>
      </c>
      <c r="Y16" s="285">
        <v>46342</v>
      </c>
      <c r="Z16" s="51" t="str">
        <f>IF((ABS((T16/W16)-1))&lt;100%,(T16/W16)-1,"N/A")</f>
        <v>N/A</v>
      </c>
      <c r="AA16" s="51">
        <f>IF((ABS((V16/Y16)-1))&lt;100%,(V16/Y16)-1,"N/A")</f>
        <v>0.41884251866557332</v>
      </c>
      <c r="AB16" s="52">
        <v>190915</v>
      </c>
      <c r="AC16" s="284">
        <v>29391</v>
      </c>
      <c r="AD16" s="285">
        <v>220306</v>
      </c>
      <c r="AE16" s="52">
        <v>155704</v>
      </c>
      <c r="AF16" s="284">
        <v>26785</v>
      </c>
      <c r="AG16" s="285">
        <v>182489</v>
      </c>
      <c r="AH16" s="51">
        <f>IF((ABS((AB16/AE16)-1))&lt;100%,(AB16/AE16)-1,"N/A")</f>
        <v>0.22614062580280536</v>
      </c>
      <c r="AI16" s="51">
        <f>IF((ABS((AD16/AG16)-1))&lt;100%,(AD16/AG16)-1,"N/A")</f>
        <v>0.20722892886694533</v>
      </c>
    </row>
    <row r="17" spans="1:35" s="64" customFormat="1" ht="11.25">
      <c r="A17" s="57" t="s">
        <v>14</v>
      </c>
      <c r="B17" s="59" t="s">
        <v>14</v>
      </c>
      <c r="C17" s="59" t="s">
        <v>249</v>
      </c>
      <c r="D17" s="63">
        <f t="shared" ref="D17:I17" si="27">IFERROR(D16/D$7,"")</f>
        <v>1.4807952161064585E-2</v>
      </c>
      <c r="E17" s="286" t="str">
        <f t="shared" si="27"/>
        <v/>
      </c>
      <c r="F17" s="287">
        <f t="shared" si="27"/>
        <v>2.3101035216399411E-2</v>
      </c>
      <c r="G17" s="63">
        <f t="shared" si="27"/>
        <v>1.3468686529616213E-2</v>
      </c>
      <c r="H17" s="286" t="str">
        <f t="shared" si="27"/>
        <v/>
      </c>
      <c r="I17" s="287">
        <f t="shared" si="27"/>
        <v>2.3338431393995857E-2</v>
      </c>
      <c r="J17" s="61">
        <f>IF((ABS((D17-G17)*10000))&lt;1000,(D17-G17)*10000,"N/A")</f>
        <v>13.39265631448372</v>
      </c>
      <c r="K17" s="61">
        <f>IF((ABS((F17-I17)*10000))&lt;1000,(F17-I17)*10000,"N/A")</f>
        <v>-2.3739617759644531</v>
      </c>
      <c r="L17" s="63">
        <f t="shared" ref="L17:Q17" si="28">IFERROR(L16/L$7,"")</f>
        <v>1.5501489881223358E-2</v>
      </c>
      <c r="M17" s="286" t="str">
        <f t="shared" si="28"/>
        <v/>
      </c>
      <c r="N17" s="287">
        <f t="shared" si="28"/>
        <v>2.4017683471186761E-2</v>
      </c>
      <c r="O17" s="63">
        <f t="shared" si="28"/>
        <v>2.2996018912443406E-2</v>
      </c>
      <c r="P17" s="286" t="str">
        <f t="shared" si="28"/>
        <v/>
      </c>
      <c r="Q17" s="287">
        <f t="shared" si="28"/>
        <v>3.3204578098856082E-2</v>
      </c>
      <c r="R17" s="61">
        <f>IF((ABS((L17-O17)*10000))&lt;1000,(L17-O17)*10000,"N/A")</f>
        <v>-74.94529031220047</v>
      </c>
      <c r="S17" s="61">
        <f>IF((ABS((N17-Q17)*10000))&lt;1000,(N17-Q17)*10000,"N/A")</f>
        <v>-91.868946276693208</v>
      </c>
      <c r="T17" s="63">
        <f t="shared" ref="T17:Y17" si="29">IFERROR(T16/T$7,"")</f>
        <v>1.5432806474219062E-2</v>
      </c>
      <c r="U17" s="286" t="str">
        <f t="shared" si="29"/>
        <v/>
      </c>
      <c r="V17" s="287">
        <f t="shared" si="29"/>
        <v>2.3557467006218264E-2</v>
      </c>
      <c r="W17" s="63">
        <f t="shared" si="29"/>
        <v>7.3905302877717615E-3</v>
      </c>
      <c r="X17" s="286" t="str">
        <f t="shared" si="29"/>
        <v/>
      </c>
      <c r="Y17" s="287">
        <f t="shared" si="29"/>
        <v>1.7446485385152002E-2</v>
      </c>
      <c r="Z17" s="61">
        <f>IF((ABS((T17-W17)*10000))&lt;1000,(T17-W17)*10000,"N/A")</f>
        <v>80.422761864472989</v>
      </c>
      <c r="AA17" s="61">
        <f>IF((ABS((V17-Y17)*10000))&lt;1000,(V17-Y17)*10000,"N/A")</f>
        <v>61.109816210662622</v>
      </c>
      <c r="AB17" s="63">
        <f t="shared" ref="AB17:AG17" si="30">IFERROR(AB16/AB$7,"")</f>
        <v>5.8633855581019231E-2</v>
      </c>
      <c r="AC17" s="286" t="str">
        <f t="shared" si="30"/>
        <v/>
      </c>
      <c r="AD17" s="287">
        <f t="shared" si="30"/>
        <v>6.7660425779179342E-2</v>
      </c>
      <c r="AE17" s="63">
        <f t="shared" si="30"/>
        <v>5.0567891740075373E-2</v>
      </c>
      <c r="AF17" s="286">
        <f t="shared" si="30"/>
        <v>-26785</v>
      </c>
      <c r="AG17" s="287">
        <f t="shared" si="30"/>
        <v>5.926685886524892E-2</v>
      </c>
      <c r="AH17" s="61">
        <f>IF((ABS((AB17-AE17)*10000))&lt;1000,(AB17-AE17)*10000,"N/A")</f>
        <v>80.659638409438585</v>
      </c>
      <c r="AI17" s="61">
        <f>IF((ABS((AD17-AG17)*10000))&lt;1000,(AD17-AG17)*10000,"N/A")</f>
        <v>83.935669139304224</v>
      </c>
    </row>
    <row r="18" spans="1:35" s="25" customFormat="1" hidden="1" outlineLevel="1">
      <c r="A18" s="42" t="s">
        <v>15</v>
      </c>
      <c r="B18" s="43" t="s">
        <v>15</v>
      </c>
      <c r="C18" s="43" t="s">
        <v>128</v>
      </c>
      <c r="D18" s="48">
        <v>-19491</v>
      </c>
      <c r="E18" s="282">
        <v>0</v>
      </c>
      <c r="F18" s="283">
        <v>-19491</v>
      </c>
      <c r="G18" s="48">
        <v>-37922</v>
      </c>
      <c r="H18" s="282">
        <v>106</v>
      </c>
      <c r="I18" s="283">
        <v>-37816</v>
      </c>
      <c r="J18" s="45">
        <f>IF((ABS((D18/G18)-1))&lt;100%,(D18/G18)-1,"N/A")</f>
        <v>-0.48602394388481618</v>
      </c>
      <c r="K18" s="45">
        <f>IF((ABS((F18/I18)-1))&lt;100%,(F18/I18)-1,"N/A")</f>
        <v>-0.48458324518722229</v>
      </c>
      <c r="L18" s="48">
        <v>-10572</v>
      </c>
      <c r="M18" s="282">
        <v>0</v>
      </c>
      <c r="N18" s="283">
        <v>-10572</v>
      </c>
      <c r="O18" s="48">
        <v>-8708</v>
      </c>
      <c r="P18" s="282">
        <v>71</v>
      </c>
      <c r="Q18" s="283">
        <v>-8637</v>
      </c>
      <c r="R18" s="45">
        <f>IF((ABS((L18/O18)-1))&lt;100%,(L18/O18)-1,"N/A")</f>
        <v>0.21405604042259996</v>
      </c>
      <c r="S18" s="45">
        <f>IF((ABS((N18/Q18)-1))&lt;100%,(N18/Q18)-1,"N/A")</f>
        <v>0.22403612365404646</v>
      </c>
      <c r="T18" s="48">
        <v>-2964</v>
      </c>
      <c r="U18" s="282">
        <v>172</v>
      </c>
      <c r="V18" s="283">
        <v>-2792</v>
      </c>
      <c r="W18" s="48">
        <v>-2032</v>
      </c>
      <c r="X18" s="282">
        <v>4</v>
      </c>
      <c r="Y18" s="283">
        <v>-2028</v>
      </c>
      <c r="Z18" s="45">
        <f>IF((ABS((T18/W18)-1))&lt;100%,(T18/W18)-1,"N/A")</f>
        <v>0.45866141732283472</v>
      </c>
      <c r="AA18" s="45">
        <f>IF((ABS((V18/Y18)-1))&lt;100%,(V18/Y18)-1,"N/A")</f>
        <v>0.37672583826429973</v>
      </c>
      <c r="AB18" s="48">
        <v>-37675</v>
      </c>
      <c r="AC18" s="282">
        <v>155</v>
      </c>
      <c r="AD18" s="283">
        <v>-37520</v>
      </c>
      <c r="AE18" s="48">
        <v>-22043</v>
      </c>
      <c r="AF18" s="282">
        <v>-4</v>
      </c>
      <c r="AG18" s="283">
        <v>-22047</v>
      </c>
      <c r="AH18" s="45">
        <f>IF((ABS((AB18/AE18)-1))&lt;100%,(AB18/AE18)-1,"N/A")</f>
        <v>0.70915937032164411</v>
      </c>
      <c r="AI18" s="45">
        <f>IF((ABS((AD18/AG18)-1))&lt;100%,(AD18/AG18)-1,"N/A")</f>
        <v>0.70181884156574581</v>
      </c>
    </row>
    <row r="19" spans="1:35" s="37" customFormat="1" ht="15.75" collapsed="1">
      <c r="A19" s="66" t="s">
        <v>16</v>
      </c>
      <c r="B19" s="68" t="s">
        <v>16</v>
      </c>
      <c r="C19" s="68" t="s">
        <v>253</v>
      </c>
      <c r="D19" s="72">
        <v>20947</v>
      </c>
      <c r="E19" s="288">
        <v>22647</v>
      </c>
      <c r="F19" s="289">
        <v>43594</v>
      </c>
      <c r="G19" s="72">
        <v>-2212</v>
      </c>
      <c r="H19" s="288">
        <v>26274</v>
      </c>
      <c r="I19" s="289">
        <v>24062</v>
      </c>
      <c r="J19" s="70" t="str">
        <f>IF((ABS((D19/G19)-1))&lt;100%,(D19/G19)-1,"N/A")</f>
        <v>N/A</v>
      </c>
      <c r="K19" s="70">
        <f>IF((ABS((F19/I19)-1))&lt;100%,(F19/I19)-1,"N/A")</f>
        <v>0.81173634776826531</v>
      </c>
      <c r="L19" s="72">
        <v>31379</v>
      </c>
      <c r="M19" s="288">
        <v>23047</v>
      </c>
      <c r="N19" s="289">
        <v>54426</v>
      </c>
      <c r="O19" s="72">
        <v>51874</v>
      </c>
      <c r="P19" s="288">
        <v>26965</v>
      </c>
      <c r="Q19" s="289">
        <v>78839</v>
      </c>
      <c r="R19" s="70">
        <f>IF((ABS((L19/O19)-1))&lt;100%,(L19/O19)-1,"N/A")</f>
        <v>-0.39509195357982807</v>
      </c>
      <c r="S19" s="70">
        <f>IF((ABS((N19/Q19)-1))&lt;100%,(N19/Q19)-1,"N/A")</f>
        <v>-0.30965638833572218</v>
      </c>
      <c r="T19" s="72">
        <v>40111</v>
      </c>
      <c r="U19" s="288">
        <v>22849</v>
      </c>
      <c r="V19" s="289">
        <v>62960</v>
      </c>
      <c r="W19" s="72">
        <v>17599</v>
      </c>
      <c r="X19" s="288">
        <v>26715</v>
      </c>
      <c r="Y19" s="289">
        <v>44314</v>
      </c>
      <c r="Z19" s="70" t="str">
        <f>IF((ABS((T19/W19)-1))&lt;100%,(T19/W19)-1,"N/A")</f>
        <v>N/A</v>
      </c>
      <c r="AA19" s="70">
        <f>IF((ABS((V19/Y19)-1))&lt;100%,(V19/Y19)-1,"N/A")</f>
        <v>0.4207699598321073</v>
      </c>
      <c r="AB19" s="72">
        <v>153240</v>
      </c>
      <c r="AC19" s="288">
        <v>29546</v>
      </c>
      <c r="AD19" s="289">
        <v>182786</v>
      </c>
      <c r="AE19" s="72">
        <v>133661</v>
      </c>
      <c r="AF19" s="288">
        <v>26781</v>
      </c>
      <c r="AG19" s="289">
        <v>160442</v>
      </c>
      <c r="AH19" s="70">
        <f>IF((ABS((AB19/AE19)-1))&lt;100%,(AB19/AE19)-1,"N/A")</f>
        <v>0.14648251920904376</v>
      </c>
      <c r="AI19" s="70">
        <f>IF((ABS((AD19/AG19)-1))&lt;100%,(AD19/AG19)-1,"N/A")</f>
        <v>0.13926527966492563</v>
      </c>
    </row>
    <row r="20" spans="1:35" s="64" customFormat="1" ht="11.25" hidden="1" outlineLevel="1">
      <c r="A20" s="57" t="s">
        <v>17</v>
      </c>
      <c r="B20" s="59" t="s">
        <v>17</v>
      </c>
      <c r="C20" s="59" t="s">
        <v>18</v>
      </c>
      <c r="D20" s="63">
        <f t="shared" ref="D20:I20" si="31">IFERROR(D19/D$7,"")</f>
        <v>7.6705616973594109E-3</v>
      </c>
      <c r="E20" s="286" t="str">
        <f t="shared" si="31"/>
        <v/>
      </c>
      <c r="F20" s="287">
        <f t="shared" si="31"/>
        <v>1.5963644752694236E-2</v>
      </c>
      <c r="G20" s="63">
        <f t="shared" si="31"/>
        <v>-8.3429668450044981E-4</v>
      </c>
      <c r="H20" s="286" t="str">
        <f t="shared" si="31"/>
        <v/>
      </c>
      <c r="I20" s="287">
        <f t="shared" si="31"/>
        <v>9.0754280390821975E-3</v>
      </c>
      <c r="J20" s="61">
        <f>IF((ABS((D20-G20)*10000))&lt;1000,(D20-G20)*10000,"N/A")</f>
        <v>85.048583818598601</v>
      </c>
      <c r="K20" s="61">
        <f>IF((ABS((F20-I20)*10000))&lt;1000,(F20-I20)*10000,"N/A")</f>
        <v>68.882167136120387</v>
      </c>
      <c r="L20" s="63">
        <f t="shared" ref="L20:Q20" si="32">IFERROR(L19/L$7,"")</f>
        <v>1.159498584021615E-2</v>
      </c>
      <c r="M20" s="286" t="str">
        <f t="shared" si="32"/>
        <v/>
      </c>
      <c r="N20" s="287">
        <f t="shared" si="32"/>
        <v>2.0111179430179555E-2</v>
      </c>
      <c r="O20" s="63">
        <f t="shared" si="32"/>
        <v>1.9690592668847002E-2</v>
      </c>
      <c r="P20" s="286" t="str">
        <f t="shared" si="32"/>
        <v/>
      </c>
      <c r="Q20" s="287">
        <f t="shared" si="32"/>
        <v>2.9926102390778211E-2</v>
      </c>
      <c r="R20" s="61">
        <f>IF((ABS((L20-O20)*10000))&lt;1000,(L20-O20)*10000,"N/A")</f>
        <v>-80.956068286308508</v>
      </c>
      <c r="S20" s="61">
        <f>IF((ABS((N20-Q20)*10000))&lt;1000,(N20-Q20)*10000,"N/A")</f>
        <v>-98.149229605986562</v>
      </c>
      <c r="T20" s="63">
        <f t="shared" ref="T20:Y20" si="33">IFERROR(T19/T$7,"")</f>
        <v>1.4370871746660494E-2</v>
      </c>
      <c r="U20" s="286" t="str">
        <f t="shared" si="33"/>
        <v/>
      </c>
      <c r="V20" s="287">
        <f t="shared" si="33"/>
        <v>2.2557156021284556E-2</v>
      </c>
      <c r="W20" s="63">
        <f t="shared" si="33"/>
        <v>6.6255383085168981E-3</v>
      </c>
      <c r="X20" s="286" t="str">
        <f t="shared" si="33"/>
        <v/>
      </c>
      <c r="Y20" s="287">
        <f t="shared" si="33"/>
        <v>1.6682999295620081E-2</v>
      </c>
      <c r="Z20" s="61">
        <f>IF((ABS((T20-W20)*10000))&lt;1000,(T20-W20)*10000,"N/A")</f>
        <v>77.453334381435965</v>
      </c>
      <c r="AA20" s="61">
        <f>IF((ABS((V20-Y20)*10000))&lt;1000,(V20-Y20)*10000,"N/A")</f>
        <v>58.74156725664475</v>
      </c>
      <c r="AB20" s="63">
        <f t="shared" ref="AB20:AG20" si="34">IFERROR(AB19/AB$7,"")</f>
        <v>4.7063101533328378E-2</v>
      </c>
      <c r="AC20" s="286" t="str">
        <f t="shared" si="34"/>
        <v/>
      </c>
      <c r="AD20" s="287">
        <f t="shared" si="34"/>
        <v>5.6137275364597762E-2</v>
      </c>
      <c r="AE20" s="63">
        <f t="shared" si="34"/>
        <v>4.3409000268909051E-2</v>
      </c>
      <c r="AF20" s="286">
        <f t="shared" si="34"/>
        <v>-26781</v>
      </c>
      <c r="AG20" s="287">
        <f t="shared" si="34"/>
        <v>5.2106665991146134E-2</v>
      </c>
      <c r="AH20" s="61">
        <f>IF((ABS((AB20-AE20)*10000))&lt;1000,(AB20-AE20)*10000,"N/A")</f>
        <v>36.541012644193266</v>
      </c>
      <c r="AI20" s="61">
        <f>IF((ABS((AD20-AG20)*10000))&lt;1000,(AD20-AG20)*10000,"N/A")</f>
        <v>40.306093734516281</v>
      </c>
    </row>
    <row r="21" spans="1:35" s="25" customFormat="1" hidden="1" outlineLevel="1">
      <c r="A21" s="42" t="s">
        <v>19</v>
      </c>
      <c r="B21" s="43" t="s">
        <v>19</v>
      </c>
      <c r="C21" s="43" t="s">
        <v>131</v>
      </c>
      <c r="D21" s="48">
        <v>-80909</v>
      </c>
      <c r="E21" s="282">
        <v>-24002</v>
      </c>
      <c r="F21" s="283">
        <v>-104911</v>
      </c>
      <c r="G21" s="48">
        <v>-86548</v>
      </c>
      <c r="H21" s="282">
        <v>-32433</v>
      </c>
      <c r="I21" s="283">
        <v>-118981</v>
      </c>
      <c r="J21" s="45">
        <f t="shared" ref="J21:J28" si="35">IF((ABS((D21/G21)-1))&lt;100%,(D21/G21)-1,"N/A")</f>
        <v>-6.515459629338638E-2</v>
      </c>
      <c r="K21" s="45">
        <f t="shared" ref="K21:K28" si="36">IF((ABS((F21/I21)-1))&lt;100%,(F21/I21)-1,"N/A")</f>
        <v>-0.11825417503635038</v>
      </c>
      <c r="L21" s="48">
        <v>-85154</v>
      </c>
      <c r="M21" s="282">
        <v>-25051</v>
      </c>
      <c r="N21" s="283">
        <v>-110205</v>
      </c>
      <c r="O21" s="48">
        <v>-94514</v>
      </c>
      <c r="P21" s="282">
        <v>-33017</v>
      </c>
      <c r="Q21" s="283">
        <v>-127531</v>
      </c>
      <c r="R21" s="45">
        <f t="shared" ref="R21:R28" si="37">IF((ABS((L21/O21)-1))&lt;100%,(L21/O21)-1,"N/A")</f>
        <v>-9.9032947499841262E-2</v>
      </c>
      <c r="S21" s="45">
        <f t="shared" ref="S21:S28" si="38">IF((ABS((N21/Q21)-1))&lt;100%,(N21/Q21)-1,"N/A")</f>
        <v>-0.13585716414048354</v>
      </c>
      <c r="T21" s="48">
        <v>-90405</v>
      </c>
      <c r="U21" s="282">
        <v>-21787</v>
      </c>
      <c r="V21" s="283">
        <v>-112192</v>
      </c>
      <c r="W21" s="48">
        <v>-93060</v>
      </c>
      <c r="X21" s="282">
        <v>-32493</v>
      </c>
      <c r="Y21" s="283">
        <v>-125553</v>
      </c>
      <c r="Z21" s="45">
        <f t="shared" ref="Z21:Z25" si="39">IF((ABS((T21/W21)-1))&lt;100%,(T21/W21)-1,"N/A")</f>
        <v>-2.852998065764023E-2</v>
      </c>
      <c r="AA21" s="45">
        <f t="shared" ref="AA21:AA25" si="40">IF((ABS((V21/Y21)-1))&lt;100%,(V21/Y21)-1,"N/A")</f>
        <v>-0.10641721026180184</v>
      </c>
      <c r="AB21" s="48">
        <v>-121196</v>
      </c>
      <c r="AC21" s="282">
        <v>-24878</v>
      </c>
      <c r="AD21" s="283">
        <v>-146074</v>
      </c>
      <c r="AE21" s="48">
        <v>-85686</v>
      </c>
      <c r="AF21" s="282">
        <v>-31711</v>
      </c>
      <c r="AG21" s="283">
        <v>-117397</v>
      </c>
      <c r="AH21" s="45">
        <f t="shared" ref="AH21:AH25" si="41">IF((ABS((AB21/AE21)-1))&lt;100%,(AB21/AE21)-1,"N/A")</f>
        <v>0.41442009196368135</v>
      </c>
      <c r="AI21" s="45">
        <f t="shared" ref="AI21:AI25" si="42">IF((ABS((AD21/AG21)-1))&lt;100%,(AD21/AG21)-1,"N/A")</f>
        <v>0.24427370375733615</v>
      </c>
    </row>
    <row r="22" spans="1:35" s="25" customFormat="1" hidden="1" outlineLevel="1">
      <c r="A22" s="42" t="s">
        <v>20</v>
      </c>
      <c r="B22" s="43" t="s">
        <v>198</v>
      </c>
      <c r="C22" s="43" t="s">
        <v>195</v>
      </c>
      <c r="D22" s="48">
        <v>34915</v>
      </c>
      <c r="E22" s="282">
        <v>6</v>
      </c>
      <c r="F22" s="283">
        <v>34921</v>
      </c>
      <c r="G22" s="48">
        <v>74734</v>
      </c>
      <c r="H22" s="282">
        <v>3728</v>
      </c>
      <c r="I22" s="283">
        <v>78462</v>
      </c>
      <c r="J22" s="45">
        <f t="shared" si="35"/>
        <v>-0.53280969839698122</v>
      </c>
      <c r="K22" s="45">
        <f t="shared" si="36"/>
        <v>-0.55493104942519944</v>
      </c>
      <c r="L22" s="48">
        <v>23234</v>
      </c>
      <c r="M22" s="282">
        <v>5286</v>
      </c>
      <c r="N22" s="283">
        <v>28520</v>
      </c>
      <c r="O22" s="48">
        <v>132841</v>
      </c>
      <c r="P22" s="282">
        <v>-448</v>
      </c>
      <c r="Q22" s="283">
        <v>132393</v>
      </c>
      <c r="R22" s="45">
        <f t="shared" si="37"/>
        <v>-0.82509917871741401</v>
      </c>
      <c r="S22" s="45">
        <f t="shared" si="38"/>
        <v>-0.78458075578013942</v>
      </c>
      <c r="T22" s="48">
        <v>52378</v>
      </c>
      <c r="U22" s="282">
        <v>706</v>
      </c>
      <c r="V22" s="283">
        <v>53084</v>
      </c>
      <c r="W22" s="48">
        <v>51589</v>
      </c>
      <c r="X22" s="282">
        <v>-17865</v>
      </c>
      <c r="Y22" s="283">
        <v>33724</v>
      </c>
      <c r="Z22" s="45">
        <f t="shared" si="39"/>
        <v>1.5293958014305442E-2</v>
      </c>
      <c r="AA22" s="45">
        <f t="shared" si="40"/>
        <v>0.57407187759459144</v>
      </c>
      <c r="AB22" s="48">
        <v>44124</v>
      </c>
      <c r="AC22" s="282">
        <v>-700</v>
      </c>
      <c r="AD22" s="283">
        <v>43424</v>
      </c>
      <c r="AE22" s="48">
        <v>137595</v>
      </c>
      <c r="AF22" s="282">
        <v>4039</v>
      </c>
      <c r="AG22" s="283">
        <v>141634</v>
      </c>
      <c r="AH22" s="45">
        <f t="shared" si="41"/>
        <v>-0.67931974272320939</v>
      </c>
      <c r="AI22" s="45">
        <f t="shared" si="42"/>
        <v>-0.69340695030854171</v>
      </c>
    </row>
    <row r="23" spans="1:35" s="37" customFormat="1" ht="15.75" collapsed="1">
      <c r="A23" s="66" t="s">
        <v>21</v>
      </c>
      <c r="B23" s="68" t="s">
        <v>21</v>
      </c>
      <c r="C23" s="68" t="s">
        <v>22</v>
      </c>
      <c r="D23" s="72">
        <v>-25047</v>
      </c>
      <c r="E23" s="288">
        <v>-1349</v>
      </c>
      <c r="F23" s="289">
        <v>-26396</v>
      </c>
      <c r="G23" s="72">
        <v>-14026</v>
      </c>
      <c r="H23" s="288">
        <v>-2431</v>
      </c>
      <c r="I23" s="289">
        <v>-16457</v>
      </c>
      <c r="J23" s="70">
        <f t="shared" si="35"/>
        <v>0.78575502637958072</v>
      </c>
      <c r="K23" s="70">
        <f t="shared" si="36"/>
        <v>0.60393753417998419</v>
      </c>
      <c r="L23" s="72">
        <v>-30541</v>
      </c>
      <c r="M23" s="288">
        <v>3282</v>
      </c>
      <c r="N23" s="289">
        <v>-27259</v>
      </c>
      <c r="O23" s="72">
        <v>90201</v>
      </c>
      <c r="P23" s="288">
        <v>-6500</v>
      </c>
      <c r="Q23" s="289">
        <v>83701</v>
      </c>
      <c r="R23" s="70" t="str">
        <f t="shared" si="37"/>
        <v>N/A</v>
      </c>
      <c r="S23" s="70" t="str">
        <f t="shared" si="38"/>
        <v>N/A</v>
      </c>
      <c r="T23" s="72">
        <v>2084</v>
      </c>
      <c r="U23" s="288">
        <v>1768</v>
      </c>
      <c r="V23" s="289">
        <v>3852</v>
      </c>
      <c r="W23" s="72">
        <v>-23872</v>
      </c>
      <c r="X23" s="288">
        <v>-23643</v>
      </c>
      <c r="Y23" s="289">
        <v>-47515</v>
      </c>
      <c r="Z23" s="70" t="str">
        <f t="shared" si="39"/>
        <v>N/A</v>
      </c>
      <c r="AA23" s="70" t="str">
        <f t="shared" si="40"/>
        <v>N/A</v>
      </c>
      <c r="AB23" s="72">
        <v>76168</v>
      </c>
      <c r="AC23" s="288">
        <v>3968</v>
      </c>
      <c r="AD23" s="289">
        <v>80136</v>
      </c>
      <c r="AE23" s="72">
        <v>185570</v>
      </c>
      <c r="AF23" s="288">
        <v>-891</v>
      </c>
      <c r="AG23" s="289">
        <v>184679</v>
      </c>
      <c r="AH23" s="70">
        <f t="shared" si="41"/>
        <v>-0.58954572398555793</v>
      </c>
      <c r="AI23" s="70">
        <f t="shared" si="42"/>
        <v>-0.56607952176479182</v>
      </c>
    </row>
    <row r="24" spans="1:35" s="25" customFormat="1" hidden="1" outlineLevel="1">
      <c r="A24" s="42" t="s">
        <v>23</v>
      </c>
      <c r="B24" s="43" t="s">
        <v>199</v>
      </c>
      <c r="C24" s="43" t="s">
        <v>24</v>
      </c>
      <c r="D24" s="48">
        <v>12824</v>
      </c>
      <c r="E24" s="282">
        <v>1231</v>
      </c>
      <c r="F24" s="283">
        <v>14055</v>
      </c>
      <c r="G24" s="48">
        <v>24010</v>
      </c>
      <c r="H24" s="282">
        <v>1940</v>
      </c>
      <c r="I24" s="283">
        <v>25950</v>
      </c>
      <c r="J24" s="45">
        <f t="shared" si="35"/>
        <v>-0.46588921282798834</v>
      </c>
      <c r="K24" s="45">
        <f t="shared" si="36"/>
        <v>-0.45838150289017343</v>
      </c>
      <c r="L24" s="48">
        <v>7949</v>
      </c>
      <c r="M24" s="282">
        <v>1099</v>
      </c>
      <c r="N24" s="283">
        <v>9048</v>
      </c>
      <c r="O24" s="48">
        <v>28803</v>
      </c>
      <c r="P24" s="282">
        <v>1906</v>
      </c>
      <c r="Q24" s="283">
        <v>30709</v>
      </c>
      <c r="R24" s="45">
        <f t="shared" si="37"/>
        <v>-0.72402180328438015</v>
      </c>
      <c r="S24" s="45">
        <f t="shared" si="38"/>
        <v>-0.70536324855905441</v>
      </c>
      <c r="T24" s="48">
        <v>6360</v>
      </c>
      <c r="U24" s="282">
        <v>821</v>
      </c>
      <c r="V24" s="283">
        <v>7181</v>
      </c>
      <c r="W24" s="48">
        <v>14196</v>
      </c>
      <c r="X24" s="282">
        <v>1821</v>
      </c>
      <c r="Y24" s="283">
        <v>16017</v>
      </c>
      <c r="Z24" s="45">
        <f t="shared" si="39"/>
        <v>-0.55198647506339815</v>
      </c>
      <c r="AA24" s="45">
        <f t="shared" si="40"/>
        <v>-0.55166385715177624</v>
      </c>
      <c r="AB24" s="48">
        <v>883</v>
      </c>
      <c r="AC24" s="282">
        <v>-3898</v>
      </c>
      <c r="AD24" s="283">
        <v>-3015</v>
      </c>
      <c r="AE24" s="48">
        <v>-25468</v>
      </c>
      <c r="AF24" s="282">
        <v>1552</v>
      </c>
      <c r="AG24" s="283">
        <v>-23916</v>
      </c>
      <c r="AH24" s="45" t="str">
        <f t="shared" si="41"/>
        <v>N/A</v>
      </c>
      <c r="AI24" s="45">
        <f t="shared" si="42"/>
        <v>-0.87393376818866031</v>
      </c>
    </row>
    <row r="25" spans="1:35" s="37" customFormat="1" ht="15.75" collapsed="1">
      <c r="A25" s="66" t="s">
        <v>25</v>
      </c>
      <c r="B25" s="68" t="s">
        <v>204</v>
      </c>
      <c r="C25" s="68" t="s">
        <v>26</v>
      </c>
      <c r="D25" s="72">
        <v>-12223</v>
      </c>
      <c r="E25" s="288">
        <v>-118</v>
      </c>
      <c r="F25" s="289">
        <v>-12341</v>
      </c>
      <c r="G25" s="72">
        <v>9984</v>
      </c>
      <c r="H25" s="288">
        <v>-491</v>
      </c>
      <c r="I25" s="289">
        <v>9493</v>
      </c>
      <c r="J25" s="70" t="str">
        <f t="shared" si="35"/>
        <v>N/A</v>
      </c>
      <c r="K25" s="70" t="str">
        <f t="shared" si="36"/>
        <v>N/A</v>
      </c>
      <c r="L25" s="72">
        <v>-22592</v>
      </c>
      <c r="M25" s="288">
        <v>4381</v>
      </c>
      <c r="N25" s="289">
        <v>-18211</v>
      </c>
      <c r="O25" s="72">
        <v>119004</v>
      </c>
      <c r="P25" s="288">
        <v>-4594</v>
      </c>
      <c r="Q25" s="289">
        <v>114410</v>
      </c>
      <c r="R25" s="70" t="str">
        <f t="shared" si="37"/>
        <v>N/A</v>
      </c>
      <c r="S25" s="70" t="str">
        <f t="shared" si="38"/>
        <v>N/A</v>
      </c>
      <c r="T25" s="72">
        <v>8444</v>
      </c>
      <c r="U25" s="288">
        <v>2589</v>
      </c>
      <c r="V25" s="289">
        <v>11033</v>
      </c>
      <c r="W25" s="72">
        <v>-9676</v>
      </c>
      <c r="X25" s="288">
        <v>-21822</v>
      </c>
      <c r="Y25" s="289">
        <v>-31498</v>
      </c>
      <c r="Z25" s="70" t="str">
        <f t="shared" si="39"/>
        <v>N/A</v>
      </c>
      <c r="AA25" s="70" t="str">
        <f t="shared" si="40"/>
        <v>N/A</v>
      </c>
      <c r="AB25" s="72">
        <v>77051</v>
      </c>
      <c r="AC25" s="288">
        <v>70</v>
      </c>
      <c r="AD25" s="289">
        <v>77121</v>
      </c>
      <c r="AE25" s="72">
        <v>160102</v>
      </c>
      <c r="AF25" s="288">
        <v>661</v>
      </c>
      <c r="AG25" s="289">
        <v>160763</v>
      </c>
      <c r="AH25" s="70">
        <f t="shared" si="41"/>
        <v>-0.51873805449026245</v>
      </c>
      <c r="AI25" s="70">
        <f t="shared" si="42"/>
        <v>-0.52028140803543099</v>
      </c>
    </row>
    <row r="26" spans="1:35" s="25" customFormat="1" hidden="1" outlineLevel="1">
      <c r="A26" s="42" t="s">
        <v>27</v>
      </c>
      <c r="B26" s="43" t="s">
        <v>205</v>
      </c>
      <c r="C26" s="43" t="s">
        <v>202</v>
      </c>
      <c r="D26" s="48">
        <v>0</v>
      </c>
      <c r="E26" s="282">
        <v>0</v>
      </c>
      <c r="F26" s="283">
        <v>0</v>
      </c>
      <c r="G26" s="48">
        <v>0</v>
      </c>
      <c r="H26" s="282">
        <v>0</v>
      </c>
      <c r="I26" s="283">
        <v>0</v>
      </c>
      <c r="J26" s="45">
        <f>IFERROR(IF((ABS((D26/G26)-1))&lt;100%,(D26/G26)-1,"N/A"),0)</f>
        <v>0</v>
      </c>
      <c r="K26" s="45">
        <f>IFERROR(IF((ABS((E26/H26)-1))&lt;100%,(E26/H26)-1,"N/A"),0)</f>
        <v>0</v>
      </c>
      <c r="L26" s="48">
        <v>0</v>
      </c>
      <c r="M26" s="282">
        <v>0</v>
      </c>
      <c r="N26" s="283">
        <v>0</v>
      </c>
      <c r="O26" s="48">
        <v>0</v>
      </c>
      <c r="P26" s="282">
        <v>0</v>
      </c>
      <c r="Q26" s="283">
        <v>0</v>
      </c>
      <c r="R26" s="45">
        <f>IFERROR(IF((ABS((L26/O26)-1))&lt;100%,(L26/O26)-1,"N/A"),0)</f>
        <v>0</v>
      </c>
      <c r="S26" s="45">
        <f>IFERROR(IF((ABS((M26/P26)-1))&lt;100%,(M26/P26)-1,"N/A"),0)</f>
        <v>0</v>
      </c>
      <c r="T26" s="48">
        <v>0</v>
      </c>
      <c r="U26" s="282">
        <v>0</v>
      </c>
      <c r="V26" s="283">
        <v>0</v>
      </c>
      <c r="W26" s="48">
        <v>0</v>
      </c>
      <c r="X26" s="282">
        <v>0</v>
      </c>
      <c r="Y26" s="283">
        <v>0</v>
      </c>
      <c r="Z26" s="45">
        <f>IFERROR(IF((ABS((T26/W26)-1))&lt;100%,(T26/W26)-1,"N/A"),0)</f>
        <v>0</v>
      </c>
      <c r="AA26" s="45">
        <f>IFERROR(IF((ABS((U26/X26)-1))&lt;100%,(U26/X26)-1,"N/A"),0)</f>
        <v>0</v>
      </c>
      <c r="AB26" s="48">
        <v>0</v>
      </c>
      <c r="AC26" s="282">
        <v>0</v>
      </c>
      <c r="AD26" s="283">
        <v>0</v>
      </c>
      <c r="AE26" s="48">
        <v>0</v>
      </c>
      <c r="AF26" s="282">
        <v>0</v>
      </c>
      <c r="AG26" s="283">
        <v>0</v>
      </c>
      <c r="AH26" s="45">
        <f>IFERROR(IF((ABS((AB26/AE26)-1))&lt;100%,(AB26/AE26)-1,"N/A"),0)</f>
        <v>0</v>
      </c>
      <c r="AI26" s="45">
        <f>IFERROR(IF((ABS((AC26/AF26)-1))&lt;100%,(AC26/AF26)-1,"N/A"),0)</f>
        <v>0</v>
      </c>
    </row>
    <row r="27" spans="1:35" s="25" customFormat="1" hidden="1" outlineLevel="1">
      <c r="A27" s="42" t="s">
        <v>28</v>
      </c>
      <c r="B27" s="43" t="s">
        <v>201</v>
      </c>
      <c r="C27" s="43" t="s">
        <v>29</v>
      </c>
      <c r="D27" s="48">
        <v>0</v>
      </c>
      <c r="E27" s="282">
        <v>0</v>
      </c>
      <c r="F27" s="283">
        <v>0</v>
      </c>
      <c r="G27" s="48">
        <v>0</v>
      </c>
      <c r="H27" s="282">
        <v>0</v>
      </c>
      <c r="I27" s="283">
        <v>0</v>
      </c>
      <c r="J27" s="45">
        <f>IFERROR(IF((ABS((D27/G27)-1))&lt;100%,(D27/G27)-1,"N/A"),0)</f>
        <v>0</v>
      </c>
      <c r="K27" s="45">
        <f>IFERROR(IF((ABS((E27/H27)-1))&lt;100%,(E27/H27)-1,"N/A"),0)</f>
        <v>0</v>
      </c>
      <c r="L27" s="48">
        <v>0</v>
      </c>
      <c r="M27" s="282">
        <v>0</v>
      </c>
      <c r="N27" s="283">
        <v>0</v>
      </c>
      <c r="O27" s="48">
        <v>0</v>
      </c>
      <c r="P27" s="282">
        <v>0</v>
      </c>
      <c r="Q27" s="283">
        <v>0</v>
      </c>
      <c r="R27" s="45">
        <f>IFERROR(IF((ABS((L27/O27)-1))&lt;100%,(L27/O27)-1,"N/A"),0)</f>
        <v>0</v>
      </c>
      <c r="S27" s="45">
        <f>IFERROR(IF((ABS((M27/P27)-1))&lt;100%,(M27/P27)-1,"N/A"),0)</f>
        <v>0</v>
      </c>
      <c r="T27" s="48">
        <v>0</v>
      </c>
      <c r="U27" s="282">
        <v>0</v>
      </c>
      <c r="V27" s="283">
        <v>0</v>
      </c>
      <c r="W27" s="48">
        <v>0</v>
      </c>
      <c r="X27" s="282">
        <v>0</v>
      </c>
      <c r="Y27" s="283">
        <v>0</v>
      </c>
      <c r="Z27" s="45">
        <f>IFERROR(IF((ABS((T27/W27)-1))&lt;100%,(T27/W27)-1,"N/A"),0)</f>
        <v>0</v>
      </c>
      <c r="AA27" s="45">
        <f>IFERROR(IF((ABS((U27/X27)-1))&lt;100%,(U27/X27)-1,"N/A"),0)</f>
        <v>0</v>
      </c>
      <c r="AB27" s="48">
        <v>0</v>
      </c>
      <c r="AC27" s="282">
        <v>0</v>
      </c>
      <c r="AD27" s="283">
        <v>0</v>
      </c>
      <c r="AE27" s="48">
        <v>0</v>
      </c>
      <c r="AF27" s="282">
        <v>0</v>
      </c>
      <c r="AG27" s="283">
        <v>0</v>
      </c>
      <c r="AH27" s="45">
        <f>IFERROR(IF((ABS((AB27/AE27)-1))&lt;100%,(AB27/AE27)-1,"N/A"),0)</f>
        <v>0</v>
      </c>
      <c r="AI27" s="45">
        <f>IFERROR(IF((ABS((AC27/AF27)-1))&lt;100%,(AC27/AF27)-1,"N/A"),0)</f>
        <v>0</v>
      </c>
    </row>
    <row r="28" spans="1:35" s="25" customFormat="1" collapsed="1">
      <c r="A28" s="66" t="s">
        <v>30</v>
      </c>
      <c r="B28" s="152" t="s">
        <v>266</v>
      </c>
      <c r="C28" s="152" t="s">
        <v>26</v>
      </c>
      <c r="D28" s="86">
        <v>-12223</v>
      </c>
      <c r="E28" s="292">
        <v>-118</v>
      </c>
      <c r="F28" s="293">
        <v>-12341</v>
      </c>
      <c r="G28" s="86">
        <v>9984</v>
      </c>
      <c r="H28" s="292">
        <v>-491</v>
      </c>
      <c r="I28" s="293">
        <v>9493</v>
      </c>
      <c r="J28" s="85" t="str">
        <f t="shared" si="35"/>
        <v>N/A</v>
      </c>
      <c r="K28" s="85" t="str">
        <f t="shared" si="36"/>
        <v>N/A</v>
      </c>
      <c r="L28" s="86">
        <v>-22592</v>
      </c>
      <c r="M28" s="292">
        <v>4381</v>
      </c>
      <c r="N28" s="293">
        <v>-18211</v>
      </c>
      <c r="O28" s="86">
        <v>119004</v>
      </c>
      <c r="P28" s="292">
        <v>-4594</v>
      </c>
      <c r="Q28" s="293">
        <v>114410</v>
      </c>
      <c r="R28" s="85" t="str">
        <f t="shared" si="37"/>
        <v>N/A</v>
      </c>
      <c r="S28" s="85" t="str">
        <f t="shared" si="38"/>
        <v>N/A</v>
      </c>
      <c r="T28" s="86">
        <v>8444</v>
      </c>
      <c r="U28" s="292">
        <v>2589</v>
      </c>
      <c r="V28" s="293">
        <v>11033</v>
      </c>
      <c r="W28" s="86">
        <v>-9676</v>
      </c>
      <c r="X28" s="292">
        <v>-21822</v>
      </c>
      <c r="Y28" s="293">
        <v>-31498</v>
      </c>
      <c r="Z28" s="85" t="str">
        <f t="shared" ref="Z28" si="43">IF((ABS((T28/W28)-1))&lt;100%,(T28/W28)-1,"N/A")</f>
        <v>N/A</v>
      </c>
      <c r="AA28" s="85" t="str">
        <f t="shared" ref="AA28" si="44">IF((ABS((V28/Y28)-1))&lt;100%,(V28/Y28)-1,"N/A")</f>
        <v>N/A</v>
      </c>
      <c r="AB28" s="86">
        <v>77051</v>
      </c>
      <c r="AC28" s="292">
        <v>70</v>
      </c>
      <c r="AD28" s="293">
        <v>77121</v>
      </c>
      <c r="AE28" s="86">
        <v>160102</v>
      </c>
      <c r="AF28" s="292">
        <v>661</v>
      </c>
      <c r="AG28" s="293">
        <v>160763</v>
      </c>
      <c r="AH28" s="85">
        <f t="shared" ref="AH28" si="45">IF((ABS((AB28/AE28)-1))&lt;100%,(AB28/AE28)-1,"N/A")</f>
        <v>-0.51873805449026245</v>
      </c>
      <c r="AI28" s="85">
        <f t="shared" ref="AI28" si="46">IF((ABS((AD28/AG28)-1))&lt;100%,(AD28/AG28)-1,"N/A")</f>
        <v>-0.52028140803543099</v>
      </c>
    </row>
    <row r="29" spans="1:35" s="64" customFormat="1" ht="11.25">
      <c r="A29" s="57" t="s">
        <v>32</v>
      </c>
      <c r="B29" s="59" t="s">
        <v>32</v>
      </c>
      <c r="C29" s="59" t="s">
        <v>33</v>
      </c>
      <c r="D29" s="63">
        <f t="shared" ref="D29:I29" si="47">IFERROR(D28/D$7,"")</f>
        <v>-4.475928563843227E-3</v>
      </c>
      <c r="E29" s="286" t="str">
        <f t="shared" si="47"/>
        <v/>
      </c>
      <c r="F29" s="287">
        <f t="shared" si="47"/>
        <v>-4.5191388698674027E-3</v>
      </c>
      <c r="G29" s="63">
        <f t="shared" si="47"/>
        <v>3.7656501347434405E-3</v>
      </c>
      <c r="H29" s="286" t="str">
        <f t="shared" si="47"/>
        <v/>
      </c>
      <c r="I29" s="287">
        <f t="shared" si="47"/>
        <v>3.5804604095672557E-3</v>
      </c>
      <c r="J29" s="61">
        <f>IF((ABS((D29-G29)*10000))&lt;1000,(D29-G29)*10000,"N/A")</f>
        <v>-82.415786985866674</v>
      </c>
      <c r="K29" s="61">
        <f>IF((ABS((F29-I29)*10000))&lt;1000,(F29-I29)*10000,"N/A")</f>
        <v>-80.995992794346591</v>
      </c>
      <c r="L29" s="63">
        <f t="shared" ref="L29:Q29" si="48">IFERROR(L28/L$7,"")</f>
        <v>-8.3480646324664044E-3</v>
      </c>
      <c r="M29" s="286" t="str">
        <f t="shared" si="48"/>
        <v/>
      </c>
      <c r="N29" s="287">
        <f t="shared" si="48"/>
        <v>-6.7292229559952942E-3</v>
      </c>
      <c r="O29" s="63">
        <f t="shared" si="48"/>
        <v>4.5172134209111862E-2</v>
      </c>
      <c r="P29" s="286" t="str">
        <f t="shared" si="48"/>
        <v/>
      </c>
      <c r="Q29" s="287">
        <f t="shared" si="48"/>
        <v>4.3428320685560892E-2</v>
      </c>
      <c r="R29" s="61">
        <f>IF((ABS((L29-O29)*10000))&lt;1000,(L29-O29)*10000,"N/A")</f>
        <v>-535.20198841578269</v>
      </c>
      <c r="S29" s="61">
        <f>IF((ABS((N29-Q29)*10000))&lt;1000,(N29-Q29)*10000,"N/A")</f>
        <v>-501.57543641556191</v>
      </c>
      <c r="T29" s="63">
        <f t="shared" ref="T29:Y29" si="49">IFERROR(T28/T$7,"")</f>
        <v>3.0252958297923567E-3</v>
      </c>
      <c r="U29" s="286" t="str">
        <f t="shared" si="49"/>
        <v/>
      </c>
      <c r="V29" s="287">
        <f t="shared" si="49"/>
        <v>3.9528764673258015E-3</v>
      </c>
      <c r="W29" s="63">
        <f t="shared" si="49"/>
        <v>-3.6427472397982559E-3</v>
      </c>
      <c r="X29" s="286" t="str">
        <f t="shared" si="49"/>
        <v/>
      </c>
      <c r="Y29" s="287">
        <f t="shared" si="49"/>
        <v>-1.1858128623311851E-2</v>
      </c>
      <c r="Z29" s="61">
        <f>IF((ABS((T29-W29)*10000))&lt;1000,(T29-W29)*10000,"N/A")</f>
        <v>66.680430695906125</v>
      </c>
      <c r="AA29" s="61">
        <f>IF((ABS((V29-Y29)*10000))&lt;1000,(V29-Y29)*10000,"N/A")</f>
        <v>158.11005090637653</v>
      </c>
      <c r="AB29" s="63">
        <f t="shared" ref="AB29:AG29" si="50">IFERROR(AB28/AB$7,"")</f>
        <v>2.3663919578729344E-2</v>
      </c>
      <c r="AC29" s="286" t="str">
        <f t="shared" si="50"/>
        <v/>
      </c>
      <c r="AD29" s="287">
        <f t="shared" si="50"/>
        <v>2.3685417993681922E-2</v>
      </c>
      <c r="AE29" s="63">
        <f t="shared" si="50"/>
        <v>5.1996227478867257E-2</v>
      </c>
      <c r="AF29" s="286">
        <f t="shared" si="50"/>
        <v>-661</v>
      </c>
      <c r="AG29" s="287">
        <f t="shared" si="50"/>
        <v>5.2210916996388891E-2</v>
      </c>
      <c r="AH29" s="61">
        <f>IF((ABS((AB29-AE29)*10000))&lt;1000,(AB29-AE29)*10000,"N/A")</f>
        <v>-283.32307900137914</v>
      </c>
      <c r="AI29" s="61">
        <f>IF((ABS((AD29-AG29)*10000))&lt;1000,(AD29-AG29)*10000,"N/A")</f>
        <v>-285.25499002706971</v>
      </c>
    </row>
    <row r="30" spans="1:35" s="25" customFormat="1">
      <c r="A30" s="66" t="s">
        <v>96</v>
      </c>
      <c r="B30" s="144" t="s">
        <v>313</v>
      </c>
      <c r="C30" s="144" t="s">
        <v>34</v>
      </c>
      <c r="D30" s="52">
        <v>101870</v>
      </c>
      <c r="E30" s="284">
        <v>63551</v>
      </c>
      <c r="F30" s="285">
        <v>165421</v>
      </c>
      <c r="G30" s="52">
        <v>90147</v>
      </c>
      <c r="H30" s="284">
        <v>74540</v>
      </c>
      <c r="I30" s="285">
        <v>164687</v>
      </c>
      <c r="J30" s="51">
        <f>IF((ABS((D30/G30)-1))&lt;100%,(D30/G30)-1,"N/A")</f>
        <v>0.13004315174104519</v>
      </c>
      <c r="K30" s="51">
        <f>IF((ABS((F30/I30)-1))&lt;100%,(F30/I30)-1,"N/A")</f>
        <v>4.4569395277100909E-3</v>
      </c>
      <c r="L30" s="52">
        <v>103151</v>
      </c>
      <c r="M30" s="284">
        <v>64425</v>
      </c>
      <c r="N30" s="285">
        <v>167576</v>
      </c>
      <c r="O30" s="52">
        <v>114370</v>
      </c>
      <c r="P30" s="284">
        <v>75394</v>
      </c>
      <c r="Q30" s="285">
        <v>189764</v>
      </c>
      <c r="R30" s="51">
        <f>IF((ABS((L30/O30)-1))&lt;100%,(L30/O30)-1,"N/A")</f>
        <v>-9.8093905744513377E-2</v>
      </c>
      <c r="S30" s="51">
        <f>IF((ABS((N30/Q30)-1))&lt;100%,(N30/Q30)-1,"N/A")</f>
        <v>-0.11692417950717737</v>
      </c>
      <c r="T30" s="52">
        <v>106072</v>
      </c>
      <c r="U30" s="284">
        <v>64114</v>
      </c>
      <c r="V30" s="285">
        <v>170186</v>
      </c>
      <c r="W30" s="52">
        <v>74636</v>
      </c>
      <c r="X30" s="284">
        <v>74670</v>
      </c>
      <c r="Y30" s="285">
        <v>149306</v>
      </c>
      <c r="Z30" s="51">
        <f>IF((ABS((T30/W30)-1))&lt;100%,(T30/W30)-1,"N/A")</f>
        <v>0.42119084624042014</v>
      </c>
      <c r="AA30" s="51">
        <f>IF((ABS((V30/Y30)-1))&lt;100%,(V30/Y30)-1,"N/A")</f>
        <v>0.13984702557164486</v>
      </c>
      <c r="AB30" s="52">
        <v>256985</v>
      </c>
      <c r="AC30" s="284">
        <v>66524</v>
      </c>
      <c r="AD30" s="285">
        <v>323509</v>
      </c>
      <c r="AE30" s="52">
        <v>202533</v>
      </c>
      <c r="AF30" s="284">
        <v>78924</v>
      </c>
      <c r="AG30" s="285">
        <v>281457</v>
      </c>
      <c r="AH30" s="51">
        <f>IF((ABS((AB30/AE30)-1))&lt;100%,(AB30/AE30)-1,"N/A")</f>
        <v>0.26885495203250831</v>
      </c>
      <c r="AI30" s="51">
        <f>IF((ABS((AD30/AG30)-1))&lt;100%,(AD30/AG30)-1,"N/A")</f>
        <v>0.14940825774452215</v>
      </c>
    </row>
    <row r="31" spans="1:35" s="64" customFormat="1" ht="11.25">
      <c r="A31" s="57" t="s">
        <v>35</v>
      </c>
      <c r="B31" s="59" t="s">
        <v>35</v>
      </c>
      <c r="C31" s="59" t="s">
        <v>251</v>
      </c>
      <c r="D31" s="88">
        <f t="shared" ref="D31:I31" si="51">IFERROR(D30/D$7,"")</f>
        <v>3.7303676904091428E-2</v>
      </c>
      <c r="E31" s="286" t="str">
        <f t="shared" si="51"/>
        <v/>
      </c>
      <c r="F31" s="294">
        <f t="shared" si="51"/>
        <v>6.0575356210382923E-2</v>
      </c>
      <c r="G31" s="88">
        <f t="shared" si="51"/>
        <v>3.4000607241257703E-2</v>
      </c>
      <c r="H31" s="286" t="str">
        <f t="shared" si="51"/>
        <v/>
      </c>
      <c r="I31" s="294">
        <f t="shared" si="51"/>
        <v>6.2114745967597453E-2</v>
      </c>
      <c r="J31" s="61">
        <f>IF((ABS((D31-G31)*10000))&lt;1000,(D31-G31)*10000,"N/A")</f>
        <v>33.030696628337239</v>
      </c>
      <c r="K31" s="61">
        <f>IF((ABS((F31-I31)*10000))&lt;1000,(F31-I31)*10000,"N/A")</f>
        <v>-15.393897572145294</v>
      </c>
      <c r="L31" s="88">
        <f t="shared" ref="L31:Q31" si="52">IFERROR(L30/L$7,"")</f>
        <v>3.8115758450050552E-2</v>
      </c>
      <c r="M31" s="286" t="str">
        <f t="shared" si="52"/>
        <v/>
      </c>
      <c r="N31" s="294">
        <f t="shared" si="52"/>
        <v>6.1921710289048783E-2</v>
      </c>
      <c r="O31" s="88">
        <f t="shared" si="52"/>
        <v>4.3413137285268764E-2</v>
      </c>
      <c r="P31" s="286" t="str">
        <f t="shared" si="52"/>
        <v/>
      </c>
      <c r="Q31" s="294">
        <f t="shared" si="52"/>
        <v>7.203156932588739E-2</v>
      </c>
      <c r="R31" s="61">
        <f>IF((ABS((L31-O31)*10000))&lt;1000,(L31-O31)*10000,"N/A")</f>
        <v>-52.973788352182126</v>
      </c>
      <c r="S31" s="61">
        <f>IF((ABS((N31-Q31)*10000))&lt;1000,(N31-Q31)*10000,"N/A")</f>
        <v>-101.09859036838607</v>
      </c>
      <c r="T31" s="88">
        <f t="shared" ref="T31:Y31" si="53">IFERROR(T30/T$7,"")</f>
        <v>3.8003218765719431E-2</v>
      </c>
      <c r="U31" s="286" t="str">
        <f t="shared" si="53"/>
        <v/>
      </c>
      <c r="V31" s="294">
        <f t="shared" si="53"/>
        <v>6.0973827106707956E-2</v>
      </c>
      <c r="W31" s="88">
        <f t="shared" si="53"/>
        <v>2.8098396340386796E-2</v>
      </c>
      <c r="X31" s="286" t="str">
        <f t="shared" si="53"/>
        <v/>
      </c>
      <c r="Y31" s="294">
        <f t="shared" si="53"/>
        <v>5.62095927434186E-2</v>
      </c>
      <c r="Z31" s="61">
        <f>IF((ABS((T31-W31)*10000))&lt;1000,(T31-W31)*10000,"N/A")</f>
        <v>99.048224253326339</v>
      </c>
      <c r="AA31" s="61">
        <f>IF((ABS((V31-Y31)*10000))&lt;1000,(V31-Y31)*10000,"N/A")</f>
        <v>47.642343632893564</v>
      </c>
      <c r="AB31" s="88">
        <f t="shared" ref="AB31:AG31" si="54">IFERROR(AB30/AB$7,"")</f>
        <v>7.8925288094116378E-2</v>
      </c>
      <c r="AC31" s="286" t="str">
        <f t="shared" si="54"/>
        <v/>
      </c>
      <c r="AD31" s="294">
        <f t="shared" si="54"/>
        <v>9.9356153184191665E-2</v>
      </c>
      <c r="AE31" s="88">
        <f t="shared" si="54"/>
        <v>6.5776517095210693E-2</v>
      </c>
      <c r="AF31" s="286">
        <f t="shared" si="54"/>
        <v>-78924</v>
      </c>
      <c r="AG31" s="294">
        <f t="shared" si="54"/>
        <v>9.1408645428690857E-2</v>
      </c>
      <c r="AH31" s="61">
        <f>IF((ABS((AB31-AE31)*10000))&lt;1000,(AB31-AE31)*10000,"N/A")</f>
        <v>131.48770998905684</v>
      </c>
      <c r="AI31" s="61">
        <f>IF((ABS((AD31-AG31)*10000))&lt;1000,(AD31-AG31)*10000,"N/A")</f>
        <v>79.47507755500807</v>
      </c>
    </row>
    <row r="32" spans="1:35" s="25" customFormat="1">
      <c r="A32" s="66" t="s">
        <v>36</v>
      </c>
      <c r="B32" s="144" t="s">
        <v>36</v>
      </c>
      <c r="C32" s="144" t="s">
        <v>36</v>
      </c>
      <c r="D32" s="52">
        <v>82379</v>
      </c>
      <c r="E32" s="284">
        <v>63551</v>
      </c>
      <c r="F32" s="285">
        <v>145930</v>
      </c>
      <c r="G32" s="52">
        <v>52225</v>
      </c>
      <c r="H32" s="284">
        <v>74646</v>
      </c>
      <c r="I32" s="285">
        <v>126871</v>
      </c>
      <c r="J32" s="51">
        <f>IF((ABS((D32/G32)-1))&lt;100%,(D32/G32)-1,"N/A")</f>
        <v>0.57738630923887024</v>
      </c>
      <c r="K32" s="51">
        <f>IF((ABS((F32/I32)-1))&lt;100%,(F32/I32)-1,"N/A")</f>
        <v>0.15022345532075887</v>
      </c>
      <c r="L32" s="52">
        <v>92579</v>
      </c>
      <c r="M32" s="284">
        <v>64425</v>
      </c>
      <c r="N32" s="285">
        <v>157004</v>
      </c>
      <c r="O32" s="52">
        <v>105662</v>
      </c>
      <c r="P32" s="284">
        <v>75465</v>
      </c>
      <c r="Q32" s="285">
        <v>181127</v>
      </c>
      <c r="R32" s="51">
        <f>IF((ABS((L32/O32)-1))&lt;100%,(L32/O32)-1,"N/A")</f>
        <v>-0.12381934848857679</v>
      </c>
      <c r="S32" s="51">
        <f>IF((ABS((N32/Q32)-1))&lt;100%,(N32/Q32)-1,"N/A")</f>
        <v>-0.1331827943928845</v>
      </c>
      <c r="T32" s="52">
        <v>103108</v>
      </c>
      <c r="U32" s="284">
        <v>64286</v>
      </c>
      <c r="V32" s="285">
        <v>167394</v>
      </c>
      <c r="W32" s="52">
        <v>72604</v>
      </c>
      <c r="X32" s="284">
        <v>74674</v>
      </c>
      <c r="Y32" s="285">
        <v>147278</v>
      </c>
      <c r="Z32" s="51">
        <f>IF((ABS((T32/W32)-1))&lt;100%,(T32/W32)-1,"N/A")</f>
        <v>0.42014214092887436</v>
      </c>
      <c r="AA32" s="51">
        <f>IF((ABS((V32/Y32)-1))&lt;100%,(V32/Y32)-1,"N/A")</f>
        <v>0.13658523336818806</v>
      </c>
      <c r="AB32" s="52">
        <v>219310</v>
      </c>
      <c r="AC32" s="284">
        <v>66679</v>
      </c>
      <c r="AD32" s="285">
        <v>285989</v>
      </c>
      <c r="AE32" s="52">
        <v>180490</v>
      </c>
      <c r="AF32" s="284">
        <v>78920</v>
      </c>
      <c r="AG32" s="285">
        <v>259410</v>
      </c>
      <c r="AH32" s="51">
        <f>IF((ABS((AB32/AE32)-1))&lt;100%,(AB32/AE32)-1,"N/A")</f>
        <v>0.21508116793174148</v>
      </c>
      <c r="AI32" s="51">
        <f>IF((ABS((AD32/AG32)-1))&lt;100%,(AD32/AG32)-1,"N/A")</f>
        <v>0.10245942716163592</v>
      </c>
    </row>
    <row r="33" spans="1:236" s="64" customFormat="1" ht="11.25" hidden="1" outlineLevel="1">
      <c r="A33" s="57" t="s">
        <v>37</v>
      </c>
      <c r="B33" s="59" t="s">
        <v>37</v>
      </c>
      <c r="C33" s="59" t="s">
        <v>252</v>
      </c>
      <c r="D33" s="88">
        <f t="shared" ref="D33:I33" si="55">IFERROR(D32/D$7,"")</f>
        <v>3.0166286440386256E-2</v>
      </c>
      <c r="E33" s="286" t="str">
        <f t="shared" si="55"/>
        <v/>
      </c>
      <c r="F33" s="294">
        <f t="shared" si="55"/>
        <v>5.3437965746677751E-2</v>
      </c>
      <c r="G33" s="88">
        <f t="shared" si="55"/>
        <v>1.9697624027141043E-2</v>
      </c>
      <c r="H33" s="286" t="str">
        <f t="shared" si="55"/>
        <v/>
      </c>
      <c r="I33" s="294">
        <f t="shared" si="55"/>
        <v>4.7851742612683802E-2</v>
      </c>
      <c r="J33" s="61">
        <f>IF((ABS((D33-G33)*10000))&lt;1000,(D33-G33)*10000,"N/A")</f>
        <v>104.68662413245212</v>
      </c>
      <c r="K33" s="61">
        <f>IF((ABS((F33-I33)*10000))&lt;1000,(F33-I33)*10000,"N/A")</f>
        <v>55.862231339939491</v>
      </c>
      <c r="L33" s="88">
        <f t="shared" ref="L33:Q33" si="56">IFERROR(L32/L$7,"")</f>
        <v>3.4209254409043342E-2</v>
      </c>
      <c r="M33" s="286" t="str">
        <f t="shared" si="56"/>
        <v/>
      </c>
      <c r="N33" s="294">
        <f t="shared" si="56"/>
        <v>5.8015206248041573E-2</v>
      </c>
      <c r="O33" s="88">
        <f t="shared" si="56"/>
        <v>4.0107711041672357E-2</v>
      </c>
      <c r="P33" s="286" t="str">
        <f t="shared" si="56"/>
        <v/>
      </c>
      <c r="Q33" s="294">
        <f t="shared" si="56"/>
        <v>6.8753093617809527E-2</v>
      </c>
      <c r="R33" s="61">
        <f>IF((ABS((L33-O33)*10000))&lt;1000,(L33-O33)*10000,"N/A")</f>
        <v>-58.98456632629015</v>
      </c>
      <c r="S33" s="61">
        <f>IF((ABS((N33-Q33)*10000))&lt;1000,(N33-Q33)*10000,"N/A")</f>
        <v>-107.37887369767954</v>
      </c>
      <c r="T33" s="88">
        <f t="shared" ref="T33:Y33" si="57">IFERROR(T32/T$7,"")</f>
        <v>3.6941284038160861E-2</v>
      </c>
      <c r="U33" s="286" t="str">
        <f t="shared" si="57"/>
        <v/>
      </c>
      <c r="V33" s="294">
        <f t="shared" si="57"/>
        <v>5.9973516121774248E-2</v>
      </c>
      <c r="W33" s="88">
        <f t="shared" si="57"/>
        <v>2.7333404361131932E-2</v>
      </c>
      <c r="X33" s="286" t="str">
        <f t="shared" si="57"/>
        <v/>
      </c>
      <c r="Y33" s="294">
        <f t="shared" si="57"/>
        <v>5.5446106653886683E-2</v>
      </c>
      <c r="Z33" s="61">
        <f>IF((ABS((T33-W33)*10000))&lt;1000,(T33-W33)*10000,"N/A")</f>
        <v>96.078796770289287</v>
      </c>
      <c r="AA33" s="61">
        <f>IF((ABS((V33-Y33)*10000))&lt;1000,(V33-Y33)*10000,"N/A")</f>
        <v>45.274094678875649</v>
      </c>
      <c r="AB33" s="88">
        <f t="shared" ref="AB33:AG33" si="58">IFERROR(AB32/AB$7,"")</f>
        <v>6.7354534046425524E-2</v>
      </c>
      <c r="AC33" s="286" t="str">
        <f t="shared" si="58"/>
        <v/>
      </c>
      <c r="AD33" s="294">
        <f t="shared" si="58"/>
        <v>8.7833002769610091E-2</v>
      </c>
      <c r="AE33" s="88">
        <f t="shared" si="58"/>
        <v>5.8617625624044364E-2</v>
      </c>
      <c r="AF33" s="286">
        <f t="shared" si="58"/>
        <v>-78920</v>
      </c>
      <c r="AG33" s="294">
        <f t="shared" si="58"/>
        <v>8.4248452554588071E-2</v>
      </c>
      <c r="AH33" s="61">
        <f>IF((ABS((AB33-AE33)*10000))&lt;1000,(AB33-AE33)*10000,"N/A")</f>
        <v>87.369084223811598</v>
      </c>
      <c r="AI33" s="61">
        <f>IF((ABS((AD33-AG33)*10000))&lt;1000,(AD33-AG33)*10000,"N/A")</f>
        <v>35.845502150220199</v>
      </c>
    </row>
    <row r="34" spans="1:236" collapsed="1">
      <c r="A34" s="20"/>
      <c r="B34" s="19"/>
      <c r="C34" s="19"/>
      <c r="D34" s="102"/>
      <c r="E34" s="19"/>
      <c r="F34" s="19"/>
      <c r="G34" s="19"/>
      <c r="H34" s="19"/>
      <c r="I34" s="19"/>
      <c r="J34" s="98"/>
      <c r="K34" s="98"/>
      <c r="L34" s="25"/>
      <c r="M34" s="25"/>
      <c r="N34" s="25"/>
      <c r="O34" s="25"/>
      <c r="P34" s="25"/>
      <c r="Q34" s="25"/>
      <c r="R34" s="124"/>
      <c r="S34" s="124"/>
      <c r="T34" s="25"/>
      <c r="U34" s="25"/>
      <c r="V34" s="25"/>
      <c r="W34" s="25"/>
      <c r="X34" s="25"/>
      <c r="Y34" s="25"/>
      <c r="Z34" s="124"/>
      <c r="AA34" s="124"/>
      <c r="AB34" s="25"/>
      <c r="AC34" s="25"/>
      <c r="AD34" s="25"/>
    </row>
    <row r="35" spans="1:236" s="65" customFormat="1" ht="11.25">
      <c r="A35" s="101"/>
      <c r="B35" s="100"/>
      <c r="C35" s="157"/>
      <c r="D35" s="303"/>
      <c r="E35" s="102"/>
      <c r="F35" s="102"/>
      <c r="G35" s="102"/>
      <c r="H35" s="102"/>
      <c r="I35" s="102"/>
      <c r="J35" s="103"/>
      <c r="K35" s="103"/>
      <c r="L35" s="64"/>
      <c r="M35" s="64"/>
      <c r="N35" s="64"/>
      <c r="O35" s="64"/>
      <c r="P35" s="64"/>
      <c r="Q35" s="64"/>
      <c r="R35" s="124"/>
      <c r="S35" s="124"/>
      <c r="T35" s="64"/>
      <c r="U35" s="64"/>
      <c r="V35" s="64"/>
      <c r="W35" s="64"/>
      <c r="X35" s="64"/>
      <c r="Y35" s="64"/>
      <c r="Z35" s="124"/>
      <c r="AA35" s="124"/>
      <c r="AB35" s="64"/>
      <c r="AC35" s="64"/>
      <c r="AD35" s="64"/>
      <c r="AE35" s="64"/>
      <c r="AF35" s="64"/>
      <c r="AG35" s="64"/>
      <c r="AH35" s="124"/>
      <c r="AI35" s="12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c r="EO35" s="64"/>
      <c r="EP35" s="64"/>
      <c r="EQ35" s="64"/>
      <c r="ER35" s="64"/>
      <c r="ES35" s="64"/>
      <c r="ET35" s="64"/>
      <c r="EU35" s="64"/>
      <c r="EV35" s="64"/>
      <c r="EW35" s="64"/>
      <c r="EX35" s="64"/>
      <c r="EY35" s="64"/>
      <c r="EZ35" s="64"/>
      <c r="FA35" s="64"/>
      <c r="FB35" s="64"/>
      <c r="FC35" s="64"/>
      <c r="FD35" s="64"/>
      <c r="FE35" s="64"/>
      <c r="FF35" s="64"/>
      <c r="FG35" s="64"/>
      <c r="FH35" s="64"/>
      <c r="FI35" s="64"/>
      <c r="FJ35" s="64"/>
      <c r="FK35" s="64"/>
      <c r="FL35" s="64"/>
      <c r="FM35" s="64"/>
      <c r="FN35" s="64"/>
      <c r="FO35" s="64"/>
      <c r="FP35" s="64"/>
      <c r="FQ35" s="64"/>
      <c r="FR35" s="64"/>
      <c r="FS35" s="64"/>
      <c r="FT35" s="64"/>
      <c r="FU35" s="64"/>
      <c r="FV35" s="64"/>
      <c r="FW35" s="64"/>
      <c r="FX35" s="64"/>
      <c r="FY35" s="64"/>
      <c r="FZ35" s="64"/>
      <c r="GA35" s="64"/>
      <c r="GB35" s="64"/>
      <c r="GC35" s="64"/>
      <c r="GD35" s="64"/>
      <c r="GE35" s="64"/>
      <c r="GF35" s="64"/>
      <c r="GG35" s="64"/>
      <c r="GH35" s="64"/>
      <c r="GI35" s="64"/>
      <c r="GJ35" s="64"/>
      <c r="GK35" s="64"/>
      <c r="GL35" s="64"/>
      <c r="GM35" s="64"/>
      <c r="GN35" s="64"/>
      <c r="GO35" s="64"/>
      <c r="GP35" s="64"/>
      <c r="GQ35" s="64"/>
      <c r="GR35" s="64"/>
      <c r="GS35" s="64"/>
      <c r="GT35" s="64"/>
      <c r="GU35" s="64"/>
      <c r="GV35" s="64"/>
      <c r="GW35" s="64"/>
      <c r="GX35" s="64"/>
      <c r="GY35" s="64"/>
      <c r="GZ35" s="64"/>
      <c r="HA35" s="64"/>
      <c r="HB35" s="64"/>
      <c r="HC35" s="64"/>
      <c r="HD35" s="64"/>
      <c r="HE35" s="64"/>
      <c r="HF35" s="64"/>
      <c r="HG35" s="64"/>
      <c r="HH35" s="64"/>
      <c r="HI35" s="64"/>
      <c r="HJ35" s="64"/>
      <c r="HK35" s="64"/>
      <c r="HL35" s="64"/>
      <c r="HM35" s="64"/>
      <c r="HN35" s="64"/>
      <c r="HO35" s="64"/>
      <c r="HP35" s="64"/>
      <c r="HQ35" s="64"/>
      <c r="HR35" s="64"/>
      <c r="HS35" s="64"/>
      <c r="HT35" s="64"/>
      <c r="HU35" s="64"/>
      <c r="HV35" s="64"/>
      <c r="HW35" s="64"/>
      <c r="HX35" s="64"/>
      <c r="HY35" s="64"/>
      <c r="HZ35" s="64"/>
      <c r="IA35" s="64"/>
      <c r="IB35" s="64"/>
    </row>
    <row r="36" spans="1:236" s="307" customFormat="1">
      <c r="A36" s="301"/>
      <c r="B36" s="302"/>
      <c r="C36" s="302"/>
      <c r="D36" s="25"/>
      <c r="E36" s="303"/>
      <c r="F36" s="303"/>
      <c r="G36" s="303"/>
      <c r="H36" s="303"/>
      <c r="I36" s="303"/>
      <c r="J36" s="304"/>
      <c r="K36" s="304"/>
      <c r="L36" s="305"/>
      <c r="M36" s="305"/>
      <c r="N36" s="305"/>
      <c r="O36" s="305"/>
      <c r="P36" s="305"/>
      <c r="Q36" s="305"/>
      <c r="R36" s="306"/>
      <c r="S36" s="306"/>
      <c r="T36" s="305"/>
      <c r="U36" s="305"/>
      <c r="V36" s="305"/>
      <c r="W36" s="305"/>
      <c r="X36" s="305"/>
      <c r="Y36" s="305"/>
      <c r="Z36" s="306"/>
      <c r="AA36" s="306"/>
      <c r="AB36" s="305"/>
      <c r="AC36" s="305"/>
      <c r="AD36" s="305"/>
      <c r="AE36" s="305"/>
      <c r="AF36" s="305"/>
      <c r="AG36" s="305"/>
      <c r="AH36" s="306"/>
      <c r="AI36" s="306"/>
      <c r="AJ36" s="305"/>
      <c r="AK36" s="305"/>
      <c r="AL36" s="305"/>
      <c r="AM36" s="305"/>
      <c r="AN36" s="305"/>
      <c r="AO36" s="305"/>
      <c r="AP36" s="305"/>
      <c r="AQ36" s="305"/>
      <c r="AR36" s="305"/>
      <c r="AS36" s="305"/>
      <c r="AT36" s="305"/>
      <c r="AU36" s="305"/>
      <c r="AV36" s="305"/>
      <c r="AW36" s="305"/>
      <c r="AX36" s="305"/>
      <c r="AY36" s="305"/>
      <c r="AZ36" s="305"/>
      <c r="BA36" s="305"/>
      <c r="BB36" s="305"/>
      <c r="BC36" s="305"/>
      <c r="BD36" s="305"/>
      <c r="BE36" s="305"/>
      <c r="BF36" s="305"/>
      <c r="BG36" s="305"/>
      <c r="BH36" s="305"/>
      <c r="BI36" s="305"/>
      <c r="BJ36" s="305"/>
      <c r="BK36" s="305"/>
      <c r="BL36" s="305"/>
      <c r="BM36" s="305"/>
      <c r="BN36" s="305"/>
      <c r="BO36" s="305"/>
      <c r="BP36" s="305"/>
      <c r="BQ36" s="305"/>
      <c r="BR36" s="305"/>
      <c r="BS36" s="305"/>
      <c r="BT36" s="305"/>
      <c r="BU36" s="305"/>
      <c r="BV36" s="305"/>
      <c r="BW36" s="305"/>
      <c r="BX36" s="305"/>
      <c r="BY36" s="305"/>
      <c r="BZ36" s="305"/>
      <c r="CA36" s="305"/>
      <c r="CB36" s="305"/>
      <c r="CC36" s="305"/>
      <c r="CD36" s="305"/>
      <c r="CE36" s="305"/>
      <c r="CF36" s="305"/>
      <c r="CG36" s="305"/>
      <c r="CH36" s="305"/>
      <c r="CI36" s="305"/>
      <c r="CJ36" s="305"/>
      <c r="CK36" s="305"/>
      <c r="CL36" s="305"/>
      <c r="CM36" s="305"/>
      <c r="CN36" s="305"/>
      <c r="CO36" s="305"/>
      <c r="CP36" s="305"/>
      <c r="CQ36" s="305"/>
      <c r="CR36" s="305"/>
      <c r="CS36" s="305"/>
      <c r="CT36" s="305"/>
      <c r="CU36" s="305"/>
      <c r="CV36" s="305"/>
      <c r="CW36" s="305"/>
      <c r="CX36" s="305"/>
      <c r="CY36" s="305"/>
      <c r="CZ36" s="305"/>
      <c r="DA36" s="305"/>
      <c r="DB36" s="305"/>
      <c r="DC36" s="305"/>
      <c r="DD36" s="305"/>
      <c r="DE36" s="305"/>
      <c r="DF36" s="305"/>
      <c r="DG36" s="305"/>
      <c r="DH36" s="305"/>
      <c r="DI36" s="305"/>
      <c r="DJ36" s="305"/>
      <c r="DK36" s="305"/>
      <c r="DL36" s="305"/>
      <c r="DM36" s="305"/>
      <c r="DN36" s="305"/>
      <c r="DO36" s="305"/>
      <c r="DP36" s="305"/>
      <c r="DQ36" s="305"/>
      <c r="DR36" s="305"/>
      <c r="DS36" s="305"/>
      <c r="DT36" s="305"/>
      <c r="DU36" s="305"/>
      <c r="DV36" s="305"/>
      <c r="DW36" s="305"/>
      <c r="DX36" s="305"/>
      <c r="DY36" s="305"/>
      <c r="DZ36" s="305"/>
      <c r="EA36" s="305"/>
      <c r="EB36" s="305"/>
      <c r="EC36" s="305"/>
      <c r="ED36" s="305"/>
      <c r="EE36" s="305"/>
      <c r="EF36" s="305"/>
      <c r="EG36" s="305"/>
      <c r="EH36" s="305"/>
      <c r="EI36" s="305"/>
      <c r="EJ36" s="305"/>
      <c r="EK36" s="305"/>
      <c r="EL36" s="305"/>
      <c r="EM36" s="305"/>
      <c r="EN36" s="305"/>
      <c r="EO36" s="305"/>
      <c r="EP36" s="305"/>
      <c r="EQ36" s="305"/>
      <c r="ER36" s="305"/>
      <c r="ES36" s="305"/>
      <c r="ET36" s="305"/>
      <c r="EU36" s="305"/>
      <c r="EV36" s="305"/>
      <c r="EW36" s="305"/>
      <c r="EX36" s="305"/>
      <c r="EY36" s="305"/>
      <c r="EZ36" s="305"/>
      <c r="FA36" s="305"/>
      <c r="FB36" s="305"/>
      <c r="FC36" s="305"/>
      <c r="FD36" s="305"/>
      <c r="FE36" s="305"/>
      <c r="FF36" s="305"/>
      <c r="FG36" s="305"/>
      <c r="FH36" s="305"/>
      <c r="FI36" s="305"/>
      <c r="FJ36" s="305"/>
      <c r="FK36" s="305"/>
      <c r="FL36" s="305"/>
      <c r="FM36" s="305"/>
      <c r="FN36" s="305"/>
      <c r="FO36" s="305"/>
      <c r="FP36" s="305"/>
      <c r="FQ36" s="305"/>
      <c r="FR36" s="305"/>
      <c r="FS36" s="305"/>
      <c r="FT36" s="305"/>
      <c r="FU36" s="305"/>
      <c r="FV36" s="305"/>
      <c r="FW36" s="305"/>
      <c r="FX36" s="305"/>
      <c r="FY36" s="305"/>
      <c r="FZ36" s="305"/>
      <c r="GA36" s="305"/>
      <c r="GB36" s="305"/>
      <c r="GC36" s="305"/>
      <c r="GD36" s="305"/>
      <c r="GE36" s="305"/>
      <c r="GF36" s="305"/>
      <c r="GG36" s="305"/>
      <c r="GH36" s="305"/>
      <c r="GI36" s="305"/>
      <c r="GJ36" s="305"/>
      <c r="GK36" s="305"/>
      <c r="GL36" s="305"/>
      <c r="GM36" s="305"/>
      <c r="GN36" s="305"/>
      <c r="GO36" s="305"/>
      <c r="GP36" s="305"/>
      <c r="GQ36" s="305"/>
      <c r="GR36" s="305"/>
      <c r="GS36" s="305"/>
      <c r="GT36" s="305"/>
      <c r="GU36" s="305"/>
      <c r="GV36" s="305"/>
      <c r="GW36" s="305"/>
      <c r="GX36" s="305"/>
      <c r="GY36" s="305"/>
      <c r="GZ36" s="305"/>
      <c r="HA36" s="305"/>
      <c r="HB36" s="305"/>
      <c r="HC36" s="305"/>
      <c r="HD36" s="305"/>
      <c r="HE36" s="305"/>
      <c r="HF36" s="305"/>
      <c r="HG36" s="305"/>
      <c r="HH36" s="305"/>
      <c r="HI36" s="305"/>
      <c r="HJ36" s="305"/>
      <c r="HK36" s="305"/>
      <c r="HL36" s="305"/>
      <c r="HM36" s="305"/>
      <c r="HN36" s="305"/>
      <c r="HO36" s="305"/>
      <c r="HP36" s="305"/>
      <c r="HQ36" s="305"/>
      <c r="HR36" s="305"/>
      <c r="HS36" s="305"/>
      <c r="HT36" s="305"/>
      <c r="HU36" s="305"/>
      <c r="HV36" s="305"/>
      <c r="HW36" s="305"/>
      <c r="HX36" s="305"/>
      <c r="HY36" s="305"/>
      <c r="HZ36" s="305"/>
      <c r="IA36" s="305"/>
      <c r="IB36" s="305"/>
    </row>
    <row r="37" spans="1:236" s="25" customFormat="1">
      <c r="A37" s="39"/>
      <c r="J37" s="124"/>
      <c r="K37" s="124"/>
      <c r="R37" s="124"/>
      <c r="S37" s="124"/>
      <c r="Z37" s="124"/>
      <c r="AA37" s="124"/>
      <c r="AH37" s="124"/>
      <c r="AI37" s="124"/>
    </row>
    <row r="38" spans="1:236" s="25" customFormat="1">
      <c r="A38" s="39"/>
      <c r="J38" s="124"/>
      <c r="K38" s="124"/>
      <c r="R38" s="124"/>
      <c r="S38" s="124"/>
      <c r="Z38" s="124"/>
      <c r="AA38" s="124"/>
      <c r="AH38" s="124"/>
      <c r="AI38" s="124"/>
    </row>
    <row r="39" spans="1:236" s="25" customFormat="1">
      <c r="A39" s="39"/>
      <c r="J39" s="124"/>
      <c r="K39" s="124"/>
      <c r="R39" s="124"/>
      <c r="S39" s="124"/>
      <c r="Z39" s="124"/>
      <c r="AA39" s="124"/>
      <c r="AH39" s="124"/>
      <c r="AI39" s="124"/>
    </row>
    <row r="40" spans="1:236" s="25" customFormat="1">
      <c r="A40" s="39"/>
      <c r="J40" s="124"/>
      <c r="K40" s="124"/>
      <c r="R40" s="124"/>
      <c r="S40" s="124"/>
      <c r="Z40" s="124"/>
      <c r="AA40" s="124"/>
      <c r="AH40" s="124"/>
      <c r="AI40" s="124"/>
    </row>
    <row r="41" spans="1:236" s="25" customFormat="1">
      <c r="A41" s="39"/>
      <c r="J41" s="124"/>
      <c r="K41" s="124"/>
      <c r="R41" s="124"/>
      <c r="S41" s="124"/>
      <c r="Z41" s="124"/>
      <c r="AA41" s="124"/>
      <c r="AH41" s="124"/>
      <c r="AI41" s="124"/>
    </row>
    <row r="42" spans="1:236" s="25" customFormat="1">
      <c r="A42" s="39"/>
      <c r="J42" s="124"/>
      <c r="K42" s="124"/>
      <c r="R42" s="124"/>
      <c r="S42" s="124"/>
      <c r="Z42" s="124"/>
      <c r="AA42" s="124"/>
      <c r="AH42" s="124"/>
      <c r="AI42" s="124"/>
    </row>
    <row r="43" spans="1:236" s="25" customFormat="1">
      <c r="A43" s="39"/>
      <c r="J43" s="124"/>
      <c r="K43" s="124"/>
      <c r="R43" s="124"/>
      <c r="S43" s="124"/>
      <c r="Z43" s="124"/>
      <c r="AA43" s="124"/>
      <c r="AH43" s="124"/>
      <c r="AI43" s="124"/>
    </row>
    <row r="44" spans="1:236" s="25" customFormat="1">
      <c r="A44" s="39"/>
      <c r="J44" s="124"/>
      <c r="K44" s="124"/>
      <c r="R44" s="124"/>
      <c r="S44" s="124"/>
      <c r="Z44" s="124"/>
      <c r="AA44" s="124"/>
      <c r="AH44" s="124"/>
      <c r="AI44" s="124"/>
    </row>
    <row r="45" spans="1:236" s="25" customFormat="1">
      <c r="A45" s="39"/>
      <c r="J45" s="124"/>
      <c r="K45" s="124"/>
      <c r="R45" s="124"/>
      <c r="S45" s="124"/>
      <c r="Z45" s="124"/>
      <c r="AA45" s="124"/>
      <c r="AH45" s="124"/>
      <c r="AI45" s="124"/>
    </row>
    <row r="46" spans="1:236" s="25" customFormat="1">
      <c r="A46" s="39"/>
      <c r="J46" s="124"/>
      <c r="K46" s="124"/>
      <c r="R46" s="124"/>
      <c r="S46" s="124"/>
      <c r="Z46" s="124"/>
      <c r="AA46" s="124"/>
      <c r="AH46" s="124"/>
      <c r="AI46" s="124"/>
    </row>
    <row r="47" spans="1:236" s="25" customFormat="1">
      <c r="A47" s="39"/>
      <c r="J47" s="124"/>
      <c r="K47" s="124"/>
      <c r="R47" s="124"/>
      <c r="S47" s="124"/>
      <c r="Z47" s="124"/>
      <c r="AA47" s="124"/>
      <c r="AH47" s="124"/>
      <c r="AI47" s="124"/>
    </row>
    <row r="48" spans="1:236" s="25" customFormat="1">
      <c r="A48" s="39"/>
      <c r="J48" s="124"/>
      <c r="K48" s="124"/>
      <c r="R48" s="124"/>
      <c r="S48" s="124"/>
      <c r="Z48" s="124"/>
      <c r="AA48" s="124"/>
      <c r="AH48" s="124"/>
      <c r="AI48" s="124"/>
    </row>
    <row r="49" spans="1:35" s="25" customFormat="1">
      <c r="A49" s="39"/>
      <c r="J49" s="124"/>
      <c r="K49" s="124"/>
      <c r="R49" s="124"/>
      <c r="S49" s="124"/>
      <c r="Z49" s="124"/>
      <c r="AA49" s="124"/>
      <c r="AH49" s="124"/>
      <c r="AI49" s="124"/>
    </row>
    <row r="50" spans="1:35" s="25" customFormat="1">
      <c r="A50" s="39"/>
      <c r="J50" s="124"/>
      <c r="K50" s="124"/>
      <c r="R50" s="124"/>
      <c r="S50" s="124"/>
      <c r="Z50" s="124"/>
      <c r="AA50" s="124"/>
      <c r="AH50" s="124"/>
      <c r="AI50" s="124"/>
    </row>
    <row r="51" spans="1:35" s="25" customFormat="1">
      <c r="A51" s="39"/>
      <c r="J51" s="124"/>
      <c r="K51" s="124"/>
      <c r="R51" s="124"/>
      <c r="S51" s="124"/>
      <c r="Z51" s="124"/>
      <c r="AA51" s="124"/>
      <c r="AH51" s="124"/>
      <c r="AI51" s="124"/>
    </row>
    <row r="52" spans="1:35" s="25" customFormat="1">
      <c r="A52" s="39"/>
      <c r="J52" s="124"/>
      <c r="K52" s="124"/>
      <c r="R52" s="124"/>
      <c r="S52" s="124"/>
      <c r="Z52" s="124"/>
      <c r="AA52" s="124"/>
      <c r="AH52" s="124"/>
      <c r="AI52" s="124"/>
    </row>
    <row r="53" spans="1:35" s="25" customFormat="1">
      <c r="A53" s="39"/>
      <c r="J53" s="124"/>
      <c r="K53" s="124"/>
      <c r="R53" s="124"/>
      <c r="S53" s="124"/>
      <c r="Z53" s="124"/>
      <c r="AA53" s="124"/>
      <c r="AH53" s="124"/>
      <c r="AI53" s="124"/>
    </row>
    <row r="54" spans="1:35" s="25" customFormat="1">
      <c r="A54" s="39"/>
      <c r="J54" s="124"/>
      <c r="K54" s="124"/>
      <c r="R54" s="124"/>
      <c r="S54" s="124"/>
      <c r="Z54" s="124"/>
      <c r="AA54" s="124"/>
      <c r="AH54" s="124"/>
      <c r="AI54" s="124"/>
    </row>
    <row r="55" spans="1:35" s="25" customFormat="1">
      <c r="A55" s="39"/>
      <c r="J55" s="124"/>
      <c r="K55" s="124"/>
      <c r="R55" s="124"/>
      <c r="S55" s="124"/>
      <c r="Z55" s="124"/>
      <c r="AA55" s="124"/>
      <c r="AH55" s="124"/>
      <c r="AI55" s="124"/>
    </row>
    <row r="56" spans="1:35" s="25" customFormat="1">
      <c r="A56" s="39"/>
      <c r="J56" s="124"/>
      <c r="K56" s="124"/>
      <c r="R56" s="124"/>
      <c r="S56" s="124"/>
      <c r="Z56" s="124"/>
      <c r="AA56" s="124"/>
      <c r="AH56" s="124"/>
      <c r="AI56" s="124"/>
    </row>
    <row r="57" spans="1:35" s="25" customFormat="1">
      <c r="A57" s="39"/>
      <c r="J57" s="124"/>
      <c r="K57" s="124"/>
      <c r="R57" s="124"/>
      <c r="S57" s="124"/>
      <c r="Z57" s="124"/>
      <c r="AA57" s="124"/>
      <c r="AH57" s="124"/>
      <c r="AI57" s="124"/>
    </row>
    <row r="58" spans="1:35" s="25" customFormat="1">
      <c r="A58" s="39"/>
      <c r="J58" s="124"/>
      <c r="K58" s="124"/>
      <c r="R58" s="124"/>
      <c r="S58" s="124"/>
      <c r="Z58" s="124"/>
      <c r="AA58" s="124"/>
      <c r="AH58" s="124"/>
      <c r="AI58" s="124"/>
    </row>
    <row r="59" spans="1:35" s="25" customFormat="1">
      <c r="A59" s="39"/>
      <c r="J59" s="124"/>
      <c r="K59" s="124"/>
      <c r="R59" s="124"/>
      <c r="S59" s="124"/>
      <c r="Z59" s="124"/>
      <c r="AA59" s="124"/>
      <c r="AH59" s="124"/>
      <c r="AI59" s="124"/>
    </row>
    <row r="60" spans="1:35" s="25" customFormat="1">
      <c r="A60" s="39"/>
      <c r="J60" s="124"/>
      <c r="K60" s="124"/>
      <c r="R60" s="124"/>
      <c r="S60" s="124"/>
      <c r="Z60" s="124"/>
      <c r="AA60" s="124"/>
      <c r="AH60" s="124"/>
      <c r="AI60" s="124"/>
    </row>
    <row r="61" spans="1:35" s="25" customFormat="1">
      <c r="A61" s="39"/>
      <c r="J61" s="124"/>
      <c r="K61" s="124"/>
      <c r="R61" s="124"/>
      <c r="S61" s="124"/>
      <c r="Z61" s="124"/>
      <c r="AA61" s="124"/>
      <c r="AH61" s="124"/>
      <c r="AI61" s="124"/>
    </row>
    <row r="62" spans="1:35" s="25" customFormat="1">
      <c r="A62" s="39"/>
      <c r="J62" s="124"/>
      <c r="K62" s="124"/>
      <c r="R62" s="124"/>
      <c r="S62" s="124"/>
      <c r="Z62" s="124"/>
      <c r="AA62" s="124"/>
      <c r="AH62" s="124"/>
      <c r="AI62" s="124"/>
    </row>
    <row r="63" spans="1:35" s="25" customFormat="1">
      <c r="A63" s="39"/>
      <c r="J63" s="124"/>
      <c r="K63" s="124"/>
      <c r="R63" s="124"/>
      <c r="S63" s="124"/>
      <c r="Z63" s="124"/>
      <c r="AA63" s="124"/>
      <c r="AH63" s="124"/>
      <c r="AI63" s="124"/>
    </row>
    <row r="64" spans="1:35" s="25" customFormat="1">
      <c r="A64" s="39"/>
      <c r="J64" s="124"/>
      <c r="K64" s="124"/>
      <c r="R64" s="124"/>
      <c r="S64" s="124"/>
      <c r="Z64" s="124"/>
      <c r="AA64" s="124"/>
      <c r="AH64" s="124"/>
      <c r="AI64" s="124"/>
    </row>
    <row r="65" spans="1:35" s="25" customFormat="1">
      <c r="A65" s="39"/>
      <c r="J65" s="124"/>
      <c r="K65" s="124"/>
      <c r="R65" s="124"/>
      <c r="S65" s="124"/>
      <c r="Z65" s="124"/>
      <c r="AA65" s="124"/>
      <c r="AH65" s="124"/>
      <c r="AI65" s="124"/>
    </row>
    <row r="66" spans="1:35" s="25" customFormat="1">
      <c r="A66" s="39"/>
      <c r="J66" s="124"/>
      <c r="K66" s="124"/>
      <c r="R66" s="124"/>
      <c r="S66" s="124"/>
      <c r="Z66" s="124"/>
      <c r="AA66" s="124"/>
      <c r="AH66" s="124"/>
      <c r="AI66" s="124"/>
    </row>
    <row r="67" spans="1:35" s="25" customFormat="1">
      <c r="A67" s="39"/>
      <c r="J67" s="124"/>
      <c r="K67" s="124"/>
      <c r="R67" s="124"/>
      <c r="S67" s="124"/>
      <c r="Z67" s="124"/>
      <c r="AA67" s="124"/>
      <c r="AH67" s="124"/>
      <c r="AI67" s="124"/>
    </row>
    <row r="68" spans="1:35" s="25" customFormat="1">
      <c r="A68" s="39"/>
      <c r="J68" s="124"/>
      <c r="K68" s="124"/>
      <c r="R68" s="124"/>
      <c r="S68" s="124"/>
      <c r="Z68" s="124"/>
      <c r="AA68" s="124"/>
      <c r="AH68" s="124"/>
      <c r="AI68" s="124"/>
    </row>
    <row r="69" spans="1:35" s="25" customFormat="1">
      <c r="A69" s="39"/>
      <c r="J69" s="124"/>
      <c r="K69" s="124"/>
      <c r="R69" s="124"/>
      <c r="S69" s="124"/>
      <c r="Z69" s="124"/>
      <c r="AA69" s="124"/>
      <c r="AH69" s="124"/>
      <c r="AI69" s="124"/>
    </row>
    <row r="70" spans="1:35" s="25" customFormat="1">
      <c r="A70" s="39"/>
      <c r="J70" s="124"/>
      <c r="K70" s="124"/>
      <c r="R70" s="124"/>
      <c r="S70" s="124"/>
      <c r="Z70" s="124"/>
      <c r="AA70" s="124"/>
      <c r="AH70" s="124"/>
      <c r="AI70" s="124"/>
    </row>
    <row r="71" spans="1:35" s="25" customFormat="1">
      <c r="A71" s="39"/>
      <c r="J71" s="124"/>
      <c r="K71" s="124"/>
      <c r="R71" s="124"/>
      <c r="S71" s="124"/>
      <c r="Z71" s="124"/>
      <c r="AA71" s="124"/>
      <c r="AH71" s="124"/>
      <c r="AI71" s="124"/>
    </row>
    <row r="72" spans="1:35" s="25" customFormat="1">
      <c r="A72" s="39"/>
      <c r="J72" s="124"/>
      <c r="K72" s="124"/>
      <c r="R72" s="124"/>
      <c r="S72" s="124"/>
      <c r="Z72" s="124"/>
      <c r="AA72" s="124"/>
      <c r="AH72" s="124"/>
      <c r="AI72" s="124"/>
    </row>
    <row r="73" spans="1:35" s="25" customFormat="1">
      <c r="A73" s="39"/>
      <c r="J73" s="124"/>
      <c r="K73" s="124"/>
      <c r="R73" s="124"/>
      <c r="S73" s="124"/>
      <c r="Z73" s="124"/>
      <c r="AA73" s="124"/>
      <c r="AH73" s="124"/>
      <c r="AI73" s="124"/>
    </row>
    <row r="74" spans="1:35" s="25" customFormat="1">
      <c r="A74" s="39"/>
      <c r="J74" s="124"/>
      <c r="K74" s="124"/>
      <c r="R74" s="124"/>
      <c r="S74" s="124"/>
      <c r="Z74" s="124"/>
      <c r="AA74" s="124"/>
      <c r="AH74" s="124"/>
      <c r="AI74" s="124"/>
    </row>
    <row r="75" spans="1:35" s="25" customFormat="1">
      <c r="A75" s="39"/>
      <c r="J75" s="124"/>
      <c r="K75" s="124"/>
      <c r="R75" s="124"/>
      <c r="S75" s="124"/>
      <c r="Z75" s="124"/>
      <c r="AA75" s="124"/>
      <c r="AH75" s="124"/>
      <c r="AI75" s="124"/>
    </row>
    <row r="76" spans="1:35" s="25" customFormat="1">
      <c r="A76" s="39"/>
      <c r="J76" s="124"/>
      <c r="K76" s="124"/>
      <c r="R76" s="124"/>
      <c r="S76" s="124"/>
      <c r="Z76" s="124"/>
      <c r="AA76" s="124"/>
      <c r="AH76" s="124"/>
      <c r="AI76" s="124"/>
    </row>
    <row r="77" spans="1:35" s="25" customFormat="1">
      <c r="A77" s="39"/>
      <c r="J77" s="124"/>
      <c r="K77" s="124"/>
      <c r="R77" s="124"/>
      <c r="S77" s="124"/>
      <c r="Z77" s="124"/>
      <c r="AA77" s="124"/>
      <c r="AH77" s="124"/>
      <c r="AI77" s="124"/>
    </row>
    <row r="78" spans="1:35" s="25" customFormat="1">
      <c r="A78" s="39"/>
      <c r="J78" s="124"/>
      <c r="K78" s="124"/>
      <c r="R78" s="124"/>
      <c r="S78" s="124"/>
      <c r="Z78" s="124"/>
      <c r="AA78" s="124"/>
      <c r="AH78" s="124"/>
      <c r="AI78" s="124"/>
    </row>
    <row r="79" spans="1:35" s="25" customFormat="1">
      <c r="A79" s="39"/>
      <c r="D79" s="26"/>
      <c r="J79" s="124"/>
      <c r="K79" s="124"/>
      <c r="R79" s="124"/>
      <c r="S79" s="124"/>
      <c r="Z79" s="124"/>
      <c r="AA79" s="124"/>
      <c r="AH79" s="124"/>
      <c r="AI79" s="124"/>
    </row>
  </sheetData>
  <pageMargins left="0.7" right="0.7" top="0.75" bottom="0.75" header="0.3" footer="0.3"/>
  <headerFooter>
    <oddFooter>&amp;L_x000D_&amp;1#&amp;"Aptos"&amp;10&amp;K000000 Restringido</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U98"/>
  <sheetViews>
    <sheetView workbookViewId="0">
      <pane xSplit="3" ySplit="4" topLeftCell="T5" activePane="bottomRight" state="frozen"/>
      <selection activeCell="A56" sqref="A56:XFD56"/>
      <selection pane="topRight" activeCell="A56" sqref="A56:XFD56"/>
      <selection pane="bottomLeft" activeCell="A56" sqref="A56:XFD56"/>
      <selection pane="bottomRight" sqref="A1:XFD1048576"/>
    </sheetView>
  </sheetViews>
  <sheetFormatPr baseColWidth="10" defaultRowHeight="15" outlineLevelRow="1"/>
  <cols>
    <col min="1" max="1" width="5.625" style="39" customWidth="1"/>
    <col min="2" max="2" width="31.375" style="26" customWidth="1"/>
    <col min="3" max="3" width="24.5" style="26" customWidth="1"/>
    <col min="4" max="4" width="10.5" style="26" customWidth="1"/>
    <col min="5" max="5" width="7.75" style="26" bestFit="1" customWidth="1"/>
    <col min="6" max="6" width="10.875" style="26" customWidth="1"/>
    <col min="7" max="7" width="10.125" style="26" bestFit="1" customWidth="1"/>
    <col min="8" max="8" width="7.875" style="26" bestFit="1" customWidth="1"/>
    <col min="9" max="9" width="11.25" style="26" customWidth="1"/>
    <col min="10" max="10" width="7.25" style="106" customWidth="1"/>
    <col min="11" max="11" width="7.125" style="106" customWidth="1"/>
    <col min="12" max="12" width="10.125" style="26" bestFit="1" customWidth="1"/>
    <col min="13" max="13" width="8.125" style="26" bestFit="1" customWidth="1"/>
    <col min="14" max="14" width="10.125" style="26" bestFit="1" customWidth="1"/>
    <col min="15" max="15" width="10" style="26" bestFit="1" customWidth="1"/>
    <col min="16" max="16" width="8.25" style="26" bestFit="1" customWidth="1"/>
    <col min="17" max="17" width="9.875" style="26" bestFit="1" customWidth="1"/>
    <col min="18" max="19" width="9.375" style="106" bestFit="1" customWidth="1"/>
    <col min="20" max="20" width="10.125" style="26" bestFit="1" customWidth="1"/>
    <col min="21" max="21" width="7.875" style="26" bestFit="1" customWidth="1"/>
    <col min="22" max="22" width="10.375" style="26" bestFit="1" customWidth="1"/>
    <col min="23" max="23" width="9.875" style="26" bestFit="1" customWidth="1"/>
    <col min="24" max="24" width="8.25" style="26" bestFit="1" customWidth="1"/>
    <col min="25" max="25" width="10.375" style="26" bestFit="1" customWidth="1"/>
    <col min="26" max="27" width="9.375" style="106" bestFit="1" customWidth="1"/>
    <col min="28" max="28" width="3.625" style="25" customWidth="1"/>
    <col min="29" max="229" width="11" style="25"/>
    <col min="230" max="16364" width="11" style="26"/>
    <col min="16365" max="16365" width="1.75" style="26" bestFit="1" customWidth="1"/>
    <col min="16366" max="16384" width="1.625" style="26" customWidth="1"/>
  </cols>
  <sheetData>
    <row r="1" spans="1:35">
      <c r="A1" s="20"/>
      <c r="B1" s="20" t="s">
        <v>177</v>
      </c>
      <c r="C1" s="19"/>
      <c r="D1" s="19"/>
      <c r="E1" s="19"/>
      <c r="F1" s="19"/>
      <c r="G1" s="19"/>
      <c r="H1" s="19"/>
      <c r="I1" s="19"/>
      <c r="J1" s="98"/>
      <c r="K1" s="98"/>
      <c r="L1" s="25"/>
      <c r="M1" s="25"/>
      <c r="N1" s="25"/>
      <c r="O1" s="25"/>
      <c r="P1" s="25"/>
      <c r="Q1" s="25"/>
      <c r="R1" s="124"/>
      <c r="S1" s="124"/>
      <c r="T1" s="25"/>
      <c r="U1" s="25"/>
      <c r="V1" s="25"/>
      <c r="W1" s="25"/>
      <c r="X1" s="25"/>
      <c r="Y1" s="25"/>
      <c r="Z1" s="124"/>
      <c r="AA1" s="124"/>
    </row>
    <row r="2" spans="1:35" ht="15.75">
      <c r="A2" s="29"/>
      <c r="B2" s="107" t="s">
        <v>264</v>
      </c>
      <c r="C2" s="107" t="s">
        <v>265</v>
      </c>
      <c r="D2" s="29" t="str">
        <f>$B$1&amp;D4&amp;D3</f>
        <v>SEPARADOPre IFRS161H19</v>
      </c>
      <c r="E2" s="29" t="str">
        <f>$B$1&amp;E3&amp;E4</f>
        <v>SEPARADOAdj1H19</v>
      </c>
      <c r="F2" s="29" t="str">
        <f t="shared" ref="F2:K2" si="0">$B$1&amp;F4&amp;F3</f>
        <v>SEPARADOPost IFRS161H19</v>
      </c>
      <c r="G2" s="29" t="str">
        <f t="shared" si="0"/>
        <v>SEPARADOPre IFRS161H18</v>
      </c>
      <c r="H2" s="29" t="str">
        <f>$B$1&amp;H3&amp;H4</f>
        <v>SEPARADOAdj1H18</v>
      </c>
      <c r="I2" s="29" t="str">
        <f t="shared" si="0"/>
        <v>SEPARADOPost IFRS161H18</v>
      </c>
      <c r="J2" s="270" t="str">
        <f t="shared" si="0"/>
        <v>SEPARADOPre IFRS16% Var</v>
      </c>
      <c r="K2" s="270" t="str">
        <f t="shared" si="0"/>
        <v>SEPARADOPost IFRS16% Var</v>
      </c>
      <c r="L2" s="29" t="str">
        <f>$B$1&amp;L4&amp;L3</f>
        <v>SEPARADOPre IFRS169M19</v>
      </c>
      <c r="M2" s="29" t="str">
        <f>$B$1&amp;M3&amp;M4</f>
        <v>SEPARADOAdj9M19</v>
      </c>
      <c r="N2" s="29" t="str">
        <f t="shared" ref="N2:S2" si="1">$B$1&amp;N4&amp;N3</f>
        <v>SEPARADOPost IFRS169M19</v>
      </c>
      <c r="O2" s="29" t="str">
        <f t="shared" si="1"/>
        <v>SEPARADOPre IFRS169M18</v>
      </c>
      <c r="P2" s="29" t="str">
        <f>$B$1&amp;P3&amp;P4</f>
        <v>SEPARADOAdj9M18</v>
      </c>
      <c r="Q2" s="29" t="str">
        <f t="shared" si="1"/>
        <v>SEPARADOPost IFRS169M18</v>
      </c>
      <c r="R2" s="270" t="str">
        <f t="shared" si="1"/>
        <v>SEPARADOPre IFRS16% Var</v>
      </c>
      <c r="S2" s="270" t="str">
        <f t="shared" si="1"/>
        <v>SEPARADOPost IFRS16% Var</v>
      </c>
      <c r="T2" s="29" t="str">
        <f>$B$1&amp;T4&amp;T3</f>
        <v>SEPARADOPre IFRS16FY19</v>
      </c>
      <c r="U2" s="29" t="str">
        <f>$B$1&amp;U3&amp;U4</f>
        <v>SEPARADOAdjFY19</v>
      </c>
      <c r="V2" s="29" t="str">
        <f t="shared" ref="V2:AA2" si="2">$B$1&amp;V4&amp;V3</f>
        <v>SEPARADOPost IFRS16FY19</v>
      </c>
      <c r="W2" s="29" t="str">
        <f t="shared" si="2"/>
        <v>SEPARADOPre IFRS16FY18</v>
      </c>
      <c r="X2" s="29" t="str">
        <f>$B$1&amp;X3&amp;X4</f>
        <v>SEPARADOAdjFY18</v>
      </c>
      <c r="Y2" s="29" t="str">
        <f t="shared" si="2"/>
        <v>SEPARADOPost IFRS16FY18</v>
      </c>
      <c r="Z2" s="270" t="str">
        <f t="shared" si="2"/>
        <v>SEPARADOPre IFRS16% Var</v>
      </c>
      <c r="AA2" s="270" t="str">
        <f t="shared" si="2"/>
        <v>SEPARADOPost IFRS16% Var</v>
      </c>
      <c r="AB2" s="39"/>
    </row>
    <row r="3" spans="1:35" s="25" customFormat="1" ht="19.5" customHeight="1">
      <c r="A3" s="273" t="s">
        <v>146</v>
      </c>
      <c r="B3" s="32" t="s">
        <v>311</v>
      </c>
      <c r="C3" s="32" t="s">
        <v>235</v>
      </c>
      <c r="D3" s="275" t="s">
        <v>230</v>
      </c>
      <c r="E3" s="276" t="s">
        <v>149</v>
      </c>
      <c r="F3" s="277" t="s">
        <v>230</v>
      </c>
      <c r="G3" s="275" t="s">
        <v>231</v>
      </c>
      <c r="H3" s="276" t="s">
        <v>149</v>
      </c>
      <c r="I3" s="277" t="s">
        <v>231</v>
      </c>
      <c r="J3" s="278" t="s">
        <v>303</v>
      </c>
      <c r="K3" s="278" t="s">
        <v>303</v>
      </c>
      <c r="L3" s="275" t="s">
        <v>232</v>
      </c>
      <c r="M3" s="276" t="s">
        <v>149</v>
      </c>
      <c r="N3" s="277" t="s">
        <v>232</v>
      </c>
      <c r="O3" s="275" t="s">
        <v>233</v>
      </c>
      <c r="P3" s="276" t="s">
        <v>149</v>
      </c>
      <c r="Q3" s="277" t="s">
        <v>233</v>
      </c>
      <c r="R3" s="278" t="s">
        <v>303</v>
      </c>
      <c r="S3" s="278" t="s">
        <v>303</v>
      </c>
      <c r="T3" s="275" t="s">
        <v>272</v>
      </c>
      <c r="U3" s="276" t="s">
        <v>149</v>
      </c>
      <c r="V3" s="277" t="s">
        <v>272</v>
      </c>
      <c r="W3" s="275" t="s">
        <v>273</v>
      </c>
      <c r="X3" s="276" t="s">
        <v>149</v>
      </c>
      <c r="Y3" s="277" t="s">
        <v>273</v>
      </c>
      <c r="Z3" s="278" t="s">
        <v>303</v>
      </c>
      <c r="AA3" s="278" t="s">
        <v>303</v>
      </c>
    </row>
    <row r="4" spans="1:35" s="25" customFormat="1" ht="24.75" customHeight="1" thickBot="1">
      <c r="A4" s="205"/>
      <c r="B4" s="321" t="s">
        <v>194</v>
      </c>
      <c r="C4" s="322" t="s">
        <v>145</v>
      </c>
      <c r="D4" s="256" t="s">
        <v>151</v>
      </c>
      <c r="E4" s="323" t="str">
        <f>D3</f>
        <v>1H19</v>
      </c>
      <c r="F4" s="280" t="s">
        <v>152</v>
      </c>
      <c r="G4" s="256" t="s">
        <v>151</v>
      </c>
      <c r="H4" s="323" t="str">
        <f>G3</f>
        <v>1H18</v>
      </c>
      <c r="I4" s="280" t="s">
        <v>152</v>
      </c>
      <c r="J4" s="281" t="s">
        <v>151</v>
      </c>
      <c r="K4" s="281" t="s">
        <v>152</v>
      </c>
      <c r="L4" s="256" t="s">
        <v>151</v>
      </c>
      <c r="M4" s="323" t="str">
        <f>L3</f>
        <v>9M19</v>
      </c>
      <c r="N4" s="280" t="s">
        <v>152</v>
      </c>
      <c r="O4" s="256" t="s">
        <v>151</v>
      </c>
      <c r="P4" s="323" t="str">
        <f>O3</f>
        <v>9M18</v>
      </c>
      <c r="Q4" s="280" t="s">
        <v>152</v>
      </c>
      <c r="R4" s="281" t="s">
        <v>151</v>
      </c>
      <c r="S4" s="281" t="s">
        <v>152</v>
      </c>
      <c r="T4" s="256" t="s">
        <v>151</v>
      </c>
      <c r="U4" s="323" t="str">
        <f>T3</f>
        <v>FY19</v>
      </c>
      <c r="V4" s="280" t="s">
        <v>152</v>
      </c>
      <c r="W4" s="256" t="s">
        <v>151</v>
      </c>
      <c r="X4" s="323" t="str">
        <f>W3</f>
        <v>FY18</v>
      </c>
      <c r="Y4" s="280" t="s">
        <v>152</v>
      </c>
      <c r="Z4" s="281" t="s">
        <v>151</v>
      </c>
      <c r="AA4" s="281" t="s">
        <v>152</v>
      </c>
    </row>
    <row r="5" spans="1:35" s="25" customFormat="1" hidden="1" outlineLevel="1">
      <c r="A5" s="42" t="s">
        <v>0</v>
      </c>
      <c r="B5" s="43" t="s">
        <v>196</v>
      </c>
      <c r="C5" s="43" t="s">
        <v>1</v>
      </c>
      <c r="D5" s="48">
        <v>5259483</v>
      </c>
      <c r="E5" s="282">
        <v>0</v>
      </c>
      <c r="F5" s="283">
        <v>5259483</v>
      </c>
      <c r="G5" s="48">
        <v>5108402</v>
      </c>
      <c r="H5" s="282">
        <v>0</v>
      </c>
      <c r="I5" s="283">
        <v>5108402</v>
      </c>
      <c r="J5" s="45">
        <f t="shared" ref="J5:J10" si="3">IF((ABS((D5/G5)-1))&lt;100%,(D5/G5)-1,"N/A")</f>
        <v>2.957500212395181E-2</v>
      </c>
      <c r="K5" s="45">
        <f t="shared" ref="K5:K10" si="4">IF((ABS((F5/I5)-1))&lt;100%,(F5/I5)-1,"N/A")</f>
        <v>2.957500212395181E-2</v>
      </c>
      <c r="L5" s="48">
        <v>7934566</v>
      </c>
      <c r="M5" s="282">
        <v>0</v>
      </c>
      <c r="N5" s="283">
        <v>7934566</v>
      </c>
      <c r="O5" s="48">
        <v>7655190</v>
      </c>
      <c r="P5" s="282">
        <v>0</v>
      </c>
      <c r="Q5" s="283">
        <v>7655190</v>
      </c>
      <c r="R5" s="45">
        <f t="shared" ref="R5:R10" si="5">IF((ABS((L5/O5)-1))&lt;100%,(L5/O5)-1,"N/A")</f>
        <v>3.6494979223245849E-2</v>
      </c>
      <c r="S5" s="45">
        <f t="shared" ref="S5:S10" si="6">IF((ABS((N5/Q5)-1))&lt;100%,(N5/Q5)-1,"N/A")</f>
        <v>3.6494979223245849E-2</v>
      </c>
      <c r="T5" s="48">
        <v>11044128</v>
      </c>
      <c r="U5" s="282">
        <v>0</v>
      </c>
      <c r="V5" s="283">
        <v>11044128</v>
      </c>
      <c r="W5" s="48">
        <v>10619523</v>
      </c>
      <c r="X5" s="282">
        <v>0</v>
      </c>
      <c r="Y5" s="283">
        <v>10619523</v>
      </c>
      <c r="Z5" s="45">
        <f t="shared" ref="Z5:Z10" si="7">IF((ABS((T5/W5)-1))&lt;100%,(T5/W5)-1,"N/A")</f>
        <v>3.9983434284195152E-2</v>
      </c>
      <c r="AA5" s="45">
        <f t="shared" ref="AA5:AA10" si="8">IF((ABS((V5/Y5)-1))&lt;100%,(V5/Y5)-1,"N/A")</f>
        <v>3.9983434284195152E-2</v>
      </c>
      <c r="AB5" s="48"/>
      <c r="AC5" s="282"/>
      <c r="AD5" s="283"/>
      <c r="AE5" s="48"/>
      <c r="AF5" s="282"/>
      <c r="AG5" s="283"/>
      <c r="AH5" s="45"/>
      <c r="AI5" s="45"/>
    </row>
    <row r="6" spans="1:35" s="25" customFormat="1" hidden="1" outlineLevel="1">
      <c r="A6" s="42" t="s">
        <v>2</v>
      </c>
      <c r="B6" s="43" t="s">
        <v>2</v>
      </c>
      <c r="C6" s="43" t="s">
        <v>3</v>
      </c>
      <c r="D6" s="48">
        <v>177603</v>
      </c>
      <c r="E6" s="282">
        <v>0</v>
      </c>
      <c r="F6" s="283">
        <v>177603</v>
      </c>
      <c r="G6" s="48">
        <v>177389</v>
      </c>
      <c r="H6" s="282">
        <v>0</v>
      </c>
      <c r="I6" s="283">
        <v>177389</v>
      </c>
      <c r="J6" s="45">
        <f t="shared" si="3"/>
        <v>1.2063882202391074E-3</v>
      </c>
      <c r="K6" s="45">
        <f t="shared" si="4"/>
        <v>1.2063882202391074E-3</v>
      </c>
      <c r="L6" s="48">
        <v>293652</v>
      </c>
      <c r="M6" s="282">
        <v>0</v>
      </c>
      <c r="N6" s="283">
        <v>293652</v>
      </c>
      <c r="O6" s="48">
        <v>286838</v>
      </c>
      <c r="P6" s="282">
        <v>0</v>
      </c>
      <c r="Q6" s="283">
        <v>286838</v>
      </c>
      <c r="R6" s="45">
        <f t="shared" si="5"/>
        <v>2.3755569345763172E-2</v>
      </c>
      <c r="S6" s="45">
        <f t="shared" si="6"/>
        <v>2.3755569345763172E-2</v>
      </c>
      <c r="T6" s="48">
        <v>440144</v>
      </c>
      <c r="U6" s="282">
        <v>0</v>
      </c>
      <c r="V6" s="283">
        <v>440144</v>
      </c>
      <c r="W6" s="48">
        <v>401613</v>
      </c>
      <c r="X6" s="282">
        <v>-1</v>
      </c>
      <c r="Y6" s="283">
        <v>401612</v>
      </c>
      <c r="Z6" s="45">
        <f t="shared" si="7"/>
        <v>9.5940619452059561E-2</v>
      </c>
      <c r="AA6" s="45">
        <f t="shared" si="8"/>
        <v>9.5943348306325449E-2</v>
      </c>
      <c r="AB6" s="48"/>
      <c r="AC6" s="282"/>
      <c r="AD6" s="283"/>
      <c r="AE6" s="48"/>
      <c r="AF6" s="282"/>
      <c r="AG6" s="283"/>
      <c r="AH6" s="45"/>
      <c r="AI6" s="45"/>
    </row>
    <row r="7" spans="1:35" s="25" customFormat="1" collapsed="1">
      <c r="A7" s="66" t="s">
        <v>4</v>
      </c>
      <c r="B7" s="144" t="s">
        <v>4</v>
      </c>
      <c r="C7" s="144" t="s">
        <v>5</v>
      </c>
      <c r="D7" s="52">
        <v>5437086</v>
      </c>
      <c r="E7" s="284">
        <v>0</v>
      </c>
      <c r="F7" s="285">
        <v>5437086</v>
      </c>
      <c r="G7" s="52">
        <v>5285791</v>
      </c>
      <c r="H7" s="284">
        <v>0</v>
      </c>
      <c r="I7" s="285">
        <v>5285791</v>
      </c>
      <c r="J7" s="51">
        <f t="shared" si="3"/>
        <v>2.8622962958618769E-2</v>
      </c>
      <c r="K7" s="51">
        <f t="shared" si="4"/>
        <v>2.8622962958618769E-2</v>
      </c>
      <c r="L7" s="52">
        <v>8228218</v>
      </c>
      <c r="M7" s="284">
        <v>0</v>
      </c>
      <c r="N7" s="285">
        <v>8228218</v>
      </c>
      <c r="O7" s="52">
        <v>7942028</v>
      </c>
      <c r="P7" s="284">
        <v>0</v>
      </c>
      <c r="Q7" s="285">
        <v>7942028</v>
      </c>
      <c r="R7" s="51">
        <f t="shared" si="5"/>
        <v>3.6034876734254873E-2</v>
      </c>
      <c r="S7" s="51">
        <f t="shared" si="6"/>
        <v>3.6034876734254873E-2</v>
      </c>
      <c r="T7" s="52">
        <v>11484272</v>
      </c>
      <c r="U7" s="284">
        <v>0</v>
      </c>
      <c r="V7" s="285">
        <v>11484272</v>
      </c>
      <c r="W7" s="52">
        <v>11021136</v>
      </c>
      <c r="X7" s="284">
        <v>-1</v>
      </c>
      <c r="Y7" s="285">
        <v>11021135</v>
      </c>
      <c r="Z7" s="51">
        <f t="shared" si="7"/>
        <v>4.2022528349164645E-2</v>
      </c>
      <c r="AA7" s="51">
        <f t="shared" si="8"/>
        <v>4.2022622896825013E-2</v>
      </c>
      <c r="AB7" s="52"/>
      <c r="AC7" s="284"/>
      <c r="AD7" s="285"/>
      <c r="AE7" s="52"/>
      <c r="AF7" s="284"/>
      <c r="AG7" s="285"/>
      <c r="AH7" s="51"/>
      <c r="AI7" s="51"/>
    </row>
    <row r="8" spans="1:35" s="25" customFormat="1" hidden="1" outlineLevel="1">
      <c r="A8" s="42" t="s">
        <v>6</v>
      </c>
      <c r="B8" s="43" t="s">
        <v>6</v>
      </c>
      <c r="C8" s="43" t="s">
        <v>126</v>
      </c>
      <c r="D8" s="48">
        <v>-4309022</v>
      </c>
      <c r="E8" s="282">
        <v>21903</v>
      </c>
      <c r="F8" s="283">
        <v>-4287119</v>
      </c>
      <c r="G8" s="48">
        <v>-4139967</v>
      </c>
      <c r="H8" s="282">
        <v>23012</v>
      </c>
      <c r="I8" s="283">
        <v>-4116955</v>
      </c>
      <c r="J8" s="54">
        <f t="shared" si="3"/>
        <v>4.0834866558115079E-2</v>
      </c>
      <c r="K8" s="54">
        <f t="shared" si="4"/>
        <v>4.1332489667727623E-2</v>
      </c>
      <c r="L8" s="48">
        <v>-6498890</v>
      </c>
      <c r="M8" s="282">
        <v>32097</v>
      </c>
      <c r="N8" s="283">
        <v>-6466793</v>
      </c>
      <c r="O8" s="48">
        <v>-6223723</v>
      </c>
      <c r="P8" s="282">
        <v>34177</v>
      </c>
      <c r="Q8" s="283">
        <v>-6189546</v>
      </c>
      <c r="R8" s="54">
        <f t="shared" si="5"/>
        <v>4.4212603934975947E-2</v>
      </c>
      <c r="S8" s="54">
        <f t="shared" si="6"/>
        <v>4.4792784478861591E-2</v>
      </c>
      <c r="T8" s="48">
        <v>-8982275</v>
      </c>
      <c r="U8" s="282">
        <v>51953</v>
      </c>
      <c r="V8" s="283">
        <v>-8930322</v>
      </c>
      <c r="W8" s="48">
        <v>-8587237</v>
      </c>
      <c r="X8" s="282">
        <v>49531</v>
      </c>
      <c r="Y8" s="283">
        <v>-8537706</v>
      </c>
      <c r="Z8" s="54">
        <f t="shared" si="7"/>
        <v>4.6002922709597938E-2</v>
      </c>
      <c r="AA8" s="54">
        <f t="shared" si="8"/>
        <v>4.5986123204523555E-2</v>
      </c>
      <c r="AB8" s="48"/>
      <c r="AC8" s="282"/>
      <c r="AD8" s="283"/>
      <c r="AE8" s="48"/>
      <c r="AF8" s="282"/>
      <c r="AG8" s="283"/>
      <c r="AH8" s="54"/>
      <c r="AI8" s="54"/>
    </row>
    <row r="9" spans="1:35" s="25" customFormat="1" hidden="1" outlineLevel="1">
      <c r="A9" s="42" t="s">
        <v>93</v>
      </c>
      <c r="B9" s="43" t="s">
        <v>203</v>
      </c>
      <c r="C9" s="43" t="s">
        <v>94</v>
      </c>
      <c r="D9" s="48">
        <v>-10356</v>
      </c>
      <c r="E9" s="282">
        <v>-14038</v>
      </c>
      <c r="F9" s="283">
        <v>-24394</v>
      </c>
      <c r="G9" s="48">
        <v>-9017</v>
      </c>
      <c r="H9" s="282">
        <v>-15051</v>
      </c>
      <c r="I9" s="283">
        <v>-24068</v>
      </c>
      <c r="J9" s="54">
        <f t="shared" si="3"/>
        <v>0.14849728291005881</v>
      </c>
      <c r="K9" s="54">
        <f t="shared" si="4"/>
        <v>1.3544955958118665E-2</v>
      </c>
      <c r="L9" s="48">
        <v>-16842</v>
      </c>
      <c r="M9" s="282">
        <v>-20608</v>
      </c>
      <c r="N9" s="283">
        <v>-37450</v>
      </c>
      <c r="O9" s="48">
        <v>-13280</v>
      </c>
      <c r="P9" s="282">
        <v>-22279</v>
      </c>
      <c r="Q9" s="283">
        <v>-35559</v>
      </c>
      <c r="R9" s="54">
        <f t="shared" si="5"/>
        <v>0.268222891566265</v>
      </c>
      <c r="S9" s="54">
        <f t="shared" si="6"/>
        <v>5.3179223262746378E-2</v>
      </c>
      <c r="T9" s="48">
        <v>-23117</v>
      </c>
      <c r="U9" s="282">
        <v>-29370</v>
      </c>
      <c r="V9" s="283">
        <v>-52487</v>
      </c>
      <c r="W9" s="48">
        <v>-13741</v>
      </c>
      <c r="X9" s="282">
        <v>-33649</v>
      </c>
      <c r="Y9" s="283">
        <v>-47390</v>
      </c>
      <c r="Z9" s="54">
        <f t="shared" si="7"/>
        <v>0.68233753001964925</v>
      </c>
      <c r="AA9" s="54">
        <f t="shared" si="8"/>
        <v>0.10755433635788147</v>
      </c>
      <c r="AB9" s="48"/>
      <c r="AC9" s="282"/>
      <c r="AD9" s="283"/>
      <c r="AE9" s="48"/>
      <c r="AF9" s="282"/>
      <c r="AG9" s="283"/>
      <c r="AH9" s="54"/>
      <c r="AI9" s="54"/>
    </row>
    <row r="10" spans="1:35" s="25" customFormat="1" collapsed="1">
      <c r="A10" s="66" t="s">
        <v>7</v>
      </c>
      <c r="B10" s="144" t="s">
        <v>7</v>
      </c>
      <c r="C10" s="144" t="s">
        <v>8</v>
      </c>
      <c r="D10" s="52">
        <v>1117708</v>
      </c>
      <c r="E10" s="284">
        <v>7865</v>
      </c>
      <c r="F10" s="285">
        <v>1125573</v>
      </c>
      <c r="G10" s="52">
        <v>1136807</v>
      </c>
      <c r="H10" s="284">
        <v>7961</v>
      </c>
      <c r="I10" s="285">
        <v>1144768</v>
      </c>
      <c r="J10" s="51">
        <f t="shared" si="3"/>
        <v>-1.6800565091523945E-2</v>
      </c>
      <c r="K10" s="51">
        <f t="shared" si="4"/>
        <v>-1.676758959020519E-2</v>
      </c>
      <c r="L10" s="52">
        <v>1712486</v>
      </c>
      <c r="M10" s="284">
        <v>11489</v>
      </c>
      <c r="N10" s="285">
        <v>1723975</v>
      </c>
      <c r="O10" s="52">
        <v>1705025</v>
      </c>
      <c r="P10" s="284">
        <v>11898</v>
      </c>
      <c r="Q10" s="285">
        <v>1716923</v>
      </c>
      <c r="R10" s="51">
        <f t="shared" si="5"/>
        <v>4.3758889165848025E-3</v>
      </c>
      <c r="S10" s="51">
        <f t="shared" si="6"/>
        <v>4.1073478542719144E-3</v>
      </c>
      <c r="T10" s="52">
        <v>2478880</v>
      </c>
      <c r="U10" s="284">
        <v>22583</v>
      </c>
      <c r="V10" s="285">
        <v>2501463</v>
      </c>
      <c r="W10" s="52">
        <v>2420158</v>
      </c>
      <c r="X10" s="284">
        <v>15881</v>
      </c>
      <c r="Y10" s="285">
        <v>2436039</v>
      </c>
      <c r="Z10" s="51">
        <f t="shared" si="7"/>
        <v>2.4263705096939869E-2</v>
      </c>
      <c r="AA10" s="51">
        <f t="shared" si="8"/>
        <v>2.6856712885138467E-2</v>
      </c>
      <c r="AB10" s="52"/>
      <c r="AC10" s="284"/>
      <c r="AD10" s="285"/>
      <c r="AE10" s="52"/>
      <c r="AF10" s="284"/>
      <c r="AG10" s="285"/>
      <c r="AH10" s="51"/>
      <c r="AI10" s="51"/>
    </row>
    <row r="11" spans="1:35" s="64" customFormat="1" ht="11.25">
      <c r="A11" s="57" t="s">
        <v>9</v>
      </c>
      <c r="B11" s="59" t="s">
        <v>9</v>
      </c>
      <c r="C11" s="59" t="s">
        <v>248</v>
      </c>
      <c r="D11" s="63">
        <f t="shared" ref="D11:I11" si="9">IFERROR(D10/D$7,"")</f>
        <v>0.20557114601461152</v>
      </c>
      <c r="E11" s="286" t="str">
        <f t="shared" si="9"/>
        <v/>
      </c>
      <c r="F11" s="287">
        <f t="shared" si="9"/>
        <v>0.20701769293331024</v>
      </c>
      <c r="G11" s="63">
        <f t="shared" si="9"/>
        <v>0.21506847319540254</v>
      </c>
      <c r="H11" s="286" t="str">
        <f t="shared" si="9"/>
        <v/>
      </c>
      <c r="I11" s="287">
        <f t="shared" si="9"/>
        <v>0.21657458647154229</v>
      </c>
      <c r="J11" s="61">
        <f>IF((ABS((D11-G11)*10000))&lt;1000,(D11-G11)*10000,"N/A")</f>
        <v>-94.973271807910209</v>
      </c>
      <c r="K11" s="61">
        <f>IF((ABS((F11-I11)*10000))&lt;1000,(F11-I11)*10000,"N/A")</f>
        <v>-95.568935382320532</v>
      </c>
      <c r="L11" s="63">
        <f t="shared" ref="L11:Q11" si="10">IFERROR(L10/L$7,"")</f>
        <v>0.2081235572514</v>
      </c>
      <c r="M11" s="286" t="str">
        <f t="shared" si="10"/>
        <v/>
      </c>
      <c r="N11" s="287">
        <f t="shared" si="10"/>
        <v>0.20951984986299585</v>
      </c>
      <c r="O11" s="63">
        <f t="shared" si="10"/>
        <v>0.21468383138412506</v>
      </c>
      <c r="P11" s="286" t="str">
        <f t="shared" si="10"/>
        <v/>
      </c>
      <c r="Q11" s="287">
        <f t="shared" si="10"/>
        <v>0.2161819374094375</v>
      </c>
      <c r="R11" s="61">
        <f>IF((ABS((L11-O11)*10000))&lt;1000,(L11-O11)*10000,"N/A")</f>
        <v>-65.602741327250584</v>
      </c>
      <c r="S11" s="61">
        <f>IF((ABS((N11-Q11)*10000))&lt;1000,(N11-Q11)*10000,"N/A")</f>
        <v>-66.620875464416528</v>
      </c>
      <c r="T11" s="63">
        <f t="shared" ref="T11:Y11" si="11">IFERROR(T10/T$7,"")</f>
        <v>0.21584999031719207</v>
      </c>
      <c r="U11" s="286" t="str">
        <f t="shared" si="11"/>
        <v/>
      </c>
      <c r="V11" s="287">
        <f t="shared" si="11"/>
        <v>0.21781641883786801</v>
      </c>
      <c r="W11" s="63">
        <f t="shared" si="11"/>
        <v>0.2195924267697994</v>
      </c>
      <c r="X11" s="286">
        <f t="shared" si="11"/>
        <v>-15881</v>
      </c>
      <c r="Y11" s="287">
        <f t="shared" si="11"/>
        <v>0.22103340536160748</v>
      </c>
      <c r="Z11" s="61">
        <f>IF((ABS((T11-W11)*10000))&lt;1000,(T11-W11)*10000,"N/A")</f>
        <v>-37.424364526073283</v>
      </c>
      <c r="AA11" s="61">
        <f>IF((ABS((V11-Y11)*10000))&lt;1000,(V11-Y11)*10000,"N/A")</f>
        <v>-32.169865237394731</v>
      </c>
      <c r="AB11" s="63"/>
      <c r="AC11" s="286"/>
      <c r="AD11" s="287"/>
      <c r="AE11" s="63"/>
      <c r="AF11" s="286"/>
      <c r="AG11" s="287"/>
      <c r="AH11" s="61"/>
      <c r="AI11" s="61"/>
    </row>
    <row r="12" spans="1:35" s="25" customFormat="1" hidden="1" outlineLevel="1">
      <c r="A12" s="42" t="s">
        <v>10</v>
      </c>
      <c r="B12" s="43" t="s">
        <v>10</v>
      </c>
      <c r="C12" s="43" t="s">
        <v>11</v>
      </c>
      <c r="D12" s="48">
        <v>-923043</v>
      </c>
      <c r="E12" s="282">
        <v>106073</v>
      </c>
      <c r="F12" s="283">
        <v>-816970</v>
      </c>
      <c r="G12" s="48">
        <v>-941307</v>
      </c>
      <c r="H12" s="282">
        <v>126922</v>
      </c>
      <c r="I12" s="283">
        <v>-814385</v>
      </c>
      <c r="J12" s="45">
        <f>IF((ABS((D12/G12)-1))&lt;100%,(D12/G12)-1,"N/A")</f>
        <v>-1.9402809072916694E-2</v>
      </c>
      <c r="K12" s="45">
        <f>IF((ABS((F12/I12)-1))&lt;100%,(F12/I12)-1,"N/A")</f>
        <v>3.1741743769837516E-3</v>
      </c>
      <c r="L12" s="48">
        <v>-1418235</v>
      </c>
      <c r="M12" s="282">
        <v>159993</v>
      </c>
      <c r="N12" s="283">
        <v>-1258242</v>
      </c>
      <c r="O12" s="48">
        <v>-1439152</v>
      </c>
      <c r="P12" s="282">
        <v>190427</v>
      </c>
      <c r="Q12" s="283">
        <v>-1248725</v>
      </c>
      <c r="R12" s="45">
        <f>IF((ABS((L12/O12)-1))&lt;100%,(L12/O12)-1,"N/A")</f>
        <v>-1.4534253504841721E-2</v>
      </c>
      <c r="S12" s="45">
        <f>IF((ABS((N12/Q12)-1))&lt;100%,(N12/Q12)-1,"N/A")</f>
        <v>7.6213738012773646E-3</v>
      </c>
      <c r="T12" s="48">
        <v>-1933919</v>
      </c>
      <c r="U12" s="282">
        <v>206661</v>
      </c>
      <c r="V12" s="283">
        <v>-1727258</v>
      </c>
      <c r="W12" s="48">
        <v>-1952213</v>
      </c>
      <c r="X12" s="282">
        <v>253998</v>
      </c>
      <c r="Y12" s="283">
        <v>-1698215</v>
      </c>
      <c r="Z12" s="45">
        <f>IF((ABS((T12/W12)-1))&lt;100%,(T12/W12)-1,"N/A")</f>
        <v>-9.3709036872513529E-3</v>
      </c>
      <c r="AA12" s="45">
        <f>IF((ABS((V12/Y12)-1))&lt;100%,(V12/Y12)-1,"N/A")</f>
        <v>1.7102074825625646E-2</v>
      </c>
      <c r="AB12" s="48"/>
      <c r="AC12" s="282"/>
      <c r="AD12" s="283"/>
      <c r="AE12" s="48"/>
      <c r="AF12" s="282"/>
      <c r="AG12" s="283"/>
      <c r="AH12" s="45"/>
      <c r="AI12" s="45"/>
    </row>
    <row r="13" spans="1:35" s="25" customFormat="1" hidden="1" outlineLevel="1">
      <c r="A13" s="42" t="s">
        <v>153</v>
      </c>
      <c r="B13" s="43" t="s">
        <v>197</v>
      </c>
      <c r="C13" s="43" t="s">
        <v>95</v>
      </c>
      <c r="D13" s="48">
        <v>-112276</v>
      </c>
      <c r="E13" s="282">
        <v>-68244</v>
      </c>
      <c r="F13" s="283">
        <v>-180520</v>
      </c>
      <c r="G13" s="48">
        <v>-99208</v>
      </c>
      <c r="H13" s="282">
        <v>-81821</v>
      </c>
      <c r="I13" s="283">
        <v>-181029</v>
      </c>
      <c r="J13" s="45">
        <f>IF((ABS((D13/G13)-1))&lt;100%,(D13/G13)-1,"N/A")</f>
        <v>0.13172324812515113</v>
      </c>
      <c r="K13" s="45">
        <f>IF((ABS((F13/I13)-1))&lt;100%,(F13/I13)-1,"N/A")</f>
        <v>-2.8117042020892047E-3</v>
      </c>
      <c r="L13" s="48">
        <v>-168787</v>
      </c>
      <c r="M13" s="282">
        <v>-103111</v>
      </c>
      <c r="N13" s="283">
        <v>-271898</v>
      </c>
      <c r="O13" s="48">
        <v>-149950</v>
      </c>
      <c r="P13" s="282">
        <v>-122552</v>
      </c>
      <c r="Q13" s="283">
        <v>-272502</v>
      </c>
      <c r="R13" s="45">
        <f>IF((ABS((L13/O13)-1))&lt;100%,(L13/O13)-1,"N/A")</f>
        <v>0.12562187395798596</v>
      </c>
      <c r="S13" s="45">
        <f>IF((ABS((N13/Q13)-1))&lt;100%,(N13/Q13)-1,"N/A")</f>
        <v>-2.2164974935964254E-3</v>
      </c>
      <c r="T13" s="48">
        <v>-228582</v>
      </c>
      <c r="U13" s="282">
        <v>-131482</v>
      </c>
      <c r="V13" s="283">
        <v>-360064</v>
      </c>
      <c r="W13" s="48">
        <v>-196318</v>
      </c>
      <c r="X13" s="282">
        <v>-163321</v>
      </c>
      <c r="Y13" s="283">
        <v>-359639</v>
      </c>
      <c r="Z13" s="45">
        <f>IF((ABS((T13/W13)-1))&lt;100%,(T13/W13)-1,"N/A")</f>
        <v>0.16434560254281316</v>
      </c>
      <c r="AA13" s="45">
        <f>IF((ABS((V13/Y13)-1))&lt;100%,(V13/Y13)-1,"N/A")</f>
        <v>1.1817405787470925E-3</v>
      </c>
      <c r="AB13" s="48"/>
      <c r="AC13" s="282"/>
      <c r="AD13" s="283"/>
      <c r="AE13" s="48"/>
      <c r="AF13" s="282"/>
      <c r="AG13" s="283"/>
      <c r="AH13" s="45"/>
      <c r="AI13" s="45"/>
    </row>
    <row r="14" spans="1:35" s="37" customFormat="1" ht="15.75" collapsed="1">
      <c r="A14" s="66"/>
      <c r="B14" s="68" t="s">
        <v>304</v>
      </c>
      <c r="C14" s="68" t="s">
        <v>305</v>
      </c>
      <c r="D14" s="72">
        <f>D12+D13</f>
        <v>-1035319</v>
      </c>
      <c r="E14" s="288">
        <f t="shared" ref="E14:I14" si="12">E12+E13</f>
        <v>37829</v>
      </c>
      <c r="F14" s="289">
        <f t="shared" si="12"/>
        <v>-997490</v>
      </c>
      <c r="G14" s="72">
        <f t="shared" si="12"/>
        <v>-1040515</v>
      </c>
      <c r="H14" s="288">
        <f t="shared" si="12"/>
        <v>45101</v>
      </c>
      <c r="I14" s="289">
        <f t="shared" si="12"/>
        <v>-995414</v>
      </c>
      <c r="J14" s="70">
        <f>IF((ABS((D14/G14)-1))&lt;100%,(D14/G14)-1,"N/A")</f>
        <v>-4.9936810137287679E-3</v>
      </c>
      <c r="K14" s="70">
        <f>IF((ABS((F14/I14)-1))&lt;100%,(F14/I14)-1,"N/A")</f>
        <v>2.0855643983308525E-3</v>
      </c>
      <c r="L14" s="72">
        <f>L12+L13</f>
        <v>-1587022</v>
      </c>
      <c r="M14" s="288">
        <f t="shared" ref="M14:Q14" si="13">M12+M13</f>
        <v>56882</v>
      </c>
      <c r="N14" s="289">
        <f t="shared" si="13"/>
        <v>-1530140</v>
      </c>
      <c r="O14" s="72">
        <f t="shared" si="13"/>
        <v>-1589102</v>
      </c>
      <c r="P14" s="288">
        <f t="shared" si="13"/>
        <v>67875</v>
      </c>
      <c r="Q14" s="289">
        <f t="shared" si="13"/>
        <v>-1521227</v>
      </c>
      <c r="R14" s="70">
        <f>IF((ABS((L14/O14)-1))&lt;100%,(L14/O14)-1,"N/A")</f>
        <v>-1.3089153496754768E-3</v>
      </c>
      <c r="S14" s="70">
        <f>IF((ABS((N14/Q14)-1))&lt;100%,(N14/Q14)-1,"N/A")</f>
        <v>5.8590861192970856E-3</v>
      </c>
      <c r="T14" s="72">
        <f>T12+T13</f>
        <v>-2162501</v>
      </c>
      <c r="U14" s="288">
        <f t="shared" ref="U14:Y14" si="14">U12+U13</f>
        <v>75179</v>
      </c>
      <c r="V14" s="289">
        <f t="shared" si="14"/>
        <v>-2087322</v>
      </c>
      <c r="W14" s="72">
        <f t="shared" si="14"/>
        <v>-2148531</v>
      </c>
      <c r="X14" s="288">
        <f t="shared" si="14"/>
        <v>90677</v>
      </c>
      <c r="Y14" s="289">
        <f t="shared" si="14"/>
        <v>-2057854</v>
      </c>
      <c r="Z14" s="70">
        <f>IF((ABS((T14/W14)-1))&lt;100%,(T14/W14)-1,"N/A")</f>
        <v>6.5021170278669604E-3</v>
      </c>
      <c r="AA14" s="70">
        <f>IF((ABS((V14/Y14)-1))&lt;100%,(V14/Y14)-1,"N/A")</f>
        <v>1.4319771956611049E-2</v>
      </c>
      <c r="AB14" s="72"/>
      <c r="AC14" s="288"/>
      <c r="AD14" s="289"/>
      <c r="AE14" s="72"/>
      <c r="AF14" s="288"/>
      <c r="AG14" s="289"/>
      <c r="AH14" s="70"/>
      <c r="AI14" s="70"/>
    </row>
    <row r="15" spans="1:35" s="291" customFormat="1" ht="11.25">
      <c r="A15" s="153" t="s">
        <v>153</v>
      </c>
      <c r="B15" s="58" t="s">
        <v>600</v>
      </c>
      <c r="C15" s="59" t="s">
        <v>599</v>
      </c>
      <c r="D15" s="63">
        <f>IFERROR(-D14/D$7,"")</f>
        <v>0.19041799228483788</v>
      </c>
      <c r="E15" s="290" t="str">
        <f t="shared" ref="E15" si="15">IFERROR(E14/E$7,"")</f>
        <v/>
      </c>
      <c r="F15" s="287">
        <f>IFERROR(-F14/F$7,"")</f>
        <v>0.18346040507727854</v>
      </c>
      <c r="G15" s="63">
        <f>IFERROR(-G14/G$7,"")</f>
        <v>0.19685133218471937</v>
      </c>
      <c r="H15" s="290" t="str">
        <f t="shared" ref="H15" si="16">IFERROR(H14/H$7,"")</f>
        <v/>
      </c>
      <c r="I15" s="287">
        <f>IFERROR(-I14/I$7,"")</f>
        <v>0.18831883439961966</v>
      </c>
      <c r="J15" s="61">
        <f>IF((ABS((D15-G15)*10000))&lt;1000,(D15-G15)*10000,"N/A")</f>
        <v>-64.333398998814857</v>
      </c>
      <c r="K15" s="61">
        <f>IF((ABS((F15-I15)*10000))&lt;1000,(F15-I15)*10000,"N/A")</f>
        <v>-48.584293223411237</v>
      </c>
      <c r="L15" s="63">
        <f>IFERROR(-L14/L$7,"")</f>
        <v>0.1928755412168224</v>
      </c>
      <c r="M15" s="290" t="str">
        <f t="shared" ref="M15" si="17">IFERROR(M14/M$7,"")</f>
        <v/>
      </c>
      <c r="N15" s="287">
        <f>IFERROR(-N14/N$7,"")</f>
        <v>0.18596250123659824</v>
      </c>
      <c r="O15" s="63">
        <f>IFERROR(-O14/O$7,"")</f>
        <v>0.20008768541234054</v>
      </c>
      <c r="P15" s="290" t="str">
        <f t="shared" ref="P15" si="18">IFERROR(P14/P$7,"")</f>
        <v/>
      </c>
      <c r="Q15" s="287">
        <f>IFERROR(-Q14/Q$7,"")</f>
        <v>0.19154137960732448</v>
      </c>
      <c r="R15" s="61">
        <f>IF((ABS((L15-O15)*10000))&lt;1000,(L15-O15)*10000,"N/A")</f>
        <v>-72.121441955181325</v>
      </c>
      <c r="S15" s="61">
        <f>IF((ABS((N15-Q15)*10000))&lt;1000,(N15-Q15)*10000,"N/A")</f>
        <v>-55.788783707262368</v>
      </c>
      <c r="T15" s="63">
        <f>IFERROR(-T14/T$7,"")</f>
        <v>0.18830109562016642</v>
      </c>
      <c r="U15" s="290" t="str">
        <f t="shared" ref="U15" si="19">IFERROR(U14/U$7,"")</f>
        <v/>
      </c>
      <c r="V15" s="287">
        <f>IFERROR(-V14/V$7,"")</f>
        <v>0.18175483826924335</v>
      </c>
      <c r="W15" s="63">
        <f>IFERROR(-W14/W$7,"")</f>
        <v>0.19494641931648427</v>
      </c>
      <c r="X15" s="290">
        <f t="shared" ref="X15" si="20">IFERROR(X14/X$7,"")</f>
        <v>-90677</v>
      </c>
      <c r="Y15" s="287">
        <f>IFERROR(-Y14/Y$7,"")</f>
        <v>0.18671888149451032</v>
      </c>
      <c r="Z15" s="61">
        <f>IF((ABS((T15-W15)*10000))&lt;1000,(T15-W15)*10000,"N/A")</f>
        <v>-66.453236963178455</v>
      </c>
      <c r="AA15" s="61">
        <f>IF((ABS((V15-Y15)*10000))&lt;1000,(V15-Y15)*10000,"N/A")</f>
        <v>-49.640432252669733</v>
      </c>
      <c r="AB15" s="298"/>
      <c r="AC15" s="290"/>
      <c r="AD15" s="299"/>
      <c r="AE15" s="298"/>
      <c r="AF15" s="290"/>
      <c r="AG15" s="299"/>
      <c r="AH15" s="70"/>
      <c r="AI15" s="70"/>
    </row>
    <row r="16" spans="1:35" s="25" customFormat="1">
      <c r="A16" s="66" t="s">
        <v>12</v>
      </c>
      <c r="B16" s="144" t="s">
        <v>12</v>
      </c>
      <c r="C16" s="144" t="s">
        <v>13</v>
      </c>
      <c r="D16" s="52">
        <v>82389</v>
      </c>
      <c r="E16" s="284">
        <v>45694</v>
      </c>
      <c r="F16" s="285">
        <v>128083</v>
      </c>
      <c r="G16" s="52">
        <v>96292</v>
      </c>
      <c r="H16" s="284">
        <v>53062</v>
      </c>
      <c r="I16" s="285">
        <v>149354</v>
      </c>
      <c r="J16" s="51">
        <f>IF((ABS((D16/G16)-1))&lt;100%,(D16/G16)-1,"N/A")</f>
        <v>-0.14438374942882071</v>
      </c>
      <c r="K16" s="51">
        <f>IF((ABS((F16/I16)-1))&lt;100%,(F16/I16)-1,"N/A")</f>
        <v>-0.14242002222906647</v>
      </c>
      <c r="L16" s="52">
        <v>125464</v>
      </c>
      <c r="M16" s="284">
        <v>68371</v>
      </c>
      <c r="N16" s="285">
        <v>193835</v>
      </c>
      <c r="O16" s="52">
        <v>115923</v>
      </c>
      <c r="P16" s="284">
        <v>79773</v>
      </c>
      <c r="Q16" s="285">
        <v>195696</v>
      </c>
      <c r="R16" s="51">
        <f>IF((ABS((L16/O16)-1))&lt;100%,(L16/O16)-1,"N/A")</f>
        <v>8.2304633247931802E-2</v>
      </c>
      <c r="S16" s="51">
        <f>IF((ABS((N16/Q16)-1))&lt;100%,(N16/Q16)-1,"N/A")</f>
        <v>-9.5096476167115807E-3</v>
      </c>
      <c r="T16" s="52">
        <v>316379</v>
      </c>
      <c r="U16" s="284">
        <v>97762</v>
      </c>
      <c r="V16" s="285">
        <v>414141</v>
      </c>
      <c r="W16" s="52">
        <v>271627</v>
      </c>
      <c r="X16" s="284">
        <v>106558</v>
      </c>
      <c r="Y16" s="285">
        <v>378185</v>
      </c>
      <c r="Z16" s="51">
        <f>IF((ABS((T16/W16)-1))&lt;100%,(T16/W16)-1,"N/A")</f>
        <v>0.16475534464541441</v>
      </c>
      <c r="AA16" s="51">
        <f>IF((ABS((V16/Y16)-1))&lt;100%,(V16/Y16)-1,"N/A")</f>
        <v>9.507516162724583E-2</v>
      </c>
      <c r="AB16" s="52"/>
      <c r="AC16" s="284"/>
      <c r="AD16" s="285"/>
      <c r="AE16" s="52"/>
      <c r="AF16" s="284"/>
      <c r="AG16" s="285"/>
      <c r="AH16" s="51"/>
      <c r="AI16" s="51"/>
    </row>
    <row r="17" spans="1:35" s="64" customFormat="1" ht="11.25">
      <c r="A17" s="57" t="s">
        <v>14</v>
      </c>
      <c r="B17" s="59" t="s">
        <v>14</v>
      </c>
      <c r="C17" s="59" t="s">
        <v>249</v>
      </c>
      <c r="D17" s="63">
        <f t="shared" ref="D17:I17" si="21">IFERROR(D16/D$7,"")</f>
        <v>1.5153153729773633E-2</v>
      </c>
      <c r="E17" s="286" t="str">
        <f t="shared" si="21"/>
        <v/>
      </c>
      <c r="F17" s="287">
        <f t="shared" si="21"/>
        <v>2.3557287856031704E-2</v>
      </c>
      <c r="G17" s="63">
        <f t="shared" si="21"/>
        <v>1.8217141010683169E-2</v>
      </c>
      <c r="H17" s="286" t="str">
        <f t="shared" si="21"/>
        <v/>
      </c>
      <c r="I17" s="287">
        <f t="shared" si="21"/>
        <v>2.8255752071922633E-2</v>
      </c>
      <c r="J17" s="61">
        <f>IF((ABS((D17-G17)*10000))&lt;1000,(D17-G17)*10000,"N/A")</f>
        <v>-30.639872809095358</v>
      </c>
      <c r="K17" s="61">
        <f>IF((ABS((F17-I17)*10000))&lt;1000,(F17-I17)*10000,"N/A")</f>
        <v>-46.984642158909296</v>
      </c>
      <c r="L17" s="63">
        <f t="shared" ref="L17:Q17" si="22">IFERROR(L16/L$7,"")</f>
        <v>1.5248016034577596E-2</v>
      </c>
      <c r="M17" s="286" t="str">
        <f t="shared" si="22"/>
        <v/>
      </c>
      <c r="N17" s="287">
        <f t="shared" si="22"/>
        <v>2.3557348626397599E-2</v>
      </c>
      <c r="O17" s="63">
        <f t="shared" si="22"/>
        <v>1.4596145971784536E-2</v>
      </c>
      <c r="P17" s="286" t="str">
        <f t="shared" si="22"/>
        <v/>
      </c>
      <c r="Q17" s="287">
        <f t="shared" si="22"/>
        <v>2.4640557802113012E-2</v>
      </c>
      <c r="R17" s="61">
        <f>IF((ABS((L17-O17)*10000))&lt;1000,(L17-O17)*10000,"N/A")</f>
        <v>6.5187006279305955</v>
      </c>
      <c r="S17" s="61">
        <f>IF((ABS((N17-Q17)*10000))&lt;1000,(N17-Q17)*10000,"N/A")</f>
        <v>-10.832091757154126</v>
      </c>
      <c r="T17" s="63">
        <f t="shared" ref="T17:Y17" si="23">IFERROR(T16/T$7,"")</f>
        <v>2.7548894697025636E-2</v>
      </c>
      <c r="U17" s="286" t="str">
        <f t="shared" si="23"/>
        <v/>
      </c>
      <c r="V17" s="287">
        <f t="shared" si="23"/>
        <v>3.6061580568624636E-2</v>
      </c>
      <c r="W17" s="63">
        <f t="shared" si="23"/>
        <v>2.4646007453315157E-2</v>
      </c>
      <c r="X17" s="286">
        <f t="shared" si="23"/>
        <v>-106558</v>
      </c>
      <c r="Y17" s="287">
        <f t="shared" si="23"/>
        <v>3.4314523867097171E-2</v>
      </c>
      <c r="Z17" s="61">
        <f>IF((ABS((T17-W17)*10000))&lt;1000,(T17-W17)*10000,"N/A")</f>
        <v>29.028872437104788</v>
      </c>
      <c r="AA17" s="61">
        <f>IF((ABS((V17-Y17)*10000))&lt;1000,(V17-Y17)*10000,"N/A")</f>
        <v>17.47056701527465</v>
      </c>
      <c r="AB17" s="63"/>
      <c r="AC17" s="286"/>
      <c r="AD17" s="287"/>
      <c r="AE17" s="63"/>
      <c r="AF17" s="286"/>
      <c r="AG17" s="287"/>
      <c r="AH17" s="61"/>
      <c r="AI17" s="61"/>
    </row>
    <row r="18" spans="1:35" s="25" customFormat="1" hidden="1" outlineLevel="1">
      <c r="A18" s="42" t="s">
        <v>15</v>
      </c>
      <c r="B18" s="43" t="s">
        <v>15</v>
      </c>
      <c r="C18" s="43" t="s">
        <v>128</v>
      </c>
      <c r="D18" s="48">
        <v>-30063</v>
      </c>
      <c r="E18" s="282">
        <v>0</v>
      </c>
      <c r="F18" s="283">
        <v>-30063</v>
      </c>
      <c r="G18" s="48">
        <v>-46630</v>
      </c>
      <c r="H18" s="282">
        <v>177</v>
      </c>
      <c r="I18" s="283">
        <v>-46453</v>
      </c>
      <c r="J18" s="45">
        <f>IF((ABS((D18/G18)-1))&lt;100%,(D18/G18)-1,"N/A")</f>
        <v>-0.35528629637572373</v>
      </c>
      <c r="K18" s="45">
        <f>IF((ABS((F18/I18)-1))&lt;100%,(F18/I18)-1,"N/A")</f>
        <v>-0.35282974188965188</v>
      </c>
      <c r="L18" s="48">
        <v>-33027</v>
      </c>
      <c r="M18" s="282">
        <v>172</v>
      </c>
      <c r="N18" s="283">
        <v>-32855</v>
      </c>
      <c r="O18" s="48">
        <v>-48662</v>
      </c>
      <c r="P18" s="282">
        <v>181</v>
      </c>
      <c r="Q18" s="283">
        <v>-48481</v>
      </c>
      <c r="R18" s="45">
        <f>IF((ABS((L18/O18)-1))&lt;100%,(L18/O18)-1,"N/A")</f>
        <v>-0.32129793267847606</v>
      </c>
      <c r="S18" s="45">
        <f>IF((ABS((N18/Q18)-1))&lt;100%,(N18/Q18)-1,"N/A")</f>
        <v>-0.32231183350178416</v>
      </c>
      <c r="T18" s="48">
        <v>-70702</v>
      </c>
      <c r="U18" s="282">
        <v>327</v>
      </c>
      <c r="V18" s="283">
        <v>-70375</v>
      </c>
      <c r="W18" s="48">
        <v>-70705</v>
      </c>
      <c r="X18" s="282">
        <v>177</v>
      </c>
      <c r="Y18" s="283">
        <v>-70528</v>
      </c>
      <c r="Z18" s="45">
        <f>IF((ABS((T18/W18)-1))&lt;100%,(T18/W18)-1,"N/A")</f>
        <v>-4.2429814016031742E-5</v>
      </c>
      <c r="AA18" s="45">
        <f>IF((ABS((V18/Y18)-1))&lt;100%,(V18/Y18)-1,"N/A")</f>
        <v>-2.1693511796733178E-3</v>
      </c>
      <c r="AB18" s="48"/>
      <c r="AC18" s="282"/>
      <c r="AD18" s="283"/>
      <c r="AE18" s="48"/>
      <c r="AF18" s="282"/>
      <c r="AG18" s="283"/>
      <c r="AH18" s="45"/>
      <c r="AI18" s="45"/>
    </row>
    <row r="19" spans="1:35" s="37" customFormat="1" ht="15.75" collapsed="1">
      <c r="A19" s="66" t="s">
        <v>16</v>
      </c>
      <c r="B19" s="68" t="s">
        <v>16</v>
      </c>
      <c r="C19" s="68" t="s">
        <v>253</v>
      </c>
      <c r="D19" s="72">
        <v>52326</v>
      </c>
      <c r="E19" s="288">
        <v>45694</v>
      </c>
      <c r="F19" s="289">
        <v>98020</v>
      </c>
      <c r="G19" s="72">
        <v>49662</v>
      </c>
      <c r="H19" s="288">
        <v>53239</v>
      </c>
      <c r="I19" s="289">
        <v>102901</v>
      </c>
      <c r="J19" s="70">
        <f>IF((ABS((D19/G19)-1))&lt;100%,(D19/G19)-1,"N/A")</f>
        <v>5.3642624139180972E-2</v>
      </c>
      <c r="K19" s="70">
        <f>IF((ABS((F19/I19)-1))&lt;100%,(F19/I19)-1,"N/A")</f>
        <v>-4.7433941361114118E-2</v>
      </c>
      <c r="L19" s="72">
        <v>92437</v>
      </c>
      <c r="M19" s="288">
        <v>68543</v>
      </c>
      <c r="N19" s="289">
        <v>160980</v>
      </c>
      <c r="O19" s="72">
        <v>67261</v>
      </c>
      <c r="P19" s="288">
        <v>79954</v>
      </c>
      <c r="Q19" s="289">
        <v>147215</v>
      </c>
      <c r="R19" s="70">
        <f>IF((ABS((L19/O19)-1))&lt;100%,(L19/O19)-1,"N/A")</f>
        <v>0.37430308797074074</v>
      </c>
      <c r="S19" s="70">
        <f>IF((ABS((N19/Q19)-1))&lt;100%,(N19/Q19)-1,"N/A")</f>
        <v>9.3502700132459315E-2</v>
      </c>
      <c r="T19" s="72">
        <v>245677</v>
      </c>
      <c r="U19" s="288">
        <v>98089</v>
      </c>
      <c r="V19" s="289">
        <v>343766</v>
      </c>
      <c r="W19" s="72">
        <v>200922</v>
      </c>
      <c r="X19" s="288">
        <v>106735</v>
      </c>
      <c r="Y19" s="289">
        <v>307657</v>
      </c>
      <c r="Z19" s="70">
        <f>IF((ABS((T19/W19)-1))&lt;100%,(T19/W19)-1,"N/A")</f>
        <v>0.22274813111555725</v>
      </c>
      <c r="AA19" s="70">
        <f>IF((ABS((V19/Y19)-1))&lt;100%,(V19/Y19)-1,"N/A")</f>
        <v>0.11736771794563428</v>
      </c>
      <c r="AB19" s="72"/>
      <c r="AC19" s="288"/>
      <c r="AD19" s="289"/>
      <c r="AE19" s="72"/>
      <c r="AF19" s="288"/>
      <c r="AG19" s="289"/>
      <c r="AH19" s="70"/>
      <c r="AI19" s="70"/>
    </row>
    <row r="20" spans="1:35" s="64" customFormat="1" ht="11.25" hidden="1" outlineLevel="1">
      <c r="A20" s="57" t="s">
        <v>17</v>
      </c>
      <c r="B20" s="59" t="s">
        <v>17</v>
      </c>
      <c r="C20" s="59" t="s">
        <v>18</v>
      </c>
      <c r="D20" s="63">
        <f t="shared" ref="D20:I20" si="24">IFERROR(D19/D$7,"")</f>
        <v>9.6239051580203072E-3</v>
      </c>
      <c r="E20" s="286" t="str">
        <f t="shared" si="24"/>
        <v/>
      </c>
      <c r="F20" s="287">
        <f t="shared" si="24"/>
        <v>1.8028039284278381E-2</v>
      </c>
      <c r="G20" s="63">
        <f t="shared" si="24"/>
        <v>9.39537715358023E-3</v>
      </c>
      <c r="H20" s="286" t="str">
        <f t="shared" si="24"/>
        <v/>
      </c>
      <c r="I20" s="287">
        <f t="shared" si="24"/>
        <v>1.946747421530666E-2</v>
      </c>
      <c r="J20" s="61">
        <f>IF((ABS((D20-G20)*10000))&lt;1000,(D20-G20)*10000,"N/A")</f>
        <v>2.2852800444007717</v>
      </c>
      <c r="K20" s="61">
        <f>IF((ABS((F20-I20)*10000))&lt;1000,(F20-I20)*10000,"N/A")</f>
        <v>-14.394349310282786</v>
      </c>
      <c r="L20" s="63">
        <f t="shared" ref="L20:Q20" si="25">IFERROR(L19/L$7,"")</f>
        <v>1.1234145716605953E-2</v>
      </c>
      <c r="M20" s="286" t="str">
        <f t="shared" si="25"/>
        <v/>
      </c>
      <c r="N20" s="287">
        <f t="shared" si="25"/>
        <v>1.9564381984045635E-2</v>
      </c>
      <c r="O20" s="63">
        <f t="shared" si="25"/>
        <v>8.4689955764447062E-3</v>
      </c>
      <c r="P20" s="286" t="str">
        <f t="shared" si="25"/>
        <v/>
      </c>
      <c r="Q20" s="287">
        <f t="shared" si="25"/>
        <v>1.8536197555586557E-2</v>
      </c>
      <c r="R20" s="61">
        <f>IF((ABS((L20-O20)*10000))&lt;1000,(L20-O20)*10000,"N/A")</f>
        <v>27.651501401612464</v>
      </c>
      <c r="S20" s="61">
        <f>IF((ABS((N20-Q20)*10000))&lt;1000,(N20-Q20)*10000,"N/A")</f>
        <v>10.281844284590786</v>
      </c>
      <c r="T20" s="63">
        <f t="shared" ref="T20:Y20" si="26">IFERROR(T19/T$7,"")</f>
        <v>2.13924748560466E-2</v>
      </c>
      <c r="U20" s="286" t="str">
        <f t="shared" si="26"/>
        <v/>
      </c>
      <c r="V20" s="287">
        <f t="shared" si="26"/>
        <v>2.9933634452405863E-2</v>
      </c>
      <c r="W20" s="63">
        <f t="shared" si="26"/>
        <v>1.8230607080794575E-2</v>
      </c>
      <c r="X20" s="286">
        <f t="shared" si="26"/>
        <v>-106735</v>
      </c>
      <c r="Y20" s="287">
        <f t="shared" si="26"/>
        <v>2.7915182964368006E-2</v>
      </c>
      <c r="Z20" s="61">
        <f>IF((ABS((T20-W20)*10000))&lt;1000,(T20-W20)*10000,"N/A")</f>
        <v>31.618677752520245</v>
      </c>
      <c r="AA20" s="61">
        <f>IF((ABS((V20-Y20)*10000))&lt;1000,(V20-Y20)*10000,"N/A")</f>
        <v>20.184514880378575</v>
      </c>
      <c r="AB20" s="63"/>
      <c r="AC20" s="286"/>
      <c r="AD20" s="287"/>
      <c r="AE20" s="63"/>
      <c r="AF20" s="286"/>
      <c r="AG20" s="287"/>
      <c r="AH20" s="61"/>
      <c r="AI20" s="61"/>
    </row>
    <row r="21" spans="1:35" s="25" customFormat="1" hidden="1" outlineLevel="1">
      <c r="A21" s="42" t="s">
        <v>19</v>
      </c>
      <c r="B21" s="43" t="s">
        <v>19</v>
      </c>
      <c r="C21" s="43" t="s">
        <v>131</v>
      </c>
      <c r="D21" s="48">
        <v>-166063</v>
      </c>
      <c r="E21" s="282">
        <v>-49053</v>
      </c>
      <c r="F21" s="283">
        <v>-215116</v>
      </c>
      <c r="G21" s="48">
        <v>-181062</v>
      </c>
      <c r="H21" s="282">
        <v>-65450</v>
      </c>
      <c r="I21" s="283">
        <v>-246512</v>
      </c>
      <c r="J21" s="45">
        <f t="shared" ref="J21:J28" si="27">IF((ABS((D21/G21)-1))&lt;100%,(D21/G21)-1,"N/A")</f>
        <v>-8.2839027515436703E-2</v>
      </c>
      <c r="K21" s="45">
        <f t="shared" ref="K21:K28" si="28">IF((ABS((F21/I21)-1))&lt;100%,(F21/I21)-1,"N/A")</f>
        <v>-0.1273609398325436</v>
      </c>
      <c r="L21" s="48">
        <v>-256468</v>
      </c>
      <c r="M21" s="282">
        <v>-70840</v>
      </c>
      <c r="N21" s="283">
        <v>-327308</v>
      </c>
      <c r="O21" s="48">
        <v>-274122</v>
      </c>
      <c r="P21" s="282">
        <v>-97943</v>
      </c>
      <c r="Q21" s="283">
        <v>-372065</v>
      </c>
      <c r="R21" s="45">
        <f t="shared" ref="R21:R25" si="29">IF((ABS((L21/O21)-1))&lt;100%,(L21/O21)-1,"N/A")</f>
        <v>-6.4401981599433777E-2</v>
      </c>
      <c r="S21" s="45">
        <f t="shared" ref="S21:S25" si="30">IF((ABS((N21/Q21)-1))&lt;100%,(N21/Q21)-1,"N/A")</f>
        <v>-0.12029349710400061</v>
      </c>
      <c r="T21" s="48">
        <v>-377664</v>
      </c>
      <c r="U21" s="282">
        <v>-95718</v>
      </c>
      <c r="V21" s="283">
        <v>-473382</v>
      </c>
      <c r="W21" s="48">
        <v>-359808</v>
      </c>
      <c r="X21" s="282">
        <v>-129654</v>
      </c>
      <c r="Y21" s="283">
        <v>-489462</v>
      </c>
      <c r="Z21" s="45">
        <f t="shared" ref="Z21:Z25" si="31">IF((ABS((T21/W21)-1))&lt;100%,(T21/W21)-1,"N/A")</f>
        <v>4.9626467449306322E-2</v>
      </c>
      <c r="AA21" s="45">
        <f t="shared" ref="AA21:AA25" si="32">IF((ABS((V21/Y21)-1))&lt;100%,(V21/Y21)-1,"N/A")</f>
        <v>-3.2852397121737709E-2</v>
      </c>
      <c r="AB21" s="48"/>
      <c r="AC21" s="282"/>
      <c r="AD21" s="283"/>
      <c r="AE21" s="48"/>
      <c r="AF21" s="282"/>
      <c r="AG21" s="283"/>
      <c r="AH21" s="45"/>
      <c r="AI21" s="45"/>
    </row>
    <row r="22" spans="1:35" s="25" customFormat="1" hidden="1" outlineLevel="1">
      <c r="A22" s="42" t="s">
        <v>20</v>
      </c>
      <c r="B22" s="43" t="s">
        <v>198</v>
      </c>
      <c r="C22" s="43" t="s">
        <v>195</v>
      </c>
      <c r="D22" s="48">
        <v>58149</v>
      </c>
      <c r="E22" s="282">
        <v>5292</v>
      </c>
      <c r="F22" s="283">
        <v>63441</v>
      </c>
      <c r="G22" s="48">
        <v>207575</v>
      </c>
      <c r="H22" s="282">
        <v>3280</v>
      </c>
      <c r="I22" s="283">
        <v>210855</v>
      </c>
      <c r="J22" s="45">
        <f t="shared" si="27"/>
        <v>-0.71986510899674816</v>
      </c>
      <c r="K22" s="45">
        <f t="shared" si="28"/>
        <v>-0.69912499110763315</v>
      </c>
      <c r="L22" s="48">
        <v>110527</v>
      </c>
      <c r="M22" s="282">
        <v>5998</v>
      </c>
      <c r="N22" s="283">
        <v>116525</v>
      </c>
      <c r="O22" s="48">
        <v>259164</v>
      </c>
      <c r="P22" s="282">
        <v>-14585</v>
      </c>
      <c r="Q22" s="283">
        <v>244579</v>
      </c>
      <c r="R22" s="45">
        <f t="shared" si="29"/>
        <v>-0.57352487228164406</v>
      </c>
      <c r="S22" s="45">
        <f t="shared" si="30"/>
        <v>-0.52356907175186751</v>
      </c>
      <c r="T22" s="48">
        <v>154651</v>
      </c>
      <c r="U22" s="282">
        <v>5298</v>
      </c>
      <c r="V22" s="283">
        <v>159949</v>
      </c>
      <c r="W22" s="48">
        <v>396759</v>
      </c>
      <c r="X22" s="282">
        <v>-10546</v>
      </c>
      <c r="Y22" s="283">
        <v>386213</v>
      </c>
      <c r="Z22" s="45">
        <f t="shared" si="31"/>
        <v>-0.61021426105015886</v>
      </c>
      <c r="AA22" s="45">
        <f t="shared" si="32"/>
        <v>-0.58585288428923943</v>
      </c>
      <c r="AB22" s="48"/>
      <c r="AC22" s="282"/>
      <c r="AD22" s="283"/>
      <c r="AE22" s="48"/>
      <c r="AF22" s="282"/>
      <c r="AG22" s="283"/>
      <c r="AH22" s="45"/>
      <c r="AI22" s="45"/>
    </row>
    <row r="23" spans="1:35" s="37" customFormat="1" ht="15.75" collapsed="1">
      <c r="A23" s="66" t="s">
        <v>21</v>
      </c>
      <c r="B23" s="68" t="s">
        <v>21</v>
      </c>
      <c r="C23" s="68" t="s">
        <v>22</v>
      </c>
      <c r="D23" s="72">
        <v>-55588</v>
      </c>
      <c r="E23" s="288">
        <v>1933</v>
      </c>
      <c r="F23" s="289">
        <v>-53655</v>
      </c>
      <c r="G23" s="72">
        <v>76175</v>
      </c>
      <c r="H23" s="288">
        <v>-8931</v>
      </c>
      <c r="I23" s="289">
        <v>67244</v>
      </c>
      <c r="J23" s="70" t="str">
        <f t="shared" si="27"/>
        <v>N/A</v>
      </c>
      <c r="K23" s="70" t="str">
        <f t="shared" si="28"/>
        <v>N/A</v>
      </c>
      <c r="L23" s="72">
        <v>-53504</v>
      </c>
      <c r="M23" s="288">
        <v>3701</v>
      </c>
      <c r="N23" s="289">
        <v>-49803</v>
      </c>
      <c r="O23" s="72">
        <v>52303</v>
      </c>
      <c r="P23" s="288">
        <v>-32574</v>
      </c>
      <c r="Q23" s="289">
        <v>19729</v>
      </c>
      <c r="R23" s="70" t="str">
        <f t="shared" si="29"/>
        <v>N/A</v>
      </c>
      <c r="S23" s="70" t="str">
        <f t="shared" si="30"/>
        <v>N/A</v>
      </c>
      <c r="T23" s="72">
        <v>22664</v>
      </c>
      <c r="U23" s="288">
        <v>7669</v>
      </c>
      <c r="V23" s="289">
        <v>30333</v>
      </c>
      <c r="W23" s="72">
        <v>237873</v>
      </c>
      <c r="X23" s="288">
        <v>-33465</v>
      </c>
      <c r="Y23" s="289">
        <v>204408</v>
      </c>
      <c r="Z23" s="70">
        <f t="shared" si="31"/>
        <v>-0.90472226776473164</v>
      </c>
      <c r="AA23" s="70">
        <f t="shared" si="32"/>
        <v>-0.85160561230480214</v>
      </c>
      <c r="AB23" s="72"/>
      <c r="AC23" s="288"/>
      <c r="AD23" s="289"/>
      <c r="AE23" s="72"/>
      <c r="AF23" s="288"/>
      <c r="AG23" s="289"/>
      <c r="AH23" s="70"/>
      <c r="AI23" s="70"/>
    </row>
    <row r="24" spans="1:35" s="25" customFormat="1" hidden="1" outlineLevel="1">
      <c r="A24" s="42" t="s">
        <v>23</v>
      </c>
      <c r="B24" s="43" t="s">
        <v>199</v>
      </c>
      <c r="C24" s="43" t="s">
        <v>24</v>
      </c>
      <c r="D24" s="48">
        <v>20773</v>
      </c>
      <c r="E24" s="282">
        <v>2330</v>
      </c>
      <c r="F24" s="283">
        <v>23103</v>
      </c>
      <c r="G24" s="48">
        <v>52813</v>
      </c>
      <c r="H24" s="282">
        <v>3846</v>
      </c>
      <c r="I24" s="283">
        <v>56659</v>
      </c>
      <c r="J24" s="45">
        <f t="shared" si="27"/>
        <v>-0.60666881260295757</v>
      </c>
      <c r="K24" s="45">
        <f t="shared" si="28"/>
        <v>-0.59224483312448162</v>
      </c>
      <c r="L24" s="48">
        <v>27133</v>
      </c>
      <c r="M24" s="282">
        <v>3151</v>
      </c>
      <c r="N24" s="283">
        <v>30284</v>
      </c>
      <c r="O24" s="48">
        <v>67009</v>
      </c>
      <c r="P24" s="282">
        <v>5667</v>
      </c>
      <c r="Q24" s="283">
        <v>72676</v>
      </c>
      <c r="R24" s="45">
        <f t="shared" si="29"/>
        <v>-0.59508424241519797</v>
      </c>
      <c r="S24" s="45">
        <f t="shared" si="30"/>
        <v>-0.58330122736529255</v>
      </c>
      <c r="T24" s="48">
        <v>28016</v>
      </c>
      <c r="U24" s="282">
        <v>-747</v>
      </c>
      <c r="V24" s="283">
        <v>27269</v>
      </c>
      <c r="W24" s="48">
        <v>41541</v>
      </c>
      <c r="X24" s="282">
        <v>7219</v>
      </c>
      <c r="Y24" s="283">
        <v>48760</v>
      </c>
      <c r="Z24" s="45">
        <f t="shared" si="31"/>
        <v>-0.32558195517681332</v>
      </c>
      <c r="AA24" s="45">
        <f t="shared" si="32"/>
        <v>-0.44075061525840853</v>
      </c>
      <c r="AB24" s="48"/>
      <c r="AC24" s="282"/>
      <c r="AD24" s="283"/>
      <c r="AE24" s="48"/>
      <c r="AF24" s="282"/>
      <c r="AG24" s="283"/>
      <c r="AH24" s="45"/>
      <c r="AI24" s="45"/>
    </row>
    <row r="25" spans="1:35" s="37" customFormat="1" ht="15.75" collapsed="1">
      <c r="A25" s="66" t="s">
        <v>25</v>
      </c>
      <c r="B25" s="68" t="s">
        <v>204</v>
      </c>
      <c r="C25" s="68" t="s">
        <v>26</v>
      </c>
      <c r="D25" s="72">
        <v>-34815</v>
      </c>
      <c r="E25" s="288">
        <v>4263</v>
      </c>
      <c r="F25" s="289">
        <v>-30552</v>
      </c>
      <c r="G25" s="72">
        <v>128988</v>
      </c>
      <c r="H25" s="288">
        <v>-5085</v>
      </c>
      <c r="I25" s="289">
        <v>123903</v>
      </c>
      <c r="J25" s="70" t="str">
        <f t="shared" si="27"/>
        <v>N/A</v>
      </c>
      <c r="K25" s="70" t="str">
        <f t="shared" si="28"/>
        <v>N/A</v>
      </c>
      <c r="L25" s="72">
        <v>-26371</v>
      </c>
      <c r="M25" s="288">
        <v>6852</v>
      </c>
      <c r="N25" s="289">
        <v>-19519</v>
      </c>
      <c r="O25" s="72">
        <v>119312</v>
      </c>
      <c r="P25" s="288">
        <v>-26907</v>
      </c>
      <c r="Q25" s="289">
        <v>92405</v>
      </c>
      <c r="R25" s="70" t="str">
        <f t="shared" si="29"/>
        <v>N/A</v>
      </c>
      <c r="S25" s="70" t="str">
        <f t="shared" si="30"/>
        <v>N/A</v>
      </c>
      <c r="T25" s="72">
        <v>50680</v>
      </c>
      <c r="U25" s="288">
        <v>6922</v>
      </c>
      <c r="V25" s="289">
        <v>57602</v>
      </c>
      <c r="W25" s="72">
        <v>279414</v>
      </c>
      <c r="X25" s="288">
        <v>-26246</v>
      </c>
      <c r="Y25" s="289">
        <v>253168</v>
      </c>
      <c r="Z25" s="70">
        <f t="shared" si="31"/>
        <v>-0.81862039840523382</v>
      </c>
      <c r="AA25" s="70">
        <f t="shared" si="32"/>
        <v>-0.77247519433735701</v>
      </c>
      <c r="AB25" s="72"/>
      <c r="AC25" s="288"/>
      <c r="AD25" s="289"/>
      <c r="AE25" s="72"/>
      <c r="AF25" s="288"/>
      <c r="AG25" s="289"/>
      <c r="AH25" s="70"/>
      <c r="AI25" s="70"/>
    </row>
    <row r="26" spans="1:35" s="25" customFormat="1" hidden="1" outlineLevel="1">
      <c r="A26" s="42" t="s">
        <v>27</v>
      </c>
      <c r="B26" s="43" t="s">
        <v>205</v>
      </c>
      <c r="C26" s="43" t="s">
        <v>202</v>
      </c>
      <c r="D26" s="48">
        <v>0</v>
      </c>
      <c r="E26" s="282">
        <v>0</v>
      </c>
      <c r="F26" s="283">
        <v>0</v>
      </c>
      <c r="G26" s="48">
        <v>0</v>
      </c>
      <c r="H26" s="282">
        <v>0</v>
      </c>
      <c r="I26" s="283">
        <v>0</v>
      </c>
      <c r="J26" s="45">
        <f>IFERROR(IF((ABS((D26/G26)-1))&lt;100%,(D26/G26)-1,"N/A"),0)</f>
        <v>0</v>
      </c>
      <c r="K26" s="45">
        <f>IFERROR(IF((ABS((E26/H26)-1))&lt;100%,(E26/H26)-1,"N/A"),0)</f>
        <v>0</v>
      </c>
      <c r="L26" s="48">
        <v>0</v>
      </c>
      <c r="M26" s="282">
        <v>0</v>
      </c>
      <c r="N26" s="283">
        <v>0</v>
      </c>
      <c r="O26" s="48">
        <v>0</v>
      </c>
      <c r="P26" s="282">
        <v>0</v>
      </c>
      <c r="Q26" s="283">
        <v>0</v>
      </c>
      <c r="R26" s="45">
        <f>IFERROR(IF((ABS((L26/O26)-1))&lt;100%,(L26/O26)-1,"N/A"),0)</f>
        <v>0</v>
      </c>
      <c r="S26" s="45">
        <f>IFERROR(IF((ABS((M26/P26)-1))&lt;100%,(M26/P26)-1,"N/A"),0)</f>
        <v>0</v>
      </c>
      <c r="T26" s="48">
        <v>0</v>
      </c>
      <c r="U26" s="282">
        <v>0</v>
      </c>
      <c r="V26" s="283">
        <v>0</v>
      </c>
      <c r="W26" s="48">
        <v>0</v>
      </c>
      <c r="X26" s="282">
        <v>0</v>
      </c>
      <c r="Y26" s="283">
        <v>0</v>
      </c>
      <c r="Z26" s="45">
        <f>IFERROR(IF((ABS((T26/W26)-1))&lt;100%,(T26/W26)-1,"N/A"),0)</f>
        <v>0</v>
      </c>
      <c r="AA26" s="45">
        <f>IFERROR(IF((ABS((U26/X26)-1))&lt;100%,(U26/X26)-1,"N/A"),0)</f>
        <v>0</v>
      </c>
      <c r="AB26" s="48"/>
      <c r="AC26" s="282"/>
      <c r="AD26" s="283"/>
      <c r="AE26" s="48"/>
      <c r="AF26" s="282"/>
      <c r="AG26" s="283"/>
      <c r="AH26" s="45"/>
      <c r="AI26" s="45"/>
    </row>
    <row r="27" spans="1:35" s="25" customFormat="1" hidden="1" outlineLevel="1">
      <c r="A27" s="42" t="s">
        <v>28</v>
      </c>
      <c r="B27" s="43" t="s">
        <v>201</v>
      </c>
      <c r="C27" s="43" t="s">
        <v>29</v>
      </c>
      <c r="D27" s="48">
        <v>0</v>
      </c>
      <c r="E27" s="282">
        <v>0</v>
      </c>
      <c r="F27" s="283">
        <v>0</v>
      </c>
      <c r="G27" s="48">
        <v>0</v>
      </c>
      <c r="H27" s="282">
        <v>0</v>
      </c>
      <c r="I27" s="283">
        <v>0</v>
      </c>
      <c r="J27" s="45">
        <f>IFERROR(IF((ABS((D27/G27)-1))&lt;100%,(D27/G27)-1,"N/A"),0)</f>
        <v>0</v>
      </c>
      <c r="K27" s="45">
        <f>IFERROR(IF((ABS((E27/H27)-1))&lt;100%,(E27/H27)-1,"N/A"),0)</f>
        <v>0</v>
      </c>
      <c r="L27" s="48">
        <v>0</v>
      </c>
      <c r="M27" s="282">
        <v>0</v>
      </c>
      <c r="N27" s="283">
        <v>0</v>
      </c>
      <c r="O27" s="48">
        <v>0</v>
      </c>
      <c r="P27" s="282">
        <v>0</v>
      </c>
      <c r="Q27" s="283">
        <v>0</v>
      </c>
      <c r="R27" s="45">
        <f>IFERROR(IF((ABS((L27/O27)-1))&lt;100%,(L27/O27)-1,"N/A"),0)</f>
        <v>0</v>
      </c>
      <c r="S27" s="45">
        <f>IFERROR(IF((ABS((M27/P27)-1))&lt;100%,(M27/P27)-1,"N/A"),0)</f>
        <v>0</v>
      </c>
      <c r="T27" s="48">
        <v>0</v>
      </c>
      <c r="U27" s="282">
        <v>0</v>
      </c>
      <c r="V27" s="283">
        <v>0</v>
      </c>
      <c r="W27" s="48">
        <v>0</v>
      </c>
      <c r="X27" s="282">
        <v>0</v>
      </c>
      <c r="Y27" s="283">
        <v>0</v>
      </c>
      <c r="Z27" s="45">
        <f>IFERROR(IF((ABS((T27/W27)-1))&lt;100%,(T27/W27)-1,"N/A"),0)</f>
        <v>0</v>
      </c>
      <c r="AA27" s="45">
        <f>IFERROR(IF((ABS((U27/X27)-1))&lt;100%,(U27/X27)-1,"N/A"),0)</f>
        <v>0</v>
      </c>
      <c r="AB27" s="48"/>
      <c r="AC27" s="282"/>
      <c r="AD27" s="283"/>
      <c r="AE27" s="48"/>
      <c r="AF27" s="282"/>
      <c r="AG27" s="283"/>
      <c r="AH27" s="45"/>
      <c r="AI27" s="45"/>
    </row>
    <row r="28" spans="1:35" s="25" customFormat="1" collapsed="1">
      <c r="A28" s="66" t="s">
        <v>30</v>
      </c>
      <c r="B28" s="152" t="s">
        <v>266</v>
      </c>
      <c r="C28" s="152" t="s">
        <v>26</v>
      </c>
      <c r="D28" s="86">
        <v>-34815</v>
      </c>
      <c r="E28" s="292">
        <v>4263</v>
      </c>
      <c r="F28" s="293">
        <v>-30552</v>
      </c>
      <c r="G28" s="86">
        <v>128988</v>
      </c>
      <c r="H28" s="292">
        <v>-5085</v>
      </c>
      <c r="I28" s="293">
        <v>123903</v>
      </c>
      <c r="J28" s="85" t="str">
        <f t="shared" si="27"/>
        <v>N/A</v>
      </c>
      <c r="K28" s="85" t="str">
        <f t="shared" si="28"/>
        <v>N/A</v>
      </c>
      <c r="L28" s="86">
        <v>-26371</v>
      </c>
      <c r="M28" s="292">
        <v>6852</v>
      </c>
      <c r="N28" s="293">
        <v>-19519</v>
      </c>
      <c r="O28" s="86">
        <v>119312</v>
      </c>
      <c r="P28" s="292">
        <v>-26907</v>
      </c>
      <c r="Q28" s="293">
        <v>92405</v>
      </c>
      <c r="R28" s="85" t="str">
        <f t="shared" ref="R28" si="33">IF((ABS((L28/O28)-1))&lt;100%,(L28/O28)-1,"N/A")</f>
        <v>N/A</v>
      </c>
      <c r="S28" s="85" t="str">
        <f t="shared" ref="S28" si="34">IF((ABS((N28/Q28)-1))&lt;100%,(N28/Q28)-1,"N/A")</f>
        <v>N/A</v>
      </c>
      <c r="T28" s="86">
        <v>50680</v>
      </c>
      <c r="U28" s="292">
        <v>6922</v>
      </c>
      <c r="V28" s="293">
        <v>57602</v>
      </c>
      <c r="W28" s="86">
        <v>279414</v>
      </c>
      <c r="X28" s="292">
        <v>-26246</v>
      </c>
      <c r="Y28" s="293">
        <v>253168</v>
      </c>
      <c r="Z28" s="85">
        <f t="shared" ref="Z28" si="35">IF((ABS((T28/W28)-1))&lt;100%,(T28/W28)-1,"N/A")</f>
        <v>-0.81862039840523382</v>
      </c>
      <c r="AA28" s="85">
        <f t="shared" ref="AA28" si="36">IF((ABS((V28/Y28)-1))&lt;100%,(V28/Y28)-1,"N/A")</f>
        <v>-0.77247519433735701</v>
      </c>
      <c r="AB28" s="86"/>
      <c r="AC28" s="292"/>
      <c r="AD28" s="293"/>
      <c r="AE28" s="86"/>
      <c r="AF28" s="292"/>
      <c r="AG28" s="293"/>
      <c r="AH28" s="85"/>
      <c r="AI28" s="85"/>
    </row>
    <row r="29" spans="1:35" s="64" customFormat="1" ht="11.25">
      <c r="A29" s="57" t="s">
        <v>32</v>
      </c>
      <c r="B29" s="59" t="s">
        <v>32</v>
      </c>
      <c r="C29" s="59" t="s">
        <v>33</v>
      </c>
      <c r="D29" s="63">
        <f t="shared" ref="D29:I29" si="37">IFERROR(D28/D$7,"")</f>
        <v>-6.4032461506034668E-3</v>
      </c>
      <c r="E29" s="286" t="str">
        <f t="shared" si="37"/>
        <v/>
      </c>
      <c r="F29" s="287">
        <f t="shared" si="37"/>
        <v>-5.6191864539203535E-3</v>
      </c>
      <c r="G29" s="63">
        <f t="shared" si="37"/>
        <v>2.4402780965043832E-2</v>
      </c>
      <c r="H29" s="286" t="str">
        <f t="shared" si="37"/>
        <v/>
      </c>
      <c r="I29" s="287">
        <f t="shared" si="37"/>
        <v>2.3440767900206421E-2</v>
      </c>
      <c r="J29" s="61">
        <f>IF((ABS((D29-G29)*10000))&lt;1000,(D29-G29)*10000,"N/A")</f>
        <v>-308.06027115647299</v>
      </c>
      <c r="K29" s="61">
        <f>IF((ABS((F29-I29)*10000))&lt;1000,(F29-I29)*10000,"N/A")</f>
        <v>-290.59954354126774</v>
      </c>
      <c r="L29" s="63">
        <f t="shared" ref="L29:Q29" si="38">IFERROR(L28/L$7,"")</f>
        <v>-3.2049466846892001E-3</v>
      </c>
      <c r="M29" s="286" t="str">
        <f t="shared" si="38"/>
        <v/>
      </c>
      <c r="N29" s="287">
        <f t="shared" si="38"/>
        <v>-2.3722025838401463E-3</v>
      </c>
      <c r="O29" s="63">
        <f t="shared" si="38"/>
        <v>1.5022863178019518E-2</v>
      </c>
      <c r="P29" s="286" t="str">
        <f t="shared" si="38"/>
        <v/>
      </c>
      <c r="Q29" s="287">
        <f t="shared" si="38"/>
        <v>1.1634937575138239E-2</v>
      </c>
      <c r="R29" s="61">
        <f>IF((ABS((L29-O29)*10000))&lt;1000,(L29-O29)*10000,"N/A")</f>
        <v>-182.27809862708719</v>
      </c>
      <c r="S29" s="61">
        <f>IF((ABS((N29-Q29)*10000))&lt;1000,(N29-Q29)*10000,"N/A")</f>
        <v>-140.07140158978385</v>
      </c>
      <c r="T29" s="63">
        <f t="shared" ref="T29:Y29" si="39">IFERROR(T28/T$7,"")</f>
        <v>4.4129919597863934E-3</v>
      </c>
      <c r="U29" s="286" t="str">
        <f t="shared" si="39"/>
        <v/>
      </c>
      <c r="V29" s="287">
        <f t="shared" si="39"/>
        <v>5.0157293383507459E-3</v>
      </c>
      <c r="W29" s="63">
        <f t="shared" si="39"/>
        <v>2.5352558937663049E-2</v>
      </c>
      <c r="X29" s="286">
        <f t="shared" si="39"/>
        <v>26246</v>
      </c>
      <c r="Y29" s="287">
        <f t="shared" si="39"/>
        <v>2.2971136820300268E-2</v>
      </c>
      <c r="Z29" s="61">
        <f>IF((ABS((T29-W29)*10000))&lt;1000,(T29-W29)*10000,"N/A")</f>
        <v>-209.39566977876655</v>
      </c>
      <c r="AA29" s="61">
        <f>IF((ABS((V29-Y29)*10000))&lt;1000,(V29-Y29)*10000,"N/A")</f>
        <v>-179.55407481949521</v>
      </c>
      <c r="AB29" s="63"/>
      <c r="AC29" s="286"/>
      <c r="AD29" s="287"/>
      <c r="AE29" s="63"/>
      <c r="AF29" s="286"/>
      <c r="AG29" s="287"/>
      <c r="AH29" s="61"/>
      <c r="AI29" s="61"/>
    </row>
    <row r="30" spans="1:35" s="25" customFormat="1">
      <c r="A30" s="66" t="s">
        <v>96</v>
      </c>
      <c r="B30" s="144" t="s">
        <v>313</v>
      </c>
      <c r="C30" s="144" t="s">
        <v>34</v>
      </c>
      <c r="D30" s="52">
        <v>205021</v>
      </c>
      <c r="E30" s="284">
        <v>127976</v>
      </c>
      <c r="F30" s="285">
        <v>332997</v>
      </c>
      <c r="G30" s="52">
        <v>204517</v>
      </c>
      <c r="H30" s="284">
        <v>149934</v>
      </c>
      <c r="I30" s="285">
        <v>354451</v>
      </c>
      <c r="J30" s="51">
        <f>IF((ABS((D30/G30)-1))&lt;100%,(D30/G30)-1,"N/A")</f>
        <v>2.4643428174675464E-3</v>
      </c>
      <c r="K30" s="51">
        <f>IF((ABS((F30/I30)-1))&lt;100%,(F30/I30)-1,"N/A")</f>
        <v>-6.0527407173346925E-2</v>
      </c>
      <c r="L30" s="52">
        <v>311093</v>
      </c>
      <c r="M30" s="284">
        <v>192090</v>
      </c>
      <c r="N30" s="285">
        <v>503183</v>
      </c>
      <c r="O30" s="52">
        <v>279153</v>
      </c>
      <c r="P30" s="284">
        <v>224604</v>
      </c>
      <c r="Q30" s="285">
        <v>503757</v>
      </c>
      <c r="R30" s="51">
        <f>IF((ABS((L30/O30)-1))&lt;100%,(L30/O30)-1,"N/A")</f>
        <v>0.11441754163487405</v>
      </c>
      <c r="S30" s="51">
        <f>IF((ABS((N30/Q30)-1))&lt;100%,(N30/Q30)-1,"N/A")</f>
        <v>-1.1394382609075659E-3</v>
      </c>
      <c r="T30" s="52">
        <v>568078</v>
      </c>
      <c r="U30" s="284">
        <v>258614</v>
      </c>
      <c r="V30" s="285">
        <v>826692</v>
      </c>
      <c r="W30" s="52">
        <v>481686</v>
      </c>
      <c r="X30" s="284">
        <v>303528</v>
      </c>
      <c r="Y30" s="285">
        <v>785214</v>
      </c>
      <c r="Z30" s="51">
        <f>IF((ABS((T30/W30)-1))&lt;100%,(T30/W30)-1,"N/A")</f>
        <v>0.17935335467503721</v>
      </c>
      <c r="AA30" s="51">
        <f>IF((ABS((V30/Y30)-1))&lt;100%,(V30/Y30)-1,"N/A")</f>
        <v>5.2823816182594907E-2</v>
      </c>
      <c r="AB30" s="52"/>
      <c r="AC30" s="284"/>
      <c r="AD30" s="285"/>
      <c r="AE30" s="52"/>
      <c r="AF30" s="284"/>
      <c r="AG30" s="285"/>
      <c r="AH30" s="51"/>
      <c r="AI30" s="51"/>
    </row>
    <row r="31" spans="1:35" s="64" customFormat="1" ht="11.25">
      <c r="A31" s="57" t="s">
        <v>35</v>
      </c>
      <c r="B31" s="59" t="s">
        <v>35</v>
      </c>
      <c r="C31" s="59" t="s">
        <v>251</v>
      </c>
      <c r="D31" s="88">
        <f t="shared" ref="D31:I31" si="40">IFERROR(D30/D$7,"")</f>
        <v>3.7707882494409692E-2</v>
      </c>
      <c r="E31" s="286" t="str">
        <f t="shared" si="40"/>
        <v/>
      </c>
      <c r="F31" s="294">
        <f t="shared" si="40"/>
        <v>6.1245490691153315E-2</v>
      </c>
      <c r="G31" s="88">
        <f t="shared" si="40"/>
        <v>3.8691843850806817E-2</v>
      </c>
      <c r="H31" s="286" t="str">
        <f t="shared" si="40"/>
        <v/>
      </c>
      <c r="I31" s="294">
        <f t="shared" si="40"/>
        <v>6.7057324059918377E-2</v>
      </c>
      <c r="J31" s="61">
        <f>IF((ABS((D31-G31)*10000))&lt;1000,(D31-G31)*10000,"N/A")</f>
        <v>-9.8396135639712554</v>
      </c>
      <c r="K31" s="61">
        <f>IF((ABS((F31-I31)*10000))&lt;1000,(F31-I31)*10000,"N/A")</f>
        <v>-58.118333687650626</v>
      </c>
      <c r="L31" s="88">
        <f t="shared" ref="L31:Q31" si="41">IFERROR(L30/L$7,"")</f>
        <v>3.7808064881120068E-2</v>
      </c>
      <c r="M31" s="286" t="str">
        <f t="shared" si="41"/>
        <v/>
      </c>
      <c r="N31" s="294">
        <f t="shared" si="41"/>
        <v>6.1153338426376158E-2</v>
      </c>
      <c r="O31" s="88">
        <f t="shared" si="41"/>
        <v>3.5148831003869542E-2</v>
      </c>
      <c r="P31" s="286" t="str">
        <f t="shared" si="41"/>
        <v/>
      </c>
      <c r="Q31" s="294">
        <f t="shared" si="41"/>
        <v>6.3429265170054802E-2</v>
      </c>
      <c r="R31" s="61">
        <f>IF((ABS((L31-O31)*10000))&lt;1000,(L31-O31)*10000,"N/A")</f>
        <v>26.592338772505261</v>
      </c>
      <c r="S31" s="61">
        <f>IF((ABS((N31-Q31)*10000))&lt;1000,(N31-Q31)*10000,"N/A")</f>
        <v>-22.759267436786441</v>
      </c>
      <c r="T31" s="88">
        <f t="shared" ref="T31:Y31" si="42">IFERROR(T30/T$7,"")</f>
        <v>4.9465738881837702E-2</v>
      </c>
      <c r="U31" s="286" t="str">
        <f t="shared" si="42"/>
        <v/>
      </c>
      <c r="V31" s="294">
        <f t="shared" si="42"/>
        <v>7.1984710915937902E-2</v>
      </c>
      <c r="W31" s="88">
        <f t="shared" si="42"/>
        <v>4.3705657928547477E-2</v>
      </c>
      <c r="X31" s="286">
        <f t="shared" si="42"/>
        <v>-303528</v>
      </c>
      <c r="Y31" s="294">
        <f t="shared" si="42"/>
        <v>7.1246201049165986E-2</v>
      </c>
      <c r="Z31" s="61">
        <f>IF((ABS((T31-W31)*10000))&lt;1000,(T31-W31)*10000,"N/A")</f>
        <v>57.600809532902254</v>
      </c>
      <c r="AA31" s="61">
        <f>IF((ABS((V31-Y31)*10000))&lt;1000,(V31-Y31)*10000,"N/A")</f>
        <v>7.3850986677191646</v>
      </c>
      <c r="AB31" s="88"/>
      <c r="AC31" s="286"/>
      <c r="AD31" s="294"/>
      <c r="AE31" s="88"/>
      <c r="AF31" s="286"/>
      <c r="AG31" s="294"/>
      <c r="AH31" s="61"/>
      <c r="AI31" s="61"/>
    </row>
    <row r="32" spans="1:35" s="25" customFormat="1">
      <c r="A32" s="66" t="s">
        <v>36</v>
      </c>
      <c r="B32" s="144" t="s">
        <v>36</v>
      </c>
      <c r="C32" s="144" t="s">
        <v>36</v>
      </c>
      <c r="D32" s="52">
        <v>174958</v>
      </c>
      <c r="E32" s="284">
        <v>127976</v>
      </c>
      <c r="F32" s="285">
        <v>302934</v>
      </c>
      <c r="G32" s="52">
        <v>157887</v>
      </c>
      <c r="H32" s="284">
        <v>150111</v>
      </c>
      <c r="I32" s="285">
        <v>307998</v>
      </c>
      <c r="J32" s="51">
        <f>IF((ABS((D32/G32)-1))&lt;100%,(D32/G32)-1,"N/A")</f>
        <v>0.10812163129326668</v>
      </c>
      <c r="K32" s="51">
        <f>IF((ABS((F32/I32)-1))&lt;100%,(F32/I32)-1,"N/A")</f>
        <v>-1.6441665205618183E-2</v>
      </c>
      <c r="L32" s="52">
        <v>278066</v>
      </c>
      <c r="M32" s="284">
        <v>192262</v>
      </c>
      <c r="N32" s="285">
        <v>470328</v>
      </c>
      <c r="O32" s="52">
        <v>230491</v>
      </c>
      <c r="P32" s="284">
        <v>224785</v>
      </c>
      <c r="Q32" s="285">
        <v>455276</v>
      </c>
      <c r="R32" s="51">
        <f>IF((ABS((L32/O32)-1))&lt;100%,(L32/O32)-1,"N/A")</f>
        <v>0.20640719160401066</v>
      </c>
      <c r="S32" s="51">
        <f>IF((ABS((N32/Q32)-1))&lt;100%,(N32/Q32)-1,"N/A")</f>
        <v>3.3061263936601026E-2</v>
      </c>
      <c r="T32" s="52">
        <v>497376</v>
      </c>
      <c r="U32" s="284">
        <v>258941</v>
      </c>
      <c r="V32" s="285">
        <v>756317</v>
      </c>
      <c r="W32" s="52">
        <v>410981</v>
      </c>
      <c r="X32" s="284">
        <v>303705</v>
      </c>
      <c r="Y32" s="285">
        <v>714686</v>
      </c>
      <c r="Z32" s="51">
        <f>IF((ABS((T32/W32)-1))&lt;100%,(T32/W32)-1,"N/A")</f>
        <v>0.21021653069119983</v>
      </c>
      <c r="AA32" s="51">
        <f>IF((ABS((V32/Y32)-1))&lt;100%,(V32/Y32)-1,"N/A")</f>
        <v>5.8250756276182925E-2</v>
      </c>
      <c r="AB32" s="52"/>
      <c r="AC32" s="284"/>
      <c r="AD32" s="285"/>
      <c r="AE32" s="52"/>
      <c r="AF32" s="284"/>
      <c r="AG32" s="285"/>
      <c r="AH32" s="51"/>
      <c r="AI32" s="51"/>
    </row>
    <row r="33" spans="1:229" s="64" customFormat="1" ht="11.25" hidden="1" outlineLevel="1">
      <c r="A33" s="57" t="s">
        <v>37</v>
      </c>
      <c r="B33" s="59" t="s">
        <v>37</v>
      </c>
      <c r="C33" s="59" t="s">
        <v>252</v>
      </c>
      <c r="D33" s="88">
        <f t="shared" ref="D33:I33" si="43">IFERROR(D32/D$7,"")</f>
        <v>3.2178633922656366E-2</v>
      </c>
      <c r="E33" s="286" t="str">
        <f t="shared" si="43"/>
        <v/>
      </c>
      <c r="F33" s="294">
        <f t="shared" si="43"/>
        <v>5.5716242119399989E-2</v>
      </c>
      <c r="G33" s="88">
        <f t="shared" si="43"/>
        <v>2.9870079993703877E-2</v>
      </c>
      <c r="H33" s="286" t="str">
        <f t="shared" si="43"/>
        <v/>
      </c>
      <c r="I33" s="294">
        <f t="shared" si="43"/>
        <v>5.8269046203302401E-2</v>
      </c>
      <c r="J33" s="61">
        <f>IF((ABS((D33-G33)*10000))&lt;1000,(D33-G33)*10000,"N/A")</f>
        <v>23.085539289524892</v>
      </c>
      <c r="K33" s="61">
        <f>IF((ABS((F33-I33)*10000))&lt;1000,(F33-I33)*10000,"N/A")</f>
        <v>-25.528040839024115</v>
      </c>
      <c r="L33" s="88">
        <f t="shared" ref="L33:Q33" si="44">IFERROR(L32/L$7,"")</f>
        <v>3.3794194563148423E-2</v>
      </c>
      <c r="M33" s="286" t="str">
        <f t="shared" si="44"/>
        <v/>
      </c>
      <c r="N33" s="294">
        <f t="shared" si="44"/>
        <v>5.7160371784024194E-2</v>
      </c>
      <c r="O33" s="88">
        <f t="shared" si="44"/>
        <v>2.902168060852971E-2</v>
      </c>
      <c r="P33" s="286" t="str">
        <f t="shared" si="44"/>
        <v/>
      </c>
      <c r="Q33" s="294">
        <f t="shared" si="44"/>
        <v>5.7324904923528347E-2</v>
      </c>
      <c r="R33" s="61">
        <f>IF((ABS((L33-O33)*10000))&lt;1000,(L33-O33)*10000,"N/A")</f>
        <v>47.72513954618713</v>
      </c>
      <c r="S33" s="61">
        <f>IF((ABS((N33-Q33)*10000))&lt;1000,(N33-Q33)*10000,"N/A")</f>
        <v>-1.6453313950415271</v>
      </c>
      <c r="T33" s="88">
        <f t="shared" ref="T33:Y33" si="45">IFERROR(T32/T$7,"")</f>
        <v>4.3309319040858663E-2</v>
      </c>
      <c r="U33" s="286" t="str">
        <f t="shared" si="45"/>
        <v/>
      </c>
      <c r="V33" s="294">
        <f t="shared" si="45"/>
        <v>6.5856764799719122E-2</v>
      </c>
      <c r="W33" s="88">
        <f t="shared" si="45"/>
        <v>3.7290257556026891E-2</v>
      </c>
      <c r="X33" s="286">
        <f t="shared" si="45"/>
        <v>-303705</v>
      </c>
      <c r="Y33" s="294">
        <f t="shared" si="45"/>
        <v>6.4846860146436827E-2</v>
      </c>
      <c r="Z33" s="61">
        <f>IF((ABS((T33-W33)*10000))&lt;1000,(T33-W33)*10000,"N/A")</f>
        <v>60.190614848317708</v>
      </c>
      <c r="AA33" s="61">
        <f>IF((ABS((V33-Y33)*10000))&lt;1000,(V33-Y33)*10000,"N/A")</f>
        <v>10.099046532822953</v>
      </c>
      <c r="AB33" s="88"/>
      <c r="AC33" s="286"/>
      <c r="AD33" s="294"/>
      <c r="AE33" s="88"/>
      <c r="AF33" s="286"/>
      <c r="AG33" s="294"/>
      <c r="AH33" s="61"/>
      <c r="AI33" s="61"/>
    </row>
    <row r="34" spans="1:229" collapsed="1">
      <c r="A34" s="20"/>
      <c r="B34" s="19"/>
      <c r="C34" s="19"/>
      <c r="D34" s="102"/>
      <c r="E34" s="19"/>
      <c r="F34" s="19"/>
      <c r="G34" s="19"/>
      <c r="H34" s="19"/>
      <c r="I34" s="19"/>
      <c r="J34" s="98"/>
      <c r="K34" s="98"/>
      <c r="L34" s="25"/>
      <c r="M34" s="25"/>
      <c r="N34" s="25"/>
      <c r="O34" s="25"/>
      <c r="P34" s="25"/>
      <c r="Q34" s="25"/>
      <c r="R34" s="124"/>
      <c r="S34" s="124"/>
      <c r="T34" s="25"/>
      <c r="U34" s="25"/>
      <c r="V34" s="25"/>
      <c r="W34" s="25"/>
      <c r="X34" s="25"/>
      <c r="Y34" s="25"/>
      <c r="Z34" s="124"/>
      <c r="AA34" s="124"/>
      <c r="AB34" s="300"/>
    </row>
    <row r="35" spans="1:229" s="65" customFormat="1">
      <c r="A35" s="101"/>
      <c r="B35" s="100"/>
      <c r="C35" s="157"/>
      <c r="D35" s="303"/>
      <c r="E35" s="102"/>
      <c r="F35" s="102"/>
      <c r="G35" s="102"/>
      <c r="H35" s="102"/>
      <c r="I35" s="102"/>
      <c r="J35" s="103"/>
      <c r="K35" s="103"/>
      <c r="L35" s="64"/>
      <c r="M35" s="64"/>
      <c r="N35" s="64"/>
      <c r="O35" s="64"/>
      <c r="P35" s="64"/>
      <c r="Q35" s="64"/>
      <c r="R35" s="124"/>
      <c r="S35" s="124"/>
      <c r="T35" s="64"/>
      <c r="U35" s="64"/>
      <c r="V35" s="64"/>
      <c r="W35" s="64"/>
      <c r="X35" s="64"/>
      <c r="Y35" s="64"/>
      <c r="Z35" s="124"/>
      <c r="AA35" s="124"/>
      <c r="AB35" s="300"/>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64"/>
      <c r="BN35" s="64"/>
      <c r="BO35" s="64"/>
      <c r="BP35" s="64"/>
      <c r="BQ35" s="64"/>
      <c r="BR35" s="64"/>
      <c r="BS35" s="64"/>
      <c r="BT35" s="64"/>
      <c r="BU35" s="64"/>
      <c r="BV35" s="64"/>
      <c r="BW35" s="64"/>
      <c r="BX35" s="64"/>
      <c r="BY35" s="64"/>
      <c r="BZ35" s="64"/>
      <c r="CA35" s="64"/>
      <c r="CB35" s="64"/>
      <c r="CC35" s="64"/>
      <c r="CD35" s="64"/>
      <c r="CE35" s="64"/>
      <c r="CF35" s="64"/>
      <c r="CG35" s="64"/>
      <c r="CH35" s="64"/>
      <c r="CI35" s="64"/>
      <c r="CJ35" s="64"/>
      <c r="CK35" s="64"/>
      <c r="CL35" s="64"/>
      <c r="CM35" s="64"/>
      <c r="CN35" s="64"/>
      <c r="CO35" s="64"/>
      <c r="CP35" s="64"/>
      <c r="CQ35" s="64"/>
      <c r="CR35" s="64"/>
      <c r="CS35" s="64"/>
      <c r="CT35" s="64"/>
      <c r="CU35" s="64"/>
      <c r="CV35" s="64"/>
      <c r="CW35" s="64"/>
      <c r="CX35" s="64"/>
      <c r="CY35" s="64"/>
      <c r="CZ35" s="64"/>
      <c r="DA35" s="64"/>
      <c r="DB35" s="64"/>
      <c r="DC35" s="64"/>
      <c r="DD35" s="64"/>
      <c r="DE35" s="64"/>
      <c r="DF35" s="64"/>
      <c r="DG35" s="64"/>
      <c r="DH35" s="64"/>
      <c r="DI35" s="64"/>
      <c r="DJ35" s="64"/>
      <c r="DK35" s="64"/>
      <c r="DL35" s="64"/>
      <c r="DM35" s="64"/>
      <c r="DN35" s="64"/>
      <c r="DO35" s="64"/>
      <c r="DP35" s="64"/>
      <c r="DQ35" s="64"/>
      <c r="DR35" s="64"/>
      <c r="DS35" s="64"/>
      <c r="DT35" s="64"/>
      <c r="DU35" s="64"/>
      <c r="DV35" s="64"/>
      <c r="DW35" s="64"/>
      <c r="DX35" s="64"/>
      <c r="DY35" s="64"/>
      <c r="DZ35" s="64"/>
      <c r="EA35" s="64"/>
      <c r="EB35" s="64"/>
      <c r="EC35" s="64"/>
      <c r="ED35" s="64"/>
      <c r="EE35" s="64"/>
      <c r="EF35" s="64"/>
      <c r="EG35" s="64"/>
      <c r="EH35" s="64"/>
      <c r="EI35" s="64"/>
      <c r="EJ35" s="64"/>
      <c r="EK35" s="64"/>
      <c r="EL35" s="64"/>
      <c r="EM35" s="64"/>
      <c r="EN35" s="64"/>
      <c r="EO35" s="64"/>
      <c r="EP35" s="64"/>
      <c r="EQ35" s="64"/>
      <c r="ER35" s="64"/>
      <c r="ES35" s="64"/>
      <c r="ET35" s="64"/>
      <c r="EU35" s="64"/>
      <c r="EV35" s="64"/>
      <c r="EW35" s="64"/>
      <c r="EX35" s="64"/>
      <c r="EY35" s="64"/>
      <c r="EZ35" s="64"/>
      <c r="FA35" s="64"/>
      <c r="FB35" s="64"/>
      <c r="FC35" s="64"/>
      <c r="FD35" s="64"/>
      <c r="FE35" s="64"/>
      <c r="FF35" s="64"/>
      <c r="FG35" s="64"/>
      <c r="FH35" s="64"/>
      <c r="FI35" s="64"/>
      <c r="FJ35" s="64"/>
      <c r="FK35" s="64"/>
      <c r="FL35" s="64"/>
      <c r="FM35" s="64"/>
      <c r="FN35" s="64"/>
      <c r="FO35" s="64"/>
      <c r="FP35" s="64"/>
      <c r="FQ35" s="64"/>
      <c r="FR35" s="64"/>
      <c r="FS35" s="64"/>
      <c r="FT35" s="64"/>
      <c r="FU35" s="64"/>
      <c r="FV35" s="64"/>
      <c r="FW35" s="64"/>
      <c r="FX35" s="64"/>
      <c r="FY35" s="64"/>
      <c r="FZ35" s="64"/>
      <c r="GA35" s="64"/>
      <c r="GB35" s="64"/>
      <c r="GC35" s="64"/>
      <c r="GD35" s="64"/>
      <c r="GE35" s="64"/>
      <c r="GF35" s="64"/>
      <c r="GG35" s="64"/>
      <c r="GH35" s="64"/>
      <c r="GI35" s="64"/>
      <c r="GJ35" s="64"/>
      <c r="GK35" s="64"/>
      <c r="GL35" s="64"/>
      <c r="GM35" s="64"/>
      <c r="GN35" s="64"/>
      <c r="GO35" s="64"/>
      <c r="GP35" s="64"/>
      <c r="GQ35" s="64"/>
      <c r="GR35" s="64"/>
      <c r="GS35" s="64"/>
      <c r="GT35" s="64"/>
      <c r="GU35" s="64"/>
      <c r="GV35" s="64"/>
      <c r="GW35" s="64"/>
      <c r="GX35" s="64"/>
      <c r="GY35" s="64"/>
      <c r="GZ35" s="64"/>
      <c r="HA35" s="64"/>
      <c r="HB35" s="64"/>
      <c r="HC35" s="64"/>
      <c r="HD35" s="64"/>
      <c r="HE35" s="64"/>
      <c r="HF35" s="64"/>
      <c r="HG35" s="64"/>
      <c r="HH35" s="64"/>
      <c r="HI35" s="64"/>
      <c r="HJ35" s="64"/>
      <c r="HK35" s="64"/>
      <c r="HL35" s="64"/>
      <c r="HM35" s="64"/>
      <c r="HN35" s="64"/>
      <c r="HO35" s="64"/>
      <c r="HP35" s="64"/>
      <c r="HQ35" s="64"/>
      <c r="HR35" s="64"/>
      <c r="HS35" s="64"/>
      <c r="HT35" s="64"/>
      <c r="HU35" s="64"/>
    </row>
    <row r="36" spans="1:229" s="307" customFormat="1">
      <c r="A36" s="301"/>
      <c r="B36" s="302"/>
      <c r="C36" s="302"/>
      <c r="D36" s="25"/>
      <c r="E36" s="303"/>
      <c r="F36" s="303"/>
      <c r="G36" s="303"/>
      <c r="H36" s="303"/>
      <c r="I36" s="303"/>
      <c r="J36" s="304"/>
      <c r="K36" s="304"/>
      <c r="L36" s="305"/>
      <c r="M36" s="305"/>
      <c r="N36" s="305"/>
      <c r="O36" s="305"/>
      <c r="P36" s="305"/>
      <c r="Q36" s="305"/>
      <c r="R36" s="306"/>
      <c r="S36" s="306"/>
      <c r="T36" s="305"/>
      <c r="U36" s="305"/>
      <c r="V36" s="305"/>
      <c r="W36" s="305"/>
      <c r="X36" s="305"/>
      <c r="Y36" s="305"/>
      <c r="Z36" s="306"/>
      <c r="AA36" s="306"/>
      <c r="AB36" s="300"/>
      <c r="AC36" s="305"/>
      <c r="AD36" s="305"/>
      <c r="AE36" s="305"/>
      <c r="AF36" s="305"/>
      <c r="AG36" s="305"/>
      <c r="AH36" s="305"/>
      <c r="AI36" s="305"/>
      <c r="AJ36" s="305"/>
      <c r="AK36" s="305"/>
      <c r="AL36" s="305"/>
      <c r="AM36" s="305"/>
      <c r="AN36" s="305"/>
      <c r="AO36" s="305"/>
      <c r="AP36" s="305"/>
      <c r="AQ36" s="305"/>
      <c r="AR36" s="305"/>
      <c r="AS36" s="305"/>
      <c r="AT36" s="305"/>
      <c r="AU36" s="305"/>
      <c r="AV36" s="305"/>
      <c r="AW36" s="305"/>
      <c r="AX36" s="305"/>
      <c r="AY36" s="305"/>
      <c r="AZ36" s="305"/>
      <c r="BA36" s="305"/>
      <c r="BB36" s="305"/>
      <c r="BC36" s="305"/>
      <c r="BD36" s="305"/>
      <c r="BE36" s="305"/>
      <c r="BF36" s="305"/>
      <c r="BG36" s="305"/>
      <c r="BH36" s="305"/>
      <c r="BI36" s="305"/>
      <c r="BJ36" s="305"/>
      <c r="BK36" s="305"/>
      <c r="BL36" s="305"/>
      <c r="BM36" s="305"/>
      <c r="BN36" s="305"/>
      <c r="BO36" s="305"/>
      <c r="BP36" s="305"/>
      <c r="BQ36" s="305"/>
      <c r="BR36" s="305"/>
      <c r="BS36" s="305"/>
      <c r="BT36" s="305"/>
      <c r="BU36" s="305"/>
      <c r="BV36" s="305"/>
      <c r="BW36" s="305"/>
      <c r="BX36" s="305"/>
      <c r="BY36" s="305"/>
      <c r="BZ36" s="305"/>
      <c r="CA36" s="305"/>
      <c r="CB36" s="305"/>
      <c r="CC36" s="305"/>
      <c r="CD36" s="305"/>
      <c r="CE36" s="305"/>
      <c r="CF36" s="305"/>
      <c r="CG36" s="305"/>
      <c r="CH36" s="305"/>
      <c r="CI36" s="305"/>
      <c r="CJ36" s="305"/>
      <c r="CK36" s="305"/>
      <c r="CL36" s="305"/>
      <c r="CM36" s="305"/>
      <c r="CN36" s="305"/>
      <c r="CO36" s="305"/>
      <c r="CP36" s="305"/>
      <c r="CQ36" s="305"/>
      <c r="CR36" s="305"/>
      <c r="CS36" s="305"/>
      <c r="CT36" s="305"/>
      <c r="CU36" s="305"/>
      <c r="CV36" s="305"/>
      <c r="CW36" s="305"/>
      <c r="CX36" s="305"/>
      <c r="CY36" s="305"/>
      <c r="CZ36" s="305"/>
      <c r="DA36" s="305"/>
      <c r="DB36" s="305"/>
      <c r="DC36" s="305"/>
      <c r="DD36" s="305"/>
      <c r="DE36" s="305"/>
      <c r="DF36" s="305"/>
      <c r="DG36" s="305"/>
      <c r="DH36" s="305"/>
      <c r="DI36" s="305"/>
      <c r="DJ36" s="305"/>
      <c r="DK36" s="305"/>
      <c r="DL36" s="305"/>
      <c r="DM36" s="305"/>
      <c r="DN36" s="305"/>
      <c r="DO36" s="305"/>
      <c r="DP36" s="305"/>
      <c r="DQ36" s="305"/>
      <c r="DR36" s="305"/>
      <c r="DS36" s="305"/>
      <c r="DT36" s="305"/>
      <c r="DU36" s="305"/>
      <c r="DV36" s="305"/>
      <c r="DW36" s="305"/>
      <c r="DX36" s="305"/>
      <c r="DY36" s="305"/>
      <c r="DZ36" s="305"/>
      <c r="EA36" s="305"/>
      <c r="EB36" s="305"/>
      <c r="EC36" s="305"/>
      <c r="ED36" s="305"/>
      <c r="EE36" s="305"/>
      <c r="EF36" s="305"/>
      <c r="EG36" s="305"/>
      <c r="EH36" s="305"/>
      <c r="EI36" s="305"/>
      <c r="EJ36" s="305"/>
      <c r="EK36" s="305"/>
      <c r="EL36" s="305"/>
      <c r="EM36" s="305"/>
      <c r="EN36" s="305"/>
      <c r="EO36" s="305"/>
      <c r="EP36" s="305"/>
      <c r="EQ36" s="305"/>
      <c r="ER36" s="305"/>
      <c r="ES36" s="305"/>
      <c r="ET36" s="305"/>
      <c r="EU36" s="305"/>
      <c r="EV36" s="305"/>
      <c r="EW36" s="305"/>
      <c r="EX36" s="305"/>
      <c r="EY36" s="305"/>
      <c r="EZ36" s="305"/>
      <c r="FA36" s="305"/>
      <c r="FB36" s="305"/>
      <c r="FC36" s="305"/>
      <c r="FD36" s="305"/>
      <c r="FE36" s="305"/>
      <c r="FF36" s="305"/>
      <c r="FG36" s="305"/>
      <c r="FH36" s="305"/>
      <c r="FI36" s="305"/>
      <c r="FJ36" s="305"/>
      <c r="FK36" s="305"/>
      <c r="FL36" s="305"/>
      <c r="FM36" s="305"/>
      <c r="FN36" s="305"/>
      <c r="FO36" s="305"/>
      <c r="FP36" s="305"/>
      <c r="FQ36" s="305"/>
      <c r="FR36" s="305"/>
      <c r="FS36" s="305"/>
      <c r="FT36" s="305"/>
      <c r="FU36" s="305"/>
      <c r="FV36" s="305"/>
      <c r="FW36" s="305"/>
      <c r="FX36" s="305"/>
      <c r="FY36" s="305"/>
      <c r="FZ36" s="305"/>
      <c r="GA36" s="305"/>
      <c r="GB36" s="305"/>
      <c r="GC36" s="305"/>
      <c r="GD36" s="305"/>
      <c r="GE36" s="305"/>
      <c r="GF36" s="305"/>
      <c r="GG36" s="305"/>
      <c r="GH36" s="305"/>
      <c r="GI36" s="305"/>
      <c r="GJ36" s="305"/>
      <c r="GK36" s="305"/>
      <c r="GL36" s="305"/>
      <c r="GM36" s="305"/>
      <c r="GN36" s="305"/>
      <c r="GO36" s="305"/>
      <c r="GP36" s="305"/>
      <c r="GQ36" s="305"/>
      <c r="GR36" s="305"/>
      <c r="GS36" s="305"/>
      <c r="GT36" s="305"/>
      <c r="GU36" s="305"/>
      <c r="GV36" s="305"/>
      <c r="GW36" s="305"/>
      <c r="GX36" s="305"/>
      <c r="GY36" s="305"/>
      <c r="GZ36" s="305"/>
      <c r="HA36" s="305"/>
      <c r="HB36" s="305"/>
      <c r="HC36" s="305"/>
      <c r="HD36" s="305"/>
      <c r="HE36" s="305"/>
      <c r="HF36" s="305"/>
      <c r="HG36" s="305"/>
      <c r="HH36" s="305"/>
      <c r="HI36" s="305"/>
      <c r="HJ36" s="305"/>
      <c r="HK36" s="305"/>
      <c r="HL36" s="305"/>
      <c r="HM36" s="305"/>
      <c r="HN36" s="305"/>
      <c r="HO36" s="305"/>
      <c r="HP36" s="305"/>
      <c r="HQ36" s="305"/>
      <c r="HR36" s="305"/>
      <c r="HS36" s="305"/>
      <c r="HT36" s="305"/>
      <c r="HU36" s="305"/>
    </row>
    <row r="37" spans="1:229" s="25" customFormat="1">
      <c r="A37" s="39"/>
      <c r="J37" s="124"/>
      <c r="K37" s="124"/>
      <c r="R37" s="124"/>
      <c r="S37" s="124"/>
      <c r="Z37" s="124"/>
      <c r="AA37" s="124"/>
      <c r="AB37" s="300"/>
    </row>
    <row r="38" spans="1:229" s="25" customFormat="1">
      <c r="A38" s="39"/>
      <c r="J38" s="124"/>
      <c r="K38" s="124"/>
      <c r="R38" s="124"/>
      <c r="S38" s="124"/>
      <c r="Z38" s="124"/>
      <c r="AA38" s="124"/>
      <c r="AB38" s="300"/>
    </row>
    <row r="39" spans="1:229" s="25" customFormat="1">
      <c r="A39" s="39"/>
      <c r="J39" s="124"/>
      <c r="K39" s="124"/>
      <c r="R39" s="124"/>
      <c r="S39" s="124"/>
      <c r="Z39" s="124"/>
      <c r="AA39" s="124"/>
      <c r="AB39" s="300"/>
    </row>
    <row r="40" spans="1:229" s="25" customFormat="1">
      <c r="A40" s="39"/>
      <c r="J40" s="124"/>
      <c r="K40" s="124"/>
      <c r="R40" s="124"/>
      <c r="S40" s="124"/>
      <c r="Z40" s="124"/>
      <c r="AA40" s="124"/>
      <c r="AB40" s="300"/>
    </row>
    <row r="41" spans="1:229" s="25" customFormat="1">
      <c r="A41" s="39"/>
      <c r="J41" s="124"/>
      <c r="K41" s="124"/>
      <c r="R41" s="124"/>
      <c r="S41" s="124"/>
      <c r="Z41" s="124"/>
      <c r="AA41" s="124"/>
      <c r="AB41" s="300"/>
    </row>
    <row r="42" spans="1:229" s="25" customFormat="1">
      <c r="A42" s="39"/>
      <c r="J42" s="124"/>
      <c r="K42" s="124"/>
      <c r="R42" s="124"/>
      <c r="S42" s="124"/>
      <c r="Z42" s="124"/>
      <c r="AA42" s="124"/>
      <c r="AB42" s="300"/>
    </row>
    <row r="43" spans="1:229" s="25" customFormat="1">
      <c r="A43" s="39"/>
      <c r="J43" s="124"/>
      <c r="K43" s="124"/>
      <c r="R43" s="124"/>
      <c r="S43" s="124"/>
      <c r="Z43" s="124"/>
      <c r="AA43" s="124"/>
      <c r="AB43" s="300"/>
    </row>
    <row r="44" spans="1:229" s="25" customFormat="1">
      <c r="A44" s="39"/>
      <c r="J44" s="124"/>
      <c r="K44" s="124"/>
      <c r="R44" s="124"/>
      <c r="S44" s="124"/>
      <c r="Z44" s="124"/>
      <c r="AA44" s="124"/>
      <c r="AB44" s="300"/>
    </row>
    <row r="45" spans="1:229" s="25" customFormat="1">
      <c r="A45" s="39"/>
      <c r="J45" s="124"/>
      <c r="K45" s="124"/>
      <c r="R45" s="124"/>
      <c r="S45" s="124"/>
      <c r="Z45" s="124"/>
      <c r="AA45" s="124"/>
      <c r="AB45" s="300"/>
    </row>
    <row r="46" spans="1:229" s="25" customFormat="1">
      <c r="A46" s="39"/>
      <c r="J46" s="124"/>
      <c r="K46" s="124"/>
      <c r="R46" s="124"/>
      <c r="S46" s="124"/>
      <c r="Z46" s="124"/>
      <c r="AA46" s="124"/>
      <c r="AB46" s="300"/>
    </row>
    <row r="47" spans="1:229" s="25" customFormat="1">
      <c r="A47" s="39"/>
      <c r="J47" s="124"/>
      <c r="K47" s="124"/>
      <c r="R47" s="124"/>
      <c r="S47" s="124"/>
      <c r="Z47" s="124"/>
      <c r="AA47" s="124"/>
      <c r="AB47" s="300"/>
    </row>
    <row r="48" spans="1:229" s="25" customFormat="1">
      <c r="A48" s="39"/>
      <c r="J48" s="124"/>
      <c r="K48" s="124"/>
      <c r="R48" s="124"/>
      <c r="S48" s="124"/>
      <c r="Z48" s="124"/>
      <c r="AA48" s="124"/>
      <c r="AB48" s="300"/>
    </row>
    <row r="49" spans="1:28" s="25" customFormat="1">
      <c r="A49" s="39"/>
      <c r="J49" s="124"/>
      <c r="K49" s="124"/>
      <c r="R49" s="124"/>
      <c r="S49" s="124"/>
      <c r="Z49" s="124"/>
      <c r="AA49" s="124"/>
    </row>
    <row r="50" spans="1:28" s="25" customFormat="1">
      <c r="A50" s="39"/>
      <c r="J50" s="124"/>
      <c r="K50" s="124"/>
      <c r="R50" s="124"/>
      <c r="S50" s="124"/>
      <c r="Z50" s="124"/>
      <c r="AA50" s="124"/>
    </row>
    <row r="51" spans="1:28" s="25" customFormat="1">
      <c r="A51" s="39"/>
      <c r="J51" s="124"/>
      <c r="K51" s="124"/>
      <c r="R51" s="124"/>
      <c r="S51" s="124"/>
      <c r="Z51" s="124"/>
      <c r="AA51" s="124"/>
    </row>
    <row r="52" spans="1:28" s="25" customFormat="1">
      <c r="A52" s="39"/>
      <c r="J52" s="124"/>
      <c r="K52" s="124"/>
      <c r="R52" s="124"/>
      <c r="S52" s="124"/>
      <c r="Z52" s="124"/>
      <c r="AA52" s="124"/>
    </row>
    <row r="53" spans="1:28" s="25" customFormat="1">
      <c r="A53" s="39"/>
      <c r="J53" s="124"/>
      <c r="K53" s="124"/>
      <c r="R53" s="124"/>
      <c r="S53" s="124"/>
      <c r="Z53" s="124"/>
      <c r="AA53" s="124"/>
      <c r="AB53" s="39"/>
    </row>
    <row r="54" spans="1:28" s="25" customFormat="1">
      <c r="A54" s="39"/>
      <c r="J54" s="124"/>
      <c r="K54" s="124"/>
      <c r="R54" s="124"/>
      <c r="S54" s="124"/>
      <c r="Z54" s="124"/>
      <c r="AA54" s="124"/>
    </row>
    <row r="55" spans="1:28" s="25" customFormat="1">
      <c r="A55" s="39"/>
      <c r="J55" s="124"/>
      <c r="K55" s="124"/>
      <c r="R55" s="124"/>
      <c r="S55" s="124"/>
      <c r="Z55" s="124"/>
      <c r="AA55" s="124"/>
    </row>
    <row r="56" spans="1:28" s="25" customFormat="1">
      <c r="A56" s="39"/>
      <c r="J56" s="124"/>
      <c r="K56" s="124"/>
      <c r="R56" s="124"/>
      <c r="S56" s="124"/>
      <c r="Z56" s="124"/>
      <c r="AA56" s="124"/>
      <c r="AB56" s="300"/>
    </row>
    <row r="57" spans="1:28" s="25" customFormat="1">
      <c r="A57" s="39"/>
      <c r="J57" s="124"/>
      <c r="K57" s="124"/>
      <c r="R57" s="124"/>
      <c r="S57" s="124"/>
      <c r="Z57" s="124"/>
      <c r="AA57" s="124"/>
      <c r="AB57" s="300"/>
    </row>
    <row r="58" spans="1:28" s="25" customFormat="1">
      <c r="A58" s="39"/>
      <c r="J58" s="124"/>
      <c r="K58" s="124"/>
      <c r="R58" s="124"/>
      <c r="S58" s="124"/>
      <c r="Z58" s="124"/>
      <c r="AA58" s="124"/>
      <c r="AB58" s="300"/>
    </row>
    <row r="59" spans="1:28" s="25" customFormat="1">
      <c r="A59" s="39"/>
      <c r="J59" s="124"/>
      <c r="K59" s="124"/>
      <c r="R59" s="124"/>
      <c r="S59" s="124"/>
      <c r="Z59" s="124"/>
      <c r="AA59" s="124"/>
      <c r="AB59" s="300"/>
    </row>
    <row r="60" spans="1:28" s="25" customFormat="1">
      <c r="A60" s="39"/>
      <c r="J60" s="124"/>
      <c r="K60" s="124"/>
      <c r="R60" s="124"/>
      <c r="S60" s="124"/>
      <c r="Z60" s="124"/>
      <c r="AA60" s="124"/>
      <c r="AB60" s="300"/>
    </row>
    <row r="61" spans="1:28" s="25" customFormat="1">
      <c r="A61" s="39"/>
      <c r="J61" s="124"/>
      <c r="K61" s="124"/>
      <c r="R61" s="124"/>
      <c r="S61" s="124"/>
      <c r="Z61" s="124"/>
      <c r="AA61" s="124"/>
      <c r="AB61" s="300"/>
    </row>
    <row r="62" spans="1:28" s="25" customFormat="1">
      <c r="A62" s="39"/>
      <c r="J62" s="124"/>
      <c r="K62" s="124"/>
      <c r="R62" s="124"/>
      <c r="S62" s="124"/>
      <c r="Z62" s="124"/>
      <c r="AA62" s="124"/>
      <c r="AB62" s="300"/>
    </row>
    <row r="63" spans="1:28" s="25" customFormat="1">
      <c r="A63" s="39"/>
      <c r="J63" s="124"/>
      <c r="K63" s="124"/>
      <c r="R63" s="124"/>
      <c r="S63" s="124"/>
      <c r="Z63" s="124"/>
      <c r="AA63" s="124"/>
      <c r="AB63" s="300"/>
    </row>
    <row r="64" spans="1:28" s="25" customFormat="1">
      <c r="A64" s="39"/>
      <c r="J64" s="124"/>
      <c r="K64" s="124"/>
      <c r="R64" s="124"/>
      <c r="S64" s="124"/>
      <c r="Z64" s="124"/>
      <c r="AA64" s="124"/>
      <c r="AB64" s="300"/>
    </row>
    <row r="65" spans="1:28" s="25" customFormat="1">
      <c r="A65" s="39"/>
      <c r="J65" s="124"/>
      <c r="K65" s="124"/>
      <c r="R65" s="124"/>
      <c r="S65" s="124"/>
      <c r="Z65" s="124"/>
      <c r="AA65" s="124"/>
      <c r="AB65" s="300"/>
    </row>
    <row r="66" spans="1:28" s="25" customFormat="1">
      <c r="A66" s="39"/>
      <c r="J66" s="124"/>
      <c r="K66" s="124"/>
      <c r="R66" s="124"/>
      <c r="S66" s="124"/>
      <c r="Z66" s="124"/>
      <c r="AA66" s="124"/>
      <c r="AB66" s="300"/>
    </row>
    <row r="67" spans="1:28" s="25" customFormat="1">
      <c r="A67" s="39"/>
      <c r="J67" s="124"/>
      <c r="K67" s="124"/>
      <c r="R67" s="124"/>
      <c r="S67" s="124"/>
      <c r="Z67" s="124"/>
      <c r="AA67" s="124"/>
      <c r="AB67" s="300"/>
    </row>
    <row r="68" spans="1:28" s="25" customFormat="1">
      <c r="A68" s="39"/>
      <c r="J68" s="124"/>
      <c r="K68" s="124"/>
      <c r="R68" s="124"/>
      <c r="S68" s="124"/>
      <c r="Z68" s="124"/>
      <c r="AA68" s="124"/>
      <c r="AB68" s="300"/>
    </row>
    <row r="69" spans="1:28" s="25" customFormat="1">
      <c r="A69" s="39"/>
      <c r="J69" s="124"/>
      <c r="K69" s="124"/>
      <c r="R69" s="124"/>
      <c r="S69" s="124"/>
      <c r="Z69" s="124"/>
      <c r="AA69" s="124"/>
      <c r="AB69" s="300"/>
    </row>
    <row r="70" spans="1:28" s="25" customFormat="1">
      <c r="A70" s="39"/>
      <c r="J70" s="124"/>
      <c r="K70" s="124"/>
      <c r="R70" s="124"/>
      <c r="S70" s="124"/>
      <c r="Z70" s="124"/>
      <c r="AA70" s="124"/>
      <c r="AB70" s="300"/>
    </row>
    <row r="71" spans="1:28" s="25" customFormat="1">
      <c r="A71" s="39"/>
      <c r="J71" s="124"/>
      <c r="K71" s="124"/>
      <c r="R71" s="124"/>
      <c r="S71" s="124"/>
      <c r="Z71" s="124"/>
      <c r="AA71" s="124"/>
      <c r="AB71" s="300"/>
    </row>
    <row r="72" spans="1:28" s="25" customFormat="1">
      <c r="A72" s="39"/>
      <c r="J72" s="124"/>
      <c r="K72" s="124"/>
      <c r="R72" s="124"/>
      <c r="S72" s="124"/>
      <c r="Z72" s="124"/>
      <c r="AA72" s="124"/>
      <c r="AB72" s="300"/>
    </row>
    <row r="73" spans="1:28" s="25" customFormat="1">
      <c r="A73" s="39"/>
      <c r="J73" s="124"/>
      <c r="K73" s="124"/>
      <c r="R73" s="124"/>
      <c r="S73" s="124"/>
      <c r="Z73" s="124"/>
      <c r="AA73" s="124"/>
      <c r="AB73" s="300"/>
    </row>
    <row r="74" spans="1:28" s="25" customFormat="1">
      <c r="A74" s="39"/>
      <c r="J74" s="124"/>
      <c r="K74" s="124"/>
      <c r="R74" s="124"/>
      <c r="S74" s="124"/>
      <c r="Z74" s="124"/>
      <c r="AA74" s="124"/>
    </row>
    <row r="75" spans="1:28" s="25" customFormat="1">
      <c r="A75" s="39"/>
      <c r="J75" s="124"/>
      <c r="K75" s="124"/>
      <c r="R75" s="124"/>
      <c r="S75" s="124"/>
      <c r="Z75" s="124"/>
      <c r="AA75" s="124"/>
    </row>
    <row r="76" spans="1:28" s="25" customFormat="1">
      <c r="A76" s="39"/>
      <c r="J76" s="124"/>
      <c r="K76" s="124"/>
      <c r="R76" s="124"/>
      <c r="S76" s="124"/>
      <c r="Z76" s="124"/>
      <c r="AA76" s="124"/>
    </row>
    <row r="77" spans="1:28" s="25" customFormat="1">
      <c r="A77" s="39"/>
      <c r="J77" s="124"/>
      <c r="K77" s="124"/>
      <c r="R77" s="124"/>
      <c r="S77" s="124"/>
      <c r="Z77" s="124"/>
      <c r="AA77" s="124"/>
    </row>
    <row r="78" spans="1:28" s="25" customFormat="1">
      <c r="A78" s="39"/>
      <c r="J78" s="124"/>
      <c r="K78" s="124"/>
      <c r="R78" s="124"/>
      <c r="S78" s="124"/>
      <c r="Z78" s="124"/>
      <c r="AA78" s="124"/>
      <c r="AB78" s="39"/>
    </row>
    <row r="79" spans="1:28" s="25" customFormat="1">
      <c r="A79" s="39"/>
      <c r="D79" s="26"/>
      <c r="J79" s="124"/>
      <c r="K79" s="124"/>
      <c r="R79" s="124"/>
      <c r="S79" s="124"/>
      <c r="Z79" s="124"/>
      <c r="AA79" s="124"/>
    </row>
    <row r="81" spans="28:28">
      <c r="AB81" s="300"/>
    </row>
    <row r="82" spans="28:28">
      <c r="AB82" s="300"/>
    </row>
    <row r="83" spans="28:28">
      <c r="AB83" s="300"/>
    </row>
    <row r="84" spans="28:28">
      <c r="AB84" s="300"/>
    </row>
    <row r="85" spans="28:28">
      <c r="AB85" s="300"/>
    </row>
    <row r="86" spans="28:28">
      <c r="AB86" s="300"/>
    </row>
    <row r="87" spans="28:28">
      <c r="AB87" s="300"/>
    </row>
    <row r="88" spans="28:28">
      <c r="AB88" s="300"/>
    </row>
    <row r="89" spans="28:28">
      <c r="AB89" s="300"/>
    </row>
    <row r="90" spans="28:28">
      <c r="AB90" s="300"/>
    </row>
    <row r="91" spans="28:28">
      <c r="AB91" s="300"/>
    </row>
    <row r="92" spans="28:28">
      <c r="AB92" s="300"/>
    </row>
    <row r="93" spans="28:28">
      <c r="AB93" s="300"/>
    </row>
    <row r="94" spans="28:28">
      <c r="AB94" s="300"/>
    </row>
    <row r="95" spans="28:28">
      <c r="AB95" s="300"/>
    </row>
    <row r="96" spans="28:28">
      <c r="AB96" s="300"/>
    </row>
    <row r="97" spans="28:28">
      <c r="AB97" s="300"/>
    </row>
    <row r="98" spans="28:28">
      <c r="AB98" s="300"/>
    </row>
  </sheetData>
  <pageMargins left="0.7" right="0.7" top="0.75" bottom="0.75" header="0.3" footer="0.3"/>
  <headerFooter>
    <oddFooter>&amp;L_x000D_&amp;1#&amp;"Aptos"&amp;10&amp;K000000 Restringido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N126"/>
  <sheetViews>
    <sheetView tabSelected="1" zoomScale="80" zoomScaleNormal="80" workbookViewId="0">
      <pane xSplit="5" ySplit="5" topLeftCell="GV6" activePane="bottomRight" state="frozen"/>
      <selection pane="topRight" activeCell="E1" sqref="E1"/>
      <selection pane="bottomLeft" activeCell="A6" sqref="A6"/>
      <selection pane="bottomRight"/>
    </sheetView>
  </sheetViews>
  <sheetFormatPr baseColWidth="10" defaultColWidth="11" defaultRowHeight="15" outlineLevelRow="1" outlineLevelCol="2"/>
  <cols>
    <col min="1" max="2" width="2.625" style="39" customWidth="1"/>
    <col min="3" max="3" width="35.375" style="26" customWidth="1"/>
    <col min="4" max="4" width="31.125" style="26" customWidth="1"/>
    <col min="5" max="5" width="38.375" style="26" hidden="1" customWidth="1" outlineLevel="1"/>
    <col min="6" max="6" width="3.75" style="26" hidden="1" customWidth="1" collapsed="1"/>
    <col min="7" max="8" width="15.625" style="26" hidden="1" customWidth="1" outlineLevel="1"/>
    <col min="9" max="9" width="8.125" style="106" hidden="1" customWidth="1" outlineLevel="1"/>
    <col min="10" max="11" width="15.625" style="26" hidden="1" customWidth="1" outlineLevel="1"/>
    <col min="12" max="12" width="8.625" style="106" hidden="1" customWidth="1" outlineLevel="1"/>
    <col min="13" max="14" width="15.625" style="26" hidden="1" customWidth="1" outlineLevel="1"/>
    <col min="15" max="15" width="7.625" style="106" hidden="1" customWidth="1" outlineLevel="1"/>
    <col min="16" max="17" width="15.625" style="26" hidden="1" customWidth="1" outlineLevel="1"/>
    <col min="18" max="18" width="7.75" style="106" hidden="1" customWidth="1" outlineLevel="1"/>
    <col min="19" max="20" width="15.625" style="26" hidden="1" customWidth="1" outlineLevel="1"/>
    <col min="21" max="21" width="7.375" style="106" hidden="1" customWidth="1" outlineLevel="1"/>
    <col min="22" max="23" width="15.625" style="26" hidden="1" customWidth="1" outlineLevel="1"/>
    <col min="24" max="24" width="7.375" style="106" hidden="1" customWidth="1" outlineLevel="1"/>
    <col min="25" max="25" width="12.25" style="26" hidden="1" customWidth="1" outlineLevel="1"/>
    <col min="26" max="26" width="11.625" style="26" hidden="1" customWidth="1" outlineLevel="1"/>
    <col min="27" max="27" width="7.25" style="106" hidden="1" customWidth="1" outlineLevel="1"/>
    <col min="28" max="28" width="4.875" style="106" hidden="1" customWidth="1"/>
    <col min="29" max="30" width="11.375" style="26" hidden="1" customWidth="1" outlineLevel="1"/>
    <col min="31" max="31" width="6.625" style="106" hidden="1" customWidth="1" outlineLevel="1"/>
    <col min="32" max="32" width="14.25" style="26" hidden="1" customWidth="1" outlineLevel="1"/>
    <col min="33" max="33" width="13.875" style="26" hidden="1" customWidth="1" outlineLevel="1"/>
    <col min="34" max="34" width="7.375" style="106" hidden="1" customWidth="1" outlineLevel="1"/>
    <col min="35" max="36" width="14.25" style="26" hidden="1" customWidth="1" outlineLevel="1"/>
    <col min="37" max="37" width="6.625" style="106" hidden="1" customWidth="1" outlineLevel="1"/>
    <col min="38" max="38" width="20.5" style="26" hidden="1" customWidth="1" outlineLevel="1"/>
    <col min="39" max="39" width="13.75" style="26" hidden="1" customWidth="1" outlineLevel="1"/>
    <col min="40" max="40" width="7.125" style="106" hidden="1" customWidth="1" outlineLevel="1"/>
    <col min="41" max="41" width="13.5" style="26" hidden="1" customWidth="1" outlineLevel="1"/>
    <col min="42" max="42" width="14.25" style="26" hidden="1" customWidth="1" outlineLevel="1"/>
    <col min="43" max="43" width="7.375" style="106" hidden="1" customWidth="1" outlineLevel="1"/>
    <col min="44" max="44" width="11" style="26" hidden="1" customWidth="1" outlineLevel="1"/>
    <col min="45" max="45" width="15.625" style="26" hidden="1" customWidth="1" outlineLevel="1"/>
    <col min="46" max="46" width="7.125" style="106" hidden="1" customWidth="1" outlineLevel="1"/>
    <col min="47" max="47" width="11" style="26" hidden="1" customWidth="1" outlineLevel="1"/>
    <col min="48" max="48" width="15.625" style="26" hidden="1" customWidth="1" outlineLevel="1"/>
    <col min="49" max="49" width="7.375" style="106" hidden="1" customWidth="1" outlineLevel="1"/>
    <col min="50" max="50" width="5.25" style="106" hidden="1" customWidth="1"/>
    <col min="51" max="51" width="11" style="25" hidden="1" customWidth="1" outlineLevel="1"/>
    <col min="52" max="68" width="11" style="26" hidden="1" customWidth="1" outlineLevel="1"/>
    <col min="69" max="69" width="13.75" style="26" hidden="1" customWidth="1" outlineLevel="1"/>
    <col min="70" max="70" width="11" style="26" hidden="1" customWidth="1" outlineLevel="1"/>
    <col min="71" max="71" width="7.125" style="26" hidden="1" customWidth="1" outlineLevel="1"/>
    <col min="72" max="72" width="4.75" style="26" hidden="1" customWidth="1"/>
    <col min="73" max="73" width="12.625" style="26" hidden="1" customWidth="1" outlineLevel="1"/>
    <col min="74" max="74" width="12.375" style="26" hidden="1" customWidth="1" outlineLevel="1"/>
    <col min="75" max="80" width="11" style="26" hidden="1" customWidth="1" outlineLevel="1"/>
    <col min="81" max="81" width="7.75" style="26" hidden="1" customWidth="1" outlineLevel="1"/>
    <col min="82" max="82" width="10.125" style="26" hidden="1" customWidth="1" outlineLevel="1"/>
    <col min="83" max="83" width="11.75" style="26" hidden="1" customWidth="1" outlineLevel="1"/>
    <col min="84" max="84" width="7.25" style="26" hidden="1" customWidth="1" outlineLevel="1"/>
    <col min="85" max="86" width="11" style="26" hidden="1" customWidth="1" outlineLevel="1"/>
    <col min="87" max="87" width="8.5" style="26" hidden="1" customWidth="1" outlineLevel="1"/>
    <col min="88" max="89" width="11" style="26" hidden="1" customWidth="1" outlineLevel="1"/>
    <col min="90" max="90" width="7.875" style="26" hidden="1" customWidth="1" outlineLevel="1"/>
    <col min="91" max="93" width="11" style="26" hidden="1" customWidth="1" outlineLevel="1"/>
    <col min="94" max="94" width="4.75" style="26" hidden="1" customWidth="1"/>
    <col min="95" max="95" width="12.625" style="26" hidden="1" customWidth="1" outlineLevel="1"/>
    <col min="96" max="96" width="12.375" style="26" hidden="1" customWidth="1" outlineLevel="1"/>
    <col min="97" max="102" width="11" style="26" hidden="1" customWidth="1" outlineLevel="1"/>
    <col min="103" max="103" width="7.75" style="26" hidden="1" customWidth="1" outlineLevel="1"/>
    <col min="104" max="104" width="10.125" style="26" hidden="1" customWidth="1" outlineLevel="1"/>
    <col min="105" max="105" width="11.75" style="26" hidden="1" customWidth="1" outlineLevel="1"/>
    <col min="106" max="106" width="7.25" style="26" hidden="1" customWidth="1" outlineLevel="1"/>
    <col min="107" max="108" width="11" style="26" hidden="1" customWidth="1" outlineLevel="1"/>
    <col min="109" max="109" width="8.5" style="26" hidden="1" customWidth="1" outlineLevel="1"/>
    <col min="110" max="111" width="11" style="26" hidden="1" customWidth="1" outlineLevel="1"/>
    <col min="112" max="112" width="7.875" style="26" hidden="1" customWidth="1" outlineLevel="1"/>
    <col min="113" max="114" width="11" style="26" hidden="1" customWidth="1" outlineLevel="1"/>
    <col min="115" max="115" width="8.625" style="26" hidden="1" customWidth="1" outlineLevel="1"/>
    <col min="116" max="116" width="4.875" style="25" hidden="1" customWidth="1"/>
    <col min="117" max="117" width="12.625" style="26" hidden="1" customWidth="1" outlineLevel="1"/>
    <col min="118" max="118" width="12.375" style="26" hidden="1" customWidth="1" outlineLevel="1"/>
    <col min="119" max="121" width="11" style="26" hidden="1" customWidth="1" outlineLevel="1"/>
    <col min="122" max="122" width="9.125" style="26" hidden="1" customWidth="1" outlineLevel="1"/>
    <col min="123" max="124" width="11" style="26" hidden="1" customWidth="1" outlineLevel="1"/>
    <col min="125" max="125" width="7.75" style="26" hidden="1" customWidth="1" outlineLevel="1"/>
    <col min="126" max="126" width="11.125" style="26" hidden="1" customWidth="1" outlineLevel="1"/>
    <col min="127" max="127" width="11.75" style="26" hidden="1" customWidth="1" outlineLevel="1"/>
    <col min="128" max="128" width="7.25" style="26" hidden="1" customWidth="1" outlineLevel="1"/>
    <col min="129" max="130" width="11" style="26" hidden="1" customWidth="1" outlineLevel="1"/>
    <col min="131" max="131" width="7.875" style="26" hidden="1" customWidth="1" outlineLevel="1"/>
    <col min="132" max="133" width="11" style="26" hidden="1" customWidth="1" outlineLevel="1"/>
    <col min="134" max="134" width="7.875" style="26" hidden="1" customWidth="1" outlineLevel="1"/>
    <col min="135" max="136" width="11" style="26" hidden="1" customWidth="1" outlineLevel="1"/>
    <col min="137" max="137" width="8.625" style="26" hidden="1" customWidth="1" outlineLevel="1"/>
    <col min="138" max="138" width="4.875" style="25" hidden="1" customWidth="1"/>
    <col min="139" max="139" width="12.625" style="26" hidden="1" customWidth="1" outlineLevel="1"/>
    <col min="140" max="140" width="12.375" style="26" hidden="1" customWidth="1" outlineLevel="1"/>
    <col min="141" max="143" width="11" style="26" hidden="1" customWidth="1" outlineLevel="1"/>
    <col min="144" max="144" width="9.125" style="26" hidden="1" customWidth="1" outlineLevel="1"/>
    <col min="145" max="146" width="11" style="26" hidden="1" customWidth="1" outlineLevel="1"/>
    <col min="147" max="147" width="7.75" style="26" hidden="1" customWidth="1" outlineLevel="1"/>
    <col min="148" max="148" width="11.125" style="26" hidden="1" customWidth="1" outlineLevel="1"/>
    <col min="149" max="149" width="11.75" style="26" hidden="1" customWidth="1" outlineLevel="1"/>
    <col min="150" max="150" width="9.75" style="26" hidden="1" customWidth="1" outlineLevel="1"/>
    <col min="151" max="152" width="11" style="26" hidden="1" customWidth="1" outlineLevel="1"/>
    <col min="153" max="153" width="7.875" style="26" hidden="1" customWidth="1" outlineLevel="1"/>
    <col min="154" max="155" width="11" style="26" hidden="1" customWidth="1" outlineLevel="1"/>
    <col min="156" max="156" width="7.875" style="26" hidden="1" customWidth="1" outlineLevel="1"/>
    <col min="157" max="158" width="11" style="26" hidden="1" customWidth="1" outlineLevel="1"/>
    <col min="159" max="159" width="4.375" style="26" hidden="1" customWidth="1" outlineLevel="1"/>
    <col min="160" max="160" width="4.375" style="25" hidden="1" customWidth="1" collapsed="1"/>
    <col min="161" max="161" width="12.625" style="26" hidden="1" customWidth="1" outlineLevel="1"/>
    <col min="162" max="162" width="12.375" style="26" hidden="1" customWidth="1" outlineLevel="1"/>
    <col min="163" max="165" width="11" style="26" hidden="1" customWidth="1" outlineLevel="1"/>
    <col min="166" max="166" width="9.125" style="26" hidden="1" customWidth="1" outlineLevel="1"/>
    <col min="167" max="168" width="11" style="26" hidden="1" customWidth="1" outlineLevel="1"/>
    <col min="169" max="169" width="7.75" style="26" hidden="1" customWidth="1" outlineLevel="1"/>
    <col min="170" max="170" width="11.125" style="26" hidden="1" customWidth="1" outlineLevel="1"/>
    <col min="171" max="171" width="11.75" style="26" hidden="1" customWidth="1" outlineLevel="1"/>
    <col min="172" max="172" width="9.75" style="26" hidden="1" customWidth="1" outlineLevel="1"/>
    <col min="173" max="174" width="11" style="26" hidden="1" customWidth="1" outlineLevel="1"/>
    <col min="175" max="175" width="7.875" style="26" hidden="1" customWidth="1" outlineLevel="1"/>
    <col min="176" max="177" width="11" style="26" hidden="1" customWidth="1" outlineLevel="1"/>
    <col min="178" max="178" width="7.875" style="26" hidden="1" customWidth="1" outlineLevel="1"/>
    <col min="179" max="180" width="11" style="26" hidden="1" customWidth="1" outlineLevel="1"/>
    <col min="181" max="181" width="8.625" style="26" hidden="1" customWidth="1" outlineLevel="1"/>
    <col min="182" max="182" width="3.5" style="25" hidden="1" customWidth="1" collapsed="1"/>
    <col min="183" max="183" width="12.625" style="26" hidden="1" customWidth="1" outlineLevel="1"/>
    <col min="184" max="184" width="12.375" style="26" hidden="1" customWidth="1" outlineLevel="1"/>
    <col min="185" max="187" width="11" style="26" hidden="1" customWidth="1" outlineLevel="1"/>
    <col min="188" max="188" width="9.125" style="26" hidden="1" customWidth="1" outlineLevel="1"/>
    <col min="189" max="190" width="11" style="26" hidden="1" customWidth="1" outlineLevel="1"/>
    <col min="191" max="191" width="7.75" style="26" hidden="1" customWidth="1" outlineLevel="1"/>
    <col min="192" max="192" width="11.125" style="26" hidden="1" customWidth="1" outlineLevel="1"/>
    <col min="193" max="193" width="11.75" style="26" hidden="1" customWidth="1" outlineLevel="1"/>
    <col min="194" max="194" width="9.75" style="26" hidden="1" customWidth="1" outlineLevel="1"/>
    <col min="195" max="196" width="11" style="26" hidden="1" customWidth="1" outlineLevel="1"/>
    <col min="197" max="197" width="7.875" style="26" hidden="1" customWidth="1" outlineLevel="1"/>
    <col min="198" max="199" width="11" style="26" hidden="1" customWidth="1" outlineLevel="1"/>
    <col min="200" max="200" width="7.875" style="26" hidden="1" customWidth="1" outlineLevel="1"/>
    <col min="201" max="202" width="11" style="26" hidden="1" customWidth="1" outlineLevel="1"/>
    <col min="203" max="203" width="8.625" style="26" hidden="1" customWidth="1" outlineLevel="1"/>
    <col min="204" max="204" width="3" style="25" customWidth="1" collapsed="1"/>
    <col min="205" max="205" width="12.625" style="26" hidden="1" customWidth="1" outlineLevel="1"/>
    <col min="206" max="206" width="12.375" style="26" hidden="1" customWidth="1" outlineLevel="1"/>
    <col min="207" max="207" width="8.875" style="26" hidden="1" customWidth="1" outlineLevel="1"/>
    <col min="208" max="209" width="11" style="26" hidden="1" customWidth="1" outlineLevel="1"/>
    <col min="210" max="210" width="9.125" style="26" hidden="1" customWidth="1" outlineLevel="1"/>
    <col min="211" max="212" width="11" style="26" hidden="1" customWidth="1" outlineLevel="1"/>
    <col min="213" max="213" width="8.75" style="26" hidden="1" customWidth="1" outlineLevel="1"/>
    <col min="214" max="214" width="11.125" style="26" hidden="1" customWidth="1" outlineLevel="1"/>
    <col min="215" max="215" width="11.75" style="26" hidden="1" customWidth="1" outlineLevel="1"/>
    <col min="216" max="216" width="9.75" style="26" hidden="1" customWidth="1" outlineLevel="1"/>
    <col min="217" max="218" width="11" style="26" hidden="1" customWidth="1" outlineLevel="2"/>
    <col min="219" max="219" width="7.875" style="26" hidden="1" customWidth="1" outlineLevel="2"/>
    <col min="220" max="221" width="11" style="26" hidden="1" customWidth="1" outlineLevel="2"/>
    <col min="222" max="222" width="8.875" style="26" hidden="1" customWidth="1" outlineLevel="2"/>
    <col min="223" max="224" width="11" style="26" hidden="1" customWidth="1" outlineLevel="1"/>
    <col min="225" max="225" width="8.625" style="26" hidden="1" customWidth="1" outlineLevel="1"/>
    <col min="226" max="226" width="5.625" style="25" customWidth="1" collapsed="1"/>
    <col min="227" max="227" width="12.625" style="26" customWidth="1"/>
    <col min="228" max="228" width="12.375" style="26" customWidth="1"/>
    <col min="229" max="229" width="8.875" style="26" customWidth="1"/>
    <col min="230" max="231" width="11" style="26" customWidth="1"/>
    <col min="232" max="232" width="9.125" style="26" customWidth="1"/>
    <col min="233" max="234" width="11" style="26" hidden="1" customWidth="1" outlineLevel="1"/>
    <col min="235" max="235" width="8.75" style="26" hidden="1" customWidth="1" outlineLevel="1"/>
    <col min="236" max="236" width="11.125" style="26" hidden="1" customWidth="1" outlineLevel="1"/>
    <col min="237" max="237" width="11.75" style="26" hidden="1" customWidth="1" outlineLevel="1"/>
    <col min="238" max="238" width="9.75" style="26" hidden="1" customWidth="1" outlineLevel="1"/>
    <col min="239" max="239" width="11" style="26" customWidth="1" collapsed="1"/>
    <col min="240" max="240" width="11" style="26" customWidth="1"/>
    <col min="241" max="241" width="9.75" style="26" customWidth="1"/>
    <col min="242" max="243" width="11" style="26" hidden="1" customWidth="1" outlineLevel="1"/>
    <col min="244" max="244" width="8.875" style="26" hidden="1" customWidth="1" outlineLevel="1"/>
    <col min="245" max="246" width="11" style="26" hidden="1" customWidth="1" outlineLevel="1"/>
    <col min="247" max="247" width="8.625" style="26" hidden="1" customWidth="1" outlineLevel="1"/>
    <col min="248" max="248" width="11" style="26" collapsed="1"/>
    <col min="249" max="16384" width="11" style="26"/>
  </cols>
  <sheetData>
    <row r="1" spans="1:247" ht="60" customHeight="1">
      <c r="A1" s="19"/>
      <c r="B1" s="19"/>
      <c r="C1" s="20" t="s">
        <v>167</v>
      </c>
      <c r="D1" s="19"/>
      <c r="E1" s="19"/>
      <c r="F1" s="19"/>
      <c r="G1" s="21"/>
      <c r="H1" s="21"/>
      <c r="I1" s="22"/>
      <c r="J1" s="21"/>
      <c r="K1" s="21"/>
      <c r="L1" s="22"/>
      <c r="M1" s="21"/>
      <c r="N1" s="21"/>
      <c r="O1" s="22"/>
      <c r="P1" s="21"/>
      <c r="Q1" s="21"/>
      <c r="R1" s="22"/>
      <c r="S1" s="21"/>
      <c r="T1" s="21"/>
      <c r="U1" s="22"/>
      <c r="V1" s="21"/>
      <c r="W1" s="21"/>
      <c r="X1" s="22"/>
      <c r="Y1" s="21"/>
      <c r="Z1" s="21"/>
      <c r="AA1" s="22"/>
      <c r="AB1" s="22"/>
      <c r="AC1" s="23" t="str">
        <f>$C$1&amp;BU5</f>
        <v>GRUPO ÉXITO (COL+URU+BRA+ARG)1Q19</v>
      </c>
      <c r="AD1" s="21"/>
      <c r="AE1" s="22"/>
      <c r="AF1" s="20"/>
      <c r="AG1" s="21"/>
      <c r="AH1" s="22"/>
      <c r="AI1" s="21"/>
      <c r="AJ1" s="21"/>
      <c r="AK1" s="22"/>
      <c r="AL1" s="21"/>
      <c r="AM1" s="21"/>
      <c r="AN1" s="22"/>
      <c r="AO1" s="21"/>
      <c r="AP1" s="21"/>
      <c r="AQ1" s="22"/>
      <c r="AR1" s="24"/>
      <c r="AS1" s="21"/>
      <c r="AT1" s="22"/>
      <c r="AU1" s="24"/>
      <c r="AV1" s="21"/>
      <c r="AW1" s="22"/>
      <c r="AX1" s="22"/>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M1" s="24"/>
      <c r="DN1" s="24"/>
      <c r="DO1" s="24"/>
      <c r="DP1" s="24"/>
      <c r="DQ1" s="24"/>
      <c r="DR1" s="24"/>
      <c r="DS1" s="24"/>
      <c r="DT1" s="24"/>
      <c r="DU1" s="24"/>
      <c r="DV1" s="24"/>
      <c r="DW1" s="24"/>
      <c r="DX1" s="24"/>
      <c r="DY1" s="24"/>
      <c r="DZ1" s="24"/>
      <c r="EA1" s="24"/>
      <c r="EB1" s="24"/>
      <c r="EC1" s="24"/>
      <c r="ED1" s="24"/>
      <c r="EE1" s="24"/>
      <c r="EF1" s="24"/>
      <c r="EG1" s="24"/>
      <c r="EI1" s="24"/>
      <c r="EJ1" s="24"/>
      <c r="EK1" s="24"/>
      <c r="EL1" s="24"/>
      <c r="EM1" s="24"/>
      <c r="EN1" s="24"/>
      <c r="EO1" s="24"/>
      <c r="EP1" s="24"/>
      <c r="EQ1" s="24"/>
      <c r="ER1" s="24"/>
      <c r="ES1" s="24"/>
      <c r="ET1" s="24"/>
      <c r="EU1" s="24"/>
      <c r="EV1" s="24"/>
      <c r="EW1" s="24"/>
      <c r="EX1" s="24"/>
      <c r="EY1" s="24"/>
      <c r="EZ1" s="24"/>
      <c r="FA1" s="24"/>
      <c r="FB1" s="24"/>
      <c r="FC1" s="24"/>
      <c r="FE1" s="24"/>
      <c r="FF1" s="24"/>
      <c r="FG1" s="24"/>
      <c r="FH1" s="24"/>
      <c r="FI1" s="24"/>
      <c r="FJ1" s="24"/>
      <c r="FK1" s="24"/>
      <c r="FL1" s="24"/>
      <c r="FM1" s="24"/>
      <c r="FN1" s="24"/>
      <c r="FO1" s="24"/>
      <c r="FP1" s="24"/>
      <c r="FQ1" s="24"/>
      <c r="FR1" s="24"/>
      <c r="FS1" s="24"/>
      <c r="FT1" s="24"/>
      <c r="FU1" s="24"/>
      <c r="FV1" s="24"/>
      <c r="FW1" s="24"/>
      <c r="FX1" s="24"/>
      <c r="FY1" s="24"/>
      <c r="GA1" s="24"/>
      <c r="GB1" s="24"/>
      <c r="GC1" s="24"/>
      <c r="GD1" s="24"/>
      <c r="GE1" s="24"/>
      <c r="GF1" s="24"/>
      <c r="GG1" s="24"/>
      <c r="GH1" s="24"/>
      <c r="GI1" s="24"/>
      <c r="GJ1" s="24"/>
      <c r="GK1" s="24"/>
      <c r="GL1" s="24"/>
      <c r="GM1" s="24"/>
      <c r="GN1" s="24"/>
      <c r="GO1" s="24"/>
      <c r="GP1" s="24"/>
      <c r="GQ1" s="24"/>
      <c r="GR1" s="24"/>
      <c r="GS1" s="24"/>
      <c r="GT1" s="24"/>
      <c r="GU1" s="24"/>
      <c r="GW1" s="24"/>
      <c r="GX1" s="24"/>
      <c r="GY1" s="24"/>
      <c r="GZ1" s="24"/>
      <c r="HA1" s="24"/>
      <c r="HB1" s="24"/>
      <c r="HC1" s="24"/>
      <c r="HD1" s="24"/>
      <c r="HE1" s="24"/>
      <c r="HF1" s="24"/>
      <c r="HG1" s="24"/>
      <c r="HH1" s="24"/>
      <c r="HI1" s="24"/>
      <c r="HJ1" s="24"/>
      <c r="HK1" s="24"/>
      <c r="HL1" s="24"/>
      <c r="HM1" s="24"/>
      <c r="HN1" s="24"/>
      <c r="HO1" s="24"/>
      <c r="HP1" s="24"/>
      <c r="HQ1" s="24"/>
      <c r="HS1" s="24"/>
      <c r="HT1" s="24"/>
      <c r="HU1" s="24"/>
      <c r="HV1" s="24"/>
      <c r="HW1" s="24"/>
      <c r="HX1" s="24"/>
      <c r="HY1" s="24"/>
      <c r="HZ1" s="24"/>
      <c r="IA1" s="24"/>
      <c r="IB1" s="24"/>
      <c r="IC1" s="24"/>
      <c r="ID1" s="24"/>
      <c r="IE1" s="24"/>
      <c r="IF1" s="24"/>
      <c r="IG1" s="24"/>
      <c r="IH1" s="24"/>
      <c r="II1" s="24"/>
      <c r="IJ1" s="24"/>
      <c r="IK1" s="24"/>
      <c r="IL1" s="24"/>
      <c r="IM1" s="24"/>
    </row>
    <row r="2" spans="1:247" ht="15.75">
      <c r="A2" s="27"/>
      <c r="B2" s="27"/>
      <c r="C2" s="28" t="s">
        <v>227</v>
      </c>
      <c r="D2" s="28" t="s">
        <v>228</v>
      </c>
      <c r="E2" s="28" t="s">
        <v>228</v>
      </c>
      <c r="F2" s="28"/>
      <c r="G2" s="29"/>
      <c r="H2" s="29"/>
      <c r="I2" s="30"/>
      <c r="J2" s="31"/>
      <c r="K2" s="29"/>
      <c r="L2" s="30"/>
      <c r="M2" s="31"/>
      <c r="N2" s="31"/>
      <c r="O2" s="30"/>
      <c r="P2" s="31"/>
      <c r="Q2" s="31"/>
      <c r="R2" s="30"/>
      <c r="S2" s="31"/>
      <c r="T2" s="31"/>
      <c r="U2" s="30"/>
      <c r="V2" s="29"/>
      <c r="W2" s="31"/>
      <c r="X2" s="30"/>
      <c r="Y2" s="31"/>
      <c r="Z2" s="31"/>
      <c r="AA2" s="30"/>
      <c r="AB2" s="30"/>
      <c r="AC2" s="29"/>
      <c r="AD2" s="29"/>
      <c r="AE2" s="30"/>
      <c r="AF2" s="29"/>
      <c r="AG2" s="29"/>
      <c r="AH2" s="30"/>
      <c r="AI2" s="31"/>
      <c r="AJ2" s="31"/>
      <c r="AK2" s="30"/>
      <c r="AL2" s="31"/>
      <c r="AM2" s="31"/>
      <c r="AN2" s="30"/>
      <c r="AO2" s="29"/>
      <c r="AP2" s="31"/>
      <c r="AQ2" s="30"/>
      <c r="AR2" s="24"/>
      <c r="AS2" s="31"/>
      <c r="AT2" s="30"/>
      <c r="AU2" s="24"/>
      <c r="AV2" s="31"/>
      <c r="AW2" s="30"/>
      <c r="AX2" s="30"/>
      <c r="AY2" s="24"/>
      <c r="AZ2" s="24"/>
      <c r="BA2" s="24"/>
      <c r="BB2" s="24"/>
      <c r="BC2" s="24"/>
      <c r="BD2" s="24"/>
      <c r="BE2" s="24"/>
      <c r="BF2" s="24"/>
      <c r="BG2" s="24"/>
      <c r="BH2" s="24"/>
      <c r="BI2" s="24"/>
      <c r="BJ2" s="24"/>
      <c r="BK2" s="24"/>
      <c r="BL2" s="24"/>
      <c r="BM2" s="24"/>
      <c r="BN2" s="24"/>
      <c r="BO2" s="24"/>
      <c r="BP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M2" s="24"/>
      <c r="DN2" s="24"/>
      <c r="DO2" s="24"/>
      <c r="DP2" s="24"/>
      <c r="DQ2" s="24"/>
      <c r="DR2" s="24"/>
      <c r="DS2" s="24"/>
      <c r="DT2" s="24"/>
      <c r="DU2" s="24"/>
      <c r="DV2" s="24"/>
      <c r="DW2" s="24"/>
      <c r="DX2" s="24"/>
      <c r="DY2" s="24"/>
      <c r="DZ2" s="24"/>
      <c r="EA2" s="24"/>
      <c r="EB2" s="24"/>
      <c r="EC2" s="24"/>
      <c r="ED2" s="24"/>
      <c r="EE2" s="24"/>
      <c r="EF2" s="24"/>
      <c r="EG2" s="24"/>
      <c r="EI2" s="24"/>
      <c r="EJ2" s="24"/>
      <c r="EK2" s="24"/>
      <c r="EL2" s="24"/>
      <c r="EM2" s="24"/>
      <c r="EN2" s="24"/>
      <c r="EO2" s="24"/>
      <c r="EP2" s="24"/>
      <c r="EQ2" s="24"/>
      <c r="ER2" s="24"/>
      <c r="ES2" s="24"/>
      <c r="ET2" s="24"/>
      <c r="EU2" s="24"/>
      <c r="EV2" s="24"/>
      <c r="EW2" s="24"/>
      <c r="EX2" s="24"/>
      <c r="EY2" s="24"/>
      <c r="EZ2" s="24"/>
      <c r="FA2" s="24"/>
      <c r="FB2" s="24"/>
      <c r="FC2" s="24"/>
      <c r="FE2" s="24"/>
      <c r="FF2" s="24"/>
      <c r="FG2" s="24"/>
      <c r="FH2" s="24"/>
      <c r="FI2" s="24"/>
      <c r="FJ2" s="24"/>
      <c r="FK2" s="24"/>
      <c r="FL2" s="24"/>
      <c r="FM2" s="24"/>
      <c r="FN2" s="24"/>
      <c r="FO2" s="24"/>
      <c r="FP2" s="24"/>
      <c r="FQ2" s="24"/>
      <c r="FR2" s="24"/>
      <c r="FS2" s="24"/>
      <c r="FT2" s="24"/>
      <c r="FU2" s="24"/>
      <c r="FV2" s="24"/>
      <c r="FW2" s="24"/>
      <c r="FX2" s="24"/>
      <c r="FY2" s="24"/>
      <c r="GA2" s="24"/>
      <c r="GB2" s="24"/>
      <c r="GC2" s="24"/>
      <c r="GD2" s="24"/>
      <c r="GE2" s="24"/>
      <c r="GF2" s="24"/>
      <c r="GG2" s="24"/>
      <c r="GH2" s="24"/>
      <c r="GI2" s="24"/>
      <c r="GJ2" s="24"/>
      <c r="GK2" s="24"/>
      <c r="GL2" s="24"/>
      <c r="GM2" s="24"/>
      <c r="GN2" s="24"/>
      <c r="GO2" s="24"/>
      <c r="GP2" s="24"/>
      <c r="GQ2" s="24"/>
      <c r="GR2" s="24"/>
      <c r="GS2" s="24"/>
      <c r="GT2" s="24"/>
      <c r="GU2" s="24"/>
      <c r="GW2" s="24"/>
      <c r="GX2" s="24"/>
      <c r="GY2" s="24"/>
      <c r="GZ2" s="24"/>
      <c r="HA2" s="24"/>
      <c r="HB2" s="24"/>
      <c r="HC2" s="24"/>
      <c r="HD2" s="24"/>
      <c r="HE2" s="24"/>
      <c r="HF2" s="24"/>
      <c r="HG2" s="24"/>
      <c r="HH2" s="24"/>
      <c r="HI2" s="24"/>
      <c r="HJ2" s="24"/>
      <c r="HK2" s="24"/>
      <c r="HL2" s="24"/>
      <c r="HM2" s="24"/>
      <c r="HN2" s="24"/>
      <c r="HO2" s="24"/>
      <c r="HP2" s="24"/>
      <c r="HQ2" s="24"/>
      <c r="HS2" s="24"/>
      <c r="HT2" s="24"/>
      <c r="HU2" s="24"/>
      <c r="HV2" s="24"/>
      <c r="HW2" s="24"/>
      <c r="HX2" s="24"/>
      <c r="HY2" s="24"/>
      <c r="HZ2" s="24"/>
      <c r="IA2" s="24"/>
      <c r="IB2" s="24"/>
      <c r="IC2" s="24"/>
      <c r="ID2" s="24"/>
      <c r="IE2" s="24"/>
      <c r="IF2" s="24"/>
      <c r="IG2" s="24"/>
      <c r="IH2" s="24"/>
      <c r="II2" s="24"/>
      <c r="IJ2" s="24"/>
      <c r="IK2" s="24"/>
      <c r="IL2" s="24"/>
      <c r="IM2" s="24"/>
    </row>
    <row r="3" spans="1:247" s="38" customFormat="1" ht="21.75" customHeight="1">
      <c r="A3" s="32"/>
      <c r="B3" s="32"/>
      <c r="C3" s="32" t="s">
        <v>312</v>
      </c>
      <c r="D3" s="32" t="s">
        <v>229</v>
      </c>
      <c r="E3" s="32" t="s">
        <v>705</v>
      </c>
      <c r="F3" s="32"/>
      <c r="G3" s="23" t="str">
        <f>$C$1&amp;AY5</f>
        <v>GRUPO ÉXITO (COL+URU+BRA+ARG)1Q18</v>
      </c>
      <c r="H3" s="23" t="str">
        <f>$C$1&amp;AZ5</f>
        <v>GRUPO ÉXITO (COL+URU+BRA+ARG)1Q17</v>
      </c>
      <c r="I3" s="33"/>
      <c r="J3" s="23" t="str">
        <f>$C$1&amp;BB5</f>
        <v>GRUPO ÉXITO (COL+URU+BRA+ARG)2Q18</v>
      </c>
      <c r="K3" s="23" t="str">
        <f>$C$1&amp;BC5</f>
        <v>GRUPO ÉXITO (COL+URU+BRA+ARG)2Q17</v>
      </c>
      <c r="L3" s="34"/>
      <c r="M3" s="23" t="str">
        <f>$C$1&amp;BE5</f>
        <v>GRUPO ÉXITO (COL+URU+BRA+ARG)3Q18</v>
      </c>
      <c r="N3" s="23" t="str">
        <f>$C$1&amp;BF5</f>
        <v>GRUPO ÉXITO (COL+URU+BRA+ARG)3Q17</v>
      </c>
      <c r="O3" s="34"/>
      <c r="P3" s="23" t="str">
        <f>$C$1&amp;BH5</f>
        <v>GRUPO ÉXITO (COL+URU+BRA+ARG)4Q18</v>
      </c>
      <c r="Q3" s="23" t="str">
        <f>$C$1&amp;BI5</f>
        <v>GRUPO ÉXITO (COL+URU+BRA+ARG)4Q17</v>
      </c>
      <c r="R3" s="34"/>
      <c r="S3" s="23" t="str">
        <f>$C$1&amp;BK5</f>
        <v>GRUPO ÉXITO (COL+URU+BRA+ARG)1H18</v>
      </c>
      <c r="T3" s="23" t="str">
        <f>$C$1&amp;BL5</f>
        <v>GRUPO ÉXITO (COL+URU+BRA+ARG)1H17</v>
      </c>
      <c r="U3" s="34"/>
      <c r="V3" s="23" t="str">
        <f>$C$1&amp;BN5</f>
        <v>GRUPO ÉXITO (COL+URU+BRA+ARG)9M18</v>
      </c>
      <c r="W3" s="23" t="str">
        <f>$C$1&amp;BO5</f>
        <v>GRUPO ÉXITO (COL+URU+BRA+ARG)9M17</v>
      </c>
      <c r="X3" s="34"/>
      <c r="Y3" s="23" t="str">
        <f>$C$1&amp;BQ5</f>
        <v>GRUPO ÉXITO (COL+URU+BRA+ARG)FY18</v>
      </c>
      <c r="Z3" s="23" t="str">
        <f>$C$1&amp;BR5</f>
        <v>GRUPO ÉXITO (COL+URU+BRA+ARG)FY17</v>
      </c>
      <c r="AA3" s="34"/>
      <c r="AB3" s="34"/>
      <c r="AC3" s="35"/>
      <c r="AD3" s="23" t="str">
        <f>$C$1&amp;BV5</f>
        <v>GRUPO ÉXITO (COL+URU+BRA+ARG)1Q18</v>
      </c>
      <c r="AE3" s="33"/>
      <c r="AF3" s="23" t="str">
        <f>$C$1&amp;BX5</f>
        <v>GRUPO ÉXITO (COL+URU+BRA+ARG)2Q19</v>
      </c>
      <c r="AG3" s="23" t="str">
        <f>$C$1&amp;BY5</f>
        <v>GRUPO ÉXITO (COL+URU+BRA+ARG)2Q18</v>
      </c>
      <c r="AH3" s="34"/>
      <c r="AI3" s="36"/>
      <c r="AJ3" s="23" t="str">
        <f>$C$1&amp;CB5</f>
        <v>GRUPO ÉXITO (COL+URU+BRA+ARG)3Q18</v>
      </c>
      <c r="AK3" s="34"/>
      <c r="AL3" s="36"/>
      <c r="AM3" s="35" t="str">
        <f>$C$1&amp;CE5</f>
        <v>GRUPO ÉXITO (COL+URU+BRA+ARG)4Q18</v>
      </c>
      <c r="AN3" s="34"/>
      <c r="AO3" s="23" t="str">
        <f>$C$1&amp;CG5</f>
        <v>GRUPO ÉXITO (COL+URU+BRA+ARG)1H19</v>
      </c>
      <c r="AP3" s="23" t="str">
        <f>$C$1&amp;CH5</f>
        <v>GRUPO ÉXITO (COL+URU+BRA+ARG)1H18</v>
      </c>
      <c r="AQ3" s="34"/>
      <c r="AR3" s="36"/>
      <c r="AS3" s="23" t="str">
        <f>$C$1&amp;CK5</f>
        <v>GRUPO ÉXITO (COL+URU+BRA+ARG)9M18</v>
      </c>
      <c r="AT3" s="34"/>
      <c r="AU3" s="36"/>
      <c r="AV3" s="23" t="str">
        <f>$C$1&amp;CN5</f>
        <v>GRUPO ÉXITO (COL+URU+BRA+ARG)FY18</v>
      </c>
      <c r="AW3" s="34"/>
      <c r="AX3" s="34"/>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7"/>
      <c r="DM3" s="36"/>
      <c r="DN3" s="36"/>
      <c r="DO3" s="36"/>
      <c r="DP3" s="36"/>
      <c r="DQ3" s="36"/>
      <c r="DR3" s="36"/>
      <c r="DS3" s="36"/>
      <c r="DT3" s="36"/>
      <c r="DU3" s="36"/>
      <c r="DV3" s="36"/>
      <c r="DW3" s="36"/>
      <c r="DX3" s="36"/>
      <c r="DY3" s="36"/>
      <c r="DZ3" s="36"/>
      <c r="EA3" s="36"/>
      <c r="EB3" s="36"/>
      <c r="EC3" s="36"/>
      <c r="ED3" s="36"/>
      <c r="EE3" s="36"/>
      <c r="EF3" s="36"/>
      <c r="EG3" s="36"/>
      <c r="EH3" s="37"/>
      <c r="EI3" s="36"/>
      <c r="EJ3" s="36"/>
      <c r="EK3" s="36"/>
      <c r="EL3" s="36"/>
      <c r="EM3" s="36"/>
      <c r="EN3" s="36"/>
      <c r="EO3" s="36"/>
      <c r="EP3" s="36"/>
      <c r="EQ3" s="36"/>
      <c r="ER3" s="36"/>
      <c r="ES3" s="36"/>
      <c r="ET3" s="36"/>
      <c r="EU3" s="36"/>
      <c r="EV3" s="36"/>
      <c r="EW3" s="36"/>
      <c r="EX3" s="36"/>
      <c r="EY3" s="36"/>
      <c r="EZ3" s="36"/>
      <c r="FA3" s="36"/>
      <c r="FB3" s="36"/>
      <c r="FC3" s="36"/>
      <c r="FD3" s="37"/>
      <c r="FE3" s="36"/>
      <c r="FF3" s="36"/>
      <c r="FG3" s="36"/>
      <c r="FH3" s="36"/>
      <c r="FI3" s="36"/>
      <c r="FJ3" s="36"/>
      <c r="FK3" s="36"/>
      <c r="FL3" s="36"/>
      <c r="FM3" s="36"/>
      <c r="FN3" s="36"/>
      <c r="FO3" s="36"/>
      <c r="FP3" s="36"/>
      <c r="FQ3" s="36"/>
      <c r="FR3" s="36"/>
      <c r="FS3" s="36"/>
      <c r="FT3" s="36"/>
      <c r="FU3" s="36"/>
      <c r="FV3" s="36"/>
      <c r="FW3" s="36"/>
      <c r="FX3" s="36"/>
      <c r="FY3" s="36"/>
      <c r="FZ3" s="37"/>
      <c r="GA3" s="36"/>
      <c r="GB3" s="36"/>
      <c r="GC3" s="36"/>
      <c r="GD3" s="36"/>
      <c r="GE3" s="36"/>
      <c r="GF3" s="36"/>
      <c r="GG3" s="36"/>
      <c r="GH3" s="36"/>
      <c r="GI3" s="36"/>
      <c r="GJ3" s="36"/>
      <c r="GK3" s="36"/>
      <c r="GL3" s="36"/>
      <c r="GM3" s="36"/>
      <c r="GN3" s="36"/>
      <c r="GO3" s="36"/>
      <c r="GP3" s="36"/>
      <c r="GQ3" s="36"/>
      <c r="GR3" s="36"/>
      <c r="GS3" s="36"/>
      <c r="GT3" s="36"/>
      <c r="GU3" s="36"/>
      <c r="GV3" s="37"/>
      <c r="GW3" s="36"/>
      <c r="GX3" s="36"/>
      <c r="GY3" s="36"/>
      <c r="GZ3" s="36"/>
      <c r="HA3" s="36"/>
      <c r="HB3" s="36"/>
      <c r="HC3" s="36"/>
      <c r="HD3" s="36"/>
      <c r="HE3" s="36"/>
      <c r="HF3" s="36"/>
      <c r="HG3" s="36"/>
      <c r="HH3" s="36"/>
      <c r="HI3" s="36"/>
      <c r="HJ3" s="36"/>
      <c r="HK3" s="36"/>
      <c r="HL3" s="36"/>
      <c r="HM3" s="36"/>
      <c r="HN3" s="36"/>
      <c r="HO3" s="36"/>
      <c r="HP3" s="36"/>
      <c r="HQ3" s="36"/>
      <c r="HR3" s="37"/>
      <c r="HS3" s="36"/>
      <c r="HT3" s="36"/>
      <c r="HU3" s="36"/>
      <c r="HV3" s="36"/>
      <c r="HW3" s="36"/>
      <c r="HX3" s="36"/>
      <c r="HY3" s="36"/>
      <c r="HZ3" s="36"/>
      <c r="IA3" s="36"/>
      <c r="IB3" s="36"/>
      <c r="IC3" s="36"/>
      <c r="ID3" s="36"/>
      <c r="IE3" s="36"/>
      <c r="IF3" s="36"/>
      <c r="IG3" s="36"/>
      <c r="IH3" s="36"/>
      <c r="II3" s="36"/>
      <c r="IJ3" s="36"/>
      <c r="IK3" s="36"/>
      <c r="IL3" s="36"/>
      <c r="IM3" s="36"/>
    </row>
    <row r="4" spans="1:247" s="38" customFormat="1" ht="21.75" customHeight="1">
      <c r="A4" s="32"/>
      <c r="B4" s="32"/>
      <c r="C4" s="39" t="s">
        <v>377</v>
      </c>
      <c r="D4" s="32"/>
      <c r="E4" s="32"/>
      <c r="F4" s="32"/>
      <c r="G4" s="35" t="str">
        <f>$C$4&amp;G5</f>
        <v>Consolidado1Q16</v>
      </c>
      <c r="H4" s="35" t="str">
        <f>$C$4&amp;H5</f>
        <v>Consolidado1Q15</v>
      </c>
      <c r="I4" s="33"/>
      <c r="J4" s="35" t="str">
        <f>$C$4&amp;J5</f>
        <v>Consolidado2Q16</v>
      </c>
      <c r="K4" s="35" t="str">
        <f>$C$4&amp;K5</f>
        <v>Consolidado2Q15</v>
      </c>
      <c r="L4" s="34"/>
      <c r="M4" s="35" t="str">
        <f>$C$4&amp;M5</f>
        <v>Consolidado3Q16</v>
      </c>
      <c r="N4" s="35" t="str">
        <f>$C$4&amp;N5</f>
        <v>Consolidado3Q15</v>
      </c>
      <c r="O4" s="34"/>
      <c r="P4" s="35" t="str">
        <f>$C$4&amp;P5</f>
        <v>Consolidado4Q16</v>
      </c>
      <c r="Q4" s="35" t="str">
        <f>$C$4&amp;Q5</f>
        <v>Consolidado4Q15</v>
      </c>
      <c r="R4" s="34"/>
      <c r="S4" s="35" t="str">
        <f>$C$4&amp;S5</f>
        <v>Consolidado1H16</v>
      </c>
      <c r="T4" s="35" t="str">
        <f>$C$4&amp;T5</f>
        <v>Consolidado1H15</v>
      </c>
      <c r="U4" s="34"/>
      <c r="V4" s="35" t="str">
        <f>$C$4&amp;V5</f>
        <v>Consolidado9M16</v>
      </c>
      <c r="W4" s="35" t="str">
        <f>$C$4&amp;W5</f>
        <v>Consolidado9M15</v>
      </c>
      <c r="X4" s="34"/>
      <c r="Y4" s="35" t="str">
        <f>$C$4&amp;Y5</f>
        <v>ConsolidadoFY16</v>
      </c>
      <c r="Z4" s="35" t="str">
        <f>$C$4&amp;Z5</f>
        <v>ConsolidadoFY15</v>
      </c>
      <c r="AA4" s="34"/>
      <c r="AB4" s="34"/>
      <c r="AC4" s="35" t="str">
        <f>$C$4&amp;AC5</f>
        <v>Consolidado1Q17</v>
      </c>
      <c r="AD4" s="35" t="str">
        <f>$C$4&amp;AD5</f>
        <v>Consolidado1Q16</v>
      </c>
      <c r="AE4" s="33"/>
      <c r="AF4" s="35" t="str">
        <f>$C$4&amp;AF5</f>
        <v>Consolidado2Q17</v>
      </c>
      <c r="AG4" s="35" t="str">
        <f>$C$4&amp;AG5</f>
        <v>Consolidado2Q16</v>
      </c>
      <c r="AH4" s="34"/>
      <c r="AI4" s="35" t="str">
        <f>$C$4&amp;AI5</f>
        <v>Consolidado3Q17</v>
      </c>
      <c r="AJ4" s="35" t="str">
        <f>$C$4&amp;AJ5</f>
        <v>Consolidado3Q16</v>
      </c>
      <c r="AK4" s="34"/>
      <c r="AL4" s="35" t="str">
        <f>$C$4&amp;AL5</f>
        <v>Consolidado4Q17</v>
      </c>
      <c r="AM4" s="35" t="str">
        <f>$C$4&amp;AM5</f>
        <v>Consolidado4Q16</v>
      </c>
      <c r="AN4" s="34"/>
      <c r="AO4" s="35" t="str">
        <f>$C$4&amp;AO5</f>
        <v>Consolidado1H17</v>
      </c>
      <c r="AP4" s="35" t="str">
        <f>$C$4&amp;AP5</f>
        <v>Consolidado1H16</v>
      </c>
      <c r="AQ4" s="34"/>
      <c r="AR4" s="35" t="str">
        <f>$C$4&amp;AR5</f>
        <v>Consolidado9M17</v>
      </c>
      <c r="AS4" s="35" t="str">
        <f>$C$4&amp;AS5</f>
        <v>Consolidado9M16</v>
      </c>
      <c r="AT4" s="34"/>
      <c r="AU4" s="35" t="str">
        <f>$C$4&amp;AU5</f>
        <v>ConsolidadoFY17</v>
      </c>
      <c r="AV4" s="35" t="str">
        <f>$C$4&amp;AV5</f>
        <v>ConsolidadoFY16</v>
      </c>
      <c r="AW4" s="34"/>
      <c r="AX4" s="34"/>
      <c r="AY4" s="35" t="str">
        <f>$C$4&amp;AY5</f>
        <v>Consolidado1Q18</v>
      </c>
      <c r="AZ4" s="35" t="str">
        <f>$C$4&amp;AZ5</f>
        <v>Consolidado1Q17</v>
      </c>
      <c r="BA4" s="36"/>
      <c r="BB4" s="35" t="str">
        <f>$C$4&amp;BB5</f>
        <v>Consolidado2Q18</v>
      </c>
      <c r="BC4" s="35" t="str">
        <f>$C$4&amp;BC5</f>
        <v>Consolidado2Q17</v>
      </c>
      <c r="BD4" s="36"/>
      <c r="BE4" s="35" t="str">
        <f>$C$4&amp;BE5</f>
        <v>Consolidado3Q18</v>
      </c>
      <c r="BF4" s="35" t="str">
        <f>$C$4&amp;BF5</f>
        <v>Consolidado3Q17</v>
      </c>
      <c r="BG4" s="36"/>
      <c r="BH4" s="40" t="str">
        <f>$C$1&amp;BH5</f>
        <v>GRUPO ÉXITO (COL+URU+BRA+ARG)4Q18</v>
      </c>
      <c r="BI4" s="35" t="str">
        <f>$C$4&amp;BI5</f>
        <v>Consolidado4Q17</v>
      </c>
      <c r="BJ4" s="36"/>
      <c r="BK4" s="35" t="str">
        <f>$C$4&amp;BK5</f>
        <v>Consolidado1H18</v>
      </c>
      <c r="BL4" s="35" t="str">
        <f>$C$4&amp;BL5</f>
        <v>Consolidado1H17</v>
      </c>
      <c r="BM4" s="36"/>
      <c r="BN4" s="35" t="str">
        <f>$C$4&amp;BN5</f>
        <v>Consolidado9M18</v>
      </c>
      <c r="BO4" s="35" t="str">
        <f>$C$4&amp;BO5</f>
        <v>Consolidado9M17</v>
      </c>
      <c r="BP4" s="36"/>
      <c r="BQ4" s="40" t="str">
        <f>$C$1&amp;BQ5</f>
        <v>GRUPO ÉXITO (COL+URU+BRA+ARG)FY18</v>
      </c>
      <c r="BR4" s="35" t="str">
        <f>$C$4&amp;BR5</f>
        <v>ConsolidadoFY17</v>
      </c>
      <c r="BS4" s="36"/>
      <c r="BT4" s="36"/>
      <c r="BU4" s="23" t="str">
        <f>$C$4&amp;BU5</f>
        <v>Consolidado1Q19</v>
      </c>
      <c r="BV4" s="23" t="str">
        <f>$C$4&amp;BV5</f>
        <v>Consolidado1Q18</v>
      </c>
      <c r="BW4" s="35"/>
      <c r="BX4" s="23" t="str">
        <f>$C$4&amp;BX5</f>
        <v>Consolidado2Q19</v>
      </c>
      <c r="BY4" s="23" t="str">
        <f>$C$4&amp;BY5</f>
        <v>Consolidado2Q18</v>
      </c>
      <c r="BZ4" s="35"/>
      <c r="CA4" s="23" t="str">
        <f>$C$4&amp;CA5</f>
        <v>Consolidado3Q19</v>
      </c>
      <c r="CB4" s="23" t="str">
        <f>$C$4&amp;CB5</f>
        <v>Consolidado3Q18</v>
      </c>
      <c r="CC4" s="35"/>
      <c r="CD4" s="23" t="str">
        <f>$C$4&amp;CD5</f>
        <v>Consolidado4Q19</v>
      </c>
      <c r="CE4" s="40" t="str">
        <f>$C$4&amp;CE5</f>
        <v>Consolidado4Q18</v>
      </c>
      <c r="CF4" s="35"/>
      <c r="CG4" s="23" t="str">
        <f>$C$4&amp;CG5</f>
        <v>Consolidado1H19</v>
      </c>
      <c r="CH4" s="23" t="str">
        <f>$C$4&amp;CH5</f>
        <v>Consolidado1H18</v>
      </c>
      <c r="CI4" s="35"/>
      <c r="CJ4" s="23" t="str">
        <f>$C$4&amp;CJ5</f>
        <v>Consolidado9M19</v>
      </c>
      <c r="CK4" s="23" t="str">
        <f>$C$4&amp;CK5</f>
        <v>Consolidado9M18</v>
      </c>
      <c r="CL4" s="35"/>
      <c r="CM4" s="23" t="str">
        <f>$C$4&amp;CM5</f>
        <v>ConsolidadoFY19</v>
      </c>
      <c r="CN4" s="23" t="str">
        <f>$C$4&amp;CN5</f>
        <v>ConsolidadoFY18</v>
      </c>
      <c r="CO4" s="35"/>
      <c r="CP4" s="36"/>
      <c r="CQ4" s="23" t="str">
        <f>$C$4&amp;CQ5</f>
        <v>Consolidado1Q20</v>
      </c>
      <c r="CR4" s="23" t="str">
        <f>$C$4&amp;CR5</f>
        <v>Consolidado1Q19</v>
      </c>
      <c r="CS4" s="35"/>
      <c r="CT4" s="23" t="str">
        <f>$C$4&amp;CT5</f>
        <v>Consolidado2Q20</v>
      </c>
      <c r="CU4" s="23" t="str">
        <f>$C$4&amp;CU5</f>
        <v>Consolidado2Q19</v>
      </c>
      <c r="CV4" s="35"/>
      <c r="CW4" s="23" t="str">
        <f>$C$4&amp;CW5</f>
        <v>Consolidado3Q20</v>
      </c>
      <c r="CX4" s="23" t="str">
        <f>$C$4&amp;CX5</f>
        <v>Consolidado3Q19</v>
      </c>
      <c r="CY4" s="35"/>
      <c r="CZ4" s="23" t="str">
        <f>$C$4&amp;CZ5</f>
        <v>Consolidado4Q20</v>
      </c>
      <c r="DA4" s="40" t="str">
        <f>$C$4&amp;DA5</f>
        <v>Consolidado4Q19</v>
      </c>
      <c r="DB4" s="35"/>
      <c r="DC4" s="23" t="str">
        <f>$C$4&amp;DC5</f>
        <v>Consolidado1H20</v>
      </c>
      <c r="DD4" s="23" t="str">
        <f>$C$4&amp;DD5</f>
        <v>Consolidado1H19</v>
      </c>
      <c r="DE4" s="35"/>
      <c r="DF4" s="23" t="str">
        <f>$C$4&amp;DF5</f>
        <v>Consolidado9M20</v>
      </c>
      <c r="DG4" s="23" t="str">
        <f>$C$4&amp;DG5</f>
        <v>Consolidado9M19</v>
      </c>
      <c r="DH4" s="35"/>
      <c r="DI4" s="23" t="str">
        <f>$C$4&amp;DI5</f>
        <v>ConsolidadoFY20</v>
      </c>
      <c r="DJ4" s="23" t="str">
        <f>$C$4&amp;DJ5</f>
        <v>ConsolidadoFY19</v>
      </c>
      <c r="DK4" s="35"/>
      <c r="DL4" s="37"/>
      <c r="DM4" s="23" t="str">
        <f>$C$4&amp;DM5</f>
        <v>Consolidado1Q21</v>
      </c>
      <c r="DN4" s="23" t="str">
        <f>$C$4&amp;DN5</f>
        <v>Consolidado1Q20</v>
      </c>
      <c r="DO4" s="35"/>
      <c r="DP4" s="23" t="str">
        <f>$C$4&amp;DP5</f>
        <v>Consolidado2Q21</v>
      </c>
      <c r="DQ4" s="23" t="str">
        <f>$C$4&amp;DQ5</f>
        <v>Consolidado2Q20</v>
      </c>
      <c r="DR4" s="35"/>
      <c r="DS4" s="23" t="str">
        <f>$C$4&amp;DS5</f>
        <v>Consolidado3Q21</v>
      </c>
      <c r="DT4" s="23" t="str">
        <f>$C$4&amp;DT5</f>
        <v>Consolidado3Q20</v>
      </c>
      <c r="DU4" s="35"/>
      <c r="DV4" s="23" t="str">
        <f>$C$4&amp;DV5</f>
        <v>Consolidado4Q21</v>
      </c>
      <c r="DW4" s="40" t="str">
        <f>$C$4&amp;DW5</f>
        <v>Consolidado4Q20</v>
      </c>
      <c r="DX4" s="35"/>
      <c r="DY4" s="23" t="str">
        <f>$C$4&amp;DY5</f>
        <v>Consolidado1H21</v>
      </c>
      <c r="DZ4" s="23" t="str">
        <f>$C$4&amp;DZ5</f>
        <v>Consolidado1H20</v>
      </c>
      <c r="EA4" s="35"/>
      <c r="EB4" s="23" t="str">
        <f>$C$4&amp;EB5</f>
        <v>Consolidado9M21</v>
      </c>
      <c r="EC4" s="23" t="str">
        <f>$C$4&amp;EC5</f>
        <v>Consolidado9M20</v>
      </c>
      <c r="ED4" s="35"/>
      <c r="EE4" s="23" t="str">
        <f>$C$4&amp;EE5</f>
        <v>ConsolidadoFY21</v>
      </c>
      <c r="EF4" s="23" t="str">
        <f>$C$4&amp;EF5</f>
        <v>ConsolidadoFY20</v>
      </c>
      <c r="EG4" s="35"/>
      <c r="EH4" s="37"/>
      <c r="EI4" s="23" t="str">
        <f>$C$4&amp;EI5</f>
        <v>Consolidado1Q22</v>
      </c>
      <c r="EJ4" s="23" t="str">
        <f>$C$4&amp;EJ5</f>
        <v>Consolidado1Q21</v>
      </c>
      <c r="EK4" s="35"/>
      <c r="EL4" s="23" t="str">
        <f>$C$4&amp;EL5</f>
        <v>Consolidado2Q22</v>
      </c>
      <c r="EM4" s="23" t="str">
        <f>$C$4&amp;EM5</f>
        <v>Consolidado2Q21</v>
      </c>
      <c r="EN4" s="35"/>
      <c r="EO4" s="23" t="str">
        <f>$C$4&amp;EO5</f>
        <v>Consolidado3Q22</v>
      </c>
      <c r="EP4" s="23" t="str">
        <f>$C$4&amp;EP5</f>
        <v>Consolidado3Q21</v>
      </c>
      <c r="EQ4" s="35"/>
      <c r="ER4" s="23" t="str">
        <f>$C$4&amp;ER5</f>
        <v>Consolidado4Q22</v>
      </c>
      <c r="ES4" s="40" t="str">
        <f>$C$4&amp;ES5</f>
        <v>Consolidado4Q21</v>
      </c>
      <c r="ET4" s="35"/>
      <c r="EU4" s="23" t="str">
        <f>$C$4&amp;EU5</f>
        <v>Consolidado1H22</v>
      </c>
      <c r="EV4" s="23" t="str">
        <f>$C$4&amp;EV5</f>
        <v>Consolidado1H21</v>
      </c>
      <c r="EW4" s="35"/>
      <c r="EX4" s="23" t="str">
        <f>$C$4&amp;EX5</f>
        <v>Consolidado9M22</v>
      </c>
      <c r="EY4" s="23" t="str">
        <f>$C$4&amp;EY5</f>
        <v>Consolidado9M21</v>
      </c>
      <c r="EZ4" s="35"/>
      <c r="FA4" s="23" t="str">
        <f>$C$4&amp;FA5</f>
        <v>ConsolidadoFY22</v>
      </c>
      <c r="FB4" s="23" t="str">
        <f>$C$4&amp;FB5</f>
        <v>ConsolidadoFY21</v>
      </c>
      <c r="FC4" s="35"/>
      <c r="FD4" s="37"/>
      <c r="FE4" s="23" t="str">
        <f>$C$4&amp;FE5</f>
        <v>Consolidado1Q23</v>
      </c>
      <c r="FF4" s="23" t="str">
        <f>$C$4&amp;FF5</f>
        <v>Consolidado1Q22</v>
      </c>
      <c r="FG4" s="35"/>
      <c r="FH4" s="23" t="str">
        <f>$C$4&amp;FH5</f>
        <v>Consolidado2Q23</v>
      </c>
      <c r="FI4" s="23" t="str">
        <f>$C$4&amp;FI5</f>
        <v>Consolidado2Q22</v>
      </c>
      <c r="FJ4" s="35"/>
      <c r="FK4" s="23" t="str">
        <f>$C$4&amp;FK5</f>
        <v>Consolidado3Q23</v>
      </c>
      <c r="FL4" s="23" t="str">
        <f>$C$4&amp;FL5</f>
        <v>Consolidado3Q22</v>
      </c>
      <c r="FM4" s="35"/>
      <c r="FN4" s="23" t="str">
        <f>$C$4&amp;FN5</f>
        <v>Consolidado4Q23</v>
      </c>
      <c r="FO4" s="40" t="str">
        <f>$C$4&amp;FO5</f>
        <v>Consolidado4Q22</v>
      </c>
      <c r="FP4" s="35"/>
      <c r="FQ4" s="23" t="str">
        <f>$C$4&amp;FQ5</f>
        <v>Consolidado1H23</v>
      </c>
      <c r="FR4" s="23" t="str">
        <f>$C$4&amp;FR5</f>
        <v>Consolidado1H22</v>
      </c>
      <c r="FS4" s="35"/>
      <c r="FT4" s="23" t="str">
        <f>$C$4&amp;FT5</f>
        <v>Consolidado9M23</v>
      </c>
      <c r="FU4" s="23" t="str">
        <f>$C$4&amp;FU5</f>
        <v>Consolidado9M22</v>
      </c>
      <c r="FV4" s="35"/>
      <c r="FW4" s="23" t="str">
        <f>$C$4&amp;FW5</f>
        <v>ConsolidadoFY23</v>
      </c>
      <c r="FX4" s="23" t="str">
        <f>$C$4&amp;FX5</f>
        <v>ConsolidadoFY22</v>
      </c>
      <c r="FY4" s="35"/>
      <c r="FZ4" s="37"/>
      <c r="GA4" s="23" t="str">
        <f>$C$4&amp;GA5</f>
        <v>Consolidado1Q24</v>
      </c>
      <c r="GB4" s="23" t="str">
        <f>$C$4&amp;GB5</f>
        <v>Consolidado1Q23</v>
      </c>
      <c r="GC4" s="35"/>
      <c r="GD4" s="23" t="str">
        <f>$C$4&amp;GD5</f>
        <v>Consolidado2Q24</v>
      </c>
      <c r="GE4" s="23" t="str">
        <f>$C$4&amp;GE5</f>
        <v>Consolidado2Q23</v>
      </c>
      <c r="GF4" s="35"/>
      <c r="GG4" s="23" t="str">
        <f>$C$4&amp;GG5</f>
        <v>Consolidado3Q24</v>
      </c>
      <c r="GH4" s="23" t="str">
        <f>$C$4&amp;GH5</f>
        <v>Consolidado3Q23</v>
      </c>
      <c r="GI4" s="35"/>
      <c r="GJ4" s="23" t="str">
        <f>$C$4&amp;GJ5</f>
        <v>Consolidado4Q24</v>
      </c>
      <c r="GK4" s="40" t="str">
        <f>$C$4&amp;GK5</f>
        <v>Consolidado4Q23</v>
      </c>
      <c r="GL4" s="35"/>
      <c r="GM4" s="23" t="str">
        <f>$C$4&amp;GM5</f>
        <v>Consolidado1H24</v>
      </c>
      <c r="GN4" s="23" t="str">
        <f>$C$4&amp;GN5</f>
        <v>Consolidado1H23</v>
      </c>
      <c r="GO4" s="35"/>
      <c r="GP4" s="23" t="str">
        <f>$C$4&amp;GP5</f>
        <v>Consolidado9M24</v>
      </c>
      <c r="GQ4" s="23" t="str">
        <f>$C$4&amp;GQ5</f>
        <v>Consolidado9M23</v>
      </c>
      <c r="GR4" s="35"/>
      <c r="GS4" s="23" t="str">
        <f>$C$4&amp;GS5</f>
        <v>ConsolidadoFY24</v>
      </c>
      <c r="GT4" s="23" t="str">
        <f>$C$4&amp;GT5</f>
        <v>ConsolidadoFY23</v>
      </c>
      <c r="GU4" s="35"/>
      <c r="GV4" s="37"/>
      <c r="GW4" s="23" t="str">
        <f>$C$4&amp;GW5</f>
        <v>Consolidado1Q25</v>
      </c>
      <c r="GX4" s="23" t="str">
        <f>$C$4&amp;GX5</f>
        <v>Consolidado1Q24</v>
      </c>
      <c r="GY4" s="35"/>
      <c r="GZ4" s="23" t="str">
        <f>$C$4&amp;GZ5</f>
        <v>Consolidado2Q25</v>
      </c>
      <c r="HA4" s="23" t="str">
        <f>$C$4&amp;HA5</f>
        <v>Consolidado2Q24</v>
      </c>
      <c r="HB4" s="35"/>
      <c r="HC4" s="23" t="str">
        <f>$C$4&amp;HC5</f>
        <v>Consolidado3Q25</v>
      </c>
      <c r="HD4" s="23" t="str">
        <f>$C$4&amp;HD5</f>
        <v>Consolidado3Q24</v>
      </c>
      <c r="HE4" s="35"/>
      <c r="HF4" s="23" t="str">
        <f>$C$4&amp;HF5</f>
        <v>Consolidado4Q25</v>
      </c>
      <c r="HG4" s="40" t="str">
        <f>$C$4&amp;HG5</f>
        <v>Consolidado4Q24</v>
      </c>
      <c r="HH4" s="35"/>
      <c r="HI4" s="23" t="str">
        <f>$C$4&amp;HI5</f>
        <v>Consolidado1H25</v>
      </c>
      <c r="HJ4" s="23" t="str">
        <f>$C$4&amp;HJ5</f>
        <v>Consolidado1H24</v>
      </c>
      <c r="HK4" s="35"/>
      <c r="HL4" s="23" t="str">
        <f>$C$4&amp;HL5</f>
        <v>Consolidado9M25</v>
      </c>
      <c r="HM4" s="23" t="str">
        <f>$C$4&amp;HM5</f>
        <v>Consolidado9M24</v>
      </c>
      <c r="HN4" s="35"/>
      <c r="HO4" s="23" t="str">
        <f>$C$4&amp;HO5</f>
        <v>ConsolidadoFY25</v>
      </c>
      <c r="HP4" s="23" t="str">
        <f>$C$4&amp;HP5</f>
        <v>ConsolidadoFY24</v>
      </c>
      <c r="HQ4" s="35"/>
      <c r="HR4" s="37"/>
      <c r="HS4" s="23" t="str">
        <f>$C$4&amp;HS5</f>
        <v>Consolidado1Q26</v>
      </c>
      <c r="HT4" s="23" t="str">
        <f>$C$4&amp;HT5</f>
        <v>Consolidado1Q25</v>
      </c>
      <c r="HU4" s="35"/>
      <c r="HV4" s="23" t="str">
        <f>$C$4&amp;HV5</f>
        <v>Consolidado2Q26</v>
      </c>
      <c r="HW4" s="23" t="str">
        <f>$C$4&amp;HW5</f>
        <v>Consolidado2Q25</v>
      </c>
      <c r="HX4" s="35"/>
      <c r="HY4" s="23" t="str">
        <f>$C$4&amp;HY5</f>
        <v>Consolidado3Q26</v>
      </c>
      <c r="HZ4" s="23" t="str">
        <f>$C$4&amp;HZ5</f>
        <v>Consolidado3Q25</v>
      </c>
      <c r="IA4" s="35"/>
      <c r="IB4" s="23" t="str">
        <f>$C$4&amp;IB5</f>
        <v>Consolidado4Q26</v>
      </c>
      <c r="IC4" s="40" t="str">
        <f>$C$4&amp;IC5</f>
        <v>Consolidado4Q25</v>
      </c>
      <c r="ID4" s="35"/>
      <c r="IE4" s="23" t="str">
        <f>$C$4&amp;IE5</f>
        <v>Consolidado1H26</v>
      </c>
      <c r="IF4" s="23" t="str">
        <f>$C$4&amp;IF5</f>
        <v>Consolidado1H25</v>
      </c>
      <c r="IG4" s="35"/>
      <c r="IH4" s="23" t="str">
        <f>$C$4&amp;IH5</f>
        <v>Consolidado9M26</v>
      </c>
      <c r="II4" s="23" t="str">
        <f>$C$4&amp;II5</f>
        <v>Consolidado9M25</v>
      </c>
      <c r="IJ4" s="35"/>
      <c r="IK4" s="23" t="str">
        <f>$C$4&amp;IK5</f>
        <v>ConsolidadoFY26</v>
      </c>
      <c r="IL4" s="23" t="str">
        <f>$C$4&amp;IL5</f>
        <v>ConsolidadoFY25</v>
      </c>
      <c r="IM4" s="35"/>
    </row>
    <row r="5" spans="1:247" s="39" customFormat="1" ht="15.75" thickBot="1">
      <c r="A5" s="41" t="s">
        <v>194</v>
      </c>
      <c r="B5" s="41"/>
      <c r="C5" s="494" t="s">
        <v>813</v>
      </c>
      <c r="D5" s="494" t="s">
        <v>145</v>
      </c>
      <c r="E5" s="495" t="s">
        <v>722</v>
      </c>
      <c r="F5" s="495"/>
      <c r="G5" s="496" t="s">
        <v>355</v>
      </c>
      <c r="H5" s="497" t="s">
        <v>362</v>
      </c>
      <c r="I5" s="498" t="s">
        <v>303</v>
      </c>
      <c r="J5" s="375" t="s">
        <v>354</v>
      </c>
      <c r="K5" s="497" t="s">
        <v>361</v>
      </c>
      <c r="L5" s="498" t="s">
        <v>303</v>
      </c>
      <c r="M5" s="375" t="s">
        <v>353</v>
      </c>
      <c r="N5" s="497" t="s">
        <v>360</v>
      </c>
      <c r="O5" s="498" t="s">
        <v>303</v>
      </c>
      <c r="P5" s="375" t="s">
        <v>352</v>
      </c>
      <c r="Q5" s="497" t="s">
        <v>359</v>
      </c>
      <c r="R5" s="498" t="s">
        <v>303</v>
      </c>
      <c r="S5" s="375" t="s">
        <v>351</v>
      </c>
      <c r="T5" s="497" t="s">
        <v>358</v>
      </c>
      <c r="U5" s="498" t="s">
        <v>303</v>
      </c>
      <c r="V5" s="375" t="s">
        <v>350</v>
      </c>
      <c r="W5" s="497" t="s">
        <v>357</v>
      </c>
      <c r="X5" s="498" t="s">
        <v>303</v>
      </c>
      <c r="Y5" s="375" t="s">
        <v>349</v>
      </c>
      <c r="Z5" s="499" t="s">
        <v>356</v>
      </c>
      <c r="AA5" s="498" t="s">
        <v>303</v>
      </c>
      <c r="AB5" s="500"/>
      <c r="AC5" s="499" t="s">
        <v>342</v>
      </c>
      <c r="AD5" s="499" t="s">
        <v>355</v>
      </c>
      <c r="AE5" s="498" t="s">
        <v>303</v>
      </c>
      <c r="AF5" s="375" t="s">
        <v>343</v>
      </c>
      <c r="AG5" s="499" t="s">
        <v>354</v>
      </c>
      <c r="AH5" s="498" t="s">
        <v>303</v>
      </c>
      <c r="AI5" s="375" t="s">
        <v>344</v>
      </c>
      <c r="AJ5" s="499" t="s">
        <v>353</v>
      </c>
      <c r="AK5" s="498" t="s">
        <v>303</v>
      </c>
      <c r="AL5" s="375" t="s">
        <v>345</v>
      </c>
      <c r="AM5" s="499" t="s">
        <v>352</v>
      </c>
      <c r="AN5" s="498" t="s">
        <v>303</v>
      </c>
      <c r="AO5" s="375" t="s">
        <v>346</v>
      </c>
      <c r="AP5" s="499" t="s">
        <v>351</v>
      </c>
      <c r="AQ5" s="498" t="s">
        <v>303</v>
      </c>
      <c r="AR5" s="499" t="s">
        <v>347</v>
      </c>
      <c r="AS5" s="499" t="s">
        <v>350</v>
      </c>
      <c r="AT5" s="498" t="s">
        <v>303</v>
      </c>
      <c r="AU5" s="499" t="s">
        <v>348</v>
      </c>
      <c r="AV5" s="499" t="s">
        <v>349</v>
      </c>
      <c r="AW5" s="377" t="s">
        <v>303</v>
      </c>
      <c r="AX5" s="376"/>
      <c r="AY5" s="499" t="s">
        <v>168</v>
      </c>
      <c r="AZ5" s="499" t="s">
        <v>342</v>
      </c>
      <c r="BA5" s="498" t="s">
        <v>303</v>
      </c>
      <c r="BB5" s="375" t="s">
        <v>169</v>
      </c>
      <c r="BC5" s="499" t="s">
        <v>343</v>
      </c>
      <c r="BD5" s="498" t="s">
        <v>303</v>
      </c>
      <c r="BE5" s="375" t="s">
        <v>170</v>
      </c>
      <c r="BF5" s="499" t="s">
        <v>344</v>
      </c>
      <c r="BG5" s="498" t="s">
        <v>303</v>
      </c>
      <c r="BH5" s="375" t="s">
        <v>171</v>
      </c>
      <c r="BI5" s="499" t="s">
        <v>345</v>
      </c>
      <c r="BJ5" s="498" t="s">
        <v>303</v>
      </c>
      <c r="BK5" s="375" t="s">
        <v>231</v>
      </c>
      <c r="BL5" s="499" t="s">
        <v>346</v>
      </c>
      <c r="BM5" s="498" t="s">
        <v>303</v>
      </c>
      <c r="BN5" s="375" t="s">
        <v>233</v>
      </c>
      <c r="BO5" s="499" t="s">
        <v>347</v>
      </c>
      <c r="BP5" s="498" t="s">
        <v>303</v>
      </c>
      <c r="BQ5" s="375" t="s">
        <v>273</v>
      </c>
      <c r="BR5" s="499" t="s">
        <v>348</v>
      </c>
      <c r="BS5" s="498" t="s">
        <v>303</v>
      </c>
      <c r="BT5" s="376"/>
      <c r="BU5" s="375" t="s">
        <v>132</v>
      </c>
      <c r="BV5" s="499" t="s">
        <v>168</v>
      </c>
      <c r="BW5" s="498" t="s">
        <v>303</v>
      </c>
      <c r="BX5" s="375" t="s">
        <v>154</v>
      </c>
      <c r="BY5" s="499" t="s">
        <v>169</v>
      </c>
      <c r="BZ5" s="498" t="s">
        <v>303</v>
      </c>
      <c r="CA5" s="375" t="s">
        <v>155</v>
      </c>
      <c r="CB5" s="499" t="s">
        <v>170</v>
      </c>
      <c r="CC5" s="498" t="s">
        <v>303</v>
      </c>
      <c r="CD5" s="375" t="s">
        <v>156</v>
      </c>
      <c r="CE5" s="499" t="s">
        <v>171</v>
      </c>
      <c r="CF5" s="498" t="s">
        <v>303</v>
      </c>
      <c r="CG5" s="375" t="s">
        <v>230</v>
      </c>
      <c r="CH5" s="499" t="s">
        <v>231</v>
      </c>
      <c r="CI5" s="498" t="s">
        <v>303</v>
      </c>
      <c r="CJ5" s="375" t="s">
        <v>232</v>
      </c>
      <c r="CK5" s="499" t="s">
        <v>233</v>
      </c>
      <c r="CL5" s="498" t="s">
        <v>303</v>
      </c>
      <c r="CM5" s="375" t="s">
        <v>272</v>
      </c>
      <c r="CN5" s="499" t="s">
        <v>273</v>
      </c>
      <c r="CO5" s="498" t="s">
        <v>303</v>
      </c>
      <c r="CP5" s="376"/>
      <c r="CQ5" s="375" t="s">
        <v>580</v>
      </c>
      <c r="CR5" s="499" t="s">
        <v>132</v>
      </c>
      <c r="CS5" s="498" t="s">
        <v>303</v>
      </c>
      <c r="CT5" s="375" t="s">
        <v>581</v>
      </c>
      <c r="CU5" s="499" t="s">
        <v>154</v>
      </c>
      <c r="CV5" s="498" t="s">
        <v>303</v>
      </c>
      <c r="CW5" s="375" t="s">
        <v>582</v>
      </c>
      <c r="CX5" s="499" t="s">
        <v>155</v>
      </c>
      <c r="CY5" s="498" t="s">
        <v>303</v>
      </c>
      <c r="CZ5" s="375" t="s">
        <v>583</v>
      </c>
      <c r="DA5" s="499" t="s">
        <v>156</v>
      </c>
      <c r="DB5" s="498" t="s">
        <v>303</v>
      </c>
      <c r="DC5" s="375" t="s">
        <v>584</v>
      </c>
      <c r="DD5" s="499" t="s">
        <v>230</v>
      </c>
      <c r="DE5" s="498" t="s">
        <v>303</v>
      </c>
      <c r="DF5" s="375" t="s">
        <v>585</v>
      </c>
      <c r="DG5" s="499" t="s">
        <v>232</v>
      </c>
      <c r="DH5" s="498" t="s">
        <v>303</v>
      </c>
      <c r="DI5" s="375" t="s">
        <v>586</v>
      </c>
      <c r="DJ5" s="499" t="s">
        <v>272</v>
      </c>
      <c r="DK5" s="498" t="s">
        <v>303</v>
      </c>
      <c r="DL5" s="376"/>
      <c r="DM5" s="375" t="s">
        <v>606</v>
      </c>
      <c r="DN5" s="499" t="s">
        <v>580</v>
      </c>
      <c r="DO5" s="498" t="s">
        <v>303</v>
      </c>
      <c r="DP5" s="375" t="s">
        <v>607</v>
      </c>
      <c r="DQ5" s="499" t="s">
        <v>581</v>
      </c>
      <c r="DR5" s="498" t="s">
        <v>303</v>
      </c>
      <c r="DS5" s="375" t="s">
        <v>608</v>
      </c>
      <c r="DT5" s="499" t="s">
        <v>582</v>
      </c>
      <c r="DU5" s="498" t="s">
        <v>303</v>
      </c>
      <c r="DV5" s="375" t="s">
        <v>609</v>
      </c>
      <c r="DW5" s="499" t="s">
        <v>583</v>
      </c>
      <c r="DX5" s="498" t="s">
        <v>303</v>
      </c>
      <c r="DY5" s="375" t="s">
        <v>610</v>
      </c>
      <c r="DZ5" s="499" t="s">
        <v>584</v>
      </c>
      <c r="EA5" s="498" t="s">
        <v>303</v>
      </c>
      <c r="EB5" s="375" t="s">
        <v>611</v>
      </c>
      <c r="EC5" s="499" t="s">
        <v>585</v>
      </c>
      <c r="ED5" s="498" t="s">
        <v>303</v>
      </c>
      <c r="EE5" s="375" t="s">
        <v>612</v>
      </c>
      <c r="EF5" s="499" t="s">
        <v>586</v>
      </c>
      <c r="EG5" s="498" t="s">
        <v>303</v>
      </c>
      <c r="EH5" s="376"/>
      <c r="EI5" s="375" t="s">
        <v>625</v>
      </c>
      <c r="EJ5" s="499" t="s">
        <v>606</v>
      </c>
      <c r="EK5" s="498" t="s">
        <v>303</v>
      </c>
      <c r="EL5" s="375" t="s">
        <v>626</v>
      </c>
      <c r="EM5" s="499" t="s">
        <v>607</v>
      </c>
      <c r="EN5" s="498" t="s">
        <v>303</v>
      </c>
      <c r="EO5" s="375" t="s">
        <v>627</v>
      </c>
      <c r="EP5" s="499" t="s">
        <v>608</v>
      </c>
      <c r="EQ5" s="498" t="s">
        <v>303</v>
      </c>
      <c r="ER5" s="375" t="s">
        <v>628</v>
      </c>
      <c r="ES5" s="499" t="s">
        <v>609</v>
      </c>
      <c r="ET5" s="498" t="s">
        <v>303</v>
      </c>
      <c r="EU5" s="375" t="s">
        <v>629</v>
      </c>
      <c r="EV5" s="499" t="s">
        <v>610</v>
      </c>
      <c r="EW5" s="498" t="s">
        <v>303</v>
      </c>
      <c r="EX5" s="375" t="s">
        <v>630</v>
      </c>
      <c r="EY5" s="499" t="s">
        <v>611</v>
      </c>
      <c r="EZ5" s="498" t="s">
        <v>303</v>
      </c>
      <c r="FA5" s="375" t="s">
        <v>631</v>
      </c>
      <c r="FB5" s="499" t="s">
        <v>612</v>
      </c>
      <c r="FC5" s="498" t="s">
        <v>303</v>
      </c>
      <c r="FD5" s="376"/>
      <c r="FE5" s="375" t="s">
        <v>660</v>
      </c>
      <c r="FF5" s="499" t="s">
        <v>625</v>
      </c>
      <c r="FG5" s="498" t="s">
        <v>303</v>
      </c>
      <c r="FH5" s="375" t="s">
        <v>661</v>
      </c>
      <c r="FI5" s="499" t="s">
        <v>626</v>
      </c>
      <c r="FJ5" s="498" t="s">
        <v>303</v>
      </c>
      <c r="FK5" s="375" t="s">
        <v>662</v>
      </c>
      <c r="FL5" s="499" t="s">
        <v>627</v>
      </c>
      <c r="FM5" s="498" t="s">
        <v>303</v>
      </c>
      <c r="FN5" s="375" t="s">
        <v>663</v>
      </c>
      <c r="FO5" s="499" t="s">
        <v>628</v>
      </c>
      <c r="FP5" s="498" t="s">
        <v>303</v>
      </c>
      <c r="FQ5" s="375" t="s">
        <v>664</v>
      </c>
      <c r="FR5" s="499" t="s">
        <v>629</v>
      </c>
      <c r="FS5" s="498" t="s">
        <v>303</v>
      </c>
      <c r="FT5" s="375" t="s">
        <v>665</v>
      </c>
      <c r="FU5" s="499" t="s">
        <v>630</v>
      </c>
      <c r="FV5" s="498" t="s">
        <v>303</v>
      </c>
      <c r="FW5" s="375" t="s">
        <v>666</v>
      </c>
      <c r="FX5" s="499" t="s">
        <v>631</v>
      </c>
      <c r="FY5" s="498" t="s">
        <v>303</v>
      </c>
      <c r="FZ5" s="501"/>
      <c r="GA5" s="375" t="s">
        <v>776</v>
      </c>
      <c r="GB5" s="499" t="s">
        <v>660</v>
      </c>
      <c r="GC5" s="498" t="s">
        <v>303</v>
      </c>
      <c r="GD5" s="375" t="s">
        <v>777</v>
      </c>
      <c r="GE5" s="499" t="s">
        <v>661</v>
      </c>
      <c r="GF5" s="498" t="s">
        <v>303</v>
      </c>
      <c r="GG5" s="375" t="s">
        <v>778</v>
      </c>
      <c r="GH5" s="499" t="s">
        <v>662</v>
      </c>
      <c r="GI5" s="498" t="s">
        <v>303</v>
      </c>
      <c r="GJ5" s="375" t="s">
        <v>779</v>
      </c>
      <c r="GK5" s="499" t="s">
        <v>663</v>
      </c>
      <c r="GL5" s="498" t="s">
        <v>303</v>
      </c>
      <c r="GM5" s="375" t="s">
        <v>780</v>
      </c>
      <c r="GN5" s="499" t="s">
        <v>664</v>
      </c>
      <c r="GO5" s="498" t="s">
        <v>303</v>
      </c>
      <c r="GP5" s="375" t="s">
        <v>781</v>
      </c>
      <c r="GQ5" s="499" t="s">
        <v>665</v>
      </c>
      <c r="GR5" s="498" t="s">
        <v>303</v>
      </c>
      <c r="GS5" s="375" t="s">
        <v>782</v>
      </c>
      <c r="GT5" s="499" t="s">
        <v>666</v>
      </c>
      <c r="GU5" s="498" t="s">
        <v>303</v>
      </c>
      <c r="GV5" s="501"/>
      <c r="GW5" s="375" t="s">
        <v>797</v>
      </c>
      <c r="GX5" s="499" t="s">
        <v>776</v>
      </c>
      <c r="GY5" s="498" t="s">
        <v>303</v>
      </c>
      <c r="GZ5" s="375" t="s">
        <v>798</v>
      </c>
      <c r="HA5" s="499" t="s">
        <v>777</v>
      </c>
      <c r="HB5" s="498" t="s">
        <v>303</v>
      </c>
      <c r="HC5" s="375" t="s">
        <v>799</v>
      </c>
      <c r="HD5" s="499" t="s">
        <v>778</v>
      </c>
      <c r="HE5" s="498" t="s">
        <v>303</v>
      </c>
      <c r="HF5" s="375" t="s">
        <v>800</v>
      </c>
      <c r="HG5" s="499" t="s">
        <v>779</v>
      </c>
      <c r="HH5" s="498" t="s">
        <v>303</v>
      </c>
      <c r="HI5" s="375" t="s">
        <v>801</v>
      </c>
      <c r="HJ5" s="499" t="s">
        <v>780</v>
      </c>
      <c r="HK5" s="498" t="s">
        <v>303</v>
      </c>
      <c r="HL5" s="324" t="s">
        <v>802</v>
      </c>
      <c r="HM5" s="325" t="s">
        <v>781</v>
      </c>
      <c r="HN5" s="326" t="s">
        <v>303</v>
      </c>
      <c r="HO5" s="324" t="s">
        <v>803</v>
      </c>
      <c r="HP5" s="325" t="s">
        <v>782</v>
      </c>
      <c r="HQ5" s="326" t="s">
        <v>303</v>
      </c>
      <c r="HS5" s="375" t="s">
        <v>820</v>
      </c>
      <c r="HT5" s="499" t="s">
        <v>797</v>
      </c>
      <c r="HU5" s="498" t="s">
        <v>303</v>
      </c>
      <c r="HV5" s="375" t="s">
        <v>821</v>
      </c>
      <c r="HW5" s="499" t="s">
        <v>798</v>
      </c>
      <c r="HX5" s="498" t="s">
        <v>303</v>
      </c>
      <c r="HY5" s="375" t="s">
        <v>822</v>
      </c>
      <c r="HZ5" s="499" t="s">
        <v>799</v>
      </c>
      <c r="IA5" s="498" t="s">
        <v>303</v>
      </c>
      <c r="IB5" s="375" t="s">
        <v>823</v>
      </c>
      <c r="IC5" s="499" t="s">
        <v>800</v>
      </c>
      <c r="ID5" s="498" t="s">
        <v>303</v>
      </c>
      <c r="IE5" s="375" t="s">
        <v>824</v>
      </c>
      <c r="IF5" s="499" t="s">
        <v>801</v>
      </c>
      <c r="IG5" s="498" t="s">
        <v>303</v>
      </c>
      <c r="IH5" s="324" t="s">
        <v>825</v>
      </c>
      <c r="II5" s="325" t="s">
        <v>802</v>
      </c>
      <c r="IJ5" s="326" t="s">
        <v>303</v>
      </c>
      <c r="IK5" s="324" t="s">
        <v>826</v>
      </c>
      <c r="IL5" s="325" t="s">
        <v>803</v>
      </c>
      <c r="IM5" s="326" t="s">
        <v>303</v>
      </c>
    </row>
    <row r="6" spans="1:247" ht="15" customHeight="1" outlineLevel="1">
      <c r="A6" s="42" t="s">
        <v>0</v>
      </c>
      <c r="B6" s="42"/>
      <c r="C6" s="43" t="s">
        <v>196</v>
      </c>
      <c r="D6" s="43" t="s">
        <v>762</v>
      </c>
      <c r="E6" s="43" t="s">
        <v>766</v>
      </c>
      <c r="F6" s="429"/>
      <c r="G6" s="44">
        <v>11805517</v>
      </c>
      <c r="H6" s="44">
        <v>3000466.5</v>
      </c>
      <c r="I6" s="45">
        <f>(G6-H6)/ABS(H6)</f>
        <v>2.9345605091741569</v>
      </c>
      <c r="J6" s="44">
        <v>11678137</v>
      </c>
      <c r="K6" s="44">
        <v>2874862</v>
      </c>
      <c r="L6" s="45">
        <f>(J6-K6)/ABS(K6)</f>
        <v>3.0621556791247717</v>
      </c>
      <c r="M6" s="44">
        <v>12655713</v>
      </c>
      <c r="N6" s="44">
        <v>6666888</v>
      </c>
      <c r="O6" s="45">
        <f>(M6-N6)/ABS(N6)</f>
        <v>0.89829392664163554</v>
      </c>
      <c r="P6" s="44">
        <v>14728590</v>
      </c>
      <c r="Q6" s="44">
        <v>12351664</v>
      </c>
      <c r="R6" s="45">
        <f>(P6-Q6)/ABS(Q6)</f>
        <v>0.19243771527463829</v>
      </c>
      <c r="S6" s="44">
        <v>23483654</v>
      </c>
      <c r="T6" s="44">
        <f>+H6+K6</f>
        <v>5875328.5</v>
      </c>
      <c r="U6" s="45">
        <f>(S6-T6)/ABS(T6)</f>
        <v>2.996994210621585</v>
      </c>
      <c r="V6" s="44">
        <v>36139367</v>
      </c>
      <c r="W6" s="44">
        <v>12542218</v>
      </c>
      <c r="X6" s="45">
        <f>(V6-W6)/ABS(W6)</f>
        <v>1.8814175451263884</v>
      </c>
      <c r="Y6" s="44">
        <v>50867957</v>
      </c>
      <c r="Z6" s="44">
        <v>23598803</v>
      </c>
      <c r="AA6" s="45">
        <f>(Y6-Z6)/ABS(Z6)</f>
        <v>1.1555312360546424</v>
      </c>
      <c r="AB6" s="46"/>
      <c r="AC6" s="44">
        <v>13333244</v>
      </c>
      <c r="AD6" s="44">
        <f t="shared" ref="AD6:AD11" si="0">G6</f>
        <v>11805517</v>
      </c>
      <c r="AE6" s="45">
        <f>(AC6-AD6)/ABS(AD6)</f>
        <v>0.12940788616034352</v>
      </c>
      <c r="AF6" s="44">
        <v>13053737</v>
      </c>
      <c r="AG6" s="44">
        <f t="shared" ref="AG6:AG11" si="1">J6</f>
        <v>11678137</v>
      </c>
      <c r="AH6" s="45">
        <f>(AF6-AG6)/ABS(AG6)</f>
        <v>0.11779276095151135</v>
      </c>
      <c r="AI6" s="44">
        <v>13692439</v>
      </c>
      <c r="AJ6" s="44">
        <f t="shared" ref="AJ6:AJ11" si="2">M6</f>
        <v>12655713</v>
      </c>
      <c r="AK6" s="45">
        <f>(AI6-AJ6)/ABS(AJ6)</f>
        <v>8.1917628821070773E-2</v>
      </c>
      <c r="AL6" s="44">
        <v>15476821</v>
      </c>
      <c r="AM6" s="44">
        <f t="shared" ref="AM6:AM11" si="3">P6</f>
        <v>14728590</v>
      </c>
      <c r="AN6" s="45">
        <f>(AL6-AM6)/ABS(AM6)</f>
        <v>5.0801264751072571E-2</v>
      </c>
      <c r="AO6" s="44">
        <v>26386981</v>
      </c>
      <c r="AP6" s="44">
        <f t="shared" ref="AP6:AP11" si="4">S6</f>
        <v>23483654</v>
      </c>
      <c r="AQ6" s="45">
        <f>(AO6-AP6)/ABS(AP6)</f>
        <v>0.1236318249280968</v>
      </c>
      <c r="AR6" s="44">
        <v>40079420</v>
      </c>
      <c r="AS6" s="44">
        <f t="shared" ref="AS6:AS11" si="5">V6</f>
        <v>36139367</v>
      </c>
      <c r="AT6" s="45">
        <f>(AR6-AS6)/ABS(AS6)</f>
        <v>0.10902385202264334</v>
      </c>
      <c r="AU6" s="44">
        <v>55556241</v>
      </c>
      <c r="AV6" s="44">
        <f t="shared" ref="AV6:AV11" si="6">Y6</f>
        <v>50867957</v>
      </c>
      <c r="AW6" s="45">
        <f>(AU6-AV6)/ABS(AV6)</f>
        <v>9.2165761640476337E-2</v>
      </c>
      <c r="AX6" s="46"/>
      <c r="AY6" s="44">
        <f>BV6</f>
        <v>3594248</v>
      </c>
      <c r="AZ6" s="44">
        <f>AC6</f>
        <v>13333244</v>
      </c>
      <c r="BA6" s="45">
        <f>(AY6-AZ6)/ABS(AZ6)</f>
        <v>-0.73042959387827899</v>
      </c>
      <c r="BB6" s="44">
        <f>BY6</f>
        <v>3387882</v>
      </c>
      <c r="BC6" s="44">
        <f>AF6</f>
        <v>13053737</v>
      </c>
      <c r="BD6" s="45">
        <f>(BB6-BC6)/ABS(BC6)</f>
        <v>-0.74046650395974734</v>
      </c>
      <c r="BE6" s="44">
        <f>CB6</f>
        <v>3347504</v>
      </c>
      <c r="BF6" s="44">
        <f>AI6</f>
        <v>13692439</v>
      </c>
      <c r="BG6" s="45">
        <f>(BE6-BF6)/ABS(BF6)</f>
        <v>-0.75552171530579759</v>
      </c>
      <c r="BH6" s="44">
        <f>CE6</f>
        <v>3846719</v>
      </c>
      <c r="BI6" s="44">
        <f>AL6</f>
        <v>15476821</v>
      </c>
      <c r="BJ6" s="45">
        <f>(BH6-BI6)/ABS(BI6)</f>
        <v>-0.75145289849898766</v>
      </c>
      <c r="BK6" s="44">
        <f>CH6</f>
        <v>6982130</v>
      </c>
      <c r="BL6" s="44">
        <f>AO6</f>
        <v>26386981</v>
      </c>
      <c r="BM6" s="45">
        <f>(BK6-BL6)/ABS(BL6)</f>
        <v>-0.73539489038173789</v>
      </c>
      <c r="BN6" s="44">
        <f>CK6</f>
        <v>10329634</v>
      </c>
      <c r="BO6" s="44">
        <f>AR6</f>
        <v>40079420</v>
      </c>
      <c r="BP6" s="45">
        <f>(BN6-BO6)/ABS(BO6)</f>
        <v>-0.74227087118526169</v>
      </c>
      <c r="BQ6" s="44">
        <f>CN6</f>
        <v>14176353</v>
      </c>
      <c r="BR6" s="44">
        <f>AU6</f>
        <v>55556241</v>
      </c>
      <c r="BS6" s="45">
        <f>(BQ6-BR6)/ABS(BR6)</f>
        <v>-0.74482879430233595</v>
      </c>
      <c r="BT6" s="46"/>
      <c r="BU6" s="48">
        <f>CR6</f>
        <v>3527129</v>
      </c>
      <c r="BV6" s="44">
        <v>3594248</v>
      </c>
      <c r="BW6" s="45">
        <f>(BU6-BV6)/ABS(BV6)</f>
        <v>-1.8674003574600306E-2</v>
      </c>
      <c r="BX6" s="48">
        <f>CU6</f>
        <v>3471900</v>
      </c>
      <c r="BY6" s="44">
        <v>3387882</v>
      </c>
      <c r="BZ6" s="45">
        <f>(BX6-BY6)/ABS(BY6)</f>
        <v>2.479956503797948E-2</v>
      </c>
      <c r="CA6" s="48">
        <f>CX6</f>
        <v>3424872</v>
      </c>
      <c r="CB6" s="44">
        <v>3347504</v>
      </c>
      <c r="CC6" s="45">
        <f>(CA6-CB6)/ABS(CB6)</f>
        <v>2.3112145646427905E-2</v>
      </c>
      <c r="CD6" s="48">
        <f>DA6</f>
        <v>4079945</v>
      </c>
      <c r="CE6" s="44">
        <v>3846719</v>
      </c>
      <c r="CF6" s="45">
        <f>(CD6-CE6)/ABS(CE6)</f>
        <v>6.062985104968676E-2</v>
      </c>
      <c r="CG6" s="48">
        <f>DD6</f>
        <v>6999029</v>
      </c>
      <c r="CH6" s="44">
        <v>6982130</v>
      </c>
      <c r="CI6" s="45">
        <f>(CG6-CH6)/ABS(CH6)</f>
        <v>2.4203215924080475E-3</v>
      </c>
      <c r="CJ6" s="48">
        <f>DG6</f>
        <v>10423901</v>
      </c>
      <c r="CK6" s="44">
        <v>10329634</v>
      </c>
      <c r="CL6" s="45">
        <f>(CJ6-CK6)/ABS(CK6)</f>
        <v>9.1258799682544418E-3</v>
      </c>
      <c r="CM6" s="48">
        <f>DJ6</f>
        <v>14503846</v>
      </c>
      <c r="CN6" s="44">
        <v>14176353</v>
      </c>
      <c r="CO6" s="45">
        <f>(CM6-CN6)/ABS(CN6)</f>
        <v>2.3101357591758614E-2</v>
      </c>
      <c r="CP6" s="46"/>
      <c r="CQ6" s="48">
        <f>DN6</f>
        <v>3899888</v>
      </c>
      <c r="CR6" s="44">
        <v>3527129</v>
      </c>
      <c r="CS6" s="45">
        <f>(CQ6-CR6)/ABS(CR6)</f>
        <v>0.1056834042644882</v>
      </c>
      <c r="CT6" s="48">
        <f>DQ6</f>
        <v>3560056</v>
      </c>
      <c r="CU6" s="44">
        <v>3471900</v>
      </c>
      <c r="CV6" s="45">
        <f>(CT6-CU6)/ABS(CU6)</f>
        <v>2.5391284311184079E-2</v>
      </c>
      <c r="CW6" s="48">
        <f>DT6</f>
        <v>3507629</v>
      </c>
      <c r="CX6" s="44">
        <v>3424872</v>
      </c>
      <c r="CY6" s="45">
        <f>(CW6-CX6)/ABS(CX6)</f>
        <v>2.4163530783048243E-2</v>
      </c>
      <c r="CZ6" s="48">
        <f>DW6</f>
        <v>4173671</v>
      </c>
      <c r="DA6" s="44">
        <v>4079945</v>
      </c>
      <c r="DB6" s="45">
        <f>(CZ6-DA6)/ABS(DA6)</f>
        <v>2.2972368500065565E-2</v>
      </c>
      <c r="DC6" s="48">
        <f>DZ6</f>
        <v>7459944</v>
      </c>
      <c r="DD6" s="44">
        <v>6999029</v>
      </c>
      <c r="DE6" s="45">
        <f>(DC6-DD6)/ABS(DD6)</f>
        <v>6.5854134909285267E-2</v>
      </c>
      <c r="DF6" s="48">
        <f>EC6</f>
        <v>10967573</v>
      </c>
      <c r="DG6" s="44">
        <v>10423901</v>
      </c>
      <c r="DH6" s="45">
        <f>(DF6-DG6)/ABS(DG6)</f>
        <v>5.21562896654525E-2</v>
      </c>
      <c r="DI6" s="48">
        <f>EF6</f>
        <v>15141244</v>
      </c>
      <c r="DJ6" s="44">
        <v>14503846</v>
      </c>
      <c r="DK6" s="45">
        <f>(DI6-DJ6)/ABS(DJ6)</f>
        <v>4.3946826241812002E-2</v>
      </c>
      <c r="DL6" s="46"/>
      <c r="DM6" s="48">
        <v>3590213</v>
      </c>
      <c r="DN6" s="44">
        <v>3899888</v>
      </c>
      <c r="DO6" s="45">
        <f>(DM6-DN6)/ABS(DN6)</f>
        <v>-7.9406126534915869E-2</v>
      </c>
      <c r="DP6" s="48">
        <v>3536415</v>
      </c>
      <c r="DQ6" s="44">
        <v>3560056</v>
      </c>
      <c r="DR6" s="45">
        <f>(DP6-DQ6)/ABS(DQ6)</f>
        <v>-6.640625877795181E-3</v>
      </c>
      <c r="DS6" s="48">
        <v>3982284</v>
      </c>
      <c r="DT6" s="44">
        <v>3507629</v>
      </c>
      <c r="DU6" s="45">
        <f>(DS6-DT6)/ABS(DT6)</f>
        <v>0.13532075370570834</v>
      </c>
      <c r="DV6" s="48">
        <v>4996844</v>
      </c>
      <c r="DW6" s="44">
        <v>4173671</v>
      </c>
      <c r="DX6" s="45">
        <f>(DV6-DW6)/ABS(DW6)</f>
        <v>0.19722996853369612</v>
      </c>
      <c r="DY6" s="48">
        <v>7126628</v>
      </c>
      <c r="DZ6" s="44">
        <v>7459944</v>
      </c>
      <c r="EA6" s="45">
        <f>(DY6-DZ6)/ABS(DZ6)</f>
        <v>-4.4680764359625216E-2</v>
      </c>
      <c r="EB6" s="48">
        <v>11108912</v>
      </c>
      <c r="EC6" s="44">
        <v>10967573</v>
      </c>
      <c r="ED6" s="45">
        <f>(EB6-EC6)/ABS(EC6)</f>
        <v>1.2886989674014479E-2</v>
      </c>
      <c r="EE6" s="48">
        <v>16105756</v>
      </c>
      <c r="EF6" s="44">
        <v>15141244</v>
      </c>
      <c r="EG6" s="45">
        <f>(EE6-EF6)/ABS(EF6)</f>
        <v>6.3700974635901783E-2</v>
      </c>
      <c r="EH6" s="46"/>
      <c r="EI6" s="48">
        <v>4375148</v>
      </c>
      <c r="EJ6" s="44">
        <v>3590213</v>
      </c>
      <c r="EK6" s="45">
        <f>(EI6-EJ6)/ABS(EJ6)</f>
        <v>0.21863187504473969</v>
      </c>
      <c r="EL6" s="48">
        <v>4530238</v>
      </c>
      <c r="EM6" s="44">
        <v>3536415</v>
      </c>
      <c r="EN6" s="45">
        <f>(EL6-EM6)/ABS(EM6)</f>
        <v>0.28102555836913939</v>
      </c>
      <c r="EO6" s="48">
        <v>4901047</v>
      </c>
      <c r="EP6" s="44">
        <v>3982284</v>
      </c>
      <c r="EQ6" s="45">
        <f>(EO6-EP6)/ABS(EP6)</f>
        <v>0.2307125759991</v>
      </c>
      <c r="ER6" s="48">
        <v>5947643</v>
      </c>
      <c r="ES6" s="44">
        <v>4996844</v>
      </c>
      <c r="ET6" s="45">
        <f>(ER6-ES6)/ABS(ES6)</f>
        <v>0.19027990467583139</v>
      </c>
      <c r="EU6" s="48">
        <v>8905386</v>
      </c>
      <c r="EV6" s="44">
        <v>7126628</v>
      </c>
      <c r="EW6" s="45">
        <f>(EU6-EV6)/ABS(EV6)</f>
        <v>0.24959321575364954</v>
      </c>
      <c r="EX6" s="48">
        <v>13806433</v>
      </c>
      <c r="EY6" s="44">
        <v>11108912</v>
      </c>
      <c r="EZ6" s="45">
        <f>(EX6-EY6)/ABS(EY6)</f>
        <v>0.24282494991408698</v>
      </c>
      <c r="FA6" s="48">
        <v>19754076</v>
      </c>
      <c r="FB6" s="44">
        <v>16105756</v>
      </c>
      <c r="FC6" s="45">
        <f>(FA6-FB6)/ABS(FB6)</f>
        <v>0.22652274131062211</v>
      </c>
      <c r="FD6" s="46"/>
      <c r="FE6" s="48">
        <v>5237232</v>
      </c>
      <c r="FF6" s="44">
        <v>4375148</v>
      </c>
      <c r="FG6" s="45">
        <f>(FE6-FF6)/ABS(FF6)</f>
        <v>0.1970411058094492</v>
      </c>
      <c r="FH6" s="48">
        <v>4901361</v>
      </c>
      <c r="FI6" s="44">
        <v>4530238</v>
      </c>
      <c r="FJ6" s="45">
        <f>(FH6-FI6)/ABS(FI6)</f>
        <v>8.1921303030878287E-2</v>
      </c>
      <c r="FK6" s="48">
        <v>4912100</v>
      </c>
      <c r="FL6" s="44">
        <v>4901047</v>
      </c>
      <c r="FM6" s="45">
        <f>(FK6-FL6)/ABS(FL6)</f>
        <v>2.2552324023825928E-3</v>
      </c>
      <c r="FN6" s="48">
        <v>5175618</v>
      </c>
      <c r="FO6" s="44">
        <v>5947643</v>
      </c>
      <c r="FP6" s="45">
        <f>(FN6-FO6)/ABS(FO6)</f>
        <v>-0.12980352048702318</v>
      </c>
      <c r="FQ6" s="48">
        <v>10138593</v>
      </c>
      <c r="FR6" s="44">
        <v>8905386</v>
      </c>
      <c r="FS6" s="45">
        <f>(FQ6-FR6)/ABS(FR6)</f>
        <v>0.13847878126787541</v>
      </c>
      <c r="FT6" s="48">
        <v>15050693</v>
      </c>
      <c r="FU6" s="44">
        <v>13806433</v>
      </c>
      <c r="FV6" s="45">
        <f>(FT6-FU6)/ABS(FU6)</f>
        <v>9.0121757009938769E-2</v>
      </c>
      <c r="FW6" s="48">
        <v>20226311</v>
      </c>
      <c r="FX6" s="44">
        <v>19754076</v>
      </c>
      <c r="FY6" s="45">
        <f>(FW6-FX6)/ABS(FX6)</f>
        <v>2.3905699259231361E-2</v>
      </c>
      <c r="GA6" s="48">
        <v>5036104</v>
      </c>
      <c r="GB6" s="44">
        <v>5237232</v>
      </c>
      <c r="GC6" s="45">
        <f>(GA6-GB6)/ABS(GB6)</f>
        <v>-3.8403492531932898E-2</v>
      </c>
      <c r="GD6" s="48">
        <v>4852467</v>
      </c>
      <c r="GE6" s="44">
        <v>4901361</v>
      </c>
      <c r="GF6" s="45">
        <f>(GD6-GE6)/ABS(GE6)</f>
        <v>-9.9755965740944193E-3</v>
      </c>
      <c r="GG6" s="48">
        <v>4997762</v>
      </c>
      <c r="GH6" s="44">
        <v>4912100</v>
      </c>
      <c r="GI6" s="45">
        <f>(GG6-GH6)/ABS(GH6)</f>
        <v>1.7438977219519147E-2</v>
      </c>
      <c r="GJ6" s="48">
        <v>5977996</v>
      </c>
      <c r="GK6" s="44">
        <v>5175618</v>
      </c>
      <c r="GL6" s="45">
        <f>(GJ6-GK6)/ABS(GK6)</f>
        <v>0.15503037511655612</v>
      </c>
      <c r="GM6" s="48">
        <v>9888571</v>
      </c>
      <c r="GN6" s="44">
        <v>10138593</v>
      </c>
      <c r="GO6" s="45">
        <f>(GM6-GN6)/ABS(GN6)</f>
        <v>-2.4660423788586839E-2</v>
      </c>
      <c r="GP6" s="48">
        <v>14886333</v>
      </c>
      <c r="GQ6" s="44">
        <v>15050693</v>
      </c>
      <c r="GR6" s="45">
        <f>(GP6-GQ6)/ABS(GQ6)</f>
        <v>-1.0920427384971575E-2</v>
      </c>
      <c r="GS6" s="48">
        <v>20864329</v>
      </c>
      <c r="GT6" s="44">
        <v>20226311</v>
      </c>
      <c r="GU6" s="45">
        <f>(GS6-GT6)/ABS(GT6)</f>
        <v>3.1543962712726012E-2</v>
      </c>
      <c r="GW6" s="48">
        <v>5164589</v>
      </c>
      <c r="GX6" s="44">
        <v>5036104</v>
      </c>
      <c r="GY6" s="45">
        <f>(GW6-GX6)/ABS(GX6)</f>
        <v>2.5512777337402086E-2</v>
      </c>
      <c r="GZ6" s="48">
        <v>4971246</v>
      </c>
      <c r="HA6" s="44">
        <v>4852467</v>
      </c>
      <c r="HB6" s="45">
        <f>(GZ6-HA6)/ABS(HA6)</f>
        <v>2.4478064456698007E-2</v>
      </c>
      <c r="HC6" s="48">
        <v>4986162</v>
      </c>
      <c r="HD6" s="44">
        <v>4997762</v>
      </c>
      <c r="HE6" s="45">
        <f>(HC6-HD6)/ABS(HD6)</f>
        <v>-2.3210388970103016E-3</v>
      </c>
      <c r="HF6" s="48">
        <v>5884807</v>
      </c>
      <c r="HG6" s="44">
        <v>5977996</v>
      </c>
      <c r="HH6" s="45">
        <f>(HF6-HG6)/ABS(HG6)</f>
        <v>-1.5588668844877113E-2</v>
      </c>
      <c r="HI6" s="48">
        <v>10135835</v>
      </c>
      <c r="HJ6" s="44">
        <v>9888571</v>
      </c>
      <c r="HK6" s="45">
        <f>(HI6-HJ6)/ABS(HJ6)</f>
        <v>2.5005028532434061E-2</v>
      </c>
      <c r="HL6" s="48">
        <v>15121997</v>
      </c>
      <c r="HM6" s="44">
        <v>14886333</v>
      </c>
      <c r="HN6" s="45">
        <f>(HL6-HM6)/ABS(HM6)</f>
        <v>1.5830896702364511E-2</v>
      </c>
      <c r="HO6" s="48">
        <v>21006804</v>
      </c>
      <c r="HP6" s="44">
        <v>20864329</v>
      </c>
      <c r="HQ6" s="45">
        <f>(HO6-HP6)/ABS(HP6)</f>
        <v>6.8286404034368902E-3</v>
      </c>
      <c r="HS6" s="48">
        <v>5218863</v>
      </c>
      <c r="HT6" s="44">
        <v>5164589</v>
      </c>
      <c r="HU6" s="45">
        <f>(HS6-HT6)/ABS(HT6)</f>
        <v>1.0508871083449235E-2</v>
      </c>
      <c r="HV6" s="48">
        <v>5046110</v>
      </c>
      <c r="HW6" s="44">
        <v>4971246</v>
      </c>
      <c r="HX6" s="45">
        <f>(HV6-HW6)/ABS(HW6)</f>
        <v>1.5059403618328282E-2</v>
      </c>
      <c r="HY6" s="48">
        <v>-10264973</v>
      </c>
      <c r="HZ6" s="44">
        <v>4986162</v>
      </c>
      <c r="IA6" s="45">
        <f>(HY6-HZ6)/ABS(HZ6)</f>
        <v>-3.0586922366341085</v>
      </c>
      <c r="IB6" s="48">
        <v>0</v>
      </c>
      <c r="IC6" s="44">
        <v>5884807</v>
      </c>
      <c r="ID6" s="45">
        <f>(IB6-IC6)/ABS(IC6)</f>
        <v>-1</v>
      </c>
      <c r="IE6" s="48">
        <v>10264973</v>
      </c>
      <c r="IF6" s="44">
        <v>10135835</v>
      </c>
      <c r="IG6" s="45">
        <f>(IE6-IF6)/ABS(IF6)</f>
        <v>1.27407362096956E-2</v>
      </c>
      <c r="IH6" s="48">
        <v>0</v>
      </c>
      <c r="II6" s="44">
        <v>15121997</v>
      </c>
      <c r="IJ6" s="45">
        <f>(IH6-II6)/ABS(II6)</f>
        <v>-1</v>
      </c>
      <c r="IK6" s="48">
        <v>0</v>
      </c>
      <c r="IL6" s="44">
        <v>21006804</v>
      </c>
      <c r="IM6" s="45">
        <f>(IK6-IL6)/ABS(IL6)</f>
        <v>-1</v>
      </c>
    </row>
    <row r="7" spans="1:247" ht="15" customHeight="1" outlineLevel="1">
      <c r="A7" s="42" t="s">
        <v>2</v>
      </c>
      <c r="B7" s="42"/>
      <c r="C7" s="43" t="s">
        <v>2</v>
      </c>
      <c r="D7" s="43" t="s">
        <v>3</v>
      </c>
      <c r="E7" s="43" t="s">
        <v>677</v>
      </c>
      <c r="F7" s="429"/>
      <c r="G7" s="44">
        <v>174998</v>
      </c>
      <c r="H7" s="44">
        <v>90933.5</v>
      </c>
      <c r="I7" s="45">
        <f t="shared" ref="I7:I8" si="7">(G7-H7)/ABS(H7)</f>
        <v>0.92446128214574386</v>
      </c>
      <c r="J7" s="44">
        <v>186937</v>
      </c>
      <c r="K7" s="44">
        <f>77232+1337</f>
        <v>78569</v>
      </c>
      <c r="L7" s="45">
        <f t="shared" ref="L7:L8" si="8">(J7-K7)/ABS(K7)</f>
        <v>1.3792717229441638</v>
      </c>
      <c r="M7" s="44">
        <v>167530</v>
      </c>
      <c r="N7" s="44">
        <v>315964</v>
      </c>
      <c r="O7" s="45">
        <f t="shared" ref="O7:O8" si="9">(M7-N7)/ABS(N7)</f>
        <v>-0.469781367497563</v>
      </c>
      <c r="P7" s="44">
        <v>209533</v>
      </c>
      <c r="Q7" s="44">
        <v>166188</v>
      </c>
      <c r="R7" s="45">
        <f t="shared" ref="R7:R8" si="10">(P7-Q7)/ABS(Q7)</f>
        <v>0.26081907237586349</v>
      </c>
      <c r="S7" s="44">
        <v>361935</v>
      </c>
      <c r="T7" s="44">
        <f>+(H7+K7)-1337</f>
        <v>168165.5</v>
      </c>
      <c r="U7" s="45">
        <f t="shared" ref="U7:U8" si="11">(S7-T7)/ABS(T7)</f>
        <v>1.1522547728279582</v>
      </c>
      <c r="V7" s="44">
        <v>529465</v>
      </c>
      <c r="W7" s="44">
        <v>484129</v>
      </c>
      <c r="X7" s="45">
        <f t="shared" ref="X7:X8" si="12">(V7-W7)/ABS(W7)</f>
        <v>9.3644462529615044E-2</v>
      </c>
      <c r="Y7" s="44">
        <v>738998</v>
      </c>
      <c r="Z7" s="44">
        <v>447168</v>
      </c>
      <c r="AA7" s="45">
        <f t="shared" ref="AA7:AA8" si="13">(Y7-Z7)/ABS(Z7)</f>
        <v>0.65261825533132967</v>
      </c>
      <c r="AB7" s="46"/>
      <c r="AC7" s="44">
        <v>192669</v>
      </c>
      <c r="AD7" s="44">
        <f t="shared" si="0"/>
        <v>174998</v>
      </c>
      <c r="AE7" s="45">
        <f t="shared" ref="AE7:AE8" si="14">(AC7-AD7)/ABS(AD7)</f>
        <v>0.10097829689482166</v>
      </c>
      <c r="AF7" s="44">
        <v>213984</v>
      </c>
      <c r="AG7" s="44">
        <f t="shared" si="1"/>
        <v>186937</v>
      </c>
      <c r="AH7" s="45">
        <f t="shared" ref="AH7:AH8" si="15">(AF7-AG7)/ABS(AG7)</f>
        <v>0.14468510781707206</v>
      </c>
      <c r="AI7" s="44">
        <v>227104</v>
      </c>
      <c r="AJ7" s="44">
        <f t="shared" si="2"/>
        <v>167530</v>
      </c>
      <c r="AK7" s="45">
        <f t="shared" ref="AK7:AK8" si="16">(AI7-AJ7)/ABS(AJ7)</f>
        <v>0.35560198173461471</v>
      </c>
      <c r="AL7" s="44">
        <v>252805</v>
      </c>
      <c r="AM7" s="44">
        <f t="shared" si="3"/>
        <v>209533</v>
      </c>
      <c r="AN7" s="45">
        <f t="shared" ref="AN7:AN8" si="17">(AL7-AM7)/ABS(AM7)</f>
        <v>0.20651639598535793</v>
      </c>
      <c r="AO7" s="44">
        <v>406653</v>
      </c>
      <c r="AP7" s="44">
        <f t="shared" si="4"/>
        <v>361935</v>
      </c>
      <c r="AQ7" s="45">
        <f t="shared" ref="AQ7:AQ8" si="18">(AO7-AP7)/ABS(AP7)</f>
        <v>0.12355257159434706</v>
      </c>
      <c r="AR7" s="44">
        <v>633757</v>
      </c>
      <c r="AS7" s="44">
        <f t="shared" si="5"/>
        <v>529465</v>
      </c>
      <c r="AT7" s="45">
        <f t="shared" ref="AT7:AT8" si="19">(AR7-AS7)/ABS(AS7)</f>
        <v>0.19697619294948673</v>
      </c>
      <c r="AU7" s="44">
        <v>886562</v>
      </c>
      <c r="AV7" s="44">
        <f t="shared" si="6"/>
        <v>738998</v>
      </c>
      <c r="AW7" s="45">
        <f t="shared" ref="AW7:AW8" si="20">(AU7-AV7)/ABS(AV7)</f>
        <v>0.19968118993556139</v>
      </c>
      <c r="AX7" s="46"/>
      <c r="AY7" s="44">
        <f>BV7</f>
        <v>146914</v>
      </c>
      <c r="AZ7" s="44">
        <f t="shared" ref="AZ7:AZ14" si="21">AC7</f>
        <v>192669</v>
      </c>
      <c r="BA7" s="45">
        <f t="shared" ref="BA7:BA8" si="22">(AY7-AZ7)/ABS(AZ7)</f>
        <v>-0.23747982290871911</v>
      </c>
      <c r="BB7" s="44">
        <f>BY7</f>
        <v>169210</v>
      </c>
      <c r="BC7" s="44">
        <f t="shared" ref="BC7:BC14" si="23">AF7</f>
        <v>213984</v>
      </c>
      <c r="BD7" s="45">
        <f t="shared" ref="BD7:BD8" si="24">(BB7-BC7)/ABS(BC7)</f>
        <v>-0.20923994317332137</v>
      </c>
      <c r="BE7" s="44">
        <f>CB7</f>
        <v>177472</v>
      </c>
      <c r="BF7" s="44">
        <f t="shared" ref="BF7:BF14" si="25">AI7</f>
        <v>227104</v>
      </c>
      <c r="BG7" s="45">
        <f t="shared" ref="BG7:BG8" si="26">(BE7-BF7)/ABS(BF7)</f>
        <v>-0.2185430463576159</v>
      </c>
      <c r="BH7" s="44">
        <f>CE7</f>
        <v>200078</v>
      </c>
      <c r="BI7" s="44">
        <f t="shared" ref="BI7:BI14" si="27">AL7</f>
        <v>252805</v>
      </c>
      <c r="BJ7" s="45">
        <f t="shared" ref="BJ7:BJ8" si="28">(BH7-BI7)/ABS(BI7)</f>
        <v>-0.2085678685152588</v>
      </c>
      <c r="BK7" s="44">
        <f>CH7</f>
        <v>316124</v>
      </c>
      <c r="BL7" s="44">
        <f t="shared" ref="BL7:BL14" si="29">AO7</f>
        <v>406653</v>
      </c>
      <c r="BM7" s="45">
        <f t="shared" ref="BM7:BM8" si="30">(BK7-BL7)/ABS(BL7)</f>
        <v>-0.22261977656626164</v>
      </c>
      <c r="BN7" s="44">
        <f>CK7</f>
        <v>493596</v>
      </c>
      <c r="BO7" s="44">
        <f t="shared" ref="BO7:BO14" si="31">AR7</f>
        <v>633757</v>
      </c>
      <c r="BP7" s="45">
        <f t="shared" ref="BP7:BP8" si="32">(BN7-BO7)/ABS(BO7)</f>
        <v>-0.22115889844214739</v>
      </c>
      <c r="BQ7" s="44">
        <f>CN7</f>
        <v>693674</v>
      </c>
      <c r="BR7" s="44">
        <f t="shared" ref="BR7:BR14" si="33">AU7</f>
        <v>886562</v>
      </c>
      <c r="BS7" s="45">
        <f t="shared" ref="BS7:BS8" si="34">(BQ7-BR7)/ABS(BR7)</f>
        <v>-0.21756854004570464</v>
      </c>
      <c r="BT7" s="46"/>
      <c r="BU7" s="48">
        <f t="shared" ref="BU7:BU41" si="35">CR7</f>
        <v>166634</v>
      </c>
      <c r="BV7" s="44">
        <v>146914</v>
      </c>
      <c r="BW7" s="45">
        <f t="shared" ref="BW7:BW8" si="36">(BU7-BV7)/ABS(BV7)</f>
        <v>0.13422818791946309</v>
      </c>
      <c r="BX7" s="48">
        <f t="shared" ref="BX7:BX41" si="37">CU7</f>
        <v>178423</v>
      </c>
      <c r="BY7" s="44">
        <v>169210</v>
      </c>
      <c r="BZ7" s="45">
        <f t="shared" ref="BZ7:BZ8" si="38">(BX7-BY7)/ABS(BY7)</f>
        <v>5.4447136694048812E-2</v>
      </c>
      <c r="CA7" s="48">
        <f t="shared" ref="CA7:CA41" si="39">CX7</f>
        <v>199597</v>
      </c>
      <c r="CB7" s="44">
        <v>177472</v>
      </c>
      <c r="CC7" s="45">
        <f t="shared" ref="CC7:CC8" si="40">(CA7-CB7)/ABS(CB7)</f>
        <v>0.12466755319148937</v>
      </c>
      <c r="CD7" s="48">
        <f t="shared" ref="CD7:CD41" si="41">DA7</f>
        <v>244583</v>
      </c>
      <c r="CE7" s="44">
        <v>200078</v>
      </c>
      <c r="CF7" s="45">
        <f t="shared" ref="CF7:CF8" si="42">(CD7-CE7)/ABS(CE7)</f>
        <v>0.2224382490828577</v>
      </c>
      <c r="CG7" s="48">
        <f t="shared" ref="CG7:CG41" si="43">DD7</f>
        <v>345057</v>
      </c>
      <c r="CH7" s="44">
        <v>316124</v>
      </c>
      <c r="CI7" s="45">
        <f t="shared" ref="CI7:CI8" si="44">(CG7-CH7)/ABS(CH7)</f>
        <v>9.152421201806886E-2</v>
      </c>
      <c r="CJ7" s="48">
        <f t="shared" ref="CJ7:CJ41" si="45">DG7</f>
        <v>544654</v>
      </c>
      <c r="CK7" s="44">
        <v>493596</v>
      </c>
      <c r="CL7" s="45">
        <f t="shared" ref="CL7:CL8" si="46">(CJ7-CK7)/ABS(CK7)</f>
        <v>0.10344087067156135</v>
      </c>
      <c r="CM7" s="48">
        <f t="shared" ref="CM7:CM41" si="47">DJ7</f>
        <v>789237</v>
      </c>
      <c r="CN7" s="44">
        <v>693674</v>
      </c>
      <c r="CO7" s="45">
        <f t="shared" ref="CO7:CO8" si="48">(CM7-CN7)/ABS(CN7)</f>
        <v>0.13776356040445512</v>
      </c>
      <c r="CP7" s="46"/>
      <c r="CQ7" s="48">
        <f t="shared" ref="CQ7:CQ41" si="49">DN7</f>
        <v>152543</v>
      </c>
      <c r="CR7" s="44">
        <v>166634</v>
      </c>
      <c r="CS7" s="45">
        <f t="shared" ref="CS7:CS8" si="50">(CQ7-CR7)/ABS(CR7)</f>
        <v>-8.4562574264555851E-2</v>
      </c>
      <c r="CT7" s="48">
        <f t="shared" ref="CT7:CT41" si="51">DQ7</f>
        <v>128400</v>
      </c>
      <c r="CU7" s="44">
        <v>178423</v>
      </c>
      <c r="CV7" s="45">
        <f t="shared" ref="CV7:CV8" si="52">(CT7-CU7)/ABS(CU7)</f>
        <v>-0.28036183675871384</v>
      </c>
      <c r="CW7" s="48">
        <f t="shared" ref="CW7:CW41" si="53">DT7</f>
        <v>142310</v>
      </c>
      <c r="CX7" s="44">
        <v>199597</v>
      </c>
      <c r="CY7" s="45">
        <f t="shared" ref="CY7:CY8" si="54">(CW7-CX7)/ABS(CX7)</f>
        <v>-0.28701333186370537</v>
      </c>
      <c r="CZ7" s="48">
        <f t="shared" ref="CZ7:CZ41" si="55">DW7</f>
        <v>171342</v>
      </c>
      <c r="DA7" s="44">
        <v>244583</v>
      </c>
      <c r="DB7" s="45">
        <f t="shared" ref="DB7:DB8" si="56">(CZ7-DA7)/ABS(DA7)</f>
        <v>-0.29945253758437829</v>
      </c>
      <c r="DC7" s="48">
        <f t="shared" ref="DC7:DC41" si="57">DZ7</f>
        <v>280943</v>
      </c>
      <c r="DD7" s="44">
        <v>345057</v>
      </c>
      <c r="DE7" s="45">
        <f t="shared" ref="DE7:DE8" si="58">(DC7-DD7)/ABS(DD7)</f>
        <v>-0.1858069826144666</v>
      </c>
      <c r="DF7" s="48">
        <f t="shared" ref="DF7:DF41" si="59">EC7</f>
        <v>423253</v>
      </c>
      <c r="DG7" s="44">
        <v>544654</v>
      </c>
      <c r="DH7" s="45">
        <f t="shared" ref="DH7:DH8" si="60">(DF7-DG7)/ABS(DG7)</f>
        <v>-0.22289563649583038</v>
      </c>
      <c r="DI7" s="48">
        <f t="shared" ref="DI7:DI41" si="61">EF7</f>
        <v>594595</v>
      </c>
      <c r="DJ7" s="44">
        <v>789237</v>
      </c>
      <c r="DK7" s="45">
        <f t="shared" ref="DK7:DK8" si="62">(DI7-DJ7)/ABS(DJ7)</f>
        <v>-0.24662047015028438</v>
      </c>
      <c r="DL7" s="46"/>
      <c r="DM7" s="48">
        <v>228959</v>
      </c>
      <c r="DN7" s="44">
        <v>152543</v>
      </c>
      <c r="DO7" s="45">
        <f t="shared" ref="DO7:DO35" si="63">(DM7-DN7)/ABS(DN7)</f>
        <v>0.50094727388342963</v>
      </c>
      <c r="DP7" s="48">
        <v>160272</v>
      </c>
      <c r="DQ7" s="44">
        <v>128400</v>
      </c>
      <c r="DR7" s="45">
        <f t="shared" ref="DR7:DR35" si="64">(DP7-DQ7)/ABS(DQ7)</f>
        <v>0.24822429906542057</v>
      </c>
      <c r="DS7" s="48">
        <v>181573</v>
      </c>
      <c r="DT7" s="44">
        <v>142310</v>
      </c>
      <c r="DU7" s="45">
        <f t="shared" ref="DU7:DU35" si="65">(DS7-DT7)/ABS(DT7)</f>
        <v>0.27589768814559762</v>
      </c>
      <c r="DV7" s="48">
        <v>245825</v>
      </c>
      <c r="DW7" s="44">
        <v>171342</v>
      </c>
      <c r="DX7" s="45">
        <f t="shared" ref="DX7:DX35" si="66">(DV7-DW7)/ABS(DW7)</f>
        <v>0.4347036920311424</v>
      </c>
      <c r="DY7" s="48">
        <v>389231</v>
      </c>
      <c r="DZ7" s="44">
        <v>280943</v>
      </c>
      <c r="EA7" s="45">
        <f t="shared" ref="EA7:EA35" si="67">(DY7-DZ7)/ABS(DZ7)</f>
        <v>0.38544473434112969</v>
      </c>
      <c r="EB7" s="48">
        <v>570804</v>
      </c>
      <c r="EC7" s="44">
        <v>423253</v>
      </c>
      <c r="ED7" s="45">
        <f t="shared" ref="ED7:ED35" si="68">(EB7-EC7)/ABS(EC7)</f>
        <v>0.34861182318849482</v>
      </c>
      <c r="EE7" s="48">
        <v>816629</v>
      </c>
      <c r="EF7" s="44">
        <v>594595</v>
      </c>
      <c r="EG7" s="45">
        <f t="shared" ref="EG7:EG35" si="69">(EE7-EF7)/ABS(EF7)</f>
        <v>0.37342056357688846</v>
      </c>
      <c r="EH7" s="46"/>
      <c r="EI7" s="48">
        <v>226819</v>
      </c>
      <c r="EJ7" s="44">
        <v>228959</v>
      </c>
      <c r="EK7" s="45">
        <f t="shared" ref="EK7:EK8" si="70">(EI7-EJ7)/ABS(EJ7)</f>
        <v>-9.3466515839080357E-3</v>
      </c>
      <c r="EL7" s="48">
        <v>186977</v>
      </c>
      <c r="EM7" s="44">
        <v>160272</v>
      </c>
      <c r="EN7" s="45">
        <f t="shared" ref="EN7:EN8" si="71">(EL7-EM7)/ABS(EM7)</f>
        <v>0.16662299091544375</v>
      </c>
      <c r="EO7" s="48">
        <v>202798</v>
      </c>
      <c r="EP7" s="44">
        <v>181573</v>
      </c>
      <c r="EQ7" s="45">
        <f t="shared" ref="EQ7:EQ8" si="72">(EO7-EP7)/ABS(EP7)</f>
        <v>0.11689513308696778</v>
      </c>
      <c r="ER7" s="48">
        <v>249003</v>
      </c>
      <c r="ES7" s="44">
        <v>245825</v>
      </c>
      <c r="ET7" s="45">
        <f t="shared" ref="ET7:ET8" si="73">(ER7-ES7)/ABS(ES7)</f>
        <v>1.2927895860876639E-2</v>
      </c>
      <c r="EU7" s="48">
        <v>413796</v>
      </c>
      <c r="EV7" s="44">
        <v>389231</v>
      </c>
      <c r="EW7" s="45">
        <f t="shared" ref="EW7:EW8" si="74">(EU7-EV7)/ABS(EV7)</f>
        <v>6.3111622661093283E-2</v>
      </c>
      <c r="EX7" s="48">
        <v>616594</v>
      </c>
      <c r="EY7" s="44">
        <v>570804</v>
      </c>
      <c r="EZ7" s="45">
        <f t="shared" ref="EZ7:EZ8" si="75">(EX7-EY7)/ABS(EY7)</f>
        <v>8.0220180657458603E-2</v>
      </c>
      <c r="FA7" s="48">
        <v>865597</v>
      </c>
      <c r="FB7" s="44">
        <v>816629</v>
      </c>
      <c r="FC7" s="45">
        <f t="shared" ref="FC7:FC8" si="76">(FA7-FB7)/ABS(FB7)</f>
        <v>5.9963581993781753E-2</v>
      </c>
      <c r="FD7" s="46"/>
      <c r="FE7" s="48">
        <v>218922</v>
      </c>
      <c r="FF7" s="44">
        <v>226819</v>
      </c>
      <c r="FG7" s="45">
        <f t="shared" ref="FG7:FG8" si="77">(FE7-FF7)/ABS(FF7)</f>
        <v>-3.4816307275845497E-2</v>
      </c>
      <c r="FH7" s="48">
        <v>217759</v>
      </c>
      <c r="FI7" s="44">
        <v>186977</v>
      </c>
      <c r="FJ7" s="45">
        <f t="shared" ref="FJ7:FJ8" si="78">(FH7-FI7)/ABS(FI7)</f>
        <v>0.16462987426260983</v>
      </c>
      <c r="FK7" s="48">
        <v>219377</v>
      </c>
      <c r="FL7" s="44">
        <v>202798</v>
      </c>
      <c r="FM7" s="45">
        <f t="shared" ref="FM7:FM8" si="79">(FK7-FL7)/ABS(FL7)</f>
        <v>8.1751299322478529E-2</v>
      </c>
      <c r="FN7" s="48">
        <v>239718</v>
      </c>
      <c r="FO7" s="44">
        <v>249003</v>
      </c>
      <c r="FP7" s="45">
        <f t="shared" ref="FP7:FP8" si="80">(FN7-FO7)/ABS(FO7)</f>
        <v>-3.7288707364971509E-2</v>
      </c>
      <c r="FQ7" s="48">
        <v>436681</v>
      </c>
      <c r="FR7" s="44">
        <v>413796</v>
      </c>
      <c r="FS7" s="45">
        <f t="shared" ref="FS7:FS8" si="81">(FQ7-FR7)/ABS(FR7)</f>
        <v>5.5305029531459944E-2</v>
      </c>
      <c r="FT7" s="48">
        <v>656058</v>
      </c>
      <c r="FU7" s="44">
        <v>616594</v>
      </c>
      <c r="FV7" s="45">
        <f t="shared" ref="FV7:FV8" si="82">(FT7-FU7)/ABS(FU7)</f>
        <v>6.4003217676461333E-2</v>
      </c>
      <c r="FW7" s="48">
        <v>895776</v>
      </c>
      <c r="FX7" s="44">
        <v>865597</v>
      </c>
      <c r="FY7" s="45">
        <f t="shared" ref="FY7:FY8" si="83">(FW7-FX7)/ABS(FX7)</f>
        <v>3.4864954476505811E-2</v>
      </c>
      <c r="GA7" s="48">
        <v>239035</v>
      </c>
      <c r="GB7" s="44">
        <v>218922</v>
      </c>
      <c r="GC7" s="45">
        <f t="shared" ref="GC7:GC8" si="84">(GA7-GB7)/ABS(GB7)</f>
        <v>9.187290450480079E-2</v>
      </c>
      <c r="GD7" s="48">
        <v>222450</v>
      </c>
      <c r="GE7" s="44">
        <v>217759</v>
      </c>
      <c r="GF7" s="45">
        <f t="shared" ref="GF7:GF8" si="85">(GD7-GE7)/ABS(GE7)</f>
        <v>2.1542163584513153E-2</v>
      </c>
      <c r="GG7" s="48">
        <v>244667</v>
      </c>
      <c r="GH7" s="44">
        <v>219377</v>
      </c>
      <c r="GI7" s="45">
        <f t="shared" ref="GI7:GI8" si="86">(GG7-GH7)/ABS(GH7)</f>
        <v>0.11528100028717687</v>
      </c>
      <c r="GJ7" s="48">
        <v>310028</v>
      </c>
      <c r="GK7" s="44">
        <v>239718</v>
      </c>
      <c r="GL7" s="45">
        <f t="shared" ref="GL7:GL8" si="87">(GJ7-GK7)/ABS(GK7)</f>
        <v>0.29330296431640512</v>
      </c>
      <c r="GM7" s="48">
        <v>461485</v>
      </c>
      <c r="GN7" s="44">
        <v>436681</v>
      </c>
      <c r="GO7" s="45">
        <f t="shared" ref="GO7:GO8" si="88">(GM7-GN7)/ABS(GN7)</f>
        <v>5.6801188968606371E-2</v>
      </c>
      <c r="GP7" s="48">
        <v>706152</v>
      </c>
      <c r="GQ7" s="44">
        <v>656058</v>
      </c>
      <c r="GR7" s="45">
        <f t="shared" ref="GR7:GR8" si="89">(GP7-GQ7)/ABS(GQ7)</f>
        <v>7.6356053885479641E-2</v>
      </c>
      <c r="GS7" s="48">
        <v>1016180</v>
      </c>
      <c r="GT7" s="44">
        <v>895776</v>
      </c>
      <c r="GU7" s="45">
        <f t="shared" ref="GU7:GU8" si="90">(GS7-GT7)/ABS(GT7)</f>
        <v>0.13441306755260243</v>
      </c>
      <c r="GW7" s="48">
        <v>240053</v>
      </c>
      <c r="GX7" s="44">
        <v>239035</v>
      </c>
      <c r="GY7" s="45">
        <f t="shared" ref="GY7:GY8" si="91">(GW7-GX7)/ABS(GX7)</f>
        <v>4.258790553684607E-3</v>
      </c>
      <c r="GZ7" s="48">
        <v>237223</v>
      </c>
      <c r="HA7" s="44">
        <v>222450</v>
      </c>
      <c r="HB7" s="45">
        <f t="shared" ref="HB7:HB8" si="92">(GZ7-HA7)/ABS(HA7)</f>
        <v>6.6410429309957289E-2</v>
      </c>
      <c r="HC7" s="48">
        <v>242743</v>
      </c>
      <c r="HD7" s="44">
        <v>244667</v>
      </c>
      <c r="HE7" s="45">
        <f t="shared" ref="HE7:HE8" si="93">(HC7-HD7)/ABS(HD7)</f>
        <v>-7.8637495044284675E-3</v>
      </c>
      <c r="HF7" s="48">
        <v>281537</v>
      </c>
      <c r="HG7" s="44">
        <v>310028</v>
      </c>
      <c r="HH7" s="45">
        <f t="shared" ref="HH7:HH8" si="94">(HF7-HG7)/ABS(HG7)</f>
        <v>-9.189815113473622E-2</v>
      </c>
      <c r="HI7" s="48">
        <v>477276</v>
      </c>
      <c r="HJ7" s="44">
        <v>461485</v>
      </c>
      <c r="HK7" s="45">
        <f t="shared" ref="HK7:HK8" si="95">(HI7-HJ7)/ABS(HJ7)</f>
        <v>3.421779689480698E-2</v>
      </c>
      <c r="HL7" s="48">
        <v>720019</v>
      </c>
      <c r="HM7" s="44">
        <v>706152</v>
      </c>
      <c r="HN7" s="45">
        <f t="shared" ref="HN7:HN8" si="96">(HL7-HM7)/ABS(HM7)</f>
        <v>1.9637415174070173E-2</v>
      </c>
      <c r="HO7" s="48">
        <v>1001556</v>
      </c>
      <c r="HP7" s="44">
        <v>1016180</v>
      </c>
      <c r="HQ7" s="45">
        <f t="shared" ref="HQ7:HQ8" si="97">(HO7-HP7)/ABS(HP7)</f>
        <v>-1.4391151174004605E-2</v>
      </c>
      <c r="HS7" s="48">
        <v>238994</v>
      </c>
      <c r="HT7" s="44">
        <v>240053</v>
      </c>
      <c r="HU7" s="45">
        <f t="shared" ref="HU7:HU8" si="98">(HS7-HT7)/ABS(HT7)</f>
        <v>-4.411525788055138E-3</v>
      </c>
      <c r="HV7" s="48">
        <v>253058</v>
      </c>
      <c r="HW7" s="44">
        <v>237223</v>
      </c>
      <c r="HX7" s="45">
        <f t="shared" ref="HX7:HX8" si="99">(HV7-HW7)/ABS(HW7)</f>
        <v>6.6751537582780754E-2</v>
      </c>
      <c r="HY7" s="48">
        <v>-492052</v>
      </c>
      <c r="HZ7" s="44">
        <v>242743</v>
      </c>
      <c r="IA7" s="45">
        <f t="shared" ref="IA7:IA8" si="100">(HY7-HZ7)/ABS(HZ7)</f>
        <v>-3.0270491837045763</v>
      </c>
      <c r="IB7" s="48">
        <v>0</v>
      </c>
      <c r="IC7" s="44">
        <v>281537</v>
      </c>
      <c r="ID7" s="45">
        <f t="shared" ref="ID7:ID8" si="101">(IB7-IC7)/ABS(IC7)</f>
        <v>-1</v>
      </c>
      <c r="IE7" s="48">
        <v>492052</v>
      </c>
      <c r="IF7" s="44">
        <v>477276</v>
      </c>
      <c r="IG7" s="45">
        <f t="shared" ref="IG7:IG8" si="102">(IE7-IF7)/ABS(IF7)</f>
        <v>3.0959025804775435E-2</v>
      </c>
      <c r="IH7" s="48">
        <v>0</v>
      </c>
      <c r="II7" s="44">
        <v>720019</v>
      </c>
      <c r="IJ7" s="45">
        <f t="shared" ref="IJ7:IJ8" si="103">(IH7-II7)/ABS(II7)</f>
        <v>-1</v>
      </c>
      <c r="IK7" s="48">
        <v>0</v>
      </c>
      <c r="IL7" s="44">
        <v>1001556</v>
      </c>
      <c r="IM7" s="45">
        <f t="shared" ref="IM7:IM8" si="104">(IK7-IL7)/ABS(IL7)</f>
        <v>-1</v>
      </c>
    </row>
    <row r="8" spans="1:247" s="25" customFormat="1">
      <c r="A8" s="49" t="s">
        <v>4</v>
      </c>
      <c r="B8" s="49"/>
      <c r="C8" s="330" t="s">
        <v>4</v>
      </c>
      <c r="D8" s="330" t="s">
        <v>5</v>
      </c>
      <c r="E8" s="330" t="s">
        <v>678</v>
      </c>
      <c r="F8" s="430"/>
      <c r="G8" s="331">
        <v>11980515</v>
      </c>
      <c r="H8" s="331">
        <v>3091400</v>
      </c>
      <c r="I8" s="332">
        <f t="shared" si="7"/>
        <v>2.8754334605680274</v>
      </c>
      <c r="J8" s="331">
        <v>11865074</v>
      </c>
      <c r="K8" s="331">
        <f>+K6+K7</f>
        <v>2953431</v>
      </c>
      <c r="L8" s="332">
        <f t="shared" si="8"/>
        <v>3.0173865582097568</v>
      </c>
      <c r="M8" s="331">
        <v>12823243</v>
      </c>
      <c r="N8" s="331">
        <f>+N6+N7</f>
        <v>6982852</v>
      </c>
      <c r="O8" s="332">
        <f t="shared" si="9"/>
        <v>0.83639048915829806</v>
      </c>
      <c r="P8" s="331">
        <v>14938123</v>
      </c>
      <c r="Q8" s="331">
        <f>+Q6+Q7</f>
        <v>12517852</v>
      </c>
      <c r="R8" s="332">
        <f t="shared" si="10"/>
        <v>0.19334555161700265</v>
      </c>
      <c r="S8" s="331">
        <v>23845589</v>
      </c>
      <c r="T8" s="331">
        <f>+T6+T7</f>
        <v>6043494</v>
      </c>
      <c r="U8" s="332">
        <f t="shared" si="11"/>
        <v>2.9456627242452793</v>
      </c>
      <c r="V8" s="331">
        <v>36668832</v>
      </c>
      <c r="W8" s="331">
        <f>SUM(W6:W7)</f>
        <v>13026347</v>
      </c>
      <c r="X8" s="332">
        <f t="shared" si="12"/>
        <v>1.8149742978595611</v>
      </c>
      <c r="Y8" s="331">
        <v>51606955</v>
      </c>
      <c r="Z8" s="331">
        <v>24045971</v>
      </c>
      <c r="AA8" s="332">
        <f t="shared" si="13"/>
        <v>1.1461788754548528</v>
      </c>
      <c r="AB8" s="333"/>
      <c r="AC8" s="331">
        <v>13525913</v>
      </c>
      <c r="AD8" s="331">
        <f t="shared" si="0"/>
        <v>11980515</v>
      </c>
      <c r="AE8" s="332">
        <f t="shared" si="14"/>
        <v>0.12899261843084375</v>
      </c>
      <c r="AF8" s="331">
        <v>13267721</v>
      </c>
      <c r="AG8" s="331">
        <f t="shared" si="1"/>
        <v>11865074</v>
      </c>
      <c r="AH8" s="332">
        <f t="shared" si="15"/>
        <v>0.11821645612998284</v>
      </c>
      <c r="AI8" s="331">
        <v>13919543</v>
      </c>
      <c r="AJ8" s="331">
        <f t="shared" si="2"/>
        <v>12823243</v>
      </c>
      <c r="AK8" s="332">
        <f t="shared" si="16"/>
        <v>8.5493193882389976E-2</v>
      </c>
      <c r="AL8" s="331">
        <v>15729626</v>
      </c>
      <c r="AM8" s="331">
        <f t="shared" si="3"/>
        <v>14938123</v>
      </c>
      <c r="AN8" s="332">
        <f t="shared" si="17"/>
        <v>5.2985438665888611E-2</v>
      </c>
      <c r="AO8" s="331">
        <v>26793634</v>
      </c>
      <c r="AP8" s="331">
        <f t="shared" si="4"/>
        <v>23845589</v>
      </c>
      <c r="AQ8" s="332">
        <f t="shared" si="18"/>
        <v>0.12363062199889464</v>
      </c>
      <c r="AR8" s="331">
        <v>40713177</v>
      </c>
      <c r="AS8" s="331">
        <f t="shared" si="5"/>
        <v>36668832</v>
      </c>
      <c r="AT8" s="332">
        <f t="shared" si="19"/>
        <v>0.11029380483130742</v>
      </c>
      <c r="AU8" s="331">
        <v>56442803</v>
      </c>
      <c r="AV8" s="331">
        <f t="shared" si="6"/>
        <v>51606955</v>
      </c>
      <c r="AW8" s="332">
        <f t="shared" si="20"/>
        <v>9.3705354249247988E-2</v>
      </c>
      <c r="AX8" s="333"/>
      <c r="AY8" s="331">
        <f t="shared" ref="AY8:AY36" si="105">BV8</f>
        <v>3741162</v>
      </c>
      <c r="AZ8" s="331">
        <f t="shared" si="21"/>
        <v>13525913</v>
      </c>
      <c r="BA8" s="332">
        <f t="shared" si="22"/>
        <v>-0.72340780248993175</v>
      </c>
      <c r="BB8" s="331">
        <f t="shared" ref="BB8:BB36" si="106">BY8</f>
        <v>3557092</v>
      </c>
      <c r="BC8" s="331">
        <f t="shared" si="23"/>
        <v>13267721</v>
      </c>
      <c r="BD8" s="332">
        <f t="shared" si="24"/>
        <v>-0.73189879407322478</v>
      </c>
      <c r="BE8" s="331">
        <f t="shared" ref="BE8:BE36" si="107">CB8</f>
        <v>3524976</v>
      </c>
      <c r="BF8" s="331">
        <f t="shared" si="25"/>
        <v>13919543</v>
      </c>
      <c r="BG8" s="332">
        <f t="shared" si="26"/>
        <v>-0.74676065155299998</v>
      </c>
      <c r="BH8" s="331">
        <f t="shared" ref="BH8:BH36" si="108">CE8</f>
        <v>4046797</v>
      </c>
      <c r="BI8" s="331">
        <f t="shared" si="27"/>
        <v>15729626</v>
      </c>
      <c r="BJ8" s="332">
        <f t="shared" si="28"/>
        <v>-0.74272770376104302</v>
      </c>
      <c r="BK8" s="331">
        <f t="shared" ref="BK8:BK36" si="109">CH8</f>
        <v>7298254</v>
      </c>
      <c r="BL8" s="331">
        <f t="shared" si="29"/>
        <v>26793634</v>
      </c>
      <c r="BM8" s="332">
        <f t="shared" si="30"/>
        <v>-0.72761238733051292</v>
      </c>
      <c r="BN8" s="331">
        <f t="shared" ref="BN8:BN36" si="110">CK8</f>
        <v>10823230</v>
      </c>
      <c r="BO8" s="331">
        <f t="shared" si="31"/>
        <v>40713177</v>
      </c>
      <c r="BP8" s="332">
        <f t="shared" si="32"/>
        <v>-0.73415904143270372</v>
      </c>
      <c r="BQ8" s="331">
        <f t="shared" ref="BQ8:BQ36" si="111">CN8</f>
        <v>14870027</v>
      </c>
      <c r="BR8" s="331">
        <f t="shared" si="33"/>
        <v>56442803</v>
      </c>
      <c r="BS8" s="332">
        <f t="shared" si="34"/>
        <v>-0.73654697836321137</v>
      </c>
      <c r="BT8" s="333"/>
      <c r="BU8" s="335">
        <f t="shared" si="35"/>
        <v>3693763</v>
      </c>
      <c r="BV8" s="331">
        <v>3741162</v>
      </c>
      <c r="BW8" s="332">
        <f t="shared" si="36"/>
        <v>-1.2669593030186877E-2</v>
      </c>
      <c r="BX8" s="335">
        <f t="shared" si="37"/>
        <v>3650323</v>
      </c>
      <c r="BY8" s="331">
        <v>3557092</v>
      </c>
      <c r="BZ8" s="332">
        <f t="shared" si="38"/>
        <v>2.620989280007377E-2</v>
      </c>
      <c r="CA8" s="335">
        <f t="shared" si="39"/>
        <v>3624469</v>
      </c>
      <c r="CB8" s="331">
        <v>3524976</v>
      </c>
      <c r="CC8" s="332">
        <f t="shared" si="40"/>
        <v>2.822515671028682E-2</v>
      </c>
      <c r="CD8" s="335">
        <f t="shared" si="41"/>
        <v>4324528</v>
      </c>
      <c r="CE8" s="331">
        <v>4046797</v>
      </c>
      <c r="CF8" s="332">
        <f t="shared" si="42"/>
        <v>6.862983243290928E-2</v>
      </c>
      <c r="CG8" s="335">
        <f t="shared" si="43"/>
        <v>7344086</v>
      </c>
      <c r="CH8" s="331">
        <v>7298254</v>
      </c>
      <c r="CI8" s="332">
        <f t="shared" si="44"/>
        <v>6.2798581688168157E-3</v>
      </c>
      <c r="CJ8" s="335">
        <f t="shared" si="45"/>
        <v>10968555</v>
      </c>
      <c r="CK8" s="331">
        <v>10823230</v>
      </c>
      <c r="CL8" s="332">
        <f t="shared" si="46"/>
        <v>1.3427137739842911E-2</v>
      </c>
      <c r="CM8" s="335">
        <f t="shared" si="47"/>
        <v>15293083</v>
      </c>
      <c r="CN8" s="331">
        <v>14870027</v>
      </c>
      <c r="CO8" s="332">
        <f t="shared" si="48"/>
        <v>2.8450250964574576E-2</v>
      </c>
      <c r="CP8" s="333"/>
      <c r="CQ8" s="335">
        <f t="shared" si="49"/>
        <v>4052431</v>
      </c>
      <c r="CR8" s="331">
        <v>3693763</v>
      </c>
      <c r="CS8" s="332">
        <f t="shared" si="50"/>
        <v>9.7100978054087392E-2</v>
      </c>
      <c r="CT8" s="335">
        <f t="shared" si="51"/>
        <v>3688456</v>
      </c>
      <c r="CU8" s="331">
        <v>3650323</v>
      </c>
      <c r="CV8" s="332">
        <f t="shared" si="52"/>
        <v>1.0446472818980677E-2</v>
      </c>
      <c r="CW8" s="335">
        <f t="shared" si="53"/>
        <v>3649939</v>
      </c>
      <c r="CX8" s="331">
        <v>3624469</v>
      </c>
      <c r="CY8" s="332">
        <f t="shared" si="54"/>
        <v>7.0272362655053747E-3</v>
      </c>
      <c r="CZ8" s="335">
        <f t="shared" si="55"/>
        <v>4345013</v>
      </c>
      <c r="DA8" s="331">
        <v>4324528</v>
      </c>
      <c r="DB8" s="332">
        <f t="shared" si="56"/>
        <v>4.7369331404490851E-3</v>
      </c>
      <c r="DC8" s="335">
        <f t="shared" si="57"/>
        <v>7740887</v>
      </c>
      <c r="DD8" s="331">
        <v>7344086</v>
      </c>
      <c r="DE8" s="332">
        <f t="shared" si="58"/>
        <v>5.4030004550600308E-2</v>
      </c>
      <c r="DF8" s="335">
        <f t="shared" si="59"/>
        <v>11390826</v>
      </c>
      <c r="DG8" s="331">
        <v>10968555</v>
      </c>
      <c r="DH8" s="332">
        <f t="shared" si="60"/>
        <v>3.849832544031552E-2</v>
      </c>
      <c r="DI8" s="335">
        <f t="shared" si="61"/>
        <v>15735839</v>
      </c>
      <c r="DJ8" s="331">
        <v>15293083</v>
      </c>
      <c r="DK8" s="332">
        <f t="shared" si="62"/>
        <v>2.8951389330718991E-2</v>
      </c>
      <c r="DL8" s="333"/>
      <c r="DM8" s="336">
        <v>3819172</v>
      </c>
      <c r="DN8" s="337">
        <v>4052431</v>
      </c>
      <c r="DO8" s="338">
        <f t="shared" si="63"/>
        <v>-5.7560264443737595E-2</v>
      </c>
      <c r="DP8" s="336">
        <v>3696687</v>
      </c>
      <c r="DQ8" s="337">
        <v>3688456</v>
      </c>
      <c r="DR8" s="338">
        <f t="shared" si="64"/>
        <v>2.2315570525987026E-3</v>
      </c>
      <c r="DS8" s="336">
        <v>4163857</v>
      </c>
      <c r="DT8" s="337">
        <v>3649939</v>
      </c>
      <c r="DU8" s="338">
        <f t="shared" si="65"/>
        <v>0.1408018051808537</v>
      </c>
      <c r="DV8" s="336">
        <v>5242669</v>
      </c>
      <c r="DW8" s="337">
        <v>4345013</v>
      </c>
      <c r="DX8" s="338">
        <f t="shared" si="66"/>
        <v>0.20659454873897962</v>
      </c>
      <c r="DY8" s="336">
        <v>7515859</v>
      </c>
      <c r="DZ8" s="337">
        <v>7740887</v>
      </c>
      <c r="EA8" s="338">
        <f t="shared" si="67"/>
        <v>-2.9070053599800642E-2</v>
      </c>
      <c r="EB8" s="336">
        <v>11679716</v>
      </c>
      <c r="EC8" s="337">
        <v>11390826</v>
      </c>
      <c r="ED8" s="338">
        <f t="shared" si="68"/>
        <v>2.536163751425928E-2</v>
      </c>
      <c r="EE8" s="336">
        <v>16922385</v>
      </c>
      <c r="EF8" s="337">
        <v>15735839</v>
      </c>
      <c r="EG8" s="338">
        <f t="shared" si="69"/>
        <v>7.5404050587960389E-2</v>
      </c>
      <c r="EH8" s="333"/>
      <c r="EI8" s="336">
        <v>4601967</v>
      </c>
      <c r="EJ8" s="337">
        <v>3819172</v>
      </c>
      <c r="EK8" s="338">
        <f t="shared" si="70"/>
        <v>0.20496458394646797</v>
      </c>
      <c r="EL8" s="336">
        <v>4717215</v>
      </c>
      <c r="EM8" s="337">
        <v>3696687</v>
      </c>
      <c r="EN8" s="338">
        <f t="shared" si="71"/>
        <v>0.27606556898109036</v>
      </c>
      <c r="EO8" s="336">
        <v>5103845</v>
      </c>
      <c r="EP8" s="337">
        <v>4163857</v>
      </c>
      <c r="EQ8" s="338">
        <f t="shared" si="72"/>
        <v>0.22574934729987126</v>
      </c>
      <c r="ER8" s="336">
        <v>6196646</v>
      </c>
      <c r="ES8" s="337">
        <v>5242669</v>
      </c>
      <c r="ET8" s="338">
        <f t="shared" si="73"/>
        <v>0.1819639958196865</v>
      </c>
      <c r="EU8" s="336">
        <v>9319182</v>
      </c>
      <c r="EV8" s="337">
        <v>7515859</v>
      </c>
      <c r="EW8" s="338">
        <f t="shared" si="74"/>
        <v>0.2399357146002872</v>
      </c>
      <c r="EX8" s="336">
        <v>14423027</v>
      </c>
      <c r="EY8" s="337">
        <v>11679716</v>
      </c>
      <c r="EZ8" s="338">
        <f t="shared" si="75"/>
        <v>0.23487822820349399</v>
      </c>
      <c r="FA8" s="336">
        <v>20619673</v>
      </c>
      <c r="FB8" s="337">
        <v>16922385</v>
      </c>
      <c r="FC8" s="338">
        <f t="shared" si="76"/>
        <v>0.21848504214979153</v>
      </c>
      <c r="FD8" s="333"/>
      <c r="FE8" s="336">
        <v>5456154</v>
      </c>
      <c r="FF8" s="337">
        <v>4601967</v>
      </c>
      <c r="FG8" s="338">
        <f t="shared" si="77"/>
        <v>0.18561345615907285</v>
      </c>
      <c r="FH8" s="336">
        <v>5119120</v>
      </c>
      <c r="FI8" s="337">
        <v>4717215</v>
      </c>
      <c r="FJ8" s="338">
        <f t="shared" si="78"/>
        <v>8.5199635802056931E-2</v>
      </c>
      <c r="FK8" s="336">
        <v>5131477</v>
      </c>
      <c r="FL8" s="337">
        <v>5103845</v>
      </c>
      <c r="FM8" s="338">
        <f t="shared" si="79"/>
        <v>5.4139575163430704E-3</v>
      </c>
      <c r="FN8" s="336">
        <v>5415336</v>
      </c>
      <c r="FO8" s="337">
        <v>6196646</v>
      </c>
      <c r="FP8" s="338">
        <f t="shared" si="80"/>
        <v>-0.12608595036734388</v>
      </c>
      <c r="FQ8" s="336">
        <v>10575274</v>
      </c>
      <c r="FR8" s="337">
        <v>9319182</v>
      </c>
      <c r="FS8" s="338">
        <f t="shared" si="81"/>
        <v>0.13478564964178186</v>
      </c>
      <c r="FT8" s="336">
        <v>15706751</v>
      </c>
      <c r="FU8" s="337">
        <v>14423027</v>
      </c>
      <c r="FV8" s="338">
        <f t="shared" si="82"/>
        <v>8.9005172076568953E-2</v>
      </c>
      <c r="FW8" s="336">
        <v>21122087</v>
      </c>
      <c r="FX8" s="337">
        <v>20619673</v>
      </c>
      <c r="FY8" s="338">
        <f t="shared" si="83"/>
        <v>2.4365759825580164E-2</v>
      </c>
      <c r="GA8" s="336">
        <v>5275139</v>
      </c>
      <c r="GB8" s="337">
        <v>5456154</v>
      </c>
      <c r="GC8" s="338">
        <f t="shared" si="84"/>
        <v>-3.3176299642568741E-2</v>
      </c>
      <c r="GD8" s="336">
        <v>5074917</v>
      </c>
      <c r="GE8" s="337">
        <v>5119120</v>
      </c>
      <c r="GF8" s="338">
        <f t="shared" si="85"/>
        <v>-8.6348825579396458E-3</v>
      </c>
      <c r="GG8" s="336">
        <v>5242429</v>
      </c>
      <c r="GH8" s="337">
        <v>5131477</v>
      </c>
      <c r="GI8" s="338">
        <f t="shared" si="86"/>
        <v>2.16218449386015E-2</v>
      </c>
      <c r="GJ8" s="336">
        <v>6288024</v>
      </c>
      <c r="GK8" s="337">
        <v>5415336</v>
      </c>
      <c r="GL8" s="338">
        <f t="shared" si="87"/>
        <v>0.16115121942571983</v>
      </c>
      <c r="GM8" s="336">
        <v>10350056</v>
      </c>
      <c r="GN8" s="337">
        <v>10575274</v>
      </c>
      <c r="GO8" s="338">
        <f t="shared" si="88"/>
        <v>-2.1296658601942606E-2</v>
      </c>
      <c r="GP8" s="336">
        <v>15592485</v>
      </c>
      <c r="GQ8" s="337">
        <v>15706751</v>
      </c>
      <c r="GR8" s="338">
        <f t="shared" si="89"/>
        <v>-7.2749609387708506E-3</v>
      </c>
      <c r="GS8" s="336">
        <v>21880509</v>
      </c>
      <c r="GT8" s="337">
        <v>21122087</v>
      </c>
      <c r="GU8" s="338">
        <f t="shared" si="90"/>
        <v>3.5906584420374747E-2</v>
      </c>
      <c r="GW8" s="336">
        <v>5404642</v>
      </c>
      <c r="GX8" s="337">
        <v>5275139</v>
      </c>
      <c r="GY8" s="338">
        <f t="shared" si="91"/>
        <v>2.4549684851906273E-2</v>
      </c>
      <c r="GZ8" s="336">
        <v>5208469</v>
      </c>
      <c r="HA8" s="337">
        <v>5074917</v>
      </c>
      <c r="HB8" s="338">
        <f t="shared" si="92"/>
        <v>2.6316095415944735E-2</v>
      </c>
      <c r="HC8" s="336">
        <v>5228905</v>
      </c>
      <c r="HD8" s="337">
        <v>5242429</v>
      </c>
      <c r="HE8" s="338">
        <f t="shared" si="93"/>
        <v>-2.5797202022192385E-3</v>
      </c>
      <c r="HF8" s="336">
        <v>6166344</v>
      </c>
      <c r="HG8" s="337">
        <v>6288024</v>
      </c>
      <c r="HH8" s="338">
        <f t="shared" si="94"/>
        <v>-1.9351071179117638E-2</v>
      </c>
      <c r="HI8" s="336">
        <v>10613111</v>
      </c>
      <c r="HJ8" s="337">
        <v>10350056</v>
      </c>
      <c r="HK8" s="338">
        <f t="shared" si="95"/>
        <v>2.5415804513521472E-2</v>
      </c>
      <c r="HL8" s="336">
        <v>15842016</v>
      </c>
      <c r="HM8" s="337">
        <v>15592485</v>
      </c>
      <c r="HN8" s="338">
        <f t="shared" si="96"/>
        <v>1.6003286198447521E-2</v>
      </c>
      <c r="HO8" s="336">
        <v>22008360</v>
      </c>
      <c r="HP8" s="337">
        <v>21880509</v>
      </c>
      <c r="HQ8" s="338">
        <f t="shared" si="97"/>
        <v>5.8431456050679629E-3</v>
      </c>
      <c r="HS8" s="336">
        <v>5457857</v>
      </c>
      <c r="HT8" s="337">
        <v>5404642</v>
      </c>
      <c r="HU8" s="338">
        <f t="shared" si="98"/>
        <v>9.8461655739640105E-3</v>
      </c>
      <c r="HV8" s="336">
        <v>5299168</v>
      </c>
      <c r="HW8" s="337">
        <v>5208469</v>
      </c>
      <c r="HX8" s="338">
        <f t="shared" si="99"/>
        <v>1.741375440652522E-2</v>
      </c>
      <c r="HY8" s="336">
        <v>-10757025</v>
      </c>
      <c r="HZ8" s="337">
        <v>5228905</v>
      </c>
      <c r="IA8" s="338">
        <f t="shared" si="100"/>
        <v>-3.0572232618492783</v>
      </c>
      <c r="IB8" s="336">
        <v>0</v>
      </c>
      <c r="IC8" s="337">
        <v>6166344</v>
      </c>
      <c r="ID8" s="338">
        <f t="shared" si="101"/>
        <v>-1</v>
      </c>
      <c r="IE8" s="336">
        <v>10757025</v>
      </c>
      <c r="IF8" s="337">
        <v>10613111</v>
      </c>
      <c r="IG8" s="338">
        <f t="shared" si="102"/>
        <v>1.356002024288637E-2</v>
      </c>
      <c r="IH8" s="336">
        <v>0</v>
      </c>
      <c r="II8" s="337">
        <v>15842016</v>
      </c>
      <c r="IJ8" s="338">
        <f t="shared" si="103"/>
        <v>-1</v>
      </c>
      <c r="IK8" s="336">
        <v>0</v>
      </c>
      <c r="IL8" s="337">
        <v>22008360</v>
      </c>
      <c r="IM8" s="338">
        <f t="shared" si="104"/>
        <v>-1</v>
      </c>
    </row>
    <row r="9" spans="1:247" outlineLevel="1">
      <c r="A9" s="42" t="s">
        <v>6</v>
      </c>
      <c r="B9" s="42"/>
      <c r="C9" s="53" t="s">
        <v>6</v>
      </c>
      <c r="D9" s="43" t="s">
        <v>126</v>
      </c>
      <c r="E9" s="43" t="s">
        <v>679</v>
      </c>
      <c r="F9" s="429"/>
      <c r="G9" s="44">
        <v>-9151922</v>
      </c>
      <c r="H9" s="44">
        <v>-2309599</v>
      </c>
      <c r="I9" s="54">
        <f t="shared" ref="I9" si="112">IF(AND(G9&lt;0,H9&lt;0),((G9-H9)/H9),((G9-H9)/ABS(H9)))</f>
        <v>2.9625588684442623</v>
      </c>
      <c r="J9" s="44">
        <v>-8862032</v>
      </c>
      <c r="K9" s="44">
        <f>-2190928-28</f>
        <v>-2190956</v>
      </c>
      <c r="L9" s="54">
        <f t="shared" ref="L9" si="113">IF(AND(J9&lt;0,K9&lt;0),((J9-K9)/K9),((J9-K9)/ABS(K9)))</f>
        <v>3.0448242684928406</v>
      </c>
      <c r="M9" s="44">
        <v>-9789580</v>
      </c>
      <c r="N9" s="44">
        <v>-5132871</v>
      </c>
      <c r="O9" s="54">
        <f t="shared" ref="O9" si="114">IF(AND(M9&lt;0,N9&lt;0),((M9-N9)/N9),((M9-N9)/ABS(N9)))</f>
        <v>0.90723281376056397</v>
      </c>
      <c r="P9" s="44">
        <v>-11273906</v>
      </c>
      <c r="Q9" s="44">
        <v>-9232452</v>
      </c>
      <c r="R9" s="54">
        <f t="shared" ref="R9" si="115">IF(AND(P9&lt;0,Q9&lt;0),((P9-Q9)/Q9),((P9-Q9)/ABS(Q9)))</f>
        <v>0.22111720699983059</v>
      </c>
      <c r="S9" s="44">
        <v>-18013954</v>
      </c>
      <c r="T9" s="44">
        <f t="shared" ref="T9:T10" si="116">+H9+K9</f>
        <v>-4500555</v>
      </c>
      <c r="U9" s="54">
        <f t="shared" ref="U9" si="117">IF(AND(S9&lt;0,T9&lt;0),((S9-T9)/T9),((S9-T9)/ABS(T9)))</f>
        <v>3.002607233996696</v>
      </c>
      <c r="V9" s="44">
        <v>-27803534</v>
      </c>
      <c r="W9" s="44">
        <f>+T9+N9+27</f>
        <v>-9633399</v>
      </c>
      <c r="X9" s="54">
        <f t="shared" ref="X9" si="118">IF(AND(V9&lt;0,W9&lt;0),((V9-W9)/W9),((V9-W9)/ABS(W9)))</f>
        <v>1.8861603261735551</v>
      </c>
      <c r="Y9" s="44">
        <v>-39077440</v>
      </c>
      <c r="Z9" s="44">
        <v>-17787553</v>
      </c>
      <c r="AA9" s="54">
        <f t="shared" ref="AA9" si="119">IF(AND(Y9&lt;0,Z9&lt;0),((Y9-Z9)/Z9),((Y9-Z9)/ABS(Z9)))</f>
        <v>1.19689802189205</v>
      </c>
      <c r="AB9" s="55"/>
      <c r="AC9" s="44">
        <v>-10238643</v>
      </c>
      <c r="AD9" s="44">
        <f t="shared" si="0"/>
        <v>-9151922</v>
      </c>
      <c r="AE9" s="54">
        <f t="shared" ref="AE9" si="120">IF(AND(AC9&lt;0,AD9&lt;0),((AC9-AD9)/AD9),((AC9-AD9)/ABS(AD9)))</f>
        <v>0.1187423800159136</v>
      </c>
      <c r="AF9" s="44">
        <v>-9644497</v>
      </c>
      <c r="AG9" s="44">
        <f t="shared" si="1"/>
        <v>-8862032</v>
      </c>
      <c r="AH9" s="54">
        <f t="shared" ref="AH9" si="121">IF(AND(AF9&lt;0,AG9&lt;0),((AF9-AG9)/AG9),((AF9-AG9)/ABS(AG9)))</f>
        <v>8.8294084246141297E-2</v>
      </c>
      <c r="AI9" s="44">
        <v>-10659599</v>
      </c>
      <c r="AJ9" s="44">
        <f t="shared" si="2"/>
        <v>-9789580</v>
      </c>
      <c r="AK9" s="54">
        <f t="shared" ref="AK9" si="122">IF(AND(AI9&lt;0,AJ9&lt;0),((AI9-AJ9)/AJ9),((AI9-AJ9)/ABS(AJ9)))</f>
        <v>8.88719434337326E-2</v>
      </c>
      <c r="AL9" s="44">
        <v>-11605383</v>
      </c>
      <c r="AM9" s="44">
        <f t="shared" si="3"/>
        <v>-11273906</v>
      </c>
      <c r="AN9" s="54">
        <f t="shared" ref="AN9" si="123">IF(AND(AL9&lt;0,AM9&lt;0),((AL9-AM9)/AM9),((AL9-AM9)/ABS(AM9)))</f>
        <v>2.9402143321045963E-2</v>
      </c>
      <c r="AO9" s="44">
        <v>-19883140</v>
      </c>
      <c r="AP9" s="44">
        <f t="shared" si="4"/>
        <v>-18013954</v>
      </c>
      <c r="AQ9" s="54">
        <f t="shared" ref="AQ9" si="124">IF(AND(AO9&lt;0,AP9&lt;0),((AO9-AP9)/AP9),((AO9-AP9)/ABS(AP9)))</f>
        <v>0.10376322710716371</v>
      </c>
      <c r="AR9" s="44">
        <v>-30542739</v>
      </c>
      <c r="AS9" s="44">
        <f t="shared" si="5"/>
        <v>-27803534</v>
      </c>
      <c r="AT9" s="54">
        <f t="shared" ref="AT9" si="125">IF(AND(AR9&lt;0,AS9&lt;0),((AR9-AS9)/AS9),((AR9-AS9)/ABS(AS9)))</f>
        <v>9.8520029863829545E-2</v>
      </c>
      <c r="AU9" s="44">
        <v>-42148122</v>
      </c>
      <c r="AV9" s="44">
        <f t="shared" si="6"/>
        <v>-39077440</v>
      </c>
      <c r="AW9" s="54">
        <f t="shared" ref="AW9" si="126">IF(AND(AU9&lt;0,AV9&lt;0),((AU9-AV9)/AV9),((AU9-AV9)/ABS(AV9)))</f>
        <v>7.8579405406290687E-2</v>
      </c>
      <c r="AX9" s="55"/>
      <c r="AY9" s="44">
        <f t="shared" si="105"/>
        <v>-2713699</v>
      </c>
      <c r="AZ9" s="44">
        <f t="shared" si="21"/>
        <v>-10238643</v>
      </c>
      <c r="BA9" s="54">
        <f t="shared" ref="BA9" si="127">IF(AND(AY9&lt;0,AZ9&lt;0),((AY9-AZ9)/AZ9),((AY9-AZ9)/ABS(AZ9)))</f>
        <v>-0.73495520841970952</v>
      </c>
      <c r="BB9" s="44">
        <f t="shared" si="106"/>
        <v>-2666023</v>
      </c>
      <c r="BC9" s="44">
        <f t="shared" si="23"/>
        <v>-9644497</v>
      </c>
      <c r="BD9" s="54">
        <f t="shared" ref="BD9" si="128">IF(AND(BB9&lt;0,BC9&lt;0),((BB9-BC9)/BC9),((BB9-BC9)/ABS(BC9)))</f>
        <v>-0.72357055012822336</v>
      </c>
      <c r="BE9" s="44">
        <f t="shared" si="107"/>
        <v>-2615216</v>
      </c>
      <c r="BF9" s="44">
        <f t="shared" si="25"/>
        <v>-10659599</v>
      </c>
      <c r="BG9" s="54">
        <f t="shared" ref="BG9" si="129">IF(AND(BE9&lt;0,BF9&lt;0),((BE9-BF9)/BF9),((BE9-BF9)/ABS(BF9)))</f>
        <v>-0.75466093987212834</v>
      </c>
      <c r="BH9" s="44">
        <f t="shared" si="108"/>
        <v>-2941397</v>
      </c>
      <c r="BI9" s="44">
        <f t="shared" si="27"/>
        <v>-11605383</v>
      </c>
      <c r="BJ9" s="54">
        <f t="shared" ref="BJ9" si="130">IF(AND(BH9&lt;0,BI9&lt;0),((BH9-BI9)/BI9),((BH9-BI9)/ABS(BI9)))</f>
        <v>-0.74654890751989833</v>
      </c>
      <c r="BK9" s="44">
        <f t="shared" si="109"/>
        <v>-5379722</v>
      </c>
      <c r="BL9" s="44">
        <f t="shared" si="29"/>
        <v>-19883140</v>
      </c>
      <c r="BM9" s="54">
        <f t="shared" ref="BM9" si="131">IF(AND(BK9&lt;0,BL9&lt;0),((BK9-BL9)/BL9),((BK9-BL9)/ABS(BL9)))</f>
        <v>-0.72943297688393283</v>
      </c>
      <c r="BN9" s="44">
        <f t="shared" si="110"/>
        <v>-7994938</v>
      </c>
      <c r="BO9" s="44">
        <f t="shared" si="31"/>
        <v>-30542739</v>
      </c>
      <c r="BP9" s="54">
        <f t="shared" ref="BP9" si="132">IF(AND(BN9&lt;0,BO9&lt;0),((BN9-BO9)/BO9),((BN9-BO9)/ABS(BO9)))</f>
        <v>-0.73823768719629235</v>
      </c>
      <c r="BQ9" s="44">
        <f t="shared" si="111"/>
        <v>-10936335</v>
      </c>
      <c r="BR9" s="44">
        <f t="shared" si="33"/>
        <v>-42148122</v>
      </c>
      <c r="BS9" s="54">
        <f t="shared" ref="BS9" si="133">IF(AND(BQ9&lt;0,BR9&lt;0),((BQ9-BR9)/BR9),((BQ9-BR9)/ABS(BR9)))</f>
        <v>-0.74052616152150263</v>
      </c>
      <c r="BT9" s="55"/>
      <c r="BU9" s="48">
        <f t="shared" si="35"/>
        <v>-2701572</v>
      </c>
      <c r="BV9" s="44">
        <v>-2713699</v>
      </c>
      <c r="BW9" s="54">
        <f t="shared" ref="BW9" si="134">IF(AND(BU9&lt;0,BV9&lt;0),((BU9-BV9)/BV9),((BU9-BV9)/ABS(BV9)))</f>
        <v>-4.4688080734082885E-3</v>
      </c>
      <c r="BX9" s="48">
        <f t="shared" si="37"/>
        <v>-2761046</v>
      </c>
      <c r="BY9" s="44">
        <v>-2666023</v>
      </c>
      <c r="BZ9" s="54">
        <f t="shared" ref="BZ9" si="135">IF(AND(BX9&lt;0,BY9&lt;0),((BX9-BY9)/BY9),((BX9-BY9)/ABS(BY9)))</f>
        <v>3.5642228142817971E-2</v>
      </c>
      <c r="CA9" s="48">
        <f t="shared" si="39"/>
        <v>-2690627</v>
      </c>
      <c r="CB9" s="44">
        <v>-2615216</v>
      </c>
      <c r="CC9" s="54">
        <f t="shared" ref="CC9" si="136">IF(AND(CA9&lt;0,CB9&lt;0),((CA9-CB9)/CB9),((CA9-CB9)/ABS(CB9)))</f>
        <v>2.8835476687202894E-2</v>
      </c>
      <c r="CD9" s="48">
        <f t="shared" si="41"/>
        <v>-3123986</v>
      </c>
      <c r="CE9" s="44">
        <v>-2941397</v>
      </c>
      <c r="CF9" s="54">
        <f t="shared" ref="CF9" si="137">IF(AND(CD9&lt;0,CE9&lt;0),((CD9-CE9)/CE9),((CD9-CE9)/ABS(CE9)))</f>
        <v>6.2075605571094282E-2</v>
      </c>
      <c r="CG9" s="48">
        <f t="shared" si="43"/>
        <v>-5462618</v>
      </c>
      <c r="CH9" s="44">
        <v>-5379722</v>
      </c>
      <c r="CI9" s="54">
        <f t="shared" ref="CI9" si="138">IF(AND(CG9&lt;0,CH9&lt;0),((CG9-CH9)/CH9),((CG9-CH9)/ABS(CH9)))</f>
        <v>1.5408974664490099E-2</v>
      </c>
      <c r="CJ9" s="48">
        <f t="shared" si="45"/>
        <v>-8153245</v>
      </c>
      <c r="CK9" s="44">
        <v>-7994938</v>
      </c>
      <c r="CL9" s="54">
        <f t="shared" ref="CL9" si="139">IF(AND(CJ9&lt;0,CK9&lt;0),((CJ9-CK9)/CK9),((CJ9-CK9)/ABS(CK9)))</f>
        <v>1.9800904022019932E-2</v>
      </c>
      <c r="CM9" s="48">
        <f t="shared" si="47"/>
        <v>-11277231</v>
      </c>
      <c r="CN9" s="44">
        <v>-10936335</v>
      </c>
      <c r="CO9" s="54">
        <f t="shared" ref="CO9" si="140">IF(AND(CM9&lt;0,CN9&lt;0),((CM9-CN9)/CN9),((CM9-CN9)/ABS(CN9)))</f>
        <v>3.1170954437661245E-2</v>
      </c>
      <c r="CP9" s="55"/>
      <c r="CQ9" s="48">
        <f t="shared" si="49"/>
        <v>-3034922</v>
      </c>
      <c r="CR9" s="44">
        <v>-2701572</v>
      </c>
      <c r="CS9" s="54">
        <f t="shared" ref="CS9" si="141">IF(AND(CQ9&lt;0,CR9&lt;0),((CQ9-CR9)/CR9),((CQ9-CR9)/ABS(CR9)))</f>
        <v>0.12339112190976217</v>
      </c>
      <c r="CT9" s="48">
        <f t="shared" si="51"/>
        <v>-2759014</v>
      </c>
      <c r="CU9" s="44">
        <v>-2761046</v>
      </c>
      <c r="CV9" s="54">
        <f t="shared" ref="CV9" si="142">IF(AND(CT9&lt;0,CU9&lt;0),((CT9-CU9)/CU9),((CT9-CU9)/ABS(CU9)))</f>
        <v>-7.3595296854887609E-4</v>
      </c>
      <c r="CW9" s="48">
        <f t="shared" si="53"/>
        <v>-2724185</v>
      </c>
      <c r="CX9" s="44">
        <v>-2690627</v>
      </c>
      <c r="CY9" s="54">
        <f t="shared" ref="CY9" si="143">IF(AND(CW9&lt;0,CX9&lt;0),((CW9-CX9)/CX9),((CW9-CX9)/ABS(CX9)))</f>
        <v>1.2472185851104593E-2</v>
      </c>
      <c r="CZ9" s="48">
        <f t="shared" si="55"/>
        <v>-3186064</v>
      </c>
      <c r="DA9" s="44">
        <v>-3123986</v>
      </c>
      <c r="DB9" s="54">
        <f t="shared" ref="DB9" si="144">IF(AND(CZ9&lt;0,DA9&lt;0),((CZ9-DA9)/DA9),((CZ9-DA9)/ABS(DA9)))</f>
        <v>1.9871407874427094E-2</v>
      </c>
      <c r="DC9" s="48">
        <f t="shared" si="57"/>
        <v>-5793936</v>
      </c>
      <c r="DD9" s="44">
        <v>-5462618</v>
      </c>
      <c r="DE9" s="54">
        <f t="shared" ref="DE9" si="145">IF(AND(DC9&lt;0,DD9&lt;0),((DC9-DD9)/DD9),((DC9-DD9)/ABS(DD9)))</f>
        <v>6.0651870586594193E-2</v>
      </c>
      <c r="DF9" s="48">
        <f t="shared" si="59"/>
        <v>-8518121</v>
      </c>
      <c r="DG9" s="44">
        <v>-8153245</v>
      </c>
      <c r="DH9" s="54">
        <f t="shared" ref="DH9" si="146">IF(AND(DF9&lt;0,DG9&lt;0),((DF9-DG9)/DG9),((DF9-DG9)/ABS(DG9)))</f>
        <v>4.4752242818656869E-2</v>
      </c>
      <c r="DI9" s="48">
        <f t="shared" si="61"/>
        <v>-11704185</v>
      </c>
      <c r="DJ9" s="44">
        <v>-11277231</v>
      </c>
      <c r="DK9" s="54">
        <f t="shared" ref="DK9" si="147">IF(AND(DI9&lt;0,DJ9&lt;0),((DI9-DJ9)/DJ9),((DI9-DJ9)/ABS(DJ9)))</f>
        <v>3.7859825696573916E-2</v>
      </c>
      <c r="DL9" s="55"/>
      <c r="DM9" s="48">
        <v>-2785351</v>
      </c>
      <c r="DN9" s="44">
        <v>-3034922</v>
      </c>
      <c r="DO9" s="54">
        <f t="shared" ref="DO9:DO10" si="148">IF(AND(DM9&lt;0,DN9&lt;0),((DM9-DN9)/DN9),((DM9-DN9)/ABS(DN9)))</f>
        <v>-8.2233085397252381E-2</v>
      </c>
      <c r="DP9" s="48">
        <v>-2715735</v>
      </c>
      <c r="DQ9" s="44">
        <v>-2759014</v>
      </c>
      <c r="DR9" s="45">
        <f t="shared" ref="DR9:DR10" si="149">IF(AND(DP9&lt;0,DQ9&lt;0),((DP9-DQ9)/DQ9),((DP9-DQ9)/ABS(DQ9)))</f>
        <v>-1.5686401011375802E-2</v>
      </c>
      <c r="DS9" s="48">
        <v>-3080818</v>
      </c>
      <c r="DT9" s="44">
        <v>-2724185</v>
      </c>
      <c r="DU9" s="45">
        <f t="shared" ref="DU9:DU10" si="150">IF(AND(DS9&lt;0,DT9&lt;0),((DS9-DT9)/DT9),((DS9-DT9)/ABS(DT9)))</f>
        <v>0.13091364940339956</v>
      </c>
      <c r="DV9" s="48">
        <v>-3824641</v>
      </c>
      <c r="DW9" s="44">
        <v>-3186064</v>
      </c>
      <c r="DX9" s="45">
        <f t="shared" ref="DX9:DX10" si="151">IF(AND(DV9&lt;0,DW9&lt;0),((DV9-DW9)/DW9),((DV9-DW9)/ABS(DW9)))</f>
        <v>0.20042817721175721</v>
      </c>
      <c r="DY9" s="48">
        <v>-5501086</v>
      </c>
      <c r="DZ9" s="44">
        <v>-5793936</v>
      </c>
      <c r="EA9" s="45">
        <f t="shared" ref="EA9:EA10" si="152">IF(AND(DY9&lt;0,DZ9&lt;0),((DY9-DZ9)/DZ9),((DY9-DZ9)/ABS(DZ9)))</f>
        <v>-5.0544224168164786E-2</v>
      </c>
      <c r="EB9" s="48">
        <v>-8581904</v>
      </c>
      <c r="EC9" s="44">
        <v>-8518121</v>
      </c>
      <c r="ED9" s="45">
        <f t="shared" ref="ED9:ED10" si="153">IF(AND(EB9&lt;0,EC9&lt;0),((EB9-EC9)/EC9),((EB9-EC9)/ABS(EC9)))</f>
        <v>7.487918990584895E-3</v>
      </c>
      <c r="EE9" s="48">
        <v>-12406545</v>
      </c>
      <c r="EF9" s="44">
        <v>-11704185</v>
      </c>
      <c r="EG9" s="45">
        <f t="shared" ref="EG9:EG10" si="154">IF(AND(EE9&lt;0,EF9&lt;0),((EE9-EF9)/EF9),((EE9-EF9)/ABS(EF9)))</f>
        <v>6.0009304364208184E-2</v>
      </c>
      <c r="EH9" s="55"/>
      <c r="EI9" s="48">
        <v>-3403740</v>
      </c>
      <c r="EJ9" s="44">
        <v>-2785351</v>
      </c>
      <c r="EK9" s="54">
        <f t="shared" ref="EK9:EK10" si="155">IF(AND(EI9&lt;0,EJ9&lt;0),((EI9-EJ9)/EJ9),((EI9-EJ9)/ABS(EJ9)))</f>
        <v>0.22201474787199171</v>
      </c>
      <c r="EL9" s="48">
        <v>-3505354</v>
      </c>
      <c r="EM9" s="44">
        <v>-2715735</v>
      </c>
      <c r="EN9" s="45">
        <f t="shared" ref="EN9:EN10" si="156">IF(AND(EL9&lt;0,EM9&lt;0),((EL9-EM9)/EM9),((EL9-EM9)/ABS(EM9)))</f>
        <v>0.29075701421530453</v>
      </c>
      <c r="EO9" s="48">
        <v>-3776016</v>
      </c>
      <c r="EP9" s="44">
        <v>-3080818</v>
      </c>
      <c r="EQ9" s="45">
        <f t="shared" ref="EQ9:EQ10" si="157">IF(AND(EO9&lt;0,EP9&lt;0),((EO9-EP9)/EP9),((EO9-EP9)/ABS(EP9)))</f>
        <v>0.22565370625593592</v>
      </c>
      <c r="ER9" s="48">
        <v>-4596720</v>
      </c>
      <c r="ES9" s="44">
        <v>-3824641</v>
      </c>
      <c r="ET9" s="45">
        <f t="shared" ref="ET9:ET10" si="158">IF(AND(ER9&lt;0,ES9&lt;0),((ER9-ES9)/ES9),((ER9-ES9)/ABS(ES9)))</f>
        <v>0.20186966567581113</v>
      </c>
      <c r="EU9" s="48">
        <v>-6909094</v>
      </c>
      <c r="EV9" s="44">
        <v>-5501086</v>
      </c>
      <c r="EW9" s="45">
        <f t="shared" ref="EW9:EW10" si="159">IF(AND(EU9&lt;0,EV9&lt;0),((EU9-EV9)/EV9),((EU9-EV9)/ABS(EV9)))</f>
        <v>0.25595091587370206</v>
      </c>
      <c r="EX9" s="48">
        <v>-10685110</v>
      </c>
      <c r="EY9" s="44">
        <v>-8581904</v>
      </c>
      <c r="EZ9" s="45">
        <f t="shared" ref="EZ9:EZ10" si="160">IF(AND(EX9&lt;0,EY9&lt;0),((EX9-EY9)/EY9),((EX9-EY9)/ABS(EY9)))</f>
        <v>0.24507451959378712</v>
      </c>
      <c r="FA9" s="48">
        <v>-15281830</v>
      </c>
      <c r="FB9" s="44">
        <v>-12406545</v>
      </c>
      <c r="FC9" s="45">
        <f t="shared" ref="FC9:FC10" si="161">IF(AND(FA9&lt;0,FB9&lt;0),((FA9-FB9)/FB9),((FA9-FB9)/ABS(FB9)))</f>
        <v>0.23175549679624746</v>
      </c>
      <c r="FD9" s="55"/>
      <c r="FE9" s="48">
        <v>-3996736</v>
      </c>
      <c r="FF9" s="44">
        <v>-3403740</v>
      </c>
      <c r="FG9" s="54">
        <f t="shared" ref="FG9:FG10" si="162">IF(AND(FE9&lt;0,FF9&lt;0),((FE9-FF9)/FF9),((FE9-FF9)/ABS(FF9)))</f>
        <v>0.17421894739316163</v>
      </c>
      <c r="FH9" s="48">
        <v>-3753326</v>
      </c>
      <c r="FI9" s="44">
        <v>-3505354</v>
      </c>
      <c r="FJ9" s="45">
        <f t="shared" ref="FJ9:FJ10" si="163">IF(AND(FH9&lt;0,FI9&lt;0),((FH9-FI9)/FI9),((FH9-FI9)/ABS(FI9)))</f>
        <v>7.074092944678341E-2</v>
      </c>
      <c r="FK9" s="48">
        <v>-3825340</v>
      </c>
      <c r="FL9" s="44">
        <v>-3776016</v>
      </c>
      <c r="FM9" s="45">
        <f t="shared" ref="FM9:FM10" si="164">IF(AND(FK9&lt;0,FL9&lt;0),((FK9-FL9)/FL9),((FK9-FL9)/ABS(FL9)))</f>
        <v>1.3062444650658259E-2</v>
      </c>
      <c r="FN9" s="48">
        <v>-4015268</v>
      </c>
      <c r="FO9" s="44">
        <v>-4596720</v>
      </c>
      <c r="FP9" s="45">
        <f t="shared" ref="FP9:FP10" si="165">IF(AND(FN9&lt;0,FO9&lt;0),((FN9-FO9)/FO9),((FN9-FO9)/ABS(FO9)))</f>
        <v>-0.12649280356428061</v>
      </c>
      <c r="FQ9" s="48">
        <v>-7750062</v>
      </c>
      <c r="FR9" s="44">
        <v>-6909094</v>
      </c>
      <c r="FS9" s="45">
        <f t="shared" ref="FS9:FS10" si="166">IF(AND(FQ9&lt;0,FR9&lt;0),((FQ9-FR9)/FR9),((FQ9-FR9)/ABS(FR9)))</f>
        <v>0.12171899817834292</v>
      </c>
      <c r="FT9" s="48">
        <v>-11575402</v>
      </c>
      <c r="FU9" s="44">
        <v>-10685110</v>
      </c>
      <c r="FV9" s="45">
        <f t="shared" ref="FV9:FV10" si="167">IF(AND(FT9&lt;0,FU9&lt;0),((FT9-FU9)/FU9),((FT9-FU9)/ABS(FU9)))</f>
        <v>8.3320808115218276E-2</v>
      </c>
      <c r="FW9" s="48">
        <v>-15590670</v>
      </c>
      <c r="FX9" s="44">
        <v>-15281830</v>
      </c>
      <c r="FY9" s="45">
        <f t="shared" ref="FY9:FY10" si="168">IF(AND(FW9&lt;0,FX9&lt;0),((FW9-FX9)/FX9),((FW9-FX9)/ABS(FX9)))</f>
        <v>2.0209621491666902E-2</v>
      </c>
      <c r="GA9" s="48">
        <v>-3927350</v>
      </c>
      <c r="GB9" s="44">
        <v>-3996736</v>
      </c>
      <c r="GC9" s="54">
        <f t="shared" ref="GC9:GC10" si="169">IF(AND(GA9&lt;0,GB9&lt;0),((GA9-GB9)/GB9),((GA9-GB9)/ABS(GB9)))</f>
        <v>-1.7360666303703823E-2</v>
      </c>
      <c r="GD9" s="48">
        <v>-3746958</v>
      </c>
      <c r="GE9" s="44">
        <v>-3753326</v>
      </c>
      <c r="GF9" s="45">
        <f t="shared" ref="GF9:GF10" si="170">IF(AND(GD9&lt;0,GE9&lt;0),((GD9-GE9)/GE9),((GD9-GE9)/ABS(GE9)))</f>
        <v>-1.6966285369296459E-3</v>
      </c>
      <c r="GG9" s="48">
        <v>-3927745</v>
      </c>
      <c r="GH9" s="44">
        <v>-3825340</v>
      </c>
      <c r="GI9" s="45">
        <f t="shared" ref="GI9:GI10" si="171">IF(AND(GG9&lt;0,GH9&lt;0),((GG9-GH9)/GH9),((GG9-GH9)/ABS(GH9)))</f>
        <v>2.6770169448990154E-2</v>
      </c>
      <c r="GJ9" s="48">
        <v>-4635048</v>
      </c>
      <c r="GK9" s="44">
        <v>-4015268</v>
      </c>
      <c r="GL9" s="45">
        <f t="shared" ref="GL9:GL10" si="172">IF(AND(GJ9&lt;0,GK9&lt;0),((GJ9-GK9)/GK9),((GJ9-GK9)/ABS(GK9)))</f>
        <v>0.15435582382047724</v>
      </c>
      <c r="GM9" s="48">
        <v>-7674308</v>
      </c>
      <c r="GN9" s="44">
        <v>-7750062</v>
      </c>
      <c r="GO9" s="45">
        <f t="shared" ref="GO9:GO10" si="173">IF(AND(GM9&lt;0,GN9&lt;0),((GM9-GN9)/GN9),((GM9-GN9)/ABS(GN9)))</f>
        <v>-9.774631480367512E-3</v>
      </c>
      <c r="GP9" s="48">
        <v>-11602053</v>
      </c>
      <c r="GQ9" s="44">
        <v>-11575402</v>
      </c>
      <c r="GR9" s="45">
        <f t="shared" ref="GR9:GR10" si="174">IF(AND(GP9&lt;0,GQ9&lt;0),((GP9-GQ9)/GQ9),((GP9-GQ9)/ABS(GQ9)))</f>
        <v>2.3023822412387924E-3</v>
      </c>
      <c r="GS9" s="48">
        <v>-16237101</v>
      </c>
      <c r="GT9" s="44">
        <v>-15590670</v>
      </c>
      <c r="GU9" s="45">
        <f t="shared" ref="GU9:GU10" si="175">IF(AND(GS9&lt;0,GT9&lt;0),((GS9-GT9)/GT9),((GS9-GT9)/ABS(GT9)))</f>
        <v>4.1462682488950124E-2</v>
      </c>
      <c r="GW9" s="48">
        <v>-3993833</v>
      </c>
      <c r="GX9" s="44">
        <v>-3927350</v>
      </c>
      <c r="GY9" s="54">
        <f t="shared" ref="GY9:GY10" si="176">IF(AND(GW9&lt;0,GX9&lt;0),((GW9-GX9)/GX9),((GW9-GX9)/ABS(GX9)))</f>
        <v>1.6928208588488421E-2</v>
      </c>
      <c r="GZ9" s="48">
        <v>-3845287</v>
      </c>
      <c r="HA9" s="44">
        <v>-3746958</v>
      </c>
      <c r="HB9" s="45">
        <f t="shared" ref="HB9:HB10" si="177">IF(AND(GZ9&lt;0,HA9&lt;0),((GZ9-HA9)/HA9),((GZ9-HA9)/ABS(HA9)))</f>
        <v>2.6242354464608358E-2</v>
      </c>
      <c r="HC9" s="48">
        <v>-3890286</v>
      </c>
      <c r="HD9" s="44">
        <v>-3927745</v>
      </c>
      <c r="HE9" s="45">
        <f t="shared" ref="HE9:HE10" si="178">IF(AND(HC9&lt;0,HD9&lt;0),((HC9-HD9)/HD9),((HC9-HD9)/ABS(HD9)))</f>
        <v>-9.5370244249563044E-3</v>
      </c>
      <c r="HF9" s="48">
        <v>-4528579</v>
      </c>
      <c r="HG9" s="44">
        <v>-4635048</v>
      </c>
      <c r="HH9" s="45">
        <f t="shared" ref="HH9:HH10" si="179">IF(AND(HF9&lt;0,HG9&lt;0),((HF9-HG9)/HG9),((HF9-HG9)/ABS(HG9)))</f>
        <v>-2.2970420155303678E-2</v>
      </c>
      <c r="HI9" s="48">
        <v>-7839122</v>
      </c>
      <c r="HJ9" s="44">
        <v>-7674308</v>
      </c>
      <c r="HK9" s="45">
        <f t="shared" ref="HK9:HK10" si="180">IF(AND(HI9&lt;0,HJ9&lt;0),((HI9-HJ9)/HJ9),((HI9-HJ9)/ABS(HJ9)))</f>
        <v>2.1476073152133065E-2</v>
      </c>
      <c r="HL9" s="48">
        <v>-11729408</v>
      </c>
      <c r="HM9" s="44">
        <v>-11602053</v>
      </c>
      <c r="HN9" s="45">
        <f t="shared" ref="HN9:HN10" si="181">IF(AND(HL9&lt;0,HM9&lt;0),((HL9-HM9)/HM9),((HL9-HM9)/ABS(HM9)))</f>
        <v>1.0976936581827371E-2</v>
      </c>
      <c r="HO9" s="48">
        <v>-16257987</v>
      </c>
      <c r="HP9" s="44">
        <v>-16237101</v>
      </c>
      <c r="HQ9" s="45">
        <f t="shared" ref="HQ9:HQ10" si="182">IF(AND(HO9&lt;0,HP9&lt;0),((HO9-HP9)/HP9),((HO9-HP9)/ABS(HP9)))</f>
        <v>1.2863133634507785E-3</v>
      </c>
      <c r="HS9" s="48">
        <v>-4007771</v>
      </c>
      <c r="HT9" s="44">
        <v>-3993833</v>
      </c>
      <c r="HU9" s="54">
        <f t="shared" ref="HU9:HU10" si="183">IF(AND(HS9&lt;0,HT9&lt;0),((HS9-HT9)/HT9),((HS9-HT9)/ABS(HT9)))</f>
        <v>3.4898805232967929E-3</v>
      </c>
      <c r="HV9" s="48">
        <v>-3917111</v>
      </c>
      <c r="HW9" s="44">
        <v>-3845287</v>
      </c>
      <c r="HX9" s="45">
        <f t="shared" ref="HX9:HX10" si="184">IF(AND(HV9&lt;0,HW9&lt;0),((HV9-HW9)/HW9),((HV9-HW9)/ABS(HW9)))</f>
        <v>1.8678449749004431E-2</v>
      </c>
      <c r="HY9" s="48">
        <v>7924882</v>
      </c>
      <c r="HZ9" s="44">
        <v>-3890286</v>
      </c>
      <c r="IA9" s="45">
        <f t="shared" ref="IA9:IA10" si="185">IF(AND(HY9&lt;0,HZ9&lt;0),((HY9-HZ9)/HZ9),((HY9-HZ9)/ABS(HZ9)))</f>
        <v>3.0370949590852705</v>
      </c>
      <c r="IB9" s="48">
        <v>0</v>
      </c>
      <c r="IC9" s="44">
        <v>-4528579</v>
      </c>
      <c r="ID9" s="45">
        <f t="shared" ref="ID9:ID10" si="186">IF(AND(IB9&lt;0,IC9&lt;0),((IB9-IC9)/IC9),((IB9-IC9)/ABS(IC9)))</f>
        <v>1</v>
      </c>
      <c r="IE9" s="48">
        <v>-7924882</v>
      </c>
      <c r="IF9" s="44">
        <v>-7839122</v>
      </c>
      <c r="IG9" s="45">
        <f t="shared" ref="IG9:IG10" si="187">IF(AND(IE9&lt;0,IF9&lt;0),((IE9-IF9)/IF9),((IE9-IF9)/ABS(IF9)))</f>
        <v>1.094000067864743E-2</v>
      </c>
      <c r="IH9" s="48">
        <v>0</v>
      </c>
      <c r="II9" s="44">
        <v>-11729408</v>
      </c>
      <c r="IJ9" s="45">
        <f t="shared" ref="IJ9:IJ10" si="188">IF(AND(IH9&lt;0,II9&lt;0),((IH9-II9)/II9),((IH9-II9)/ABS(II9)))</f>
        <v>1</v>
      </c>
      <c r="IK9" s="48">
        <v>0</v>
      </c>
      <c r="IL9" s="44">
        <v>-16257987</v>
      </c>
      <c r="IM9" s="45">
        <f t="shared" ref="IM9:IM10" si="189">IF(AND(IK9&lt;0,IL9&lt;0),((IK9-IL9)/IL9),((IK9-IL9)/ABS(IL9)))</f>
        <v>1</v>
      </c>
    </row>
    <row r="10" spans="1:247" outlineLevel="1">
      <c r="A10" s="42" t="s">
        <v>93</v>
      </c>
      <c r="B10" s="42"/>
      <c r="C10" s="53" t="s">
        <v>203</v>
      </c>
      <c r="D10" s="43" t="s">
        <v>94</v>
      </c>
      <c r="E10" s="43" t="s">
        <v>680</v>
      </c>
      <c r="F10" s="429"/>
      <c r="G10" s="44">
        <v>0</v>
      </c>
      <c r="H10" s="44">
        <v>0</v>
      </c>
      <c r="I10" s="54">
        <f>IFERROR(IF(AND(G10&lt;0,H10&lt;0),((G10-H10)/H10),((G10-H10)/ABS(H10))),0)</f>
        <v>0</v>
      </c>
      <c r="J10" s="44">
        <v>0</v>
      </c>
      <c r="K10" s="44">
        <v>0</v>
      </c>
      <c r="L10" s="54">
        <f>IFERROR(IF(AND(J10&lt;0,K10&lt;0),((J10-K10)/K10),((J10-K10)/ABS(K10))),0)</f>
        <v>0</v>
      </c>
      <c r="M10" s="44">
        <v>0</v>
      </c>
      <c r="N10" s="44">
        <v>0</v>
      </c>
      <c r="O10" s="54">
        <f>IFERROR(IF(AND(M10&lt;0,N10&lt;0),((M10-N10)/N10),((M10-N10)/ABS(N10))),0)</f>
        <v>0</v>
      </c>
      <c r="P10" s="44">
        <v>0</v>
      </c>
      <c r="Q10" s="44">
        <f t="shared" ref="Q10" si="190">+Z10-W10</f>
        <v>0</v>
      </c>
      <c r="R10" s="54">
        <f>IFERROR(IF(AND(P10&lt;0,Q10&lt;0),((P10-Q10)/Q10),((P10-Q10)/ABS(Q10))),0)</f>
        <v>0</v>
      </c>
      <c r="S10" s="44">
        <v>0</v>
      </c>
      <c r="T10" s="44">
        <f t="shared" si="116"/>
        <v>0</v>
      </c>
      <c r="U10" s="54">
        <f>IFERROR(IF(AND(S10&lt;0,T10&lt;0),((S10-T10)/T10),((S10-T10)/ABS(T10))),0)</f>
        <v>0</v>
      </c>
      <c r="V10" s="44">
        <v>0</v>
      </c>
      <c r="W10" s="44">
        <f t="shared" ref="W10" si="191">+T10+N10</f>
        <v>0</v>
      </c>
      <c r="X10" s="54">
        <f>IFERROR(IF(AND(V10&lt;0,W10&lt;0),((V10-W10)/W10),((V10-W10)/ABS(W10))),0)</f>
        <v>0</v>
      </c>
      <c r="Y10" s="44">
        <v>0</v>
      </c>
      <c r="Z10" s="44">
        <v>0</v>
      </c>
      <c r="AA10" s="54">
        <f>IFERROR(IF(AND(Y10&lt;0,Z10&lt;0),((Y10-Z10)/Z10),((Y10-Z10)/ABS(Z10))),0)</f>
        <v>0</v>
      </c>
      <c r="AB10" s="55"/>
      <c r="AC10" s="44">
        <v>0</v>
      </c>
      <c r="AD10" s="44">
        <f t="shared" si="0"/>
        <v>0</v>
      </c>
      <c r="AE10" s="54">
        <f>IFERROR(IF(AND(AC10&lt;0,AD10&lt;0),((AC10-AD10)/AD10),((AC10-AD10)/ABS(AD10))),0)</f>
        <v>0</v>
      </c>
      <c r="AF10" s="44">
        <v>0</v>
      </c>
      <c r="AG10" s="44">
        <f t="shared" si="1"/>
        <v>0</v>
      </c>
      <c r="AH10" s="54">
        <f>IFERROR(IF(AND(AF10&lt;0,AG10&lt;0),((AF10-AG10)/AG10),((AF10-AG10)/ABS(AG10))),0)</f>
        <v>0</v>
      </c>
      <c r="AI10" s="44">
        <v>0</v>
      </c>
      <c r="AJ10" s="44">
        <f t="shared" si="2"/>
        <v>0</v>
      </c>
      <c r="AK10" s="54">
        <f>IFERROR(IF(AND(AI10&lt;0,AJ10&lt;0),((AI10-AJ10)/AJ10),((AI10-AJ10)/ABS(AJ10))),0)</f>
        <v>0</v>
      </c>
      <c r="AL10" s="44">
        <v>0</v>
      </c>
      <c r="AM10" s="44">
        <f t="shared" si="3"/>
        <v>0</v>
      </c>
      <c r="AN10" s="54">
        <f>IFERROR(IF(AND(AL10&lt;0,AM10&lt;0),((AL10-AM10)/AM10),((AL10-AM10)/ABS(AM10))),0)</f>
        <v>0</v>
      </c>
      <c r="AO10" s="44">
        <v>0</v>
      </c>
      <c r="AP10" s="44">
        <f t="shared" si="4"/>
        <v>0</v>
      </c>
      <c r="AQ10" s="54">
        <f>IFERROR(IF(AND(AO10&lt;0,AP10&lt;0),((AO10-AP10)/AP10),((AO10-AP10)/ABS(AP10))),0)</f>
        <v>0</v>
      </c>
      <c r="AR10" s="44">
        <v>0</v>
      </c>
      <c r="AS10" s="44">
        <f t="shared" si="5"/>
        <v>0</v>
      </c>
      <c r="AT10" s="54">
        <f>IFERROR(IF(AND(AR10&lt;0,AS10&lt;0),((AR10-AS10)/AS10),((AR10-AS10)/ABS(AS10))),0)</f>
        <v>0</v>
      </c>
      <c r="AU10" s="44">
        <v>0</v>
      </c>
      <c r="AV10" s="44">
        <f t="shared" si="6"/>
        <v>0</v>
      </c>
      <c r="AW10" s="54">
        <f>IFERROR(IF(AND(AU10&lt;0,AV10&lt;0),((AU10-AV10)/AV10),((AU10-AV10)/ABS(AV10))),0)</f>
        <v>0</v>
      </c>
      <c r="AX10" s="55"/>
      <c r="AY10" s="44">
        <f t="shared" si="105"/>
        <v>-9729</v>
      </c>
      <c r="AZ10" s="44">
        <f t="shared" si="21"/>
        <v>0</v>
      </c>
      <c r="BA10" s="54">
        <f>IFERROR(IF(AND(AY10&lt;0,AZ10&lt;0),((AY10-AZ10)/AZ10),((AY10-AZ10)/ABS(AZ10))),0)</f>
        <v>0</v>
      </c>
      <c r="BB10" s="44">
        <f t="shared" si="106"/>
        <v>-16659</v>
      </c>
      <c r="BC10" s="44">
        <f t="shared" si="23"/>
        <v>0</v>
      </c>
      <c r="BD10" s="54">
        <f>IFERROR(IF(AND(BB10&lt;0,BC10&lt;0),((BB10-BC10)/BC10),((BB10-BC10)/ABS(BC10))),0)</f>
        <v>0</v>
      </c>
      <c r="BE10" s="44">
        <f t="shared" si="107"/>
        <v>-12935</v>
      </c>
      <c r="BF10" s="44">
        <f t="shared" si="25"/>
        <v>0</v>
      </c>
      <c r="BG10" s="54">
        <f>IFERROR(IF(AND(BE10&lt;0,BF10&lt;0),((BE10-BF10)/BF10),((BE10-BF10)/ABS(BF10))),0)</f>
        <v>0</v>
      </c>
      <c r="BH10" s="44">
        <f t="shared" si="108"/>
        <v>-13921</v>
      </c>
      <c r="BI10" s="44">
        <f t="shared" si="27"/>
        <v>0</v>
      </c>
      <c r="BJ10" s="54">
        <f>IFERROR(IF(AND(BH10&lt;0,BI10&lt;0),((BH10-BI10)/BI10),((BH10-BI10)/ABS(BI10))),0)</f>
        <v>0</v>
      </c>
      <c r="BK10" s="44">
        <f t="shared" si="109"/>
        <v>-26388</v>
      </c>
      <c r="BL10" s="44">
        <f t="shared" si="29"/>
        <v>0</v>
      </c>
      <c r="BM10" s="54">
        <f>IFERROR(IF(AND(BK10&lt;0,BL10&lt;0),((BK10-BL10)/BL10),((BK10-BL10)/ABS(BL10))),0)</f>
        <v>0</v>
      </c>
      <c r="BN10" s="44">
        <f t="shared" si="110"/>
        <v>-39323</v>
      </c>
      <c r="BO10" s="44">
        <f t="shared" si="31"/>
        <v>0</v>
      </c>
      <c r="BP10" s="54">
        <f>IFERROR(IF(AND(BN10&lt;0,BO10&lt;0),((BN10-BO10)/BO10),((BN10-BO10)/ABS(BO10))),0)</f>
        <v>0</v>
      </c>
      <c r="BQ10" s="44">
        <f t="shared" si="111"/>
        <v>-53244</v>
      </c>
      <c r="BR10" s="44">
        <f t="shared" si="33"/>
        <v>0</v>
      </c>
      <c r="BS10" s="54">
        <f>IFERROR(IF(AND(BQ10&lt;0,BR10&lt;0),((BQ10-BR10)/BR10),((BQ10-BR10)/ABS(BR10))),0)</f>
        <v>0</v>
      </c>
      <c r="BT10" s="55"/>
      <c r="BU10" s="48">
        <f t="shared" si="35"/>
        <v>-13035</v>
      </c>
      <c r="BV10" s="44">
        <v>-9729</v>
      </c>
      <c r="BW10" s="54">
        <f>IFERROR(IF(AND(BU10&lt;0,BV10&lt;0),((BU10-BV10)/BV10),((BU10-BV10)/ABS(BV10))),0)</f>
        <v>0.33980881899475796</v>
      </c>
      <c r="BX10" s="48">
        <f t="shared" si="37"/>
        <v>-16344</v>
      </c>
      <c r="BY10" s="44">
        <v>-16659</v>
      </c>
      <c r="BZ10" s="54">
        <f>IFERROR(IF(AND(BX10&lt;0,BY10&lt;0),((BX10-BY10)/BY10),((BX10-BY10)/ABS(BY10))),0)</f>
        <v>-1.8908698001080498E-2</v>
      </c>
      <c r="CA10" s="48">
        <f t="shared" si="39"/>
        <v>-16136</v>
      </c>
      <c r="CB10" s="44">
        <v>-12935</v>
      </c>
      <c r="CC10" s="54">
        <f>IFERROR(IF(AND(CA10&lt;0,CB10&lt;0),((CA10-CB10)/CB10),((CA10-CB10)/ABS(CB10))),0)</f>
        <v>0.24746810977966757</v>
      </c>
      <c r="CD10" s="48">
        <f t="shared" si="41"/>
        <v>-16231</v>
      </c>
      <c r="CE10" s="44">
        <v>-13921</v>
      </c>
      <c r="CF10" s="54">
        <f>IFERROR(IF(AND(CD10&lt;0,CE10&lt;0),((CD10-CE10)/CE10),((CD10-CE10)/ABS(CE10))),0)</f>
        <v>0.16593635514690036</v>
      </c>
      <c r="CG10" s="48">
        <f t="shared" si="43"/>
        <v>-29379</v>
      </c>
      <c r="CH10" s="44">
        <v>-26388</v>
      </c>
      <c r="CI10" s="54">
        <f>IFERROR(IF(AND(CG10&lt;0,CH10&lt;0),((CG10-CH10)/CH10),((CG10-CH10)/ABS(CH10))),0)</f>
        <v>0.11334697589813551</v>
      </c>
      <c r="CJ10" s="48">
        <f t="shared" si="45"/>
        <v>-45515</v>
      </c>
      <c r="CK10" s="44">
        <v>-39323</v>
      </c>
      <c r="CL10" s="54">
        <f>IFERROR(IF(AND(CJ10&lt;0,CK10&lt;0),((CJ10-CK10)/CK10),((CJ10-CK10)/ABS(CK10))),0)</f>
        <v>0.15746509676270884</v>
      </c>
      <c r="CM10" s="48">
        <f t="shared" si="47"/>
        <v>-61746</v>
      </c>
      <c r="CN10" s="44">
        <v>-53244</v>
      </c>
      <c r="CO10" s="54">
        <f>IFERROR(IF(AND(CM10&lt;0,CN10&lt;0),((CM10-CN10)/CN10),((CM10-CN10)/ABS(CN10))),0)</f>
        <v>0.15967996393959882</v>
      </c>
      <c r="CP10" s="55"/>
      <c r="CQ10" s="48">
        <f t="shared" si="49"/>
        <v>-16387</v>
      </c>
      <c r="CR10" s="44">
        <v>-13035</v>
      </c>
      <c r="CS10" s="54">
        <f>IFERROR(IF(AND(CQ10&lt;0,CR10&lt;0),((CQ10-CR10)/CR10),((CQ10-CR10)/ABS(CR10))),0)</f>
        <v>0.25715381664748754</v>
      </c>
      <c r="CT10" s="48">
        <f t="shared" si="51"/>
        <v>-17567</v>
      </c>
      <c r="CU10" s="44">
        <v>-16344</v>
      </c>
      <c r="CV10" s="54">
        <f>IFERROR(IF(AND(CT10&lt;0,CU10&lt;0),((CT10-CU10)/CU10),((CT10-CU10)/ABS(CU10))),0)</f>
        <v>7.4828683308859514E-2</v>
      </c>
      <c r="CW10" s="48">
        <f t="shared" si="53"/>
        <v>-23883</v>
      </c>
      <c r="CX10" s="44">
        <v>-16136</v>
      </c>
      <c r="CY10" s="54">
        <f>IFERROR(IF(AND(CW10&lt;0,CX10&lt;0),((CW10-CX10)/CX10),((CW10-CX10)/ABS(CX10))),0)</f>
        <v>0.48010659395141297</v>
      </c>
      <c r="CZ10" s="48">
        <f t="shared" si="55"/>
        <v>-16888</v>
      </c>
      <c r="DA10" s="44">
        <v>-16231</v>
      </c>
      <c r="DB10" s="54">
        <f>IFERROR(IF(AND(CZ10&lt;0,DA10&lt;0),((CZ10-DA10)/DA10),((CZ10-DA10)/ABS(DA10))),0)</f>
        <v>4.0478097467808512E-2</v>
      </c>
      <c r="DC10" s="48">
        <f t="shared" si="57"/>
        <v>-33954</v>
      </c>
      <c r="DD10" s="44">
        <v>-29379</v>
      </c>
      <c r="DE10" s="54">
        <f>IFERROR(IF(AND(DC10&lt;0,DD10&lt;0),((DC10-DD10)/DD10),((DC10-DD10)/ABS(DD10))),0)</f>
        <v>0.15572347595221075</v>
      </c>
      <c r="DF10" s="48">
        <f t="shared" si="59"/>
        <v>-57837</v>
      </c>
      <c r="DG10" s="44">
        <v>-45515</v>
      </c>
      <c r="DH10" s="54">
        <f>IFERROR(IF(AND(DF10&lt;0,DG10&lt;0),((DF10-DG10)/DG10),((DF10-DG10)/ABS(DG10))),0)</f>
        <v>0.27072393716357246</v>
      </c>
      <c r="DI10" s="48">
        <f t="shared" si="61"/>
        <v>-74725</v>
      </c>
      <c r="DJ10" s="44">
        <v>-61746</v>
      </c>
      <c r="DK10" s="54">
        <f>IFERROR(IF(AND(DI10&lt;0,DJ10&lt;0),((DI10-DJ10)/DJ10),((DI10-DJ10)/ABS(DJ10))),0)</f>
        <v>0.21019985100249408</v>
      </c>
      <c r="DL10" s="55"/>
      <c r="DM10" s="48">
        <v>-17286</v>
      </c>
      <c r="DN10" s="44">
        <v>-16387</v>
      </c>
      <c r="DO10" s="54">
        <f t="shared" si="148"/>
        <v>5.4860560200158663E-2</v>
      </c>
      <c r="DP10" s="48">
        <v>-21319</v>
      </c>
      <c r="DQ10" s="44">
        <v>-17567</v>
      </c>
      <c r="DR10" s="45">
        <f t="shared" si="149"/>
        <v>0.21358228496612969</v>
      </c>
      <c r="DS10" s="48">
        <v>-21361</v>
      </c>
      <c r="DT10" s="44">
        <v>-23883</v>
      </c>
      <c r="DU10" s="45">
        <f t="shared" si="150"/>
        <v>-0.1055981241887535</v>
      </c>
      <c r="DV10" s="48">
        <v>-22345</v>
      </c>
      <c r="DW10" s="44">
        <v>-16888</v>
      </c>
      <c r="DX10" s="45">
        <f t="shared" si="151"/>
        <v>0.3231288488867835</v>
      </c>
      <c r="DY10" s="48">
        <v>-38605</v>
      </c>
      <c r="DZ10" s="44">
        <v>-33954</v>
      </c>
      <c r="EA10" s="45">
        <f t="shared" si="152"/>
        <v>0.13697944277551982</v>
      </c>
      <c r="EB10" s="48">
        <v>-59966</v>
      </c>
      <c r="EC10" s="44">
        <v>-57837</v>
      </c>
      <c r="ED10" s="45">
        <f t="shared" si="153"/>
        <v>3.6810346318100873E-2</v>
      </c>
      <c r="EE10" s="48">
        <v>-82311</v>
      </c>
      <c r="EF10" s="44">
        <v>-74725</v>
      </c>
      <c r="EG10" s="45">
        <f t="shared" si="154"/>
        <v>0.10151890264302442</v>
      </c>
      <c r="EH10" s="55"/>
      <c r="EI10" s="48">
        <v>-23729</v>
      </c>
      <c r="EJ10" s="44">
        <v>-17286</v>
      </c>
      <c r="EK10" s="54">
        <f t="shared" si="155"/>
        <v>0.37272937637394421</v>
      </c>
      <c r="EL10" s="48">
        <v>-24989</v>
      </c>
      <c r="EM10" s="44">
        <v>-21319</v>
      </c>
      <c r="EN10" s="45">
        <f t="shared" si="156"/>
        <v>0.17214691120596651</v>
      </c>
      <c r="EO10" s="48">
        <v>-24148</v>
      </c>
      <c r="EP10" s="44">
        <v>-21361</v>
      </c>
      <c r="EQ10" s="45">
        <f t="shared" si="157"/>
        <v>0.13047141987734656</v>
      </c>
      <c r="ER10" s="48">
        <v>-25394</v>
      </c>
      <c r="ES10" s="44">
        <v>-22345</v>
      </c>
      <c r="ET10" s="45">
        <f t="shared" si="158"/>
        <v>0.13645110763034235</v>
      </c>
      <c r="EU10" s="48">
        <v>-48718</v>
      </c>
      <c r="EV10" s="44">
        <v>-38605</v>
      </c>
      <c r="EW10" s="45">
        <f t="shared" si="159"/>
        <v>0.2619608858956094</v>
      </c>
      <c r="EX10" s="48">
        <v>-72866</v>
      </c>
      <c r="EY10" s="44">
        <v>-59966</v>
      </c>
      <c r="EZ10" s="45">
        <f t="shared" si="160"/>
        <v>0.21512190241136644</v>
      </c>
      <c r="FA10" s="48">
        <v>-98260</v>
      </c>
      <c r="FB10" s="44">
        <v>-82311</v>
      </c>
      <c r="FC10" s="45">
        <f t="shared" si="161"/>
        <v>0.19376511037406907</v>
      </c>
      <c r="FD10" s="55"/>
      <c r="FE10" s="48">
        <v>-26499</v>
      </c>
      <c r="FF10" s="44">
        <v>-23729</v>
      </c>
      <c r="FG10" s="54">
        <f t="shared" si="162"/>
        <v>0.1167347970837372</v>
      </c>
      <c r="FH10" s="48">
        <v>-26366</v>
      </c>
      <c r="FI10" s="44">
        <v>-24989</v>
      </c>
      <c r="FJ10" s="45">
        <f t="shared" si="163"/>
        <v>5.5104245868182002E-2</v>
      </c>
      <c r="FK10" s="48">
        <v>-26267</v>
      </c>
      <c r="FL10" s="44">
        <v>-24148</v>
      </c>
      <c r="FM10" s="45">
        <f t="shared" si="164"/>
        <v>8.7750538346861029E-2</v>
      </c>
      <c r="FN10" s="48">
        <v>-26242</v>
      </c>
      <c r="FO10" s="44">
        <v>-25394</v>
      </c>
      <c r="FP10" s="45">
        <f t="shared" si="165"/>
        <v>3.3393715050799404E-2</v>
      </c>
      <c r="FQ10" s="48">
        <v>-52865</v>
      </c>
      <c r="FR10" s="44">
        <v>-48718</v>
      </c>
      <c r="FS10" s="45">
        <f t="shared" si="166"/>
        <v>8.5122541976271601E-2</v>
      </c>
      <c r="FT10" s="48">
        <v>-79132</v>
      </c>
      <c r="FU10" s="44">
        <v>-72866</v>
      </c>
      <c r="FV10" s="45">
        <f t="shared" si="167"/>
        <v>8.5993467460818485E-2</v>
      </c>
      <c r="FW10" s="48">
        <v>-105374</v>
      </c>
      <c r="FX10" s="44">
        <v>-98260</v>
      </c>
      <c r="FY10" s="45">
        <f t="shared" si="168"/>
        <v>7.2399755750050879E-2</v>
      </c>
      <c r="GA10" s="48">
        <v>-25836</v>
      </c>
      <c r="GB10" s="44">
        <v>-26499</v>
      </c>
      <c r="GC10" s="54">
        <f t="shared" si="169"/>
        <v>-2.501981206837994E-2</v>
      </c>
      <c r="GD10" s="48">
        <v>-28255</v>
      </c>
      <c r="GE10" s="44">
        <v>-26366</v>
      </c>
      <c r="GF10" s="45">
        <f t="shared" si="170"/>
        <v>7.1645300766138204E-2</v>
      </c>
      <c r="GG10" s="48">
        <v>-28303</v>
      </c>
      <c r="GH10" s="44">
        <v>-26267</v>
      </c>
      <c r="GI10" s="45">
        <f t="shared" si="171"/>
        <v>7.7511706704229646E-2</v>
      </c>
      <c r="GJ10" s="48">
        <v>-28006</v>
      </c>
      <c r="GK10" s="44">
        <v>-26242</v>
      </c>
      <c r="GL10" s="45">
        <f t="shared" si="172"/>
        <v>6.7220486243426567E-2</v>
      </c>
      <c r="GM10" s="48">
        <v>-54091</v>
      </c>
      <c r="GN10" s="44">
        <v>-52865</v>
      </c>
      <c r="GO10" s="45">
        <f t="shared" si="173"/>
        <v>2.3191147261893502E-2</v>
      </c>
      <c r="GP10" s="48">
        <v>-82394</v>
      </c>
      <c r="GQ10" s="44">
        <v>-79132</v>
      </c>
      <c r="GR10" s="45">
        <f t="shared" si="174"/>
        <v>4.1222261537683873E-2</v>
      </c>
      <c r="GS10" s="48">
        <v>-110400</v>
      </c>
      <c r="GT10" s="44">
        <v>-105374</v>
      </c>
      <c r="GU10" s="45">
        <f t="shared" si="175"/>
        <v>4.7696775295613718E-2</v>
      </c>
      <c r="GW10" s="48">
        <v>-28036</v>
      </c>
      <c r="GX10" s="44">
        <v>-25836</v>
      </c>
      <c r="GY10" s="54">
        <f t="shared" si="176"/>
        <v>8.5152500387056823E-2</v>
      </c>
      <c r="GZ10" s="48">
        <v>-27399</v>
      </c>
      <c r="HA10" s="44">
        <v>-28255</v>
      </c>
      <c r="HB10" s="45">
        <f t="shared" si="177"/>
        <v>-3.0295522916298001E-2</v>
      </c>
      <c r="HC10" s="48">
        <v>-26563</v>
      </c>
      <c r="HD10" s="44">
        <v>-28303</v>
      </c>
      <c r="HE10" s="45">
        <f t="shared" si="178"/>
        <v>-6.147758188177932E-2</v>
      </c>
      <c r="HF10" s="48">
        <v>-25337</v>
      </c>
      <c r="HG10" s="44">
        <v>-28006</v>
      </c>
      <c r="HH10" s="45">
        <f t="shared" si="179"/>
        <v>-9.5301006927087054E-2</v>
      </c>
      <c r="HI10" s="48">
        <v>-55433</v>
      </c>
      <c r="HJ10" s="44">
        <v>-54091</v>
      </c>
      <c r="HK10" s="45">
        <f t="shared" si="180"/>
        <v>2.48100423360633E-2</v>
      </c>
      <c r="HL10" s="48">
        <v>-81996</v>
      </c>
      <c r="HM10" s="44">
        <v>-82394</v>
      </c>
      <c r="HN10" s="45">
        <f t="shared" si="181"/>
        <v>-4.8304488190887684E-3</v>
      </c>
      <c r="HO10" s="48">
        <v>-107333</v>
      </c>
      <c r="HP10" s="44">
        <v>-110400</v>
      </c>
      <c r="HQ10" s="45">
        <f t="shared" si="182"/>
        <v>-2.7780797101449275E-2</v>
      </c>
      <c r="HS10" s="48">
        <v>-25768</v>
      </c>
      <c r="HT10" s="44">
        <v>-28036</v>
      </c>
      <c r="HU10" s="54">
        <f t="shared" si="183"/>
        <v>-8.0895990868882869E-2</v>
      </c>
      <c r="HV10" s="48">
        <v>-25655</v>
      </c>
      <c r="HW10" s="44">
        <v>-27399</v>
      </c>
      <c r="HX10" s="45">
        <f t="shared" si="184"/>
        <v>-6.3651958100660613E-2</v>
      </c>
      <c r="HY10" s="48">
        <v>51423</v>
      </c>
      <c r="HZ10" s="44">
        <v>-26563</v>
      </c>
      <c r="IA10" s="45">
        <f t="shared" si="185"/>
        <v>2.9358882656326468</v>
      </c>
      <c r="IB10" s="48">
        <v>0</v>
      </c>
      <c r="IC10" s="44">
        <v>-25337</v>
      </c>
      <c r="ID10" s="45">
        <f t="shared" si="186"/>
        <v>1</v>
      </c>
      <c r="IE10" s="48">
        <v>-51423</v>
      </c>
      <c r="IF10" s="44">
        <v>-55433</v>
      </c>
      <c r="IG10" s="45">
        <f t="shared" si="187"/>
        <v>-7.233958111594177E-2</v>
      </c>
      <c r="IH10" s="48">
        <v>0</v>
      </c>
      <c r="II10" s="44">
        <v>-81996</v>
      </c>
      <c r="IJ10" s="45">
        <f t="shared" si="188"/>
        <v>1</v>
      </c>
      <c r="IK10" s="48">
        <v>0</v>
      </c>
      <c r="IL10" s="44">
        <v>-107333</v>
      </c>
      <c r="IM10" s="45">
        <f t="shared" si="189"/>
        <v>1</v>
      </c>
    </row>
    <row r="11" spans="1:247" s="25" customFormat="1">
      <c r="A11" s="49" t="s">
        <v>7</v>
      </c>
      <c r="B11" s="49"/>
      <c r="C11" s="330" t="s">
        <v>7</v>
      </c>
      <c r="D11" s="330" t="s">
        <v>247</v>
      </c>
      <c r="E11" s="330" t="s">
        <v>681</v>
      </c>
      <c r="F11" s="430"/>
      <c r="G11" s="331">
        <v>2828593</v>
      </c>
      <c r="H11" s="331">
        <v>781801</v>
      </c>
      <c r="I11" s="332">
        <f t="shared" ref="I11" si="192">(G11-H11)/ABS(H11)</f>
        <v>2.6180473035977188</v>
      </c>
      <c r="J11" s="331">
        <v>3003042</v>
      </c>
      <c r="K11" s="331">
        <f>+K8+K9+K10</f>
        <v>762475</v>
      </c>
      <c r="L11" s="332">
        <f t="shared" ref="L11" si="193">(J11-K11)/ABS(K11)</f>
        <v>2.938544870323617</v>
      </c>
      <c r="M11" s="331">
        <v>3033663</v>
      </c>
      <c r="N11" s="331">
        <f>+N8+N9+N10</f>
        <v>1849981</v>
      </c>
      <c r="O11" s="332">
        <f t="shared" ref="O11" si="194">(M11-N11)/ABS(N11)</f>
        <v>0.63983467938319372</v>
      </c>
      <c r="P11" s="331">
        <v>3664217</v>
      </c>
      <c r="Q11" s="331">
        <f>+Q8+Q9</f>
        <v>3285400</v>
      </c>
      <c r="R11" s="332">
        <f t="shared" ref="R11" si="195">(P11-Q11)/ABS(Q11)</f>
        <v>0.11530315943264138</v>
      </c>
      <c r="S11" s="331">
        <v>5831635</v>
      </c>
      <c r="T11" s="331">
        <f>+T8+T9</f>
        <v>1542939</v>
      </c>
      <c r="U11" s="332">
        <f t="shared" ref="U11" si="196">(S11-T11)/ABS(T11)</f>
        <v>2.7795628991165562</v>
      </c>
      <c r="V11" s="331">
        <v>8865298</v>
      </c>
      <c r="W11" s="331">
        <f>+W8+W9</f>
        <v>3392948</v>
      </c>
      <c r="X11" s="332">
        <f t="shared" ref="X11" si="197">(V11-W11)/ABS(W11)</f>
        <v>1.6128599672025625</v>
      </c>
      <c r="Y11" s="331">
        <v>12529515</v>
      </c>
      <c r="Z11" s="331">
        <v>6258418</v>
      </c>
      <c r="AA11" s="332">
        <f t="shared" ref="AA11" si="198">(Y11-Z11)/ABS(Z11)</f>
        <v>1.0020259113405336</v>
      </c>
      <c r="AB11" s="333"/>
      <c r="AC11" s="331">
        <v>3287270</v>
      </c>
      <c r="AD11" s="331">
        <f t="shared" si="0"/>
        <v>2828593</v>
      </c>
      <c r="AE11" s="332">
        <f t="shared" ref="AE11" si="199">(AC11-AD11)/ABS(AD11)</f>
        <v>0.16215729869938872</v>
      </c>
      <c r="AF11" s="331">
        <v>3623224</v>
      </c>
      <c r="AG11" s="331">
        <f t="shared" si="1"/>
        <v>3003042</v>
      </c>
      <c r="AH11" s="332">
        <f t="shared" ref="AH11" si="200">(AF11-AG11)/ABS(AG11)</f>
        <v>0.20651792415823689</v>
      </c>
      <c r="AI11" s="331">
        <v>3259944</v>
      </c>
      <c r="AJ11" s="331">
        <f t="shared" si="2"/>
        <v>3033663</v>
      </c>
      <c r="AK11" s="332">
        <f t="shared" ref="AK11" si="201">(AI11-AJ11)/ABS(AJ11)</f>
        <v>7.4590025325818987E-2</v>
      </c>
      <c r="AL11" s="331">
        <v>4124243</v>
      </c>
      <c r="AM11" s="331">
        <f t="shared" si="3"/>
        <v>3664217</v>
      </c>
      <c r="AN11" s="332">
        <f t="shared" ref="AN11" si="202">(AL11-AM11)/ABS(AM11)</f>
        <v>0.12554551217900031</v>
      </c>
      <c r="AO11" s="331">
        <v>6910494</v>
      </c>
      <c r="AP11" s="331">
        <f t="shared" si="4"/>
        <v>5831635</v>
      </c>
      <c r="AQ11" s="332">
        <f t="shared" ref="AQ11" si="203">(AO11-AP11)/ABS(AP11)</f>
        <v>0.18500111889718748</v>
      </c>
      <c r="AR11" s="331">
        <v>10170438</v>
      </c>
      <c r="AS11" s="331">
        <f t="shared" si="5"/>
        <v>8865298</v>
      </c>
      <c r="AT11" s="332">
        <f t="shared" ref="AT11" si="204">(AR11-AS11)/ABS(AS11)</f>
        <v>0.14721896545384036</v>
      </c>
      <c r="AU11" s="331">
        <v>14294681</v>
      </c>
      <c r="AV11" s="331">
        <f t="shared" si="6"/>
        <v>12529515</v>
      </c>
      <c r="AW11" s="332">
        <f t="shared" ref="AW11" si="205">(AU11-AV11)/ABS(AV11)</f>
        <v>0.14088063265018638</v>
      </c>
      <c r="AX11" s="333"/>
      <c r="AY11" s="331">
        <f t="shared" si="105"/>
        <v>1017734</v>
      </c>
      <c r="AZ11" s="331">
        <f t="shared" si="21"/>
        <v>3287270</v>
      </c>
      <c r="BA11" s="332">
        <f t="shared" ref="BA11" si="206">(AY11-AZ11)/ABS(AZ11)</f>
        <v>-0.69040145774457229</v>
      </c>
      <c r="BB11" s="331">
        <f t="shared" si="106"/>
        <v>874410</v>
      </c>
      <c r="BC11" s="331">
        <f t="shared" si="23"/>
        <v>3623224</v>
      </c>
      <c r="BD11" s="332">
        <f t="shared" ref="BD11" si="207">(BB11-BC11)/ABS(BC11)</f>
        <v>-0.75866521087296834</v>
      </c>
      <c r="BE11" s="331">
        <f t="shared" si="107"/>
        <v>896825</v>
      </c>
      <c r="BF11" s="331">
        <f t="shared" si="25"/>
        <v>3259944</v>
      </c>
      <c r="BG11" s="332">
        <f t="shared" ref="BG11" si="208">(BE11-BF11)/ABS(BF11)</f>
        <v>-0.7248955810283858</v>
      </c>
      <c r="BH11" s="331">
        <f t="shared" si="108"/>
        <v>1091479</v>
      </c>
      <c r="BI11" s="331">
        <f t="shared" si="27"/>
        <v>4124243</v>
      </c>
      <c r="BJ11" s="332">
        <f t="shared" ref="BJ11" si="209">(BH11-BI11)/ABS(BI11)</f>
        <v>-0.73535046310316832</v>
      </c>
      <c r="BK11" s="331">
        <f t="shared" si="109"/>
        <v>1892144</v>
      </c>
      <c r="BL11" s="331">
        <f t="shared" si="29"/>
        <v>6910494</v>
      </c>
      <c r="BM11" s="332">
        <f t="shared" ref="BM11" si="210">(BK11-BL11)/ABS(BL11)</f>
        <v>-0.72619265713854897</v>
      </c>
      <c r="BN11" s="331">
        <f t="shared" si="110"/>
        <v>2788969</v>
      </c>
      <c r="BO11" s="331">
        <f t="shared" si="31"/>
        <v>10170438</v>
      </c>
      <c r="BP11" s="332">
        <f t="shared" ref="BP11" si="211">(BN11-BO11)/ABS(BO11)</f>
        <v>-0.72577690361024771</v>
      </c>
      <c r="BQ11" s="331">
        <f t="shared" si="111"/>
        <v>3880448</v>
      </c>
      <c r="BR11" s="331">
        <f t="shared" si="33"/>
        <v>14294681</v>
      </c>
      <c r="BS11" s="332">
        <f t="shared" ref="BS11" si="212">(BQ11-BR11)/ABS(BR11)</f>
        <v>-0.72853902790835279</v>
      </c>
      <c r="BT11" s="333"/>
      <c r="BU11" s="335">
        <f t="shared" si="35"/>
        <v>979156</v>
      </c>
      <c r="BV11" s="331">
        <v>1017734</v>
      </c>
      <c r="BW11" s="332">
        <f t="shared" ref="BW11" si="213">(BU11-BV11)/ABS(BV11)</f>
        <v>-3.7905778916691397E-2</v>
      </c>
      <c r="BX11" s="335">
        <f t="shared" si="37"/>
        <v>872933</v>
      </c>
      <c r="BY11" s="331">
        <v>874410</v>
      </c>
      <c r="BZ11" s="332">
        <f t="shared" ref="BZ11" si="214">(BX11-BY11)/ABS(BY11)</f>
        <v>-1.6891389622717033E-3</v>
      </c>
      <c r="CA11" s="335">
        <f t="shared" si="39"/>
        <v>917706</v>
      </c>
      <c r="CB11" s="331">
        <v>896825</v>
      </c>
      <c r="CC11" s="332">
        <f t="shared" ref="CC11" si="215">(CA11-CB11)/ABS(CB11)</f>
        <v>2.328324924037577E-2</v>
      </c>
      <c r="CD11" s="335">
        <f t="shared" si="41"/>
        <v>1184311</v>
      </c>
      <c r="CE11" s="331">
        <v>1091479</v>
      </c>
      <c r="CF11" s="332">
        <f t="shared" ref="CF11" si="216">(CD11-CE11)/ABS(CE11)</f>
        <v>8.5051567643536885E-2</v>
      </c>
      <c r="CG11" s="335">
        <f t="shared" si="43"/>
        <v>1852089</v>
      </c>
      <c r="CH11" s="331">
        <v>1892144</v>
      </c>
      <c r="CI11" s="332">
        <f t="shared" ref="CI11" si="217">(CG11-CH11)/ABS(CH11)</f>
        <v>-2.116910763662808E-2</v>
      </c>
      <c r="CJ11" s="335">
        <f t="shared" si="45"/>
        <v>2769795</v>
      </c>
      <c r="CK11" s="331">
        <v>2788969</v>
      </c>
      <c r="CL11" s="332">
        <f t="shared" ref="CL11" si="218">(CJ11-CK11)/ABS(CK11)</f>
        <v>-6.8749419588385527E-3</v>
      </c>
      <c r="CM11" s="335">
        <f t="shared" si="47"/>
        <v>3954106</v>
      </c>
      <c r="CN11" s="331">
        <v>3880448</v>
      </c>
      <c r="CO11" s="332">
        <f t="shared" ref="CO11" si="219">(CM11-CN11)/ABS(CN11)</f>
        <v>1.8981828902229846E-2</v>
      </c>
      <c r="CP11" s="333"/>
      <c r="CQ11" s="335">
        <f t="shared" si="49"/>
        <v>1001122</v>
      </c>
      <c r="CR11" s="331">
        <v>979156</v>
      </c>
      <c r="CS11" s="332">
        <f t="shared" ref="CS11" si="220">(CQ11-CR11)/ABS(CR11)</f>
        <v>2.2433606085240757E-2</v>
      </c>
      <c r="CT11" s="335">
        <f t="shared" si="51"/>
        <v>911875</v>
      </c>
      <c r="CU11" s="331">
        <v>872933</v>
      </c>
      <c r="CV11" s="332">
        <f t="shared" ref="CV11" si="221">(CT11-CU11)/ABS(CU11)</f>
        <v>4.4610525664627185E-2</v>
      </c>
      <c r="CW11" s="335">
        <f t="shared" si="53"/>
        <v>901871</v>
      </c>
      <c r="CX11" s="331">
        <v>917706</v>
      </c>
      <c r="CY11" s="332">
        <f t="shared" ref="CY11" si="222">(CW11-CX11)/ABS(CX11)</f>
        <v>-1.7254981442858607E-2</v>
      </c>
      <c r="CZ11" s="335">
        <f t="shared" si="55"/>
        <v>1142061</v>
      </c>
      <c r="DA11" s="331">
        <v>1184311</v>
      </c>
      <c r="DB11" s="332">
        <f t="shared" ref="DB11" si="223">(CZ11-DA11)/ABS(DA11)</f>
        <v>-3.5674750973350752E-2</v>
      </c>
      <c r="DC11" s="335">
        <f t="shared" si="57"/>
        <v>1912997</v>
      </c>
      <c r="DD11" s="331">
        <v>1852089</v>
      </c>
      <c r="DE11" s="332">
        <f t="shared" ref="DE11" si="224">(DC11-DD11)/ABS(DD11)</f>
        <v>3.2886108604932053E-2</v>
      </c>
      <c r="DF11" s="335">
        <f t="shared" si="59"/>
        <v>2814868</v>
      </c>
      <c r="DG11" s="331">
        <v>2769795</v>
      </c>
      <c r="DH11" s="332">
        <f t="shared" ref="DH11" si="225">(DF11-DG11)/ABS(DG11)</f>
        <v>1.6273045478094949E-2</v>
      </c>
      <c r="DI11" s="335">
        <f t="shared" si="61"/>
        <v>3956929</v>
      </c>
      <c r="DJ11" s="331">
        <v>3954106</v>
      </c>
      <c r="DK11" s="332">
        <f t="shared" ref="DK11" si="226">(DI11-DJ11)/ABS(DJ11)</f>
        <v>7.1394140673011796E-4</v>
      </c>
      <c r="DL11" s="333"/>
      <c r="DM11" s="336">
        <v>1016535</v>
      </c>
      <c r="DN11" s="337">
        <v>1001122</v>
      </c>
      <c r="DO11" s="338">
        <f t="shared" si="63"/>
        <v>1.5395725995433124E-2</v>
      </c>
      <c r="DP11" s="336">
        <v>959633</v>
      </c>
      <c r="DQ11" s="337">
        <v>911875</v>
      </c>
      <c r="DR11" s="338">
        <f t="shared" si="64"/>
        <v>5.237340644276902E-2</v>
      </c>
      <c r="DS11" s="336">
        <v>1061678</v>
      </c>
      <c r="DT11" s="337">
        <v>901871</v>
      </c>
      <c r="DU11" s="338">
        <f t="shared" si="65"/>
        <v>0.17719496469007209</v>
      </c>
      <c r="DV11" s="336">
        <v>1395683</v>
      </c>
      <c r="DW11" s="337">
        <v>1142061</v>
      </c>
      <c r="DX11" s="338">
        <f t="shared" si="66"/>
        <v>0.222073952266998</v>
      </c>
      <c r="DY11" s="336">
        <v>1976168</v>
      </c>
      <c r="DZ11" s="337">
        <v>1912997</v>
      </c>
      <c r="EA11" s="338">
        <f t="shared" si="67"/>
        <v>3.3022006830120486E-2</v>
      </c>
      <c r="EB11" s="336">
        <v>3037846</v>
      </c>
      <c r="EC11" s="337">
        <v>2814868</v>
      </c>
      <c r="ED11" s="338">
        <f t="shared" si="68"/>
        <v>7.92143716863455E-2</v>
      </c>
      <c r="EE11" s="336">
        <v>4433529</v>
      </c>
      <c r="EF11" s="337">
        <v>3956929</v>
      </c>
      <c r="EG11" s="338">
        <f t="shared" si="69"/>
        <v>0.12044694256581304</v>
      </c>
      <c r="EH11" s="333"/>
      <c r="EI11" s="336">
        <v>1174498</v>
      </c>
      <c r="EJ11" s="337">
        <v>1016535</v>
      </c>
      <c r="EK11" s="338">
        <f t="shared" ref="EK11" si="227">(EI11-EJ11)/ABS(EJ11)</f>
        <v>0.15539356736364218</v>
      </c>
      <c r="EL11" s="336">
        <v>1186872</v>
      </c>
      <c r="EM11" s="337">
        <v>959633</v>
      </c>
      <c r="EN11" s="338">
        <f t="shared" ref="EN11" si="228">(EL11-EM11)/ABS(EM11)</f>
        <v>0.23679781749898138</v>
      </c>
      <c r="EO11" s="336">
        <v>1303681</v>
      </c>
      <c r="EP11" s="337">
        <v>1061678</v>
      </c>
      <c r="EQ11" s="338">
        <f t="shared" ref="EQ11" si="229">(EO11-EP11)/ABS(EP11)</f>
        <v>0.22794387752218659</v>
      </c>
      <c r="ER11" s="336">
        <v>1574532</v>
      </c>
      <c r="ES11" s="337">
        <v>1395683</v>
      </c>
      <c r="ET11" s="338">
        <f t="shared" ref="ET11" si="230">(ER11-ES11)/ABS(ES11)</f>
        <v>0.1281444282118504</v>
      </c>
      <c r="EU11" s="336">
        <v>2361370</v>
      </c>
      <c r="EV11" s="337">
        <v>1976168</v>
      </c>
      <c r="EW11" s="338">
        <f t="shared" ref="EW11" si="231">(EU11-EV11)/ABS(EV11)</f>
        <v>0.19492371093955574</v>
      </c>
      <c r="EX11" s="336">
        <v>3665051</v>
      </c>
      <c r="EY11" s="337">
        <v>3037846</v>
      </c>
      <c r="EZ11" s="338">
        <f t="shared" ref="EZ11" si="232">(EX11-EY11)/ABS(EY11)</f>
        <v>0.20646372462593562</v>
      </c>
      <c r="FA11" s="336">
        <v>5239583</v>
      </c>
      <c r="FB11" s="337">
        <v>4433529</v>
      </c>
      <c r="FC11" s="338">
        <f t="shared" ref="FC11" si="233">(FA11-FB11)/ABS(FB11)</f>
        <v>0.18180866754226713</v>
      </c>
      <c r="FD11" s="333"/>
      <c r="FE11" s="336">
        <v>1432919</v>
      </c>
      <c r="FF11" s="337">
        <v>1174498</v>
      </c>
      <c r="FG11" s="338">
        <f t="shared" ref="FG11" si="234">(FE11-FF11)/ABS(FF11)</f>
        <v>0.22002676888338676</v>
      </c>
      <c r="FH11" s="336">
        <v>1339428</v>
      </c>
      <c r="FI11" s="337">
        <v>1186872</v>
      </c>
      <c r="FJ11" s="338">
        <f t="shared" ref="FJ11" si="235">(FH11-FI11)/ABS(FI11)</f>
        <v>0.12853618587345561</v>
      </c>
      <c r="FK11" s="336">
        <v>1279870</v>
      </c>
      <c r="FL11" s="337">
        <v>1303681</v>
      </c>
      <c r="FM11" s="338">
        <f t="shared" ref="FM11" si="236">(FK11-FL11)/ABS(FL11)</f>
        <v>-1.8264437389207942E-2</v>
      </c>
      <c r="FN11" s="336">
        <v>1373826</v>
      </c>
      <c r="FO11" s="337">
        <v>1574532</v>
      </c>
      <c r="FP11" s="338">
        <f t="shared" ref="FP11" si="237">(FN11-FO11)/ABS(FO11)</f>
        <v>-0.12747025782899299</v>
      </c>
      <c r="FQ11" s="336">
        <v>2772347</v>
      </c>
      <c r="FR11" s="337">
        <v>2361370</v>
      </c>
      <c r="FS11" s="338">
        <f t="shared" ref="FS11" si="238">(FQ11-FR11)/ABS(FR11)</f>
        <v>0.17404176389130038</v>
      </c>
      <c r="FT11" s="336">
        <v>4052217</v>
      </c>
      <c r="FU11" s="337">
        <v>3665051</v>
      </c>
      <c r="FV11" s="338">
        <f t="shared" ref="FV11" si="239">(FT11-FU11)/ABS(FU11)</f>
        <v>0.10563727489740252</v>
      </c>
      <c r="FW11" s="336">
        <v>5426043</v>
      </c>
      <c r="FX11" s="337">
        <v>5239583</v>
      </c>
      <c r="FY11" s="338">
        <f t="shared" ref="FY11" si="240">(FW11-FX11)/ABS(FX11)</f>
        <v>3.5586801468742837E-2</v>
      </c>
      <c r="GA11" s="336">
        <v>1321953</v>
      </c>
      <c r="GB11" s="337">
        <v>1432919</v>
      </c>
      <c r="GC11" s="338">
        <f t="shared" ref="GC11" si="241">(GA11-GB11)/ABS(GB11)</f>
        <v>-7.7440525249508174E-2</v>
      </c>
      <c r="GD11" s="336">
        <v>1299704</v>
      </c>
      <c r="GE11" s="337">
        <v>1339428</v>
      </c>
      <c r="GF11" s="338">
        <f t="shared" ref="GF11" si="242">(GD11-GE11)/ABS(GE11)</f>
        <v>-2.9657435860680828E-2</v>
      </c>
      <c r="GG11" s="336">
        <v>1286381</v>
      </c>
      <c r="GH11" s="337">
        <v>1279870</v>
      </c>
      <c r="GI11" s="338">
        <f t="shared" ref="GI11" si="243">(GG11-GH11)/ABS(GH11)</f>
        <v>5.0872354223475821E-3</v>
      </c>
      <c r="GJ11" s="336">
        <v>1624970</v>
      </c>
      <c r="GK11" s="337">
        <v>1373826</v>
      </c>
      <c r="GL11" s="338">
        <f t="shared" ref="GL11" si="244">(GJ11-GK11)/ABS(GK11)</f>
        <v>0.18280626513110101</v>
      </c>
      <c r="GM11" s="336">
        <v>2621657</v>
      </c>
      <c r="GN11" s="337">
        <v>2772347</v>
      </c>
      <c r="GO11" s="338">
        <f t="shared" ref="GO11" si="245">(GM11-GN11)/ABS(GN11)</f>
        <v>-5.4354667723773398E-2</v>
      </c>
      <c r="GP11" s="336">
        <v>3908038</v>
      </c>
      <c r="GQ11" s="337">
        <v>4052217</v>
      </c>
      <c r="GR11" s="338">
        <f t="shared" ref="GR11" si="246">(GP11-GQ11)/ABS(GQ11)</f>
        <v>-3.5580276179681396E-2</v>
      </c>
      <c r="GS11" s="336">
        <v>5533008</v>
      </c>
      <c r="GT11" s="337">
        <v>5426043</v>
      </c>
      <c r="GU11" s="338">
        <f t="shared" ref="GU11" si="247">(GS11-GT11)/ABS(GT11)</f>
        <v>1.9713260657904848E-2</v>
      </c>
      <c r="GW11" s="336">
        <v>1382773</v>
      </c>
      <c r="GX11" s="337">
        <v>1321953</v>
      </c>
      <c r="GY11" s="338">
        <f t="shared" ref="GY11" si="248">(GW11-GX11)/ABS(GX11)</f>
        <v>4.6007687111417728E-2</v>
      </c>
      <c r="GZ11" s="336">
        <v>1335783</v>
      </c>
      <c r="HA11" s="337">
        <v>1299704</v>
      </c>
      <c r="HB11" s="338">
        <f t="shared" ref="HB11" si="249">(GZ11-HA11)/ABS(HA11)</f>
        <v>2.7759397524359391E-2</v>
      </c>
      <c r="HC11" s="336">
        <v>1312056</v>
      </c>
      <c r="HD11" s="337">
        <v>1286381</v>
      </c>
      <c r="HE11" s="338">
        <f t="shared" ref="HE11" si="250">(HC11-HD11)/ABS(HD11)</f>
        <v>1.9959094545084231E-2</v>
      </c>
      <c r="HF11" s="336">
        <v>1612428</v>
      </c>
      <c r="HG11" s="337">
        <v>1624970</v>
      </c>
      <c r="HH11" s="338">
        <f t="shared" ref="HH11" si="251">(HF11-HG11)/ABS(HG11)</f>
        <v>-7.7182963377785433E-3</v>
      </c>
      <c r="HI11" s="336">
        <v>2718556</v>
      </c>
      <c r="HJ11" s="337">
        <v>2621657</v>
      </c>
      <c r="HK11" s="338">
        <f t="shared" ref="HK11" si="252">(HI11-HJ11)/ABS(HJ11)</f>
        <v>3.6960975444156122E-2</v>
      </c>
      <c r="HL11" s="336">
        <v>4030612</v>
      </c>
      <c r="HM11" s="337">
        <v>3908038</v>
      </c>
      <c r="HN11" s="338">
        <f t="shared" ref="HN11" si="253">(HL11-HM11)/ABS(HM11)</f>
        <v>3.1364587550069885E-2</v>
      </c>
      <c r="HO11" s="336">
        <v>5643040</v>
      </c>
      <c r="HP11" s="337">
        <v>5533008</v>
      </c>
      <c r="HQ11" s="338">
        <f t="shared" ref="HQ11" si="254">(HO11-HP11)/ABS(HP11)</f>
        <v>1.9886470433442351E-2</v>
      </c>
      <c r="HS11" s="336">
        <v>1424318</v>
      </c>
      <c r="HT11" s="337">
        <v>1382773</v>
      </c>
      <c r="HU11" s="338">
        <f t="shared" ref="HU11" si="255">(HS11-HT11)/ABS(HT11)</f>
        <v>3.0044700033917352E-2</v>
      </c>
      <c r="HV11" s="336">
        <v>1356402</v>
      </c>
      <c r="HW11" s="337">
        <v>1335783</v>
      </c>
      <c r="HX11" s="338">
        <f t="shared" ref="HX11" si="256">(HV11-HW11)/ABS(HW11)</f>
        <v>1.5435890410343597E-2</v>
      </c>
      <c r="HY11" s="336">
        <v>-2780720</v>
      </c>
      <c r="HZ11" s="337">
        <v>1312056</v>
      </c>
      <c r="IA11" s="338">
        <f t="shared" ref="IA11" si="257">(HY11-HZ11)/ABS(HZ11)</f>
        <v>-3.1193607589919941</v>
      </c>
      <c r="IB11" s="336">
        <v>0</v>
      </c>
      <c r="IC11" s="337">
        <v>1612428</v>
      </c>
      <c r="ID11" s="338">
        <f t="shared" ref="ID11" si="258">(IB11-IC11)/ABS(IC11)</f>
        <v>-1</v>
      </c>
      <c r="IE11" s="336">
        <v>2780720</v>
      </c>
      <c r="IF11" s="337">
        <v>2718556</v>
      </c>
      <c r="IG11" s="338">
        <f t="shared" ref="IG11" si="259">(IE11-IF11)/ABS(IF11)</f>
        <v>2.2866551213217606E-2</v>
      </c>
      <c r="IH11" s="336">
        <v>0</v>
      </c>
      <c r="II11" s="337">
        <v>4030612</v>
      </c>
      <c r="IJ11" s="338">
        <f t="shared" ref="IJ11" si="260">(IH11-II11)/ABS(II11)</f>
        <v>-1</v>
      </c>
      <c r="IK11" s="336">
        <v>0</v>
      </c>
      <c r="IL11" s="337">
        <v>5643040</v>
      </c>
      <c r="IM11" s="338">
        <f t="shared" ref="IM11" si="261">(IK11-IL11)/ABS(IL11)</f>
        <v>-1</v>
      </c>
    </row>
    <row r="12" spans="1:247" s="65" customFormat="1" ht="11.25">
      <c r="A12" s="57" t="s">
        <v>9</v>
      </c>
      <c r="B12" s="57"/>
      <c r="C12" s="58" t="s">
        <v>9</v>
      </c>
      <c r="D12" s="59" t="s">
        <v>248</v>
      </c>
      <c r="E12" s="59" t="s">
        <v>682</v>
      </c>
      <c r="F12" s="431"/>
      <c r="G12" s="60">
        <f>IFERROR(G11/G$8,"")</f>
        <v>0.23609944981497039</v>
      </c>
      <c r="H12" s="60">
        <f>IFERROR(H11/H$8,"")</f>
        <v>0.25289545189881607</v>
      </c>
      <c r="I12" s="61">
        <f>(G12-H12)*10000</f>
        <v>-167.96002083845684</v>
      </c>
      <c r="J12" s="60">
        <f>IFERROR(J11/J$8,"")</f>
        <v>0.25309930641814793</v>
      </c>
      <c r="K12" s="60">
        <f>IFERROR(K11/K$8,"")</f>
        <v>0.25816584169394852</v>
      </c>
      <c r="L12" s="61">
        <f>(J12-K12)*10000</f>
        <v>-50.665352758005881</v>
      </c>
      <c r="M12" s="60">
        <f>IFERROR(M11/M$8,"")</f>
        <v>0.23657533433625175</v>
      </c>
      <c r="N12" s="60">
        <f>IFERROR(N11/N$8,"")</f>
        <v>0.26493200772406461</v>
      </c>
      <c r="O12" s="61">
        <f>(M12-N12)*10000</f>
        <v>-283.56673387812862</v>
      </c>
      <c r="P12" s="60">
        <f>IFERROR(P11/P$8,"")</f>
        <v>0.24529299966267515</v>
      </c>
      <c r="Q12" s="60">
        <f>IFERROR(Q11/Q$8,"")</f>
        <v>0.26245716916927919</v>
      </c>
      <c r="R12" s="61">
        <f>(P12-Q12)*10000</f>
        <v>-171.64169506604043</v>
      </c>
      <c r="S12" s="60">
        <f>IFERROR(S11/S$8,"")</f>
        <v>0.24455822835829302</v>
      </c>
      <c r="T12" s="60">
        <f>IFERROR(T11/T$8,"")</f>
        <v>0.25530578834032103</v>
      </c>
      <c r="U12" s="61">
        <f>(S12-T12)*10000</f>
        <v>-107.47559982028004</v>
      </c>
      <c r="V12" s="60">
        <f>IFERROR(V11/V$8,"")</f>
        <v>0.24176657713013602</v>
      </c>
      <c r="W12" s="60">
        <f>IFERROR(W11/W$8,"")</f>
        <v>0.26046811128246466</v>
      </c>
      <c r="X12" s="61">
        <f>(V12-W12)*10000</f>
        <v>-187.01534152328642</v>
      </c>
      <c r="Y12" s="60">
        <f>IFERROR(Y11/Y$8,"")</f>
        <v>0.24278733360648774</v>
      </c>
      <c r="Z12" s="60">
        <f>IFERROR(Z11/Z$8,"")</f>
        <v>0.26026888246683821</v>
      </c>
      <c r="AA12" s="61">
        <f>(Y12-Z12)*10000</f>
        <v>-174.81548860350472</v>
      </c>
      <c r="AB12" s="62"/>
      <c r="AC12" s="60">
        <f>IFERROR(AC11/AC$8,"")</f>
        <v>0.24303498033737167</v>
      </c>
      <c r="AD12" s="60">
        <f>IFERROR(AD11/AD$8,"")</f>
        <v>0.23609944981497039</v>
      </c>
      <c r="AE12" s="61">
        <f>(AC12-AD12)*10000</f>
        <v>69.355305224012838</v>
      </c>
      <c r="AF12" s="60">
        <f>IFERROR(AF11/AF$8,"")</f>
        <v>0.27308563392311308</v>
      </c>
      <c r="AG12" s="60">
        <f>IFERROR(AG11/AG$8,"")</f>
        <v>0.25309930641814793</v>
      </c>
      <c r="AH12" s="61">
        <f>(AF12-AG12)*10000</f>
        <v>199.86327504965152</v>
      </c>
      <c r="AI12" s="60">
        <f>IFERROR(AI11/AI$8,"")</f>
        <v>0.2341990681734307</v>
      </c>
      <c r="AJ12" s="60">
        <f>IFERROR(AJ11/AJ$8,"")</f>
        <v>0.23657533433625175</v>
      </c>
      <c r="AK12" s="61">
        <f>(AI12-AJ12)*10000</f>
        <v>-23.762661628210502</v>
      </c>
      <c r="AL12" s="60">
        <f>IFERROR(AL11/AL$8,"")</f>
        <v>0.26219587166281005</v>
      </c>
      <c r="AM12" s="60">
        <f>IFERROR(AM11/AM$8,"")</f>
        <v>0.24529299966267515</v>
      </c>
      <c r="AN12" s="61">
        <f>(AL12-AM12)*10000</f>
        <v>169.02872000134906</v>
      </c>
      <c r="AO12" s="60">
        <f>IFERROR(AO11/AO$8,"")</f>
        <v>0.25791551829065068</v>
      </c>
      <c r="AP12" s="60">
        <f>IFERROR(AP11/AP$8,"")</f>
        <v>0.24455822835829302</v>
      </c>
      <c r="AQ12" s="61">
        <f>(AO12-AP12)*10000</f>
        <v>133.57289932357656</v>
      </c>
      <c r="AR12" s="60">
        <f t="shared" ref="AR12" si="262">IFERROR(AR11/AR$8,"")</f>
        <v>0.24980703421892131</v>
      </c>
      <c r="AS12" s="60">
        <f>IFERROR(AS11/AS$8,"")</f>
        <v>0.24176657713013602</v>
      </c>
      <c r="AT12" s="61">
        <f>(AR12-AS12)*10000</f>
        <v>80.404570887852856</v>
      </c>
      <c r="AU12" s="60">
        <f>IFERROR(AU11/AU$8,"")</f>
        <v>0.25325958740922205</v>
      </c>
      <c r="AV12" s="60">
        <f>IFERROR(AV11/AV$8,"")</f>
        <v>0.24278733360648774</v>
      </c>
      <c r="AW12" s="61">
        <f>(AU12-AV12)*10000</f>
        <v>104.72253802734311</v>
      </c>
      <c r="AX12" s="62"/>
      <c r="AY12" s="60">
        <f t="shared" si="105"/>
        <v>0.27203686982814429</v>
      </c>
      <c r="AZ12" s="60">
        <f>IFERROR(AZ11/AZ$8,"")</f>
        <v>0.24303498033737167</v>
      </c>
      <c r="BA12" s="61">
        <f>(AY12-AZ12)*10000</f>
        <v>290.01889490772618</v>
      </c>
      <c r="BB12" s="60">
        <f t="shared" si="106"/>
        <v>0.24582158684678385</v>
      </c>
      <c r="BC12" s="60">
        <f>IFERROR(BC11/BC$8,"")</f>
        <v>0.27308563392311308</v>
      </c>
      <c r="BD12" s="61">
        <f>(BB12-BC12)*10000</f>
        <v>-272.64047076329234</v>
      </c>
      <c r="BE12" s="60">
        <f t="shared" si="107"/>
        <v>0.25442017193875932</v>
      </c>
      <c r="BF12" s="60">
        <f>IFERROR(BF11/BF$8,"")</f>
        <v>0.2341990681734307</v>
      </c>
      <c r="BG12" s="61">
        <f>(BE12-BF12)*10000</f>
        <v>202.21103765328624</v>
      </c>
      <c r="BH12" s="60">
        <f t="shared" si="108"/>
        <v>0.26971429503382549</v>
      </c>
      <c r="BI12" s="60">
        <f>IFERROR(BI11/BI$8,"")</f>
        <v>0.26219587166281005</v>
      </c>
      <c r="BJ12" s="61">
        <f>(BH12-BI12)*10000</f>
        <v>75.184233710154373</v>
      </c>
      <c r="BK12" s="60">
        <f t="shared" si="109"/>
        <v>0.25925981748511356</v>
      </c>
      <c r="BL12" s="60">
        <f>IFERROR(BL11/BL$8,"")</f>
        <v>0.25791551829065068</v>
      </c>
      <c r="BM12" s="61">
        <f>(BK12-BL12)*10000</f>
        <v>13.442991944628835</v>
      </c>
      <c r="BN12" s="60">
        <f t="shared" si="110"/>
        <v>0.25768361200861478</v>
      </c>
      <c r="BO12" s="60">
        <f>IFERROR(BO11/BO$8,"")</f>
        <v>0.24980703421892131</v>
      </c>
      <c r="BP12" s="61">
        <f>(BN12-BO12)*10000</f>
        <v>78.765777896934736</v>
      </c>
      <c r="BQ12" s="60">
        <f t="shared" si="111"/>
        <v>0.26095769698333432</v>
      </c>
      <c r="BR12" s="60">
        <f>IFERROR(BR11/BR$8,"")</f>
        <v>0.25325958740922205</v>
      </c>
      <c r="BS12" s="61">
        <f>(BQ12-BR12)*10000</f>
        <v>76.981095741122658</v>
      </c>
      <c r="BT12" s="62"/>
      <c r="BU12" s="63">
        <f t="shared" si="35"/>
        <v>0.26508360173622403</v>
      </c>
      <c r="BV12" s="60">
        <f>IFERROR(BV11/BV$8,"")</f>
        <v>0.27203686982814429</v>
      </c>
      <c r="BW12" s="61">
        <f>(BU12-BV12)*10000</f>
        <v>-69.532680919202619</v>
      </c>
      <c r="BX12" s="63">
        <f t="shared" si="37"/>
        <v>0.23913856390242727</v>
      </c>
      <c r="BY12" s="60">
        <f>IFERROR(BY11/BY$8,"")</f>
        <v>0.24582158684678385</v>
      </c>
      <c r="BZ12" s="61">
        <f>(BX12-BY12)*10000</f>
        <v>-66.830229443565756</v>
      </c>
      <c r="CA12" s="63">
        <f t="shared" si="39"/>
        <v>0.25319736491055655</v>
      </c>
      <c r="CB12" s="60">
        <f>IFERROR(CB11/CB$8,"")</f>
        <v>0.25442017193875932</v>
      </c>
      <c r="CC12" s="61">
        <f>(CA12-CB12)*10000</f>
        <v>-12.228070282027659</v>
      </c>
      <c r="CD12" s="63">
        <f t="shared" si="41"/>
        <v>0.27385901999015844</v>
      </c>
      <c r="CE12" s="60">
        <f>IFERROR(CE11/CE$8,"")</f>
        <v>0.26971429503382549</v>
      </c>
      <c r="CF12" s="61">
        <f>(CD12-CE12)*10000</f>
        <v>41.447249563329457</v>
      </c>
      <c r="CG12" s="63">
        <f t="shared" si="43"/>
        <v>0.25218781479410779</v>
      </c>
      <c r="CH12" s="60">
        <f>IFERROR(CH11/CH$8,"")</f>
        <v>0.25925981748511356</v>
      </c>
      <c r="CI12" s="61">
        <f>(CG12-CH12)*10000</f>
        <v>-70.72002691005774</v>
      </c>
      <c r="CJ12" s="63">
        <f t="shared" si="45"/>
        <v>0.2525214123464759</v>
      </c>
      <c r="CK12" s="60">
        <f>IFERROR(CK11/CK$8,"")</f>
        <v>0.25768361200861478</v>
      </c>
      <c r="CL12" s="61">
        <f>(CJ12-CK12)*10000</f>
        <v>-51.621996621388774</v>
      </c>
      <c r="CM12" s="63">
        <f t="shared" si="47"/>
        <v>0.25855519125868864</v>
      </c>
      <c r="CN12" s="60">
        <f>IFERROR(CN11/CN$8,"")</f>
        <v>0.26095769698333432</v>
      </c>
      <c r="CO12" s="61">
        <f>(CM12-CN12)*10000</f>
        <v>-24.025057246456761</v>
      </c>
      <c r="CP12" s="62"/>
      <c r="CQ12" s="63">
        <f t="shared" si="49"/>
        <v>0.24704233088731184</v>
      </c>
      <c r="CR12" s="60">
        <f>IFERROR(CR11/CR$8,"")</f>
        <v>0.26508360173622403</v>
      </c>
      <c r="CS12" s="61">
        <f>(CQ12-CR12)*10000</f>
        <v>-180.41270848912188</v>
      </c>
      <c r="CT12" s="63">
        <f t="shared" si="51"/>
        <v>0.24722404171284679</v>
      </c>
      <c r="CU12" s="60">
        <f>IFERROR(CU11/CU$8,"")</f>
        <v>0.23913856390242727</v>
      </c>
      <c r="CV12" s="61">
        <f>(CT12-CU12)*10000</f>
        <v>80.854778104195162</v>
      </c>
      <c r="CW12" s="63">
        <f t="shared" si="53"/>
        <v>0.24709207468946742</v>
      </c>
      <c r="CX12" s="60">
        <f>IFERROR(CX11/CX$8,"")</f>
        <v>0.25319736491055655</v>
      </c>
      <c r="CY12" s="61">
        <f>(CW12-CX12)*10000</f>
        <v>-61.052902210891325</v>
      </c>
      <c r="CZ12" s="63">
        <f t="shared" si="55"/>
        <v>0.26284409275645437</v>
      </c>
      <c r="DA12" s="60">
        <f>IFERROR(DA11/DA$8,"")</f>
        <v>0.27385901999015844</v>
      </c>
      <c r="DB12" s="61">
        <f>(CZ12-DA12)*10000</f>
        <v>-110.14927233704064</v>
      </c>
      <c r="DC12" s="63">
        <f t="shared" si="57"/>
        <v>0.24712891429625572</v>
      </c>
      <c r="DD12" s="60">
        <f>IFERROR(DD11/DD$8,"")</f>
        <v>0.25218781479410779</v>
      </c>
      <c r="DE12" s="61">
        <f>(DC12-DD12)*10000</f>
        <v>-50.589004978520705</v>
      </c>
      <c r="DF12" s="63">
        <f t="shared" si="59"/>
        <v>0.24711710985665131</v>
      </c>
      <c r="DG12" s="60">
        <f>IFERROR(DG11/DG$8,"")</f>
        <v>0.2525214123464759</v>
      </c>
      <c r="DH12" s="61">
        <f>(DF12-DG12)*10000</f>
        <v>-54.043024898245974</v>
      </c>
      <c r="DI12" s="63">
        <f t="shared" si="61"/>
        <v>0.25145967749161641</v>
      </c>
      <c r="DJ12" s="60">
        <f>IFERROR(DJ11/DJ$8,"")</f>
        <v>0.25855519125868864</v>
      </c>
      <c r="DK12" s="61">
        <f>(DI12-DJ12)*10000</f>
        <v>-70.955137670722365</v>
      </c>
      <c r="DL12" s="62"/>
      <c r="DM12" s="63">
        <f>IFERROR(DM11/DM$8,"")</f>
        <v>0.26616633134092937</v>
      </c>
      <c r="DN12" s="60">
        <f>IFERROR(DN11/DN$8,"")</f>
        <v>0.24704233088731184</v>
      </c>
      <c r="DO12" s="61">
        <f>(DM12-DN12)*10000</f>
        <v>191.24000453617535</v>
      </c>
      <c r="DP12" s="63">
        <f>IFERROR(DP11/DP$8,"")</f>
        <v>0.25959271098689179</v>
      </c>
      <c r="DQ12" s="60">
        <f>IFERROR(DQ11/DQ$8,"")</f>
        <v>0.24722404171284679</v>
      </c>
      <c r="DR12" s="61">
        <f>(DP12-DQ12)*10000</f>
        <v>123.68669274045007</v>
      </c>
      <c r="DS12" s="63">
        <f>IFERROR(DS11/DS$8,"")</f>
        <v>0.25497465450902851</v>
      </c>
      <c r="DT12" s="60">
        <f>IFERROR(DT11/DT$8,"")</f>
        <v>0.24709207468946742</v>
      </c>
      <c r="DU12" s="61">
        <f>(DS12-DT12)*10000</f>
        <v>78.825798195610858</v>
      </c>
      <c r="DV12" s="63">
        <f>IFERROR(DV11/DV$8,"")</f>
        <v>0.26621612007166578</v>
      </c>
      <c r="DW12" s="60">
        <f>IFERROR(DW11/DW$8,"")</f>
        <v>0.26284409275645437</v>
      </c>
      <c r="DX12" s="61">
        <f>(DV12-DW12)*10000</f>
        <v>33.720273152114125</v>
      </c>
      <c r="DY12" s="63">
        <f>IFERROR(DY11/DY$8,"")</f>
        <v>0.26293308589211162</v>
      </c>
      <c r="DZ12" s="60">
        <f>IFERROR(DZ11/DZ$8,"")</f>
        <v>0.24712891429625572</v>
      </c>
      <c r="EA12" s="61">
        <f>(DY12-DZ12)*10000</f>
        <v>158.041715958559</v>
      </c>
      <c r="EB12" s="63">
        <f>IFERROR(EB11/EB$8,"")</f>
        <v>0.26009587904363429</v>
      </c>
      <c r="EC12" s="60">
        <f>IFERROR(EC11/EC$8,"")</f>
        <v>0.24711710985665131</v>
      </c>
      <c r="ED12" s="61">
        <f>(EB12-EC12)*10000</f>
        <v>129.78769186982987</v>
      </c>
      <c r="EE12" s="63">
        <f>IFERROR(EE11/EE$8,"")</f>
        <v>0.26199197098990479</v>
      </c>
      <c r="EF12" s="60">
        <f>IFERROR(EF11/EF$8,"")</f>
        <v>0.25145967749161641</v>
      </c>
      <c r="EG12" s="61">
        <f>(EE12-EF12)*10000</f>
        <v>105.32293498288381</v>
      </c>
      <c r="EH12" s="62"/>
      <c r="EI12" s="63">
        <f>IFERROR(EI11/EI$8,"")</f>
        <v>0.25521651937095596</v>
      </c>
      <c r="EJ12" s="60">
        <f>IFERROR(EJ11/EJ$8,"")</f>
        <v>0.26616633134092937</v>
      </c>
      <c r="EK12" s="61">
        <f>(EI12-EJ12)*10000</f>
        <v>-109.4981196997341</v>
      </c>
      <c r="EL12" s="63">
        <f>IFERROR(EL11/EL$8,"")</f>
        <v>0.25160438945437086</v>
      </c>
      <c r="EM12" s="60">
        <f>IFERROR(EM11/EM$8,"")</f>
        <v>0.25959271098689179</v>
      </c>
      <c r="EN12" s="61">
        <f>(EL12-EM12)*10000</f>
        <v>-79.883215325209363</v>
      </c>
      <c r="EO12" s="63">
        <f>IFERROR(EO11/EO$8,"")</f>
        <v>0.2554311504365826</v>
      </c>
      <c r="EP12" s="60">
        <f>IFERROR(EP11/EP$8,"")</f>
        <v>0.25497465450902851</v>
      </c>
      <c r="EQ12" s="61">
        <f>(EO12-EP12)*10000</f>
        <v>4.564959275540903</v>
      </c>
      <c r="ER12" s="63">
        <f>IFERROR(ER11/ER$8,"")</f>
        <v>0.25409423097591827</v>
      </c>
      <c r="ES12" s="60">
        <f>IFERROR(ES11/ES$8,"")</f>
        <v>0.26621612007166578</v>
      </c>
      <c r="ET12" s="61">
        <f>(ER12-ES12)*10000</f>
        <v>-121.21889095747518</v>
      </c>
      <c r="EU12" s="63">
        <f>IFERROR(EU11/EU$8,"")</f>
        <v>0.25338811925767735</v>
      </c>
      <c r="EV12" s="60">
        <f>IFERROR(EV11/EV$8,"")</f>
        <v>0.26293308589211162</v>
      </c>
      <c r="EW12" s="61">
        <f>(EU12-EV12)*10000</f>
        <v>-95.449666344342717</v>
      </c>
      <c r="EX12" s="63">
        <f>IFERROR(EX11/EX$8,"")</f>
        <v>0.25411108222982598</v>
      </c>
      <c r="EY12" s="60">
        <f>IFERROR(EY11/EY$8,"")</f>
        <v>0.26009587904363429</v>
      </c>
      <c r="EZ12" s="61">
        <f>(EX12-EY12)*10000</f>
        <v>-59.847968138083132</v>
      </c>
      <c r="FA12" s="63">
        <f>IFERROR(FA11/FA$8,"")</f>
        <v>0.25410601807312849</v>
      </c>
      <c r="FB12" s="60">
        <f>IFERROR(FB11/FB$8,"")</f>
        <v>0.26199197098990479</v>
      </c>
      <c r="FC12" s="61">
        <f>(FA12-FB12)*10000</f>
        <v>-78.859529167762958</v>
      </c>
      <c r="FD12" s="62"/>
      <c r="FE12" s="63">
        <f>IFERROR(FE11/FE$8,"")</f>
        <v>0.26262436874032513</v>
      </c>
      <c r="FF12" s="60">
        <f>IFERROR(FF11/FF$8,"")</f>
        <v>0.25521651937095596</v>
      </c>
      <c r="FG12" s="61">
        <f>(FE12-FF12)*10000</f>
        <v>74.078493693691684</v>
      </c>
      <c r="FH12" s="63">
        <f>IFERROR(FH11/FH$8,"")</f>
        <v>0.26165200268796202</v>
      </c>
      <c r="FI12" s="60">
        <f>IFERROR(FI11/FI$8,"")</f>
        <v>0.25160438945437086</v>
      </c>
      <c r="FJ12" s="61">
        <f>(FH12-FI12)*10000</f>
        <v>100.47613233591157</v>
      </c>
      <c r="FK12" s="63">
        <f>IFERROR(FK11/FK$8,"")</f>
        <v>0.2494155191575447</v>
      </c>
      <c r="FL12" s="60">
        <f>IFERROR(FL11/FL$8,"")</f>
        <v>0.2554311504365826</v>
      </c>
      <c r="FM12" s="61">
        <f>(FK12-FL12)*10000</f>
        <v>-60.156312790378976</v>
      </c>
      <c r="FN12" s="63">
        <f>IFERROR(FN11/FN$8,"")</f>
        <v>0.25369173768719061</v>
      </c>
      <c r="FO12" s="60">
        <f>IFERROR(FO11/FO$8,"")</f>
        <v>0.25409423097591827</v>
      </c>
      <c r="FP12" s="61">
        <f>(FN12-FO12)*10000</f>
        <v>-4.0249328872765666</v>
      </c>
      <c r="FQ12" s="63">
        <f>IFERROR(FQ11/FQ$8,"")</f>
        <v>0.26215368036799802</v>
      </c>
      <c r="FR12" s="60">
        <f>IFERROR(FR11/FR$8,"")</f>
        <v>0.25338811925767735</v>
      </c>
      <c r="FS12" s="61">
        <f>(FQ12-FR12)*10000</f>
        <v>87.655611103206738</v>
      </c>
      <c r="FT12" s="63">
        <f>IFERROR(FT11/FT$8,"")</f>
        <v>0.25799205704604344</v>
      </c>
      <c r="FU12" s="60">
        <f>IFERROR(FU11/FU$8,"")</f>
        <v>0.25411108222982598</v>
      </c>
      <c r="FV12" s="61">
        <f>(FT12-FU12)*10000</f>
        <v>38.809748162174643</v>
      </c>
      <c r="FW12" s="63">
        <f>IFERROR(FW11/FW$8,"")</f>
        <v>0.25688952990298736</v>
      </c>
      <c r="FX12" s="60">
        <f>IFERROR(FX11/FX$8,"")</f>
        <v>0.25410601807312849</v>
      </c>
      <c r="FY12" s="61">
        <f>(FW12-FX12)*10000</f>
        <v>27.835118298588647</v>
      </c>
      <c r="FZ12" s="64"/>
      <c r="GA12" s="63">
        <f>IFERROR(GA11/GA$8,"")</f>
        <v>0.25060060028749953</v>
      </c>
      <c r="GB12" s="60">
        <f>IFERROR(GB11/GB$8,"")</f>
        <v>0.26262436874032513</v>
      </c>
      <c r="GC12" s="61">
        <f>(GA12-GB12)*10000</f>
        <v>-120.23768452825601</v>
      </c>
      <c r="GD12" s="63">
        <f>IFERROR(GD11/GD$8,"")</f>
        <v>0.25610349883554745</v>
      </c>
      <c r="GE12" s="60">
        <f>IFERROR(GE11/GE$8,"")</f>
        <v>0.26165200268796202</v>
      </c>
      <c r="GF12" s="61">
        <f>(GD12-GE12)*10000</f>
        <v>-55.485038524145658</v>
      </c>
      <c r="GG12" s="63">
        <f>IFERROR(GG11/GG$8,"")</f>
        <v>0.24537881199726311</v>
      </c>
      <c r="GH12" s="60">
        <f>IFERROR(GH11/GH$8,"")</f>
        <v>0.2494155191575447</v>
      </c>
      <c r="GI12" s="61">
        <f>(GG12-GH12)*10000</f>
        <v>-40.36707160281594</v>
      </c>
      <c r="GJ12" s="63">
        <f>IFERROR(GJ11/GJ$8,"")</f>
        <v>0.25842299584098277</v>
      </c>
      <c r="GK12" s="60">
        <f>IFERROR(GK11/GK$8,"")</f>
        <v>0.25369173768719061</v>
      </c>
      <c r="GL12" s="61">
        <f>(GJ12-GK12)*10000</f>
        <v>47.312581537921616</v>
      </c>
      <c r="GM12" s="63">
        <f>IFERROR(GM11/GM$8,"")</f>
        <v>0.25329882273100746</v>
      </c>
      <c r="GN12" s="60">
        <f>IFERROR(GN11/GN$8,"")</f>
        <v>0.26215368036799802</v>
      </c>
      <c r="GO12" s="61">
        <f>(GM12-GN12)*10000</f>
        <v>-88.548576369905646</v>
      </c>
      <c r="GP12" s="63">
        <f>IFERROR(GP11/GP$8,"")</f>
        <v>0.25063599548115645</v>
      </c>
      <c r="GQ12" s="60">
        <f>IFERROR(GQ11/GQ$8,"")</f>
        <v>0.25799205704604344</v>
      </c>
      <c r="GR12" s="61">
        <f>(GP12-GQ12)*10000</f>
        <v>-73.560615648869955</v>
      </c>
      <c r="GS12" s="63">
        <f>IFERROR(GS11/GS$8,"")</f>
        <v>0.25287382482738402</v>
      </c>
      <c r="GT12" s="60">
        <f>IFERROR(GT11/GT$8,"")</f>
        <v>0.25688952990298736</v>
      </c>
      <c r="GU12" s="61">
        <f>(GS12-GT12)*10000</f>
        <v>-40.157050756033371</v>
      </c>
      <c r="GV12" s="64"/>
      <c r="GW12" s="63">
        <f>IFERROR(GW11/GW$8,"")</f>
        <v>0.25584913857384078</v>
      </c>
      <c r="GX12" s="60">
        <f>IFERROR(GX11/GX$8,"")</f>
        <v>0.25060060028749953</v>
      </c>
      <c r="GY12" s="61">
        <f>(GW12-GX12)*10000</f>
        <v>52.485382863412532</v>
      </c>
      <c r="GZ12" s="63">
        <f>IFERROR(GZ11/GZ$8,"")</f>
        <v>0.25646365563469803</v>
      </c>
      <c r="HA12" s="60">
        <f>IFERROR(HA11/HA$8,"")</f>
        <v>0.25610349883554745</v>
      </c>
      <c r="HB12" s="61">
        <f>(GZ12-HA12)*10000</f>
        <v>3.6015679915057941</v>
      </c>
      <c r="HC12" s="63">
        <f>IFERROR(HC11/HC$8,"")</f>
        <v>0.2509236637498673</v>
      </c>
      <c r="HD12" s="60">
        <f>IFERROR(HD11/HD$8,"")</f>
        <v>0.24537881199726311</v>
      </c>
      <c r="HE12" s="61">
        <f>(HC12-HD12)*10000</f>
        <v>55.448517526041904</v>
      </c>
      <c r="HF12" s="63">
        <f>IFERROR(HF11/HF$8,"")</f>
        <v>0.26148849301952665</v>
      </c>
      <c r="HG12" s="60">
        <f>IFERROR(HG11/HG$8,"")</f>
        <v>0.25842299584098277</v>
      </c>
      <c r="HH12" s="61">
        <f>(HF12-HG12)*10000</f>
        <v>30.654971785438747</v>
      </c>
      <c r="HI12" s="63">
        <f>IFERROR(HI11/HI$8,"")</f>
        <v>0.25615071773017356</v>
      </c>
      <c r="HJ12" s="60">
        <f>IFERROR(HJ11/HJ$8,"")</f>
        <v>0.25329882273100746</v>
      </c>
      <c r="HK12" s="61">
        <f>(HI12-HJ12)*10000</f>
        <v>28.518949991661046</v>
      </c>
      <c r="HL12" s="63">
        <f>IFERROR(HL11/HL$8,"")</f>
        <v>0.25442544686231855</v>
      </c>
      <c r="HM12" s="60">
        <f>IFERROR(HM11/HM$8,"")</f>
        <v>0.25063599548115645</v>
      </c>
      <c r="HN12" s="61">
        <f>(HL12-HM12)*10000</f>
        <v>37.89451381162101</v>
      </c>
      <c r="HO12" s="63">
        <f>IFERROR(HO11/HO$8,"")</f>
        <v>0.25640438451570219</v>
      </c>
      <c r="HP12" s="60">
        <f>IFERROR(HP11/HP$8,"")</f>
        <v>0.25287382482738402</v>
      </c>
      <c r="HQ12" s="61">
        <f>(HO12-HP12)*10000</f>
        <v>35.305596883181693</v>
      </c>
      <c r="HR12" s="64"/>
      <c r="HS12" s="63">
        <f>IFERROR(HS11/HS$8,"")</f>
        <v>0.2609665295371425</v>
      </c>
      <c r="HT12" s="60">
        <f>IFERROR(HT11/HT$8,"")</f>
        <v>0.25584913857384078</v>
      </c>
      <c r="HU12" s="61">
        <f>(HS12-HT12)*10000</f>
        <v>51.173909633017153</v>
      </c>
      <c r="HV12" s="63">
        <f>IFERROR(HV11/HV$8,"")</f>
        <v>0.2559650873495613</v>
      </c>
      <c r="HW12" s="60">
        <f>IFERROR(HW11/HW$8,"")</f>
        <v>0.25646365563469803</v>
      </c>
      <c r="HX12" s="61">
        <f>(HV12-HW12)*10000</f>
        <v>-4.9856828513672458</v>
      </c>
      <c r="HY12" s="63">
        <f>IFERROR(HY11/HY$8,"")</f>
        <v>0.25850269939876497</v>
      </c>
      <c r="HZ12" s="60">
        <f>IFERROR(HZ11/HZ$8,"")</f>
        <v>0.2509236637498673</v>
      </c>
      <c r="IA12" s="61">
        <f>(HY12-HZ12)*10000</f>
        <v>75.790356488976698</v>
      </c>
      <c r="IB12" s="63" t="str">
        <f>IFERROR(IB11/IB$8,"")</f>
        <v/>
      </c>
      <c r="IC12" s="60">
        <f>IFERROR(IC11/IC$8,"")</f>
        <v>0.26148849301952665</v>
      </c>
      <c r="ID12" s="61" t="e">
        <f>(IB12-IC12)*10000</f>
        <v>#VALUE!</v>
      </c>
      <c r="IE12" s="63">
        <f>IFERROR(IE11/IE$8,"")</f>
        <v>0.25850269939876497</v>
      </c>
      <c r="IF12" s="60">
        <f>IFERROR(IF11/IF$8,"")</f>
        <v>0.25615071773017356</v>
      </c>
      <c r="IG12" s="61">
        <f>(IE12-IF12)*10000</f>
        <v>23.519816685914073</v>
      </c>
      <c r="IH12" s="63" t="str">
        <f>IFERROR(IH11/IH$8,"")</f>
        <v/>
      </c>
      <c r="II12" s="60">
        <f>IFERROR(II11/II$8,"")</f>
        <v>0.25442544686231855</v>
      </c>
      <c r="IJ12" s="61" t="e">
        <f>(IH12-II12)*10000</f>
        <v>#VALUE!</v>
      </c>
      <c r="IK12" s="63" t="str">
        <f>IFERROR(IK11/IK$8,"")</f>
        <v/>
      </c>
      <c r="IL12" s="60">
        <f>IFERROR(IL11/IL$8,"")</f>
        <v>0.25640438451570219</v>
      </c>
      <c r="IM12" s="61" t="e">
        <f>(IK12-IL12)*10000</f>
        <v>#VALUE!</v>
      </c>
    </row>
    <row r="13" spans="1:247" outlineLevel="1">
      <c r="A13" s="42" t="s">
        <v>10</v>
      </c>
      <c r="B13" s="42"/>
      <c r="C13" s="53" t="s">
        <v>10</v>
      </c>
      <c r="D13" s="43" t="s">
        <v>11</v>
      </c>
      <c r="E13" s="43" t="s">
        <v>683</v>
      </c>
      <c r="F13" s="429"/>
      <c r="G13" s="44">
        <v>-2286754</v>
      </c>
      <c r="H13" s="44">
        <v>-601968</v>
      </c>
      <c r="I13" s="45">
        <f t="shared" ref="I13:I14" si="263">IF(AND(G13&lt;0,H13&lt;0),((G13-H13)/H13),((G13-H13)/ABS(H13)))</f>
        <v>2.7987966137734896</v>
      </c>
      <c r="J13" s="44">
        <v>-2307080</v>
      </c>
      <c r="K13" s="44">
        <v>-550073</v>
      </c>
      <c r="L13" s="45">
        <f t="shared" ref="L13:L14" si="264">IF(AND(J13&lt;0,K13&lt;0),((J13-K13)/K13),((J13-K13)/ABS(K13)))</f>
        <v>3.1941342330926985</v>
      </c>
      <c r="M13" s="44">
        <v>-2398344</v>
      </c>
      <c r="N13" s="44">
        <v>-1389416.919053589</v>
      </c>
      <c r="O13" s="45">
        <f t="shared" ref="O13:O14" si="265">IF(AND(M13&lt;0,N13&lt;0),((M13-N13)/N13),((M13-N13)/ABS(N13)))</f>
        <v>0.72615142878326877</v>
      </c>
      <c r="P13" s="44">
        <v>-2628987</v>
      </c>
      <c r="Q13" s="44">
        <v>-2213281</v>
      </c>
      <c r="R13" s="45">
        <f t="shared" ref="R13:R14" si="266">IF(AND(P13&lt;0,Q13&lt;0),((P13-Q13)/Q13),((P13-Q13)/ABS(Q13)))</f>
        <v>0.18782341690910462</v>
      </c>
      <c r="S13" s="44">
        <v>-4593834</v>
      </c>
      <c r="T13" s="44">
        <f>+H13+K13+1337</f>
        <v>-1150704</v>
      </c>
      <c r="U13" s="45">
        <f t="shared" ref="U13:U14" si="267">IF(AND(S13&lt;0,T13&lt;0),((S13-T13)/T13),((S13-T13)/ABS(T13)))</f>
        <v>2.9921943436365912</v>
      </c>
      <c r="V13" s="44">
        <v>-6992178</v>
      </c>
      <c r="W13" s="44">
        <f>+T13+N13+2-29</f>
        <v>-2540147.919053589</v>
      </c>
      <c r="X13" s="45">
        <f t="shared" ref="X13:X14" si="268">IF(AND(V13&lt;0,W13&lt;0),((V13-W13)/W13),((V13-W13)/ABS(W13)))</f>
        <v>1.7526656804321668</v>
      </c>
      <c r="Y13" s="44">
        <v>-9621165</v>
      </c>
      <c r="Z13" s="44">
        <v>-4403590</v>
      </c>
      <c r="AA13" s="45">
        <f t="shared" ref="AA13:AA14" si="269">IF(AND(Y13&lt;0,Z13&lt;0),((Y13-Z13)/Z13),((Y13-Z13)/ABS(Z13)))</f>
        <v>1.1848457735620255</v>
      </c>
      <c r="AB13" s="46"/>
      <c r="AC13" s="44">
        <v>-2613065</v>
      </c>
      <c r="AD13" s="44">
        <f>G13</f>
        <v>-2286754</v>
      </c>
      <c r="AE13" s="45">
        <f t="shared" ref="AE13:AE14" si="270">IF(AND(AC13&lt;0,AD13&lt;0),((AC13-AD13)/AD13),((AC13-AD13)/ABS(AD13)))</f>
        <v>0.14269615358713705</v>
      </c>
      <c r="AF13" s="44">
        <v>-2564313</v>
      </c>
      <c r="AG13" s="44">
        <f>J13</f>
        <v>-2307080</v>
      </c>
      <c r="AH13" s="45">
        <f t="shared" ref="AH13:AH14" si="271">IF(AND(AF13&lt;0,AG13&lt;0),((AF13-AG13)/AG13),((AF13-AG13)/ABS(AG13)))</f>
        <v>0.11149721726164676</v>
      </c>
      <c r="AI13" s="44">
        <v>-2589818</v>
      </c>
      <c r="AJ13" s="44">
        <f>M13</f>
        <v>-2398344</v>
      </c>
      <c r="AK13" s="45">
        <f t="shared" ref="AK13:AK14" si="272">IF(AND(AI13&lt;0,AJ13&lt;0),((AI13-AJ13)/AJ13),((AI13-AJ13)/ABS(AJ13)))</f>
        <v>7.9835920118214901E-2</v>
      </c>
      <c r="AL13" s="44">
        <v>-2909424</v>
      </c>
      <c r="AM13" s="44">
        <f>P13</f>
        <v>-2628987</v>
      </c>
      <c r="AN13" s="45">
        <f t="shared" ref="AN13:AN14" si="273">IF(AND(AL13&lt;0,AM13&lt;0),((AL13-AM13)/AM13),((AL13-AM13)/ABS(AM13)))</f>
        <v>0.10667112465752018</v>
      </c>
      <c r="AO13" s="44">
        <v>-5177378</v>
      </c>
      <c r="AP13" s="44">
        <f>S13</f>
        <v>-4593834</v>
      </c>
      <c r="AQ13" s="45">
        <f t="shared" ref="AQ13:AQ14" si="274">IF(AND(AO13&lt;0,AP13&lt;0),((AO13-AP13)/AP13),((AO13-AP13)/ABS(AP13)))</f>
        <v>0.12702766360299481</v>
      </c>
      <c r="AR13" s="44">
        <v>-7767196</v>
      </c>
      <c r="AS13" s="44">
        <f>V13</f>
        <v>-6992178</v>
      </c>
      <c r="AT13" s="45">
        <f t="shared" ref="AT13:AT14" si="275">IF(AND(AR13&lt;0,AS13&lt;0),((AR13-AS13)/AS13),((AR13-AS13)/ABS(AS13)))</f>
        <v>0.11084071372324904</v>
      </c>
      <c r="AU13" s="44">
        <v>-10676620</v>
      </c>
      <c r="AV13" s="44">
        <f>Y13</f>
        <v>-9621165</v>
      </c>
      <c r="AW13" s="45">
        <f t="shared" ref="AW13:AW14" si="276">IF(AND(AU13&lt;0,AV13&lt;0),((AU13-AV13)/AV13),((AU13-AV13)/ABS(AV13)))</f>
        <v>0.10970137192325462</v>
      </c>
      <c r="AX13" s="46"/>
      <c r="AY13" s="44">
        <f t="shared" si="105"/>
        <v>-760042</v>
      </c>
      <c r="AZ13" s="44">
        <f t="shared" si="21"/>
        <v>-2613065</v>
      </c>
      <c r="BA13" s="45">
        <f t="shared" ref="BA13:BA14" si="277">IF(AND(AY13&lt;0,AZ13&lt;0),((AY13-AZ13)/AZ13),((AY13-AZ13)/ABS(AZ13)))</f>
        <v>-0.70913773671914015</v>
      </c>
      <c r="BB13" s="44">
        <f t="shared" si="106"/>
        <v>-604513</v>
      </c>
      <c r="BC13" s="44">
        <f t="shared" si="23"/>
        <v>-2564313</v>
      </c>
      <c r="BD13" s="45">
        <f t="shared" ref="BD13:BD14" si="278">IF(AND(BB13&lt;0,BC13&lt;0),((BB13-BC13)/BC13),((BB13-BC13)/ABS(BC13)))</f>
        <v>-0.76425927724111686</v>
      </c>
      <c r="BE13" s="44">
        <f t="shared" si="107"/>
        <v>-661746</v>
      </c>
      <c r="BF13" s="44">
        <f t="shared" si="25"/>
        <v>-2589818</v>
      </c>
      <c r="BG13" s="45">
        <f t="shared" ref="BG13:BG14" si="279">IF(AND(BE13&lt;0,BF13&lt;0),((BE13-BF13)/BF13),((BE13-BF13)/ABS(BF13)))</f>
        <v>-0.74448165855670168</v>
      </c>
      <c r="BH13" s="44">
        <f t="shared" si="108"/>
        <v>-692192</v>
      </c>
      <c r="BI13" s="44">
        <f t="shared" si="27"/>
        <v>-2909424</v>
      </c>
      <c r="BJ13" s="45">
        <f t="shared" ref="BJ13:BJ14" si="280">IF(AND(BH13&lt;0,BI13&lt;0),((BH13-BI13)/BI13),((BH13-BI13)/ABS(BI13)))</f>
        <v>-0.76208624112539114</v>
      </c>
      <c r="BK13" s="44">
        <f t="shared" si="109"/>
        <v>-1364555</v>
      </c>
      <c r="BL13" s="44">
        <f t="shared" si="29"/>
        <v>-5177378</v>
      </c>
      <c r="BM13" s="45">
        <f t="shared" ref="BM13:BM14" si="281">IF(AND(BK13&lt;0,BL13&lt;0),((BK13-BL13)/BL13),((BK13-BL13)/ABS(BL13)))</f>
        <v>-0.73643898513880968</v>
      </c>
      <c r="BN13" s="44">
        <f t="shared" si="110"/>
        <v>-2026301</v>
      </c>
      <c r="BO13" s="44">
        <f t="shared" si="31"/>
        <v>-7767196</v>
      </c>
      <c r="BP13" s="45">
        <f t="shared" ref="BP13:BP14" si="282">IF(AND(BN13&lt;0,BO13&lt;0),((BN13-BO13)/BO13),((BN13-BO13)/ABS(BO13)))</f>
        <v>-0.73912065563943541</v>
      </c>
      <c r="BQ13" s="44">
        <f t="shared" si="111"/>
        <v>-2718493</v>
      </c>
      <c r="BR13" s="44">
        <f t="shared" si="33"/>
        <v>-10676620</v>
      </c>
      <c r="BS13" s="45">
        <f t="shared" ref="BS13:BS14" si="283">IF(AND(BQ13&lt;0,BR13&lt;0),((BQ13-BR13)/BR13),((BQ13-BR13)/ABS(BR13)))</f>
        <v>-0.7453788745876504</v>
      </c>
      <c r="BT13" s="46"/>
      <c r="BU13" s="48">
        <f t="shared" si="35"/>
        <v>-734706</v>
      </c>
      <c r="BV13" s="44">
        <v>-760042</v>
      </c>
      <c r="BW13" s="45">
        <f t="shared" ref="BW13:BW14" si="284">IF(AND(BU13&lt;0,BV13&lt;0),((BU13-BV13)/BV13),((BU13-BV13)/ABS(BV13)))</f>
        <v>-3.3334999907899829E-2</v>
      </c>
      <c r="BX13" s="48">
        <f t="shared" si="37"/>
        <v>-612754</v>
      </c>
      <c r="BY13" s="44">
        <v>-604513</v>
      </c>
      <c r="BZ13" s="45">
        <f t="shared" ref="BZ13:BZ14" si="285">IF(AND(BX13&lt;0,BY13&lt;0),((BX13-BY13)/BY13),((BX13-BY13)/ABS(BY13)))</f>
        <v>1.3632461171223778E-2</v>
      </c>
      <c r="CA13" s="48">
        <f t="shared" si="39"/>
        <v>-658489</v>
      </c>
      <c r="CB13" s="44">
        <v>-661746</v>
      </c>
      <c r="CC13" s="45">
        <f t="shared" ref="CC13:CC14" si="286">IF(AND(CA13&lt;0,CB13&lt;0),((CA13-CB13)/CB13),((CA13-CB13)/ABS(CB13)))</f>
        <v>-4.9218280125607108E-3</v>
      </c>
      <c r="CD13" s="48">
        <f t="shared" si="41"/>
        <v>-730121</v>
      </c>
      <c r="CE13" s="44">
        <v>-692192</v>
      </c>
      <c r="CF13" s="45">
        <f t="shared" ref="CF13:CF14" si="287">IF(AND(CD13&lt;0,CE13&lt;0),((CD13-CE13)/CE13),((CD13-CE13)/ABS(CE13)))</f>
        <v>5.4795490268595995E-2</v>
      </c>
      <c r="CG13" s="48">
        <f t="shared" si="43"/>
        <v>-1347460</v>
      </c>
      <c r="CH13" s="44">
        <v>-1364555</v>
      </c>
      <c r="CI13" s="45">
        <f t="shared" ref="CI13:CI14" si="288">IF(AND(CG13&lt;0,CH13&lt;0),((CG13-CH13)/CH13),((CG13-CH13)/ABS(CH13)))</f>
        <v>-1.2527893708938078E-2</v>
      </c>
      <c r="CJ13" s="48">
        <f t="shared" si="45"/>
        <v>-2005949</v>
      </c>
      <c r="CK13" s="44">
        <v>-2026301</v>
      </c>
      <c r="CL13" s="45">
        <f t="shared" ref="CL13:CL14" si="289">IF(AND(CJ13&lt;0,CK13&lt;0),((CJ13-CK13)/CK13),((CJ13-CK13)/ABS(CK13)))</f>
        <v>-1.0043917463397591E-2</v>
      </c>
      <c r="CM13" s="48">
        <f t="shared" si="47"/>
        <v>-2736070</v>
      </c>
      <c r="CN13" s="44">
        <v>-2718493</v>
      </c>
      <c r="CO13" s="45">
        <f t="shared" ref="CO13:CO14" si="290">IF(AND(CM13&lt;0,CN13&lt;0),((CM13-CN13)/CN13),((CM13-CN13)/ABS(CN13)))</f>
        <v>6.4657146441061278E-3</v>
      </c>
      <c r="CP13" s="46"/>
      <c r="CQ13" s="48">
        <f t="shared" si="49"/>
        <v>-754677</v>
      </c>
      <c r="CR13" s="44">
        <v>-734706</v>
      </c>
      <c r="CS13" s="45">
        <f t="shared" ref="CS13:CS14" si="291">IF(AND(CQ13&lt;0,CR13&lt;0),((CQ13-CR13)/CR13),((CQ13-CR13)/ABS(CR13)))</f>
        <v>2.7182301492025381E-2</v>
      </c>
      <c r="CT13" s="48">
        <f t="shared" si="51"/>
        <v>-630299</v>
      </c>
      <c r="CU13" s="44">
        <v>-612754</v>
      </c>
      <c r="CV13" s="45">
        <f t="shared" ref="CV13:CV14" si="292">IF(AND(CT13&lt;0,CU13&lt;0),((CT13-CU13)/CU13),((CT13-CU13)/ABS(CU13)))</f>
        <v>2.8633024019427047E-2</v>
      </c>
      <c r="CW13" s="48">
        <f t="shared" si="53"/>
        <v>-676297</v>
      </c>
      <c r="CX13" s="44">
        <v>-658489</v>
      </c>
      <c r="CY13" s="45">
        <f t="shared" ref="CY13:CY14" si="293">IF(AND(CW13&lt;0,CX13&lt;0),((CW13-CX13)/CX13),((CW13-CX13)/ABS(CX13)))</f>
        <v>2.7043731937815209E-2</v>
      </c>
      <c r="CZ13" s="48">
        <f t="shared" si="55"/>
        <v>-698520</v>
      </c>
      <c r="DA13" s="44">
        <v>-730121</v>
      </c>
      <c r="DB13" s="45">
        <f t="shared" ref="DB13:DB14" si="294">IF(AND(CZ13&lt;0,DA13&lt;0),((CZ13-DA13)/DA13),((CZ13-DA13)/ABS(DA13)))</f>
        <v>-4.32818669782132E-2</v>
      </c>
      <c r="DC13" s="48">
        <f t="shared" si="57"/>
        <v>-1384976</v>
      </c>
      <c r="DD13" s="44">
        <v>-1347460</v>
      </c>
      <c r="DE13" s="45">
        <f t="shared" ref="DE13:DE14" si="295">IF(AND(DC13&lt;0,DD13&lt;0),((DC13-DD13)/DD13),((DC13-DD13)/ABS(DD13)))</f>
        <v>2.7842013863120241E-2</v>
      </c>
      <c r="DF13" s="48">
        <f t="shared" si="59"/>
        <v>-2061273</v>
      </c>
      <c r="DG13" s="44">
        <v>-2005949</v>
      </c>
      <c r="DH13" s="45">
        <f t="shared" ref="DH13:DH14" si="296">IF(AND(DF13&lt;0,DG13&lt;0),((DF13-DG13)/DG13),((DF13-DG13)/ABS(DG13)))</f>
        <v>2.7579963398870061E-2</v>
      </c>
      <c r="DI13" s="48">
        <f t="shared" si="61"/>
        <v>-2759793</v>
      </c>
      <c r="DJ13" s="44">
        <v>-2736070</v>
      </c>
      <c r="DK13" s="45">
        <f t="shared" ref="DK13:DK14" si="297">IF(AND(DI13&lt;0,DJ13&lt;0),((DI13-DJ13)/DJ13),((DI13-DJ13)/ABS(DJ13)))</f>
        <v>8.6704653024228182E-3</v>
      </c>
      <c r="DL13" s="46"/>
      <c r="DM13" s="48">
        <v>-727127</v>
      </c>
      <c r="DN13" s="44">
        <v>-754677</v>
      </c>
      <c r="DO13" s="45">
        <f t="shared" ref="DO13:DO14" si="298">IF(AND(DM13&lt;0,DN13&lt;0),((DM13-DN13)/DN13),((DM13-DN13)/ABS(DN13)))</f>
        <v>-3.6505683888604E-2</v>
      </c>
      <c r="DP13" s="48">
        <v>-674395</v>
      </c>
      <c r="DQ13" s="44">
        <v>-630299</v>
      </c>
      <c r="DR13" s="45">
        <f t="shared" ref="DR13:DR14" si="299">IF(AND(DP13&lt;0,DQ13&lt;0),((DP13-DQ13)/DQ13),((DP13-DQ13)/ABS(DQ13)))</f>
        <v>6.9960447343245025E-2</v>
      </c>
      <c r="DS13" s="48">
        <v>-729525</v>
      </c>
      <c r="DT13" s="44">
        <v>-676297</v>
      </c>
      <c r="DU13" s="45">
        <f t="shared" ref="DU13:DU14" si="300">IF(AND(DS13&lt;0,DT13&lt;0),((DS13-DT13)/DT13),((DS13-DT13)/ABS(DT13)))</f>
        <v>7.8705065969537052E-2</v>
      </c>
      <c r="DV13" s="48">
        <v>-849390</v>
      </c>
      <c r="DW13" s="44">
        <v>-698520</v>
      </c>
      <c r="DX13" s="45">
        <f t="shared" ref="DX13:DX14" si="301">IF(AND(DV13&lt;0,DW13&lt;0),((DV13-DW13)/DW13),((DV13-DW13)/ABS(DW13)))</f>
        <v>0.21598522590620167</v>
      </c>
      <c r="DY13" s="48">
        <v>-1401522</v>
      </c>
      <c r="DZ13" s="44">
        <v>-1384976</v>
      </c>
      <c r="EA13" s="45">
        <f t="shared" ref="EA13:EA14" si="302">IF(AND(DY13&lt;0,DZ13&lt;0),((DY13-DZ13)/DZ13),((DY13-DZ13)/ABS(DZ13)))</f>
        <v>1.1946777417081595E-2</v>
      </c>
      <c r="EB13" s="48">
        <v>-2131047</v>
      </c>
      <c r="EC13" s="44">
        <v>-2061273</v>
      </c>
      <c r="ED13" s="45">
        <f t="shared" ref="ED13:ED14" si="303">IF(AND(EB13&lt;0,EC13&lt;0),((EB13-EC13)/EC13),((EB13-EC13)/ABS(EC13)))</f>
        <v>3.3849955828267289E-2</v>
      </c>
      <c r="EE13" s="48">
        <v>-2980437</v>
      </c>
      <c r="EF13" s="44">
        <v>-2759793</v>
      </c>
      <c r="EG13" s="45">
        <f t="shared" ref="EG13:EG14" si="304">IF(AND(EE13&lt;0,EF13&lt;0),((EE13-EF13)/EF13),((EE13-EF13)/ABS(EF13)))</f>
        <v>7.9949474471454923E-2</v>
      </c>
      <c r="EH13" s="46"/>
      <c r="EI13" s="48">
        <v>-843064</v>
      </c>
      <c r="EJ13" s="44">
        <v>-727127</v>
      </c>
      <c r="EK13" s="45">
        <f t="shared" ref="EK13:EK14" si="305">IF(AND(EI13&lt;0,EJ13&lt;0),((EI13-EJ13)/EJ13),((EI13-EJ13)/ABS(EJ13)))</f>
        <v>0.1594453238567678</v>
      </c>
      <c r="EL13" s="48">
        <v>-840944</v>
      </c>
      <c r="EM13" s="44">
        <v>-674395</v>
      </c>
      <c r="EN13" s="45">
        <f t="shared" ref="EN13:EN14" si="306">IF(AND(EL13&lt;0,EM13&lt;0),((EL13-EM13)/EM13),((EL13-EM13)/ABS(EM13)))</f>
        <v>0.24696060913856122</v>
      </c>
      <c r="EO13" s="48">
        <v>-928831</v>
      </c>
      <c r="EP13" s="44">
        <v>-729525</v>
      </c>
      <c r="EQ13" s="45">
        <f t="shared" ref="EQ13:EQ14" si="307">IF(AND(EO13&lt;0,EP13&lt;0),((EO13-EP13)/EP13),((EO13-EP13)/ABS(EP13)))</f>
        <v>0.27319968472636302</v>
      </c>
      <c r="ER13" s="48">
        <v>-1062602</v>
      </c>
      <c r="ES13" s="44">
        <v>-849390</v>
      </c>
      <c r="ET13" s="45">
        <f t="shared" ref="ET13:ET14" si="308">IF(AND(ER13&lt;0,ES13&lt;0),((ER13-ES13)/ES13),((ER13-ES13)/ABS(ES13)))</f>
        <v>0.25101778923698181</v>
      </c>
      <c r="EU13" s="48">
        <v>-1684008</v>
      </c>
      <c r="EV13" s="44">
        <v>-1401522</v>
      </c>
      <c r="EW13" s="45">
        <f t="shared" ref="EW13:EW14" si="309">IF(AND(EU13&lt;0,EV13&lt;0),((EU13-EV13)/EV13),((EU13-EV13)/ABS(EV13)))</f>
        <v>0.20155659347480809</v>
      </c>
      <c r="EX13" s="48">
        <v>-2612839</v>
      </c>
      <c r="EY13" s="44">
        <v>-2131047</v>
      </c>
      <c r="EZ13" s="45">
        <f t="shared" ref="EZ13:EZ14" si="310">IF(AND(EX13&lt;0,EY13&lt;0),((EX13-EY13)/EY13),((EX13-EY13)/ABS(EY13)))</f>
        <v>0.22608229663634824</v>
      </c>
      <c r="FA13" s="48">
        <v>-3675441</v>
      </c>
      <c r="FB13" s="44">
        <v>-2980437</v>
      </c>
      <c r="FC13" s="45">
        <f t="shared" ref="FC13:FC14" si="311">IF(AND(FA13&lt;0,FB13&lt;0),((FA13-FB13)/FB13),((FA13-FB13)/ABS(FB13)))</f>
        <v>0.23318862301065246</v>
      </c>
      <c r="FD13" s="46"/>
      <c r="FE13" s="48">
        <v>-1072132</v>
      </c>
      <c r="FF13" s="44">
        <v>-843064</v>
      </c>
      <c r="FG13" s="45">
        <f t="shared" ref="FG13:FG14" si="312">IF(AND(FE13&lt;0,FF13&lt;0),((FE13-FF13)/FF13),((FE13-FF13)/ABS(FF13)))</f>
        <v>0.27170890940664055</v>
      </c>
      <c r="FH13" s="48">
        <v>-970404</v>
      </c>
      <c r="FI13" s="44">
        <v>-840944</v>
      </c>
      <c r="FJ13" s="45">
        <f t="shared" ref="FJ13:FJ14" si="313">IF(AND(FH13&lt;0,FI13&lt;0),((FH13-FI13)/FI13),((FH13-FI13)/ABS(FI13)))</f>
        <v>0.15394604159135447</v>
      </c>
      <c r="FK13" s="48">
        <v>-977428</v>
      </c>
      <c r="FL13" s="44">
        <v>-928831</v>
      </c>
      <c r="FM13" s="45">
        <f t="shared" ref="FM13:FM14" si="314">IF(AND(FK13&lt;0,FL13&lt;0),((FK13-FL13)/FL13),((FK13-FL13)/ABS(FL13)))</f>
        <v>5.2320605147761004E-2</v>
      </c>
      <c r="FN13" s="48">
        <v>-873033</v>
      </c>
      <c r="FO13" s="44">
        <v>-1062602</v>
      </c>
      <c r="FP13" s="45">
        <f t="shared" ref="FP13:FP14" si="315">IF(AND(FN13&lt;0,FO13&lt;0),((FN13-FO13)/FO13),((FN13-FO13)/ABS(FO13)))</f>
        <v>-0.17840075588037665</v>
      </c>
      <c r="FQ13" s="48">
        <v>-2042536</v>
      </c>
      <c r="FR13" s="44">
        <v>-1684008</v>
      </c>
      <c r="FS13" s="45">
        <f t="shared" ref="FS13:FS14" si="316">IF(AND(FQ13&lt;0,FR13&lt;0),((FQ13-FR13)/FR13),((FQ13-FR13)/ABS(FR13)))</f>
        <v>0.21290160141757047</v>
      </c>
      <c r="FT13" s="48">
        <v>-3019964</v>
      </c>
      <c r="FU13" s="44">
        <v>-2612839</v>
      </c>
      <c r="FV13" s="45">
        <f t="shared" ref="FV13:FV14" si="317">IF(AND(FT13&lt;0,FU13&lt;0),((FT13-FU13)/FU13),((FT13-FU13)/ABS(FU13)))</f>
        <v>0.15581710162776963</v>
      </c>
      <c r="FW13" s="48">
        <v>-3892997</v>
      </c>
      <c r="FX13" s="44">
        <v>-3675441</v>
      </c>
      <c r="FY13" s="45">
        <f t="shared" ref="FY13:FY14" si="318">IF(AND(FW13&lt;0,FX13&lt;0),((FW13-FX13)/FX13),((FW13-FX13)/ABS(FX13)))</f>
        <v>5.9191808547600137E-2</v>
      </c>
      <c r="GA13" s="48">
        <v>-1045676</v>
      </c>
      <c r="GB13" s="44">
        <v>-1072132</v>
      </c>
      <c r="GC13" s="45">
        <f t="shared" ref="GC13:GC14" si="319">IF(AND(GA13&lt;0,GB13&lt;0),((GA13-GB13)/GB13),((GA13-GB13)/ABS(GB13)))</f>
        <v>-2.467606600679767E-2</v>
      </c>
      <c r="GD13" s="48">
        <v>-986028</v>
      </c>
      <c r="GE13" s="44">
        <v>-970404</v>
      </c>
      <c r="GF13" s="45">
        <f t="shared" ref="GF13:GF14" si="320">IF(AND(GD13&lt;0,GE13&lt;0),((GD13-GE13)/GE13),((GD13-GE13)/ABS(GE13)))</f>
        <v>1.6100510715124836E-2</v>
      </c>
      <c r="GG13" s="48">
        <v>-972503</v>
      </c>
      <c r="GH13" s="44">
        <v>-977428</v>
      </c>
      <c r="GI13" s="45">
        <f t="shared" ref="GI13:GI14" si="321">IF(AND(GG13&lt;0,GH13&lt;0),((GG13-GH13)/GH13),((GG13-GH13)/ABS(GH13)))</f>
        <v>-5.0387343108648413E-3</v>
      </c>
      <c r="GJ13" s="48">
        <v>-1014766</v>
      </c>
      <c r="GK13" s="44">
        <v>-873033</v>
      </c>
      <c r="GL13" s="45">
        <f t="shared" ref="GL13:GL14" si="322">IF(AND(GJ13&lt;0,GK13&lt;0),((GJ13-GK13)/GK13),((GJ13-GK13)/ABS(GK13)))</f>
        <v>0.16234552416689862</v>
      </c>
      <c r="GM13" s="48">
        <v>-2031704</v>
      </c>
      <c r="GN13" s="44">
        <v>-2042536</v>
      </c>
      <c r="GO13" s="45">
        <f t="shared" ref="GO13:GO14" si="323">IF(AND(GM13&lt;0,GN13&lt;0),((GM13-GN13)/GN13),((GM13-GN13)/ABS(GN13)))</f>
        <v>-5.303211302028459E-3</v>
      </c>
      <c r="GP13" s="48">
        <v>-3004207</v>
      </c>
      <c r="GQ13" s="44">
        <v>-3019964</v>
      </c>
      <c r="GR13" s="45">
        <f t="shared" ref="GR13:GR14" si="324">IF(AND(GP13&lt;0,GQ13&lt;0),((GP13-GQ13)/GQ13),((GP13-GQ13)/ABS(GQ13)))</f>
        <v>-5.2176118655719072E-3</v>
      </c>
      <c r="GS13" s="48">
        <v>-4018973</v>
      </c>
      <c r="GT13" s="44">
        <v>-3892997</v>
      </c>
      <c r="GU13" s="45">
        <f t="shared" ref="GU13:GU14" si="325">IF(AND(GS13&lt;0,GT13&lt;0),((GS13-GT13)/GT13),((GS13-GT13)/ABS(GT13)))</f>
        <v>3.2359644767257723E-2</v>
      </c>
      <c r="GW13" s="48">
        <v>-1039659</v>
      </c>
      <c r="GX13" s="44">
        <v>-1045676</v>
      </c>
      <c r="GY13" s="45">
        <f t="shared" ref="GY13:GY14" si="326">IF(AND(GW13&lt;0,GX13&lt;0),((GW13-GX13)/GX13),((GW13-GX13)/ABS(GX13)))</f>
        <v>-5.754172420520314E-3</v>
      </c>
      <c r="GZ13" s="48">
        <v>-910940</v>
      </c>
      <c r="HA13" s="44">
        <v>-986028</v>
      </c>
      <c r="HB13" s="45">
        <f t="shared" ref="HB13:HB14" si="327">IF(AND(GZ13&lt;0,HA13&lt;0),((GZ13-HA13)/HA13),((GZ13-HA13)/ABS(HA13)))</f>
        <v>-7.6151995683692547E-2</v>
      </c>
      <c r="HC13" s="48">
        <v>-890602</v>
      </c>
      <c r="HD13" s="44">
        <v>-972503</v>
      </c>
      <c r="HE13" s="45">
        <f t="shared" ref="HE13:HE14" si="328">IF(AND(HC13&lt;0,HD13&lt;0),((HC13-HD13)/HD13),((HC13-HD13)/ABS(HD13)))</f>
        <v>-8.4216706786508624E-2</v>
      </c>
      <c r="HF13" s="48">
        <v>-967150</v>
      </c>
      <c r="HG13" s="44">
        <v>-1014766</v>
      </c>
      <c r="HH13" s="45">
        <f t="shared" ref="HH13:HH14" si="329">IF(AND(HF13&lt;0,HG13&lt;0),((HF13-HG13)/HG13),((HF13-HG13)/ABS(HG13)))</f>
        <v>-4.6923133017858304E-2</v>
      </c>
      <c r="HI13" s="48">
        <v>-1950600</v>
      </c>
      <c r="HJ13" s="44">
        <v>-2031704</v>
      </c>
      <c r="HK13" s="45">
        <f t="shared" ref="HK13:HK14" si="330">IF(AND(HI13&lt;0,HJ13&lt;0),((HI13-HJ13)/HJ13),((HI13-HJ13)/ABS(HJ13)))</f>
        <v>-3.9919200828467137E-2</v>
      </c>
      <c r="HL13" s="48">
        <v>-2841201</v>
      </c>
      <c r="HM13" s="44">
        <v>-3004207</v>
      </c>
      <c r="HN13" s="45">
        <f t="shared" ref="HN13:HN14" si="331">IF(AND(HL13&lt;0,HM13&lt;0),((HL13-HM13)/HM13),((HL13-HM13)/ABS(HM13)))</f>
        <v>-5.425924378712918E-2</v>
      </c>
      <c r="HO13" s="48">
        <v>-3808351</v>
      </c>
      <c r="HP13" s="44">
        <v>-4018973</v>
      </c>
      <c r="HQ13" s="45">
        <f t="shared" ref="HQ13:HQ14" si="332">IF(AND(HO13&lt;0,HP13&lt;0),((HO13-HP13)/HP13),((HO13-HP13)/ABS(HP13)))</f>
        <v>-5.2406920872571178E-2</v>
      </c>
      <c r="HS13" s="48">
        <v>-1019306</v>
      </c>
      <c r="HT13" s="44">
        <v>-1039659</v>
      </c>
      <c r="HU13" s="45">
        <f t="shared" ref="HU13:HU14" si="333">IF(AND(HS13&lt;0,HT13&lt;0),((HS13-HT13)/HT13),((HS13-HT13)/ABS(HT13)))</f>
        <v>-1.9576611177318716E-2</v>
      </c>
      <c r="HV13" s="48">
        <v>-882086</v>
      </c>
      <c r="HW13" s="44">
        <v>-910940</v>
      </c>
      <c r="HX13" s="45">
        <f t="shared" ref="HX13:HX14" si="334">IF(AND(HV13&lt;0,HW13&lt;0),((HV13-HW13)/HW13),((HV13-HW13)/ABS(HW13)))</f>
        <v>-3.1674973104705031E-2</v>
      </c>
      <c r="HY13" s="48">
        <v>1901392</v>
      </c>
      <c r="HZ13" s="44">
        <v>-890602</v>
      </c>
      <c r="IA13" s="45">
        <f t="shared" ref="IA13:IA14" si="335">IF(AND(HY13&lt;0,HZ13&lt;0),((HY13-HZ13)/HZ13),((HY13-HZ13)/ABS(HZ13)))</f>
        <v>3.1349514148856614</v>
      </c>
      <c r="IB13" s="48">
        <v>0</v>
      </c>
      <c r="IC13" s="44">
        <v>-967150</v>
      </c>
      <c r="ID13" s="45">
        <f t="shared" ref="ID13:ID14" si="336">IF(AND(IB13&lt;0,IC13&lt;0),((IB13-IC13)/IC13),((IB13-IC13)/ABS(IC13)))</f>
        <v>1</v>
      </c>
      <c r="IE13" s="48">
        <v>-1901392</v>
      </c>
      <c r="IF13" s="44">
        <v>-1950600</v>
      </c>
      <c r="IG13" s="45">
        <f t="shared" ref="IG13:IG14" si="337">IF(AND(IE13&lt;0,IF13&lt;0),((IE13-IF13)/IF13),((IE13-IF13)/ABS(IF13)))</f>
        <v>-2.5227109607300319E-2</v>
      </c>
      <c r="IH13" s="48">
        <v>0</v>
      </c>
      <c r="II13" s="44">
        <v>-2841201</v>
      </c>
      <c r="IJ13" s="45">
        <f t="shared" ref="IJ13:IJ14" si="338">IF(AND(IH13&lt;0,II13&lt;0),((IH13-II13)/II13),((IH13-II13)/ABS(II13)))</f>
        <v>1</v>
      </c>
      <c r="IK13" s="48">
        <v>0</v>
      </c>
      <c r="IL13" s="44">
        <v>-3808351</v>
      </c>
      <c r="IM13" s="45">
        <f t="shared" ref="IM13:IM14" si="339">IF(AND(IK13&lt;0,IL13&lt;0),((IK13-IL13)/IL13),((IK13-IL13)/ABS(IL13)))</f>
        <v>1</v>
      </c>
    </row>
    <row r="14" spans="1:247" outlineLevel="1">
      <c r="A14" s="42" t="s">
        <v>153</v>
      </c>
      <c r="B14" s="42"/>
      <c r="C14" s="53" t="s">
        <v>197</v>
      </c>
      <c r="D14" s="43" t="s">
        <v>95</v>
      </c>
      <c r="E14" s="43" t="s">
        <v>684</v>
      </c>
      <c r="F14" s="429"/>
      <c r="G14" s="44">
        <v>-198768</v>
      </c>
      <c r="H14" s="44">
        <v>-59618</v>
      </c>
      <c r="I14" s="45">
        <f t="shared" si="263"/>
        <v>2.3340266362507966</v>
      </c>
      <c r="J14" s="44">
        <v>-221982</v>
      </c>
      <c r="K14" s="44">
        <v>-55786</v>
      </c>
      <c r="L14" s="45">
        <f t="shared" si="264"/>
        <v>2.9791704011759221</v>
      </c>
      <c r="M14" s="44">
        <v>-227553</v>
      </c>
      <c r="N14" s="44">
        <v>-125670.08094641093</v>
      </c>
      <c r="O14" s="45">
        <f t="shared" si="265"/>
        <v>0.81071738226248657</v>
      </c>
      <c r="P14" s="44">
        <v>-237891</v>
      </c>
      <c r="Q14" s="44">
        <v>-210638</v>
      </c>
      <c r="R14" s="45">
        <f t="shared" si="266"/>
        <v>0.12938311225894664</v>
      </c>
      <c r="S14" s="44">
        <v>-420750</v>
      </c>
      <c r="T14" s="44">
        <f t="shared" ref="T14" si="340">+H14+K14</f>
        <v>-115404</v>
      </c>
      <c r="U14" s="45">
        <f t="shared" si="267"/>
        <v>2.6458874909015284</v>
      </c>
      <c r="V14" s="44">
        <v>-648303</v>
      </c>
      <c r="W14" s="44">
        <f>+T14+N14-2</f>
        <v>-241076.08094641095</v>
      </c>
      <c r="X14" s="45">
        <f t="shared" si="268"/>
        <v>1.6892049906191728</v>
      </c>
      <c r="Y14" s="44">
        <v>-886194</v>
      </c>
      <c r="Z14" s="44">
        <v>-436935</v>
      </c>
      <c r="AA14" s="45">
        <f t="shared" si="269"/>
        <v>1.0282055683339628</v>
      </c>
      <c r="AB14" s="46"/>
      <c r="AC14" s="44">
        <v>-248946</v>
      </c>
      <c r="AD14" s="44">
        <f>G14</f>
        <v>-198768</v>
      </c>
      <c r="AE14" s="45">
        <f t="shared" si="270"/>
        <v>0.25244506157932867</v>
      </c>
      <c r="AF14" s="44">
        <v>-245382</v>
      </c>
      <c r="AG14" s="44">
        <f>J14</f>
        <v>-221982</v>
      </c>
      <c r="AH14" s="45">
        <f t="shared" si="271"/>
        <v>0.10541395248263373</v>
      </c>
      <c r="AI14" s="44">
        <v>-256043</v>
      </c>
      <c r="AJ14" s="44">
        <f>M14</f>
        <v>-227553</v>
      </c>
      <c r="AK14" s="45">
        <f t="shared" si="272"/>
        <v>0.12520160138517181</v>
      </c>
      <c r="AL14" s="44">
        <v>-268715</v>
      </c>
      <c r="AM14" s="44">
        <f>P14</f>
        <v>-237891</v>
      </c>
      <c r="AN14" s="45">
        <f t="shared" si="273"/>
        <v>0.12957194681597875</v>
      </c>
      <c r="AO14" s="44">
        <v>-494328</v>
      </c>
      <c r="AP14" s="44">
        <f>S14</f>
        <v>-420750</v>
      </c>
      <c r="AQ14" s="45">
        <f t="shared" si="274"/>
        <v>0.17487344028520499</v>
      </c>
      <c r="AR14" s="44">
        <v>-750371</v>
      </c>
      <c r="AS14" s="44">
        <f>V14</f>
        <v>-648303</v>
      </c>
      <c r="AT14" s="45">
        <f t="shared" si="275"/>
        <v>0.15743872849578053</v>
      </c>
      <c r="AU14" s="44">
        <v>-1019086</v>
      </c>
      <c r="AV14" s="44">
        <f>Y14</f>
        <v>-886194</v>
      </c>
      <c r="AW14" s="45">
        <f t="shared" si="276"/>
        <v>0.1499581355775372</v>
      </c>
      <c r="AX14" s="46"/>
      <c r="AY14" s="44">
        <f t="shared" si="105"/>
        <v>-109219</v>
      </c>
      <c r="AZ14" s="44">
        <f t="shared" si="21"/>
        <v>-248946</v>
      </c>
      <c r="BA14" s="45">
        <f t="shared" si="277"/>
        <v>-0.56127433258618331</v>
      </c>
      <c r="BB14" s="44">
        <f t="shared" si="106"/>
        <v>-107470</v>
      </c>
      <c r="BC14" s="44">
        <f t="shared" si="23"/>
        <v>-245382</v>
      </c>
      <c r="BD14" s="45">
        <f t="shared" si="278"/>
        <v>-0.56202981473783731</v>
      </c>
      <c r="BE14" s="44">
        <f t="shared" si="107"/>
        <v>-109122</v>
      </c>
      <c r="BF14" s="44">
        <f t="shared" si="25"/>
        <v>-256043</v>
      </c>
      <c r="BG14" s="45">
        <f t="shared" si="279"/>
        <v>-0.57381377346773788</v>
      </c>
      <c r="BH14" s="44">
        <f t="shared" si="108"/>
        <v>-113365</v>
      </c>
      <c r="BI14" s="44">
        <f t="shared" si="27"/>
        <v>-268715</v>
      </c>
      <c r="BJ14" s="45">
        <f t="shared" si="280"/>
        <v>-0.5781218019090858</v>
      </c>
      <c r="BK14" s="44">
        <f t="shared" si="109"/>
        <v>-216689</v>
      </c>
      <c r="BL14" s="44">
        <f t="shared" si="29"/>
        <v>-494328</v>
      </c>
      <c r="BM14" s="45">
        <f t="shared" si="281"/>
        <v>-0.56164935022899776</v>
      </c>
      <c r="BN14" s="44">
        <f t="shared" si="110"/>
        <v>-325811</v>
      </c>
      <c r="BO14" s="44">
        <f t="shared" si="31"/>
        <v>-750371</v>
      </c>
      <c r="BP14" s="45">
        <f t="shared" si="282"/>
        <v>-0.565800117541856</v>
      </c>
      <c r="BQ14" s="44">
        <f t="shared" si="111"/>
        <v>-439176</v>
      </c>
      <c r="BR14" s="44">
        <f t="shared" si="33"/>
        <v>-1019086</v>
      </c>
      <c r="BS14" s="45">
        <f t="shared" si="283"/>
        <v>-0.56904912833656829</v>
      </c>
      <c r="BT14" s="46"/>
      <c r="BU14" s="48">
        <f t="shared" si="35"/>
        <v>-119349</v>
      </c>
      <c r="BV14" s="44">
        <v>-109219</v>
      </c>
      <c r="BW14" s="45">
        <f t="shared" si="284"/>
        <v>9.2749430044223077E-2</v>
      </c>
      <c r="BX14" s="48">
        <f t="shared" si="37"/>
        <v>-107449</v>
      </c>
      <c r="BY14" s="44">
        <v>-107470</v>
      </c>
      <c r="BZ14" s="45">
        <f t="shared" si="285"/>
        <v>-1.9540336838187402E-4</v>
      </c>
      <c r="CA14" s="48">
        <f t="shared" si="39"/>
        <v>-109788</v>
      </c>
      <c r="CB14" s="44">
        <v>-109122</v>
      </c>
      <c r="CC14" s="45">
        <f t="shared" si="286"/>
        <v>6.1032605707373394E-3</v>
      </c>
      <c r="CD14" s="48">
        <f t="shared" si="41"/>
        <v>-113943</v>
      </c>
      <c r="CE14" s="44">
        <v>-113365</v>
      </c>
      <c r="CF14" s="45">
        <f t="shared" si="287"/>
        <v>5.0985753980505449E-3</v>
      </c>
      <c r="CG14" s="48">
        <f t="shared" si="43"/>
        <v>-226798</v>
      </c>
      <c r="CH14" s="44">
        <v>-216689</v>
      </c>
      <c r="CI14" s="45">
        <f t="shared" si="288"/>
        <v>4.6652114320523887E-2</v>
      </c>
      <c r="CJ14" s="48">
        <f t="shared" si="45"/>
        <v>-336586</v>
      </c>
      <c r="CK14" s="44">
        <v>-325811</v>
      </c>
      <c r="CL14" s="45">
        <f t="shared" si="289"/>
        <v>3.3071320489486238E-2</v>
      </c>
      <c r="CM14" s="48">
        <f t="shared" si="47"/>
        <v>-450529</v>
      </c>
      <c r="CN14" s="44">
        <v>-439176</v>
      </c>
      <c r="CO14" s="45">
        <f t="shared" si="290"/>
        <v>2.58506840082336E-2</v>
      </c>
      <c r="CP14" s="46"/>
      <c r="CQ14" s="48">
        <f t="shared" si="49"/>
        <v>-110499</v>
      </c>
      <c r="CR14" s="44">
        <v>-119349</v>
      </c>
      <c r="CS14" s="45">
        <f t="shared" si="291"/>
        <v>-7.4152276097830733E-2</v>
      </c>
      <c r="CT14" s="48">
        <f t="shared" si="51"/>
        <v>-109751</v>
      </c>
      <c r="CU14" s="44">
        <v>-107449</v>
      </c>
      <c r="CV14" s="45">
        <f t="shared" si="292"/>
        <v>2.1424117488296774E-2</v>
      </c>
      <c r="CW14" s="48">
        <f t="shared" si="53"/>
        <v>-107387</v>
      </c>
      <c r="CX14" s="44">
        <v>-109788</v>
      </c>
      <c r="CY14" s="45">
        <f t="shared" si="293"/>
        <v>-2.1869421066054578E-2</v>
      </c>
      <c r="CZ14" s="48">
        <f t="shared" si="55"/>
        <v>-115671</v>
      </c>
      <c r="DA14" s="44">
        <v>-113943</v>
      </c>
      <c r="DB14" s="45">
        <f t="shared" si="294"/>
        <v>1.5165477475579895E-2</v>
      </c>
      <c r="DC14" s="48">
        <f t="shared" si="57"/>
        <v>-220250</v>
      </c>
      <c r="DD14" s="44">
        <v>-226798</v>
      </c>
      <c r="DE14" s="45">
        <f t="shared" si="295"/>
        <v>-2.8871506803410964E-2</v>
      </c>
      <c r="DF14" s="48">
        <f t="shared" si="59"/>
        <v>-327637</v>
      </c>
      <c r="DG14" s="44">
        <v>-336586</v>
      </c>
      <c r="DH14" s="45">
        <f t="shared" si="296"/>
        <v>-2.6587558603150457E-2</v>
      </c>
      <c r="DI14" s="48">
        <f t="shared" si="61"/>
        <v>-443308</v>
      </c>
      <c r="DJ14" s="44">
        <v>-450529</v>
      </c>
      <c r="DK14" s="45">
        <f t="shared" si="297"/>
        <v>-1.6027825067864664E-2</v>
      </c>
      <c r="DL14" s="46"/>
      <c r="DM14" s="48">
        <v>-114613</v>
      </c>
      <c r="DN14" s="44">
        <v>-110499</v>
      </c>
      <c r="DO14" s="45">
        <f t="shared" si="298"/>
        <v>3.7231106163856685E-2</v>
      </c>
      <c r="DP14" s="48">
        <v>-114296</v>
      </c>
      <c r="DQ14" s="44">
        <v>-109751</v>
      </c>
      <c r="DR14" s="45">
        <f t="shared" si="299"/>
        <v>4.1411923353773542E-2</v>
      </c>
      <c r="DS14" s="48">
        <v>-116048</v>
      </c>
      <c r="DT14" s="44">
        <v>-107387</v>
      </c>
      <c r="DU14" s="45">
        <f t="shared" si="300"/>
        <v>8.0652220473614131E-2</v>
      </c>
      <c r="DV14" s="48">
        <v>-120116</v>
      </c>
      <c r="DW14" s="44">
        <v>-115671</v>
      </c>
      <c r="DX14" s="45">
        <f t="shared" si="301"/>
        <v>3.8427955148654373E-2</v>
      </c>
      <c r="DY14" s="48">
        <v>-228909</v>
      </c>
      <c r="DZ14" s="44">
        <v>-220250</v>
      </c>
      <c r="EA14" s="45">
        <f t="shared" si="302"/>
        <v>3.9314415437003404E-2</v>
      </c>
      <c r="EB14" s="48">
        <v>-344957</v>
      </c>
      <c r="EC14" s="44">
        <v>-327637</v>
      </c>
      <c r="ED14" s="45">
        <f t="shared" si="303"/>
        <v>5.2863382340822315E-2</v>
      </c>
      <c r="EE14" s="48">
        <v>-465073</v>
      </c>
      <c r="EF14" s="44">
        <v>-443308</v>
      </c>
      <c r="EG14" s="45">
        <f t="shared" si="304"/>
        <v>4.9096790493291347E-2</v>
      </c>
      <c r="EH14" s="46"/>
      <c r="EI14" s="48">
        <v>-120358</v>
      </c>
      <c r="EJ14" s="44">
        <v>-114613</v>
      </c>
      <c r="EK14" s="45">
        <f t="shared" si="305"/>
        <v>5.0125203947196217E-2</v>
      </c>
      <c r="EL14" s="48">
        <v>-119179</v>
      </c>
      <c r="EM14" s="44">
        <v>-114296</v>
      </c>
      <c r="EN14" s="45">
        <f t="shared" si="306"/>
        <v>4.2722404983551482E-2</v>
      </c>
      <c r="EO14" s="48">
        <v>-129340</v>
      </c>
      <c r="EP14" s="44">
        <v>-116048</v>
      </c>
      <c r="EQ14" s="45">
        <f t="shared" si="307"/>
        <v>0.11453881152626499</v>
      </c>
      <c r="ER14" s="48">
        <v>-136191</v>
      </c>
      <c r="ES14" s="44">
        <v>-120116</v>
      </c>
      <c r="ET14" s="45">
        <f t="shared" si="308"/>
        <v>0.13382896533351094</v>
      </c>
      <c r="EU14" s="48">
        <v>-239537</v>
      </c>
      <c r="EV14" s="44">
        <v>-228909</v>
      </c>
      <c r="EW14" s="45">
        <f t="shared" si="309"/>
        <v>4.6428930273602176E-2</v>
      </c>
      <c r="EX14" s="48">
        <v>-368877</v>
      </c>
      <c r="EY14" s="44">
        <v>-344957</v>
      </c>
      <c r="EZ14" s="45">
        <f t="shared" si="310"/>
        <v>6.9341975956423552E-2</v>
      </c>
      <c r="FA14" s="48">
        <v>-505068</v>
      </c>
      <c r="FB14" s="44">
        <v>-465073</v>
      </c>
      <c r="FC14" s="45">
        <f t="shared" si="311"/>
        <v>8.5997252044302724E-2</v>
      </c>
      <c r="FD14" s="46"/>
      <c r="FE14" s="48">
        <v>-142192</v>
      </c>
      <c r="FF14" s="44">
        <v>-120358</v>
      </c>
      <c r="FG14" s="45">
        <f t="shared" si="312"/>
        <v>0.18140879708868543</v>
      </c>
      <c r="FH14" s="48">
        <v>-141235</v>
      </c>
      <c r="FI14" s="44">
        <v>-119179</v>
      </c>
      <c r="FJ14" s="45">
        <f t="shared" si="313"/>
        <v>0.18506616098473724</v>
      </c>
      <c r="FK14" s="48">
        <v>-139636</v>
      </c>
      <c r="FL14" s="44">
        <v>-129340</v>
      </c>
      <c r="FM14" s="45">
        <f t="shared" si="314"/>
        <v>7.9604144116282666E-2</v>
      </c>
      <c r="FN14" s="48">
        <v>-131708</v>
      </c>
      <c r="FO14" s="44">
        <v>-136191</v>
      </c>
      <c r="FP14" s="45">
        <f t="shared" si="315"/>
        <v>-3.2917006263262626E-2</v>
      </c>
      <c r="FQ14" s="48">
        <v>-283427</v>
      </c>
      <c r="FR14" s="44">
        <v>-239537</v>
      </c>
      <c r="FS14" s="45">
        <f t="shared" si="316"/>
        <v>0.18322847827266769</v>
      </c>
      <c r="FT14" s="48">
        <v>-423063</v>
      </c>
      <c r="FU14" s="44">
        <v>-368877</v>
      </c>
      <c r="FV14" s="45">
        <f t="shared" si="317"/>
        <v>0.14689449328638002</v>
      </c>
      <c r="FW14" s="48">
        <v>-554771</v>
      </c>
      <c r="FX14" s="44">
        <v>-505068</v>
      </c>
      <c r="FY14" s="45">
        <f t="shared" si="318"/>
        <v>9.8408531128481705E-2</v>
      </c>
      <c r="GA14" s="48">
        <v>-147795</v>
      </c>
      <c r="GB14" s="44">
        <v>-142192</v>
      </c>
      <c r="GC14" s="45">
        <f t="shared" si="319"/>
        <v>3.9404467199279848E-2</v>
      </c>
      <c r="GD14" s="48">
        <v>-149603</v>
      </c>
      <c r="GE14" s="44">
        <v>-141235</v>
      </c>
      <c r="GF14" s="45">
        <f t="shared" si="320"/>
        <v>5.9248769780861688E-2</v>
      </c>
      <c r="GG14" s="48">
        <v>-146585</v>
      </c>
      <c r="GH14" s="44">
        <v>-139636</v>
      </c>
      <c r="GI14" s="45">
        <f t="shared" si="321"/>
        <v>4.9765103554957175E-2</v>
      </c>
      <c r="GJ14" s="48">
        <v>-151020</v>
      </c>
      <c r="GK14" s="44">
        <v>-131708</v>
      </c>
      <c r="GL14" s="45">
        <f t="shared" si="322"/>
        <v>0.14662738785798887</v>
      </c>
      <c r="GM14" s="48">
        <v>-297398</v>
      </c>
      <c r="GN14" s="44">
        <v>-283427</v>
      </c>
      <c r="GO14" s="45">
        <f t="shared" si="323"/>
        <v>4.9293116040461916E-2</v>
      </c>
      <c r="GP14" s="48">
        <v>-443983</v>
      </c>
      <c r="GQ14" s="44">
        <v>-423063</v>
      </c>
      <c r="GR14" s="45">
        <f t="shared" si="324"/>
        <v>4.9448900045619686E-2</v>
      </c>
      <c r="GS14" s="48">
        <v>-595003</v>
      </c>
      <c r="GT14" s="44">
        <v>-554771</v>
      </c>
      <c r="GU14" s="45">
        <f t="shared" si="325"/>
        <v>7.2520012762022523E-2</v>
      </c>
      <c r="GW14" s="48">
        <v>-149929</v>
      </c>
      <c r="GX14" s="44">
        <v>-147795</v>
      </c>
      <c r="GY14" s="45">
        <f t="shared" si="326"/>
        <v>1.4438918772624243E-2</v>
      </c>
      <c r="GZ14" s="48">
        <v>-144169</v>
      </c>
      <c r="HA14" s="44">
        <v>-149603</v>
      </c>
      <c r="HB14" s="45">
        <f t="shared" si="327"/>
        <v>-3.6322801013348664E-2</v>
      </c>
      <c r="HC14" s="48">
        <v>-140846</v>
      </c>
      <c r="HD14" s="44">
        <v>-146585</v>
      </c>
      <c r="HE14" s="45">
        <f t="shared" si="328"/>
        <v>-3.9151345635638025E-2</v>
      </c>
      <c r="HF14" s="48">
        <v>-139540</v>
      </c>
      <c r="HG14" s="44">
        <v>-151020</v>
      </c>
      <c r="HH14" s="45">
        <f t="shared" si="329"/>
        <v>-7.6016421666004502E-2</v>
      </c>
      <c r="HI14" s="48">
        <v>-294098</v>
      </c>
      <c r="HJ14" s="44">
        <v>-297398</v>
      </c>
      <c r="HK14" s="45">
        <f t="shared" si="330"/>
        <v>-1.1096241400412914E-2</v>
      </c>
      <c r="HL14" s="48">
        <v>-434944</v>
      </c>
      <c r="HM14" s="44">
        <v>-443983</v>
      </c>
      <c r="HN14" s="45">
        <f t="shared" si="331"/>
        <v>-2.0358887615066344E-2</v>
      </c>
      <c r="HO14" s="48">
        <v>-574484</v>
      </c>
      <c r="HP14" s="44">
        <v>-595003</v>
      </c>
      <c r="HQ14" s="45">
        <f t="shared" si="332"/>
        <v>-3.4485540409039957E-2</v>
      </c>
      <c r="HS14" s="48">
        <v>-137728</v>
      </c>
      <c r="HT14" s="44">
        <v>-149929</v>
      </c>
      <c r="HU14" s="45">
        <f t="shared" si="333"/>
        <v>-8.1378519165738447E-2</v>
      </c>
      <c r="HV14" s="48">
        <v>-114961</v>
      </c>
      <c r="HW14" s="44">
        <v>-144169</v>
      </c>
      <c r="HX14" s="45">
        <f t="shared" si="334"/>
        <v>-0.20259556492727285</v>
      </c>
      <c r="HY14" s="48">
        <v>252689</v>
      </c>
      <c r="HZ14" s="44">
        <v>-140846</v>
      </c>
      <c r="IA14" s="45">
        <f t="shared" si="335"/>
        <v>2.7940800590716099</v>
      </c>
      <c r="IB14" s="48">
        <v>0</v>
      </c>
      <c r="IC14" s="44">
        <v>-139540</v>
      </c>
      <c r="ID14" s="45">
        <f t="shared" si="336"/>
        <v>1</v>
      </c>
      <c r="IE14" s="48">
        <v>-252689</v>
      </c>
      <c r="IF14" s="44">
        <v>-294098</v>
      </c>
      <c r="IG14" s="45">
        <f t="shared" si="337"/>
        <v>-0.14080000544036342</v>
      </c>
      <c r="IH14" s="48">
        <v>0</v>
      </c>
      <c r="II14" s="44">
        <v>-434944</v>
      </c>
      <c r="IJ14" s="45">
        <f t="shared" si="338"/>
        <v>1</v>
      </c>
      <c r="IK14" s="48">
        <v>0</v>
      </c>
      <c r="IL14" s="44">
        <v>-574484</v>
      </c>
      <c r="IM14" s="45">
        <f t="shared" si="339"/>
        <v>1</v>
      </c>
    </row>
    <row r="15" spans="1:247" s="38" customFormat="1" ht="15.75">
      <c r="A15" s="66"/>
      <c r="B15" s="66"/>
      <c r="C15" s="67" t="s">
        <v>304</v>
      </c>
      <c r="D15" s="68" t="s">
        <v>305</v>
      </c>
      <c r="E15" s="68" t="s">
        <v>685</v>
      </c>
      <c r="F15" s="32"/>
      <c r="G15" s="69">
        <f>+G13+G14</f>
        <v>-2485522</v>
      </c>
      <c r="H15" s="69">
        <f>+H13+H14</f>
        <v>-661586</v>
      </c>
      <c r="I15" s="70">
        <f>IF(AND(G15&lt;0,H15&lt;0),((G15-H15)/H15),((G15-H15)/ABS(H15)))</f>
        <v>2.7569144449852323</v>
      </c>
      <c r="J15" s="69">
        <f>+J13+J14</f>
        <v>-2529062</v>
      </c>
      <c r="K15" s="69">
        <f>+K13+K14</f>
        <v>-605859</v>
      </c>
      <c r="L15" s="70">
        <f>IF(AND(J15&lt;0,K15&lt;0),((J15-K15)/K15),((J15-K15)/ABS(K15)))</f>
        <v>3.1743408944985552</v>
      </c>
      <c r="M15" s="69">
        <f>+M13+M14</f>
        <v>-2625897</v>
      </c>
      <c r="N15" s="69">
        <f>+N13+N14</f>
        <v>-1515087</v>
      </c>
      <c r="O15" s="70">
        <f>IF(AND(M15&lt;0,N15&lt;0),((M15-N15)/N15),((M15-N15)/ABS(N15)))</f>
        <v>0.73316581820053894</v>
      </c>
      <c r="P15" s="69">
        <f>+P13+P14</f>
        <v>-2866878</v>
      </c>
      <c r="Q15" s="69">
        <f>+Q13+Q14</f>
        <v>-2423919</v>
      </c>
      <c r="R15" s="70">
        <f>IF(AND(P15&lt;0,Q15&lt;0),((P15-Q15)/Q15),((P15-Q15)/ABS(Q15)))</f>
        <v>0.18274496796303838</v>
      </c>
      <c r="S15" s="69">
        <f>+S13+S14</f>
        <v>-5014584</v>
      </c>
      <c r="T15" s="69">
        <f>+T13+T14</f>
        <v>-1266108</v>
      </c>
      <c r="U15" s="70">
        <f>IF(AND(S15&lt;0,T15&lt;0),((S15-T15)/T15),((S15-T15)/ABS(T15)))</f>
        <v>2.9606289510847414</v>
      </c>
      <c r="V15" s="69">
        <f>+V13+V14</f>
        <v>-7640481</v>
      </c>
      <c r="W15" s="69">
        <f>+W13+W14</f>
        <v>-2781224</v>
      </c>
      <c r="X15" s="70">
        <f>IF(AND(V15&lt;0,W15&lt;0),((V15-W15)/W15),((V15-W15)/ABS(W15)))</f>
        <v>1.7471649173169799</v>
      </c>
      <c r="Y15" s="69">
        <f>+Y13+Y14</f>
        <v>-10507359</v>
      </c>
      <c r="Z15" s="69">
        <f>+Z13+Z14</f>
        <v>-4840525</v>
      </c>
      <c r="AA15" s="70">
        <f>IF(AND(Y15&lt;0,Z15&lt;0),((Y15-Z15)/Z15),((Y15-Z15)/ABS(Z15)))</f>
        <v>1.1707064832843546</v>
      </c>
      <c r="AB15" s="71"/>
      <c r="AC15" s="69">
        <f>+AC13+AC14</f>
        <v>-2862011</v>
      </c>
      <c r="AD15" s="69">
        <f>+AD13+AD14</f>
        <v>-2485522</v>
      </c>
      <c r="AE15" s="70">
        <f>IF(AND(AC15&lt;0,AD15&lt;0),((AC15-AD15)/AD15),((AC15-AD15)/ABS(AD15)))</f>
        <v>0.15147280933341165</v>
      </c>
      <c r="AF15" s="69">
        <f>+AF13+AF14</f>
        <v>-2809695</v>
      </c>
      <c r="AG15" s="69">
        <f>+AG13+AG14</f>
        <v>-2529062</v>
      </c>
      <c r="AH15" s="70">
        <f>IF(AND(AF15&lt;0,AG15&lt;0),((AF15-AG15)/AG15),((AF15-AG15)/ABS(AG15)))</f>
        <v>0.1109632741308833</v>
      </c>
      <c r="AI15" s="69">
        <f>+AI13+AI14</f>
        <v>-2845861</v>
      </c>
      <c r="AJ15" s="69">
        <f>+AJ13+AJ14</f>
        <v>-2625897</v>
      </c>
      <c r="AK15" s="70">
        <f>IF(AND(AI15&lt;0,AJ15&lt;0),((AI15-AJ15)/AJ15),((AI15-AJ15)/ABS(AJ15)))</f>
        <v>8.3767185079993617E-2</v>
      </c>
      <c r="AL15" s="69">
        <f>+AL13+AL14</f>
        <v>-3178139</v>
      </c>
      <c r="AM15" s="69">
        <f>+AM13+AM14</f>
        <v>-2866878</v>
      </c>
      <c r="AN15" s="70">
        <f>IF(AND(AL15&lt;0,AM15&lt;0),((AL15-AM15)/AM15),((AL15-AM15)/ABS(AM15)))</f>
        <v>0.10857141461896878</v>
      </c>
      <c r="AO15" s="69">
        <f>+AO13+AO14</f>
        <v>-5671706</v>
      </c>
      <c r="AP15" s="69">
        <f>+AP13+AP14</f>
        <v>-5014584</v>
      </c>
      <c r="AQ15" s="70">
        <f>IF(AND(AO15&lt;0,AP15&lt;0),((AO15-AP15)/AP15),((AO15-AP15)/ABS(AP15)))</f>
        <v>0.13104217618051667</v>
      </c>
      <c r="AR15" s="69">
        <f>+AR13+AR14</f>
        <v>-8517567</v>
      </c>
      <c r="AS15" s="69">
        <f>+AS13+AS14</f>
        <v>-7640481</v>
      </c>
      <c r="AT15" s="70">
        <f>IF(AND(AR15&lt;0,AS15&lt;0),((AR15-AS15)/AS15),((AR15-AS15)/ABS(AS15)))</f>
        <v>0.11479460520875584</v>
      </c>
      <c r="AU15" s="69">
        <f>+AU13+AU14</f>
        <v>-11695706</v>
      </c>
      <c r="AV15" s="69">
        <f>+AV13+AV14</f>
        <v>-10507359</v>
      </c>
      <c r="AW15" s="70">
        <f>IF(AND(AU15&lt;0,AV15&lt;0),((AU15-AV15)/AV15),((AU15-AV15)/ABS(AV15)))</f>
        <v>0.1130966401738058</v>
      </c>
      <c r="AX15" s="71"/>
      <c r="AY15" s="69">
        <f t="shared" si="105"/>
        <v>-869261</v>
      </c>
      <c r="AZ15" s="69">
        <f>+AZ13+AZ14</f>
        <v>-2862011</v>
      </c>
      <c r="BA15" s="70">
        <f>IF(AND(AY15&lt;0,AZ15&lt;0),((AY15-AZ15)/AZ15),((AY15-AZ15)/ABS(AZ15)))</f>
        <v>-0.69627614988202347</v>
      </c>
      <c r="BB15" s="69">
        <f t="shared" si="106"/>
        <v>-711983</v>
      </c>
      <c r="BC15" s="69">
        <f>+BC13+BC14</f>
        <v>-2809695</v>
      </c>
      <c r="BD15" s="70">
        <f>IF(AND(BB15&lt;0,BC15&lt;0),((BB15-BC15)/BC15),((BB15-BC15)/ABS(BC15)))</f>
        <v>-0.74659776239057973</v>
      </c>
      <c r="BE15" s="69">
        <f t="shared" si="107"/>
        <v>-770868</v>
      </c>
      <c r="BF15" s="69">
        <f>+BF13+BF14</f>
        <v>-2845861</v>
      </c>
      <c r="BG15" s="70">
        <f>IF(AND(BE15&lt;0,BF15&lt;0),((BE15-BF15)/BF15),((BE15-BF15)/ABS(BF15)))</f>
        <v>-0.72912661581152416</v>
      </c>
      <c r="BH15" s="69">
        <f t="shared" si="108"/>
        <v>-805557</v>
      </c>
      <c r="BI15" s="69">
        <f>+BI13+BI14</f>
        <v>-3178139</v>
      </c>
      <c r="BJ15" s="70">
        <f>IF(AND(BH15&lt;0,BI15&lt;0),((BH15-BI15)/BI15),((BH15-BI15)/ABS(BI15)))</f>
        <v>-0.74653185401897149</v>
      </c>
      <c r="BK15" s="69">
        <f t="shared" si="109"/>
        <v>-1581244</v>
      </c>
      <c r="BL15" s="69">
        <f>+BL13+BL14</f>
        <v>-5671706</v>
      </c>
      <c r="BM15" s="70">
        <f>IF(AND(BK15&lt;0,BL15&lt;0),((BK15-BL15)/BL15),((BK15-BL15)/ABS(BL15)))</f>
        <v>-0.72120487204379069</v>
      </c>
      <c r="BN15" s="69">
        <f t="shared" si="110"/>
        <v>-2352112</v>
      </c>
      <c r="BO15" s="69">
        <f>+BO13+BO14</f>
        <v>-8517567</v>
      </c>
      <c r="BP15" s="70">
        <f>IF(AND(BN15&lt;0,BO15&lt;0),((BN15-BO15)/BO15),((BN15-BO15)/ABS(BO15)))</f>
        <v>-0.72385165857808931</v>
      </c>
      <c r="BQ15" s="69">
        <f t="shared" si="111"/>
        <v>-3157669</v>
      </c>
      <c r="BR15" s="69">
        <f>+BR13+BR14</f>
        <v>-11695706</v>
      </c>
      <c r="BS15" s="70">
        <f>IF(AND(BQ15&lt;0,BR15&lt;0),((BQ15-BR15)/BR15),((BQ15-BR15)/ABS(BR15)))</f>
        <v>-0.73001467376146423</v>
      </c>
      <c r="BT15" s="71"/>
      <c r="BU15" s="72">
        <f t="shared" si="35"/>
        <v>-854055</v>
      </c>
      <c r="BV15" s="69">
        <f>+BV13+BV14</f>
        <v>-869261</v>
      </c>
      <c r="BW15" s="70">
        <f>IF(AND(BU15&lt;0,BV15&lt;0),((BU15-BV15)/BV15),((BU15-BV15)/ABS(BV15)))</f>
        <v>-1.7493019933023567E-2</v>
      </c>
      <c r="BX15" s="72">
        <f t="shared" si="37"/>
        <v>-720203</v>
      </c>
      <c r="BY15" s="69">
        <f>+BY13+BY14</f>
        <v>-711983</v>
      </c>
      <c r="BZ15" s="70">
        <f>IF(AND(BX15&lt;0,BY15&lt;0),((BX15-BY15)/BY15),((BX15-BY15)/ABS(BY15)))</f>
        <v>1.1545219478554965E-2</v>
      </c>
      <c r="CA15" s="72">
        <f t="shared" si="39"/>
        <v>-768277</v>
      </c>
      <c r="CB15" s="69">
        <f>+CB13+CB14</f>
        <v>-770868</v>
      </c>
      <c r="CC15" s="70">
        <f>IF(AND(CA15&lt;0,CB15&lt;0),((CA15-CB15)/CB15),((CA15-CB15)/ABS(CB15)))</f>
        <v>-3.3611461365629395E-3</v>
      </c>
      <c r="CD15" s="72">
        <f t="shared" si="41"/>
        <v>-844064</v>
      </c>
      <c r="CE15" s="69">
        <f>+CE13+CE14</f>
        <v>-805557</v>
      </c>
      <c r="CF15" s="70">
        <f>IF(AND(CD15&lt;0,CE15&lt;0),((CD15-CE15)/CE15),((CD15-CE15)/ABS(CE15)))</f>
        <v>4.7801707390041921E-2</v>
      </c>
      <c r="CG15" s="72">
        <f t="shared" si="43"/>
        <v>-1574258</v>
      </c>
      <c r="CH15" s="69">
        <f>+CH13+CH14</f>
        <v>-1581244</v>
      </c>
      <c r="CI15" s="70">
        <f>IF(AND(CG15&lt;0,CH15&lt;0),((CG15-CH15)/CH15),((CG15-CH15)/ABS(CH15)))</f>
        <v>-4.4180404795211873E-3</v>
      </c>
      <c r="CJ15" s="72">
        <f t="shared" si="45"/>
        <v>-2342535</v>
      </c>
      <c r="CK15" s="69">
        <f>+CK13+CK14</f>
        <v>-2352112</v>
      </c>
      <c r="CL15" s="70">
        <f>IF(AND(CJ15&lt;0,CK15&lt;0),((CJ15-CK15)/CK15),((CJ15-CK15)/ABS(CK15)))</f>
        <v>-4.0716598529321737E-3</v>
      </c>
      <c r="CM15" s="72">
        <f t="shared" si="47"/>
        <v>-3186599</v>
      </c>
      <c r="CN15" s="69">
        <f>+CN13+CN14</f>
        <v>-3157669</v>
      </c>
      <c r="CO15" s="70">
        <f>IF(AND(CM15&lt;0,CN15&lt;0),((CM15-CN15)/CN15),((CM15-CN15)/ABS(CN15)))</f>
        <v>9.1618215842129112E-3</v>
      </c>
      <c r="CP15" s="71"/>
      <c r="CQ15" s="72">
        <f t="shared" si="49"/>
        <v>-865176</v>
      </c>
      <c r="CR15" s="69">
        <f>+CR13+CR14</f>
        <v>-854055</v>
      </c>
      <c r="CS15" s="70">
        <f>IF(AND(CQ15&lt;0,CR15&lt;0),((CQ15-CR15)/CR15),((CQ15-CR15)/ABS(CR15)))</f>
        <v>1.3021409628185538E-2</v>
      </c>
      <c r="CT15" s="72">
        <f t="shared" si="51"/>
        <v>-740050</v>
      </c>
      <c r="CU15" s="69">
        <f>+CU13+CU14</f>
        <v>-720203</v>
      </c>
      <c r="CV15" s="70">
        <f>IF(AND(CT15&lt;0,CU15&lt;0),((CT15-CU15)/CU15),((CT15-CU15)/ABS(CU15)))</f>
        <v>2.7557508091468657E-2</v>
      </c>
      <c r="CW15" s="72">
        <f t="shared" si="53"/>
        <v>-783684</v>
      </c>
      <c r="CX15" s="69">
        <f>+CX13+CX14</f>
        <v>-768277</v>
      </c>
      <c r="CY15" s="70">
        <f>IF(AND(CW15&lt;0,CX15&lt;0),((CW15-CX15)/CX15),((CW15-CX15)/ABS(CX15)))</f>
        <v>2.0053964911093264E-2</v>
      </c>
      <c r="CZ15" s="72">
        <f t="shared" si="55"/>
        <v>-814191</v>
      </c>
      <c r="DA15" s="69">
        <f>+DA13+DA14</f>
        <v>-844064</v>
      </c>
      <c r="DB15" s="70">
        <f>IF(AND(CZ15&lt;0,DA15&lt;0),((CZ15-DA15)/DA15),((CZ15-DA15)/ABS(DA15)))</f>
        <v>-3.539186601963832E-2</v>
      </c>
      <c r="DC15" s="72">
        <f t="shared" si="57"/>
        <v>-1605226</v>
      </c>
      <c r="DD15" s="69">
        <f>+DD13+DD14</f>
        <v>-1574258</v>
      </c>
      <c r="DE15" s="70">
        <f>IF(AND(DC15&lt;0,DD15&lt;0),((DC15-DD15)/DD15),((DC15-DD15)/ABS(DD15)))</f>
        <v>1.967148967958238E-2</v>
      </c>
      <c r="DF15" s="72">
        <f t="shared" si="59"/>
        <v>-2388910</v>
      </c>
      <c r="DG15" s="69">
        <f>+DG13+DG14</f>
        <v>-2342535</v>
      </c>
      <c r="DH15" s="70">
        <f>IF(AND(DF15&lt;0,DG15&lt;0),((DF15-DG15)/DG15),((DF15-DG15)/ABS(DG15)))</f>
        <v>1.9796929394864965E-2</v>
      </c>
      <c r="DI15" s="72">
        <f t="shared" si="61"/>
        <v>-3203101</v>
      </c>
      <c r="DJ15" s="69">
        <f>+DJ13+DJ14</f>
        <v>-3186599</v>
      </c>
      <c r="DK15" s="70">
        <f>IF(AND(DI15&lt;0,DJ15&lt;0),((DI15-DJ15)/DJ15),((DI15-DJ15)/ABS(DJ15)))</f>
        <v>5.1785618460308313E-3</v>
      </c>
      <c r="DL15" s="71"/>
      <c r="DM15" s="72">
        <f>+DM13+DM14</f>
        <v>-841740</v>
      </c>
      <c r="DN15" s="69">
        <f>+DN13+DN14</f>
        <v>-865176</v>
      </c>
      <c r="DO15" s="70">
        <f>IF(AND(DM15&lt;0,DN15&lt;0),((DM15-DN15)/DN15),((DM15-DN15)/ABS(DN15)))</f>
        <v>-2.7088130045216232E-2</v>
      </c>
      <c r="DP15" s="72">
        <f>+DP13+DP14</f>
        <v>-788691</v>
      </c>
      <c r="DQ15" s="69">
        <f>+DQ13+DQ14</f>
        <v>-740050</v>
      </c>
      <c r="DR15" s="73">
        <f>IF(AND(DP15&lt;0,DQ15&lt;0),((DP15-DQ15)/DQ15),((DP15-DQ15)/ABS(DQ15)))</f>
        <v>6.5726640091885682E-2</v>
      </c>
      <c r="DS15" s="72">
        <f>+DS13+DS14</f>
        <v>-845573</v>
      </c>
      <c r="DT15" s="69">
        <f>+DT13+DT14</f>
        <v>-783684</v>
      </c>
      <c r="DU15" s="73">
        <f>IF(AND(DS15&lt;0,DT15&lt;0),((DS15-DT15)/DT15),((DS15-DT15)/ABS(DT15)))</f>
        <v>7.8971881523675361E-2</v>
      </c>
      <c r="DV15" s="72">
        <f>+DV13+DV14</f>
        <v>-969506</v>
      </c>
      <c r="DW15" s="69">
        <f>+DW13+DW14</f>
        <v>-814191</v>
      </c>
      <c r="DX15" s="73">
        <f>IF(AND(DV15&lt;0,DW15&lt;0),((DV15-DW15)/DW15),((DV15-DW15)/ABS(DW15)))</f>
        <v>0.19075990768750822</v>
      </c>
      <c r="DY15" s="72">
        <f>+DY13+DY14</f>
        <v>-1630431</v>
      </c>
      <c r="DZ15" s="69">
        <f>+DZ13+DZ14</f>
        <v>-1605226</v>
      </c>
      <c r="EA15" s="73">
        <f>IF(AND(DY15&lt;0,DZ15&lt;0),((DY15-DZ15)/DZ15),((DY15-DZ15)/ABS(DZ15)))</f>
        <v>1.5701838868794799E-2</v>
      </c>
      <c r="EB15" s="72">
        <f>+EB13+EB14</f>
        <v>-2476004</v>
      </c>
      <c r="EC15" s="69">
        <f>+EC13+EC14</f>
        <v>-2388910</v>
      </c>
      <c r="ED15" s="73">
        <f>IF(AND(EB15&lt;0,EC15&lt;0),((EB15-EC15)/EC15),((EB15-EC15)/ABS(EC15)))</f>
        <v>3.6457631304653584E-2</v>
      </c>
      <c r="EE15" s="72">
        <f>+EE13+EE14</f>
        <v>-3445510</v>
      </c>
      <c r="EF15" s="69">
        <f>+EF13+EF14</f>
        <v>-3203101</v>
      </c>
      <c r="EG15" s="73">
        <f>IF(AND(EE15&lt;0,EF15&lt;0),((EE15-EF15)/EF15),((EE15-EF15)/ABS(EF15)))</f>
        <v>7.5679474359378621E-2</v>
      </c>
      <c r="EH15" s="71"/>
      <c r="EI15" s="72">
        <f>+EI13+EI14</f>
        <v>-963422</v>
      </c>
      <c r="EJ15" s="69">
        <f>+EJ13+EJ14</f>
        <v>-841740</v>
      </c>
      <c r="EK15" s="70">
        <f>IF(AND(EI15&lt;0,EJ15&lt;0),((EI15-EJ15)/EJ15),((EI15-EJ15)/ABS(EJ15)))</f>
        <v>0.14456007793380379</v>
      </c>
      <c r="EL15" s="72">
        <f>+EL13+EL14</f>
        <v>-960123</v>
      </c>
      <c r="EM15" s="69">
        <f>+EM13+EM14</f>
        <v>-788691</v>
      </c>
      <c r="EN15" s="73">
        <f>IF(AND(EL15&lt;0,EM15&lt;0),((EL15-EM15)/EM15),((EL15-EM15)/ABS(EM15)))</f>
        <v>0.21736269337421119</v>
      </c>
      <c r="EO15" s="72">
        <f>+EO13+EO14</f>
        <v>-1058171</v>
      </c>
      <c r="EP15" s="69">
        <f>+EP13+EP14</f>
        <v>-845573</v>
      </c>
      <c r="EQ15" s="73">
        <f>IF(AND(EO15&lt;0,EP15&lt;0),((EO15-EP15)/EP15),((EO15-EP15)/ABS(EP15)))</f>
        <v>0.25142477349678855</v>
      </c>
      <c r="ER15" s="72">
        <f>+ER13+ER14</f>
        <v>-1198793</v>
      </c>
      <c r="ES15" s="69">
        <f>+ES13+ES14</f>
        <v>-969506</v>
      </c>
      <c r="ET15" s="73">
        <f>IF(AND(ER15&lt;0,ES15&lt;0),((ER15-ES15)/ES15),((ER15-ES15)/ABS(ES15)))</f>
        <v>0.23649879423128892</v>
      </c>
      <c r="EU15" s="72">
        <f>+EU13+EU14</f>
        <v>-1923545</v>
      </c>
      <c r="EV15" s="69">
        <f>+EV13+EV14</f>
        <v>-1630431</v>
      </c>
      <c r="EW15" s="73">
        <f>IF(AND(EU15&lt;0,EV15&lt;0),((EU15-EV15)/EV15),((EU15-EV15)/ABS(EV15)))</f>
        <v>0.17977700374931538</v>
      </c>
      <c r="EX15" s="72">
        <f>+EX13+EX14</f>
        <v>-2981716</v>
      </c>
      <c r="EY15" s="69">
        <f>+EY13+EY14</f>
        <v>-2476004</v>
      </c>
      <c r="EZ15" s="73">
        <f>IF(AND(EX15&lt;0,EY15&lt;0),((EX15-EY15)/EY15),((EX15-EY15)/ABS(EY15)))</f>
        <v>0.20424522739058579</v>
      </c>
      <c r="FA15" s="72">
        <f>+FA13+FA14</f>
        <v>-4180509</v>
      </c>
      <c r="FB15" s="69">
        <f>+FB13+FB14</f>
        <v>-3445510</v>
      </c>
      <c r="FC15" s="73">
        <f>IF(AND(FA15&lt;0,FB15&lt;0),((FA15-FB15)/FB15),((FA15-FB15)/ABS(FB15)))</f>
        <v>0.21332081462541105</v>
      </c>
      <c r="FD15" s="71"/>
      <c r="FE15" s="72">
        <f>+FE13+FE14</f>
        <v>-1214324</v>
      </c>
      <c r="FF15" s="69">
        <f>+FF13+FF14</f>
        <v>-963422</v>
      </c>
      <c r="FG15" s="70">
        <f>IF(AND(FE15&lt;0,FF15&lt;0),((FE15-FF15)/FF15),((FE15-FF15)/ABS(FF15)))</f>
        <v>0.26042793293074062</v>
      </c>
      <c r="FH15" s="72">
        <f>+FH13+FH14</f>
        <v>-1111639</v>
      </c>
      <c r="FI15" s="69">
        <f>+FI13+FI14</f>
        <v>-960123</v>
      </c>
      <c r="FJ15" s="73">
        <f>IF(AND(FH15&lt;0,FI15&lt;0),((FH15-FI15)/FI15),((FH15-FI15)/ABS(FI15)))</f>
        <v>0.15780894739528165</v>
      </c>
      <c r="FK15" s="72">
        <f>+FK13+FK14</f>
        <v>-1117064</v>
      </c>
      <c r="FL15" s="69">
        <f>+FL13+FL14</f>
        <v>-1058171</v>
      </c>
      <c r="FM15" s="73">
        <f>IF(AND(FK15&lt;0,FL15&lt;0),((FK15-FL15)/FL15),((FK15-FL15)/ABS(FL15)))</f>
        <v>5.5655465893508706E-2</v>
      </c>
      <c r="FN15" s="72">
        <f>+FN13+FN14</f>
        <v>-1004741</v>
      </c>
      <c r="FO15" s="69">
        <f>+FO13+FO14</f>
        <v>-1198793</v>
      </c>
      <c r="FP15" s="73">
        <f>IF(AND(FN15&lt;0,FO15&lt;0),((FN15-FO15)/FO15),((FN15-FO15)/ABS(FO15)))</f>
        <v>-0.16187281707517479</v>
      </c>
      <c r="FQ15" s="72">
        <f>+FQ13+FQ14</f>
        <v>-2325963</v>
      </c>
      <c r="FR15" s="69">
        <f>+FR13+FR14</f>
        <v>-1923545</v>
      </c>
      <c r="FS15" s="73">
        <f>IF(AND(FQ15&lt;0,FR15&lt;0),((FQ15-FR15)/FR15),((FQ15-FR15)/ABS(FR15)))</f>
        <v>0.20920643915271023</v>
      </c>
      <c r="FT15" s="72">
        <f>+FT13+FT14</f>
        <v>-3443027</v>
      </c>
      <c r="FU15" s="69">
        <f>+FU13+FU14</f>
        <v>-2981716</v>
      </c>
      <c r="FV15" s="73">
        <f>IF(AND(FT15&lt;0,FU15&lt;0),((FT15-FU15)/FU15),((FT15-FU15)/ABS(FU15)))</f>
        <v>0.15471325907631714</v>
      </c>
      <c r="FW15" s="72">
        <f>+FW13+FW14</f>
        <v>-4447768</v>
      </c>
      <c r="FX15" s="69">
        <f>+FX13+FX14</f>
        <v>-4180509</v>
      </c>
      <c r="FY15" s="73">
        <f>IF(AND(FW15&lt;0,FX15&lt;0),((FW15-FX15)/FX15),((FW15-FX15)/ABS(FX15)))</f>
        <v>6.3929775058491678E-2</v>
      </c>
      <c r="FZ15" s="37"/>
      <c r="GA15" s="72">
        <f>+GA13+GA14</f>
        <v>-1193471</v>
      </c>
      <c r="GB15" s="69">
        <f>+GB13+GB14</f>
        <v>-1214324</v>
      </c>
      <c r="GC15" s="70">
        <f>IF(AND(GA15&lt;0,GB15&lt;0),((GA15-GB15)/GB15),((GA15-GB15)/ABS(GB15)))</f>
        <v>-1.717251738415777E-2</v>
      </c>
      <c r="GD15" s="72">
        <f>+GD13+GD14</f>
        <v>-1135631</v>
      </c>
      <c r="GE15" s="69">
        <f>+GE13+GE14</f>
        <v>-1111639</v>
      </c>
      <c r="GF15" s="73">
        <f>IF(AND(GD15&lt;0,GE15&lt;0),((GD15-GE15)/GE15),((GD15-GE15)/ABS(GE15)))</f>
        <v>2.1582546132332528E-2</v>
      </c>
      <c r="GG15" s="72">
        <f>+GG13+GG14</f>
        <v>-1119088</v>
      </c>
      <c r="GH15" s="69">
        <f>+GH13+GH14</f>
        <v>-1117064</v>
      </c>
      <c r="GI15" s="73">
        <f>IF(AND(GG15&lt;0,GH15&lt;0),((GG15-GH15)/GH15),((GG15-GH15)/ABS(GH15)))</f>
        <v>1.8118926041838248E-3</v>
      </c>
      <c r="GJ15" s="72">
        <f>+GJ13+GJ14</f>
        <v>-1165786</v>
      </c>
      <c r="GK15" s="69">
        <f>+GK13+GK14</f>
        <v>-1004741</v>
      </c>
      <c r="GL15" s="73">
        <f>IF(AND(GJ15&lt;0,GK15&lt;0),((GJ15-GK15)/GK15),((GJ15-GK15)/ABS(GK15)))</f>
        <v>0.16028508839591496</v>
      </c>
      <c r="GM15" s="72">
        <f>+GM13+GM14</f>
        <v>-2329102</v>
      </c>
      <c r="GN15" s="69">
        <f>+GN13+GN14</f>
        <v>-2325963</v>
      </c>
      <c r="GO15" s="73">
        <f>IF(AND(GM15&lt;0,GN15&lt;0),((GM15-GN15)/GN15),((GM15-GN15)/ABS(GN15)))</f>
        <v>1.3495485525780076E-3</v>
      </c>
      <c r="GP15" s="72">
        <f>+GP13+GP14</f>
        <v>-3448190</v>
      </c>
      <c r="GQ15" s="69">
        <f>+GQ13+GQ14</f>
        <v>-3443027</v>
      </c>
      <c r="GR15" s="73">
        <f>IF(AND(GP15&lt;0,GQ15&lt;0),((GP15-GQ15)/GQ15),((GP15-GQ15)/ABS(GQ15)))</f>
        <v>1.4995525739414765E-3</v>
      </c>
      <c r="GS15" s="72">
        <f>+GS13+GS14</f>
        <v>-4613976</v>
      </c>
      <c r="GT15" s="69">
        <f>+GT13+GT14</f>
        <v>-4447768</v>
      </c>
      <c r="GU15" s="73">
        <f>IF(AND(GS15&lt;0,GT15&lt;0),((GS15-GT15)/GT15),((GS15-GT15)/ABS(GT15)))</f>
        <v>3.7368855569804897E-2</v>
      </c>
      <c r="GV15" s="37"/>
      <c r="GW15" s="72">
        <f>+GW13+GW14</f>
        <v>-1189588</v>
      </c>
      <c r="GX15" s="69">
        <f>+GX13+GX14</f>
        <v>-1193471</v>
      </c>
      <c r="GY15" s="70">
        <f>IF(AND(GW15&lt;0,GX15&lt;0),((GW15-GX15)/GX15),((GW15-GX15)/ABS(GX15)))</f>
        <v>-3.253535276516983E-3</v>
      </c>
      <c r="GZ15" s="72">
        <f>+GZ13+GZ14</f>
        <v>-1055109</v>
      </c>
      <c r="HA15" s="69">
        <f>+HA13+HA14</f>
        <v>-1135631</v>
      </c>
      <c r="HB15" s="73">
        <f>IF(AND(GZ15&lt;0,HA15&lt;0),((GZ15-HA15)/HA15),((GZ15-HA15)/ABS(HA15)))</f>
        <v>-7.0905073919257225E-2</v>
      </c>
      <c r="HC15" s="72">
        <f>+HC13+HC14</f>
        <v>-1031448</v>
      </c>
      <c r="HD15" s="69">
        <f>+HD13+HD14</f>
        <v>-1119088</v>
      </c>
      <c r="HE15" s="73">
        <f>IF(AND(HC15&lt;0,HD15&lt;0),((HC15-HD15)/HD15),((HC15-HD15)/ABS(HD15)))</f>
        <v>-7.8313769783966938E-2</v>
      </c>
      <c r="HF15" s="72">
        <f>+HF13+HF14</f>
        <v>-1106690</v>
      </c>
      <c r="HG15" s="69">
        <f>+HG13+HG14</f>
        <v>-1165786</v>
      </c>
      <c r="HH15" s="73">
        <f>IF(AND(HF15&lt;0,HG15&lt;0),((HF15-HG15)/HG15),((HF15-HG15)/ABS(HG15)))</f>
        <v>-5.069197948851676E-2</v>
      </c>
      <c r="HI15" s="72">
        <f>+HI13+HI14</f>
        <v>-2244698</v>
      </c>
      <c r="HJ15" s="69">
        <f>+HJ13+HJ14</f>
        <v>-2329102</v>
      </c>
      <c r="HK15" s="73">
        <f>IF(AND(HI15&lt;0,HJ15&lt;0),((HI15-HJ15)/HJ15),((HI15-HJ15)/ABS(HJ15)))</f>
        <v>-3.6238859440247788E-2</v>
      </c>
      <c r="HL15" s="72">
        <f>+HL13+HL14</f>
        <v>-3276145</v>
      </c>
      <c r="HM15" s="69">
        <f>+HM13+HM14</f>
        <v>-3448190</v>
      </c>
      <c r="HN15" s="73">
        <f>IF(AND(HL15&lt;0,HM15&lt;0),((HL15-HM15)/HM15),((HL15-HM15)/ABS(HM15)))</f>
        <v>-4.9894292367879962E-2</v>
      </c>
      <c r="HO15" s="72">
        <f>+HO13+HO14</f>
        <v>-4382835</v>
      </c>
      <c r="HP15" s="69">
        <f>+HP13+HP14</f>
        <v>-4613976</v>
      </c>
      <c r="HQ15" s="73">
        <f>IF(AND(HO15&lt;0,HP15&lt;0),((HO15-HP15)/HP15),((HO15-HP15)/ABS(HP15)))</f>
        <v>-5.0095839250139142E-2</v>
      </c>
      <c r="HR15" s="37"/>
      <c r="HS15" s="72">
        <f>+HS13+HS14</f>
        <v>-1157034</v>
      </c>
      <c r="HT15" s="69">
        <f>+HT13+HT14</f>
        <v>-1189588</v>
      </c>
      <c r="HU15" s="70">
        <f>IF(AND(HS15&lt;0,HT15&lt;0),((HS15-HT15)/HT15),((HS15-HT15)/ABS(HT15)))</f>
        <v>-2.7365777058948139E-2</v>
      </c>
      <c r="HV15" s="72">
        <f>+HV13+HV14</f>
        <v>-997047</v>
      </c>
      <c r="HW15" s="69">
        <f>+HW13+HW14</f>
        <v>-1055109</v>
      </c>
      <c r="HX15" s="73">
        <f>IF(AND(HV15&lt;0,HW15&lt;0),((HV15-HW15)/HW15),((HV15-HW15)/ABS(HW15)))</f>
        <v>-5.5029385589545725E-2</v>
      </c>
      <c r="HY15" s="72">
        <f>+HY13+HY14</f>
        <v>2154081</v>
      </c>
      <c r="HZ15" s="69">
        <f>+HZ13+HZ14</f>
        <v>-1031448</v>
      </c>
      <c r="IA15" s="73">
        <f>IF(AND(HY15&lt;0,HZ15&lt;0),((HY15-HZ15)/HZ15),((HY15-HZ15)/ABS(HZ15)))</f>
        <v>3.0884048444516834</v>
      </c>
      <c r="IB15" s="72">
        <f>+IB13+IB14</f>
        <v>0</v>
      </c>
      <c r="IC15" s="69">
        <f>+IC13+IC14</f>
        <v>-1106690</v>
      </c>
      <c r="ID15" s="73">
        <f>IF(AND(IB15&lt;0,IC15&lt;0),((IB15-IC15)/IC15),((IB15-IC15)/ABS(IC15)))</f>
        <v>1</v>
      </c>
      <c r="IE15" s="72">
        <f>+IE13+IE14</f>
        <v>-2154081</v>
      </c>
      <c r="IF15" s="69">
        <f>+IF13+IF14</f>
        <v>-2244698</v>
      </c>
      <c r="IG15" s="73">
        <f>IF(AND(IE15&lt;0,IF15&lt;0),((IE15-IF15)/IF15),((IE15-IF15)/ABS(IF15)))</f>
        <v>-4.0369350353588768E-2</v>
      </c>
      <c r="IH15" s="72">
        <f>+IH13+IH14</f>
        <v>0</v>
      </c>
      <c r="II15" s="69">
        <f>+II13+II14</f>
        <v>-3276145</v>
      </c>
      <c r="IJ15" s="73">
        <f>IF(AND(IH15&lt;0,II15&lt;0),((IH15-II15)/II15),((IH15-II15)/ABS(II15)))</f>
        <v>1</v>
      </c>
      <c r="IK15" s="72">
        <f>+IK13+IK14</f>
        <v>0</v>
      </c>
      <c r="IL15" s="69">
        <f>+IL13+IL14</f>
        <v>-4382835</v>
      </c>
      <c r="IM15" s="73">
        <f>IF(AND(IK15&lt;0,IL15&lt;0),((IK15-IL15)/IL15),((IK15-IL15)/ABS(IL15)))</f>
        <v>1</v>
      </c>
    </row>
    <row r="16" spans="1:247" s="65" customFormat="1" ht="11.25">
      <c r="A16" s="57" t="s">
        <v>9</v>
      </c>
      <c r="B16" s="57"/>
      <c r="C16" s="58" t="s">
        <v>600</v>
      </c>
      <c r="D16" s="59" t="s">
        <v>599</v>
      </c>
      <c r="E16" s="59" t="s">
        <v>686</v>
      </c>
      <c r="F16" s="431"/>
      <c r="G16" s="60">
        <f>IFERROR(-G15/G$8,"")</f>
        <v>0.20746370252030066</v>
      </c>
      <c r="H16" s="60">
        <f>IFERROR(-H15/H$8,"")</f>
        <v>0.2140085398201462</v>
      </c>
      <c r="I16" s="61">
        <f>(G16-H16)*10000</f>
        <v>-65.448372998455355</v>
      </c>
      <c r="J16" s="60">
        <f>IFERROR(-J15/J$8,"")</f>
        <v>0.21315181009406262</v>
      </c>
      <c r="K16" s="60">
        <f>IFERROR(-K15/K$8,"")</f>
        <v>0.20513734703807199</v>
      </c>
      <c r="L16" s="61">
        <f>(J16-K16)*10000</f>
        <v>80.14463055990629</v>
      </c>
      <c r="M16" s="60">
        <f>IFERROR(-M15/M$8,"")</f>
        <v>0.20477635805544667</v>
      </c>
      <c r="N16" s="60">
        <f>IFERROR(-N15/N$8,"")</f>
        <v>0.21697252068352588</v>
      </c>
      <c r="O16" s="61">
        <f>(M16-N16)*10000</f>
        <v>-121.9616262807921</v>
      </c>
      <c r="P16" s="60">
        <f>IFERROR(-P15/P$8,"")</f>
        <v>0.19191688273017968</v>
      </c>
      <c r="Q16" s="60">
        <f>IFERROR(-Q15/Q$8,"")</f>
        <v>0.19363697541718819</v>
      </c>
      <c r="R16" s="61">
        <f>(P16-Q16)*10000</f>
        <v>-17.200926870085119</v>
      </c>
      <c r="S16" s="60">
        <f>IFERROR(-S15/S$8,"")</f>
        <v>0.21029398770565072</v>
      </c>
      <c r="T16" s="60">
        <f>IFERROR(-T15/T$8,"")</f>
        <v>0.20949933928949049</v>
      </c>
      <c r="U16" s="61">
        <f>(S16-T16)*10000</f>
        <v>7.946484161602263</v>
      </c>
      <c r="V16" s="60">
        <f>IFERROR(-V15/V$8,"")</f>
        <v>0.20836444967758994</v>
      </c>
      <c r="W16" s="60">
        <f>IFERROR(-W15/W$8,"")</f>
        <v>0.21350759349493761</v>
      </c>
      <c r="X16" s="61">
        <f>(V16-W16)*10000</f>
        <v>-51.431438173476785</v>
      </c>
      <c r="Y16" s="60">
        <f>IFERROR(-Y15/Y$8,"")</f>
        <v>0.20360354529733443</v>
      </c>
      <c r="Z16" s="60">
        <f>IFERROR(-Z15/Z$8,"")</f>
        <v>0.20130295424543262</v>
      </c>
      <c r="AA16" s="61">
        <f>(Y16-Z16)*10000</f>
        <v>23.005910519018069</v>
      </c>
      <c r="AB16" s="62"/>
      <c r="AC16" s="60">
        <f>IFERROR(-AC15/AC$8,"")</f>
        <v>0.21159466277803207</v>
      </c>
      <c r="AD16" s="60">
        <f>IFERROR(-AD15/AD$8,"")</f>
        <v>0.20746370252030066</v>
      </c>
      <c r="AE16" s="61">
        <f>(AC16-AD16)*10000</f>
        <v>41.309602577314088</v>
      </c>
      <c r="AF16" s="60">
        <f>IFERROR(-AF15/AF$8,"")</f>
        <v>0.21176922547587487</v>
      </c>
      <c r="AG16" s="60">
        <f>IFERROR(-AG15/AG$8,"")</f>
        <v>0.21315181009406262</v>
      </c>
      <c r="AH16" s="61">
        <f>(AF16-AG16)*10000</f>
        <v>-13.825846181877433</v>
      </c>
      <c r="AI16" s="60">
        <f>IFERROR(-AI15/AI$8,"")</f>
        <v>0.20445074956843051</v>
      </c>
      <c r="AJ16" s="60">
        <f>IFERROR(-AJ15/AJ$8,"")</f>
        <v>0.20477635805544667</v>
      </c>
      <c r="AK16" s="61">
        <f>(AI16-AJ16)*10000</f>
        <v>-3.2560848701615464</v>
      </c>
      <c r="AL16" s="60">
        <f>IFERROR(-AL15/AL$8,"")</f>
        <v>0.2020479698627291</v>
      </c>
      <c r="AM16" s="60">
        <f>IFERROR(-AM15/AM$8,"")</f>
        <v>0.19191688273017968</v>
      </c>
      <c r="AN16" s="61">
        <f>(AL16-AM16)*10000</f>
        <v>101.31087132549426</v>
      </c>
      <c r="AO16" s="60">
        <f>IFERROR(-AO15/AO$8,"")</f>
        <v>0.21168110305604682</v>
      </c>
      <c r="AP16" s="60">
        <f>IFERROR(-AP15/AP$8,"")</f>
        <v>0.21029398770565072</v>
      </c>
      <c r="AQ16" s="61">
        <f>(AO16-AP16)*10000</f>
        <v>13.871153503960954</v>
      </c>
      <c r="AR16" s="60">
        <f>IFERROR(-AR15/AR$8,"")</f>
        <v>0.20920909709404403</v>
      </c>
      <c r="AS16" s="60">
        <f>IFERROR(-AS15/AS$8,"")</f>
        <v>0.20836444967758994</v>
      </c>
      <c r="AT16" s="61">
        <f>(AR16-AS16)*10000</f>
        <v>8.4464741645409731</v>
      </c>
      <c r="AU16" s="60">
        <f>IFERROR(-AU15/AU$8,"")</f>
        <v>0.20721341567675156</v>
      </c>
      <c r="AV16" s="60">
        <f>IFERROR(-AV15/AV$8,"")</f>
        <v>0.20360354529733443</v>
      </c>
      <c r="AW16" s="61">
        <f>(AU16-AV16)*10000</f>
        <v>36.098703794171236</v>
      </c>
      <c r="AX16" s="62"/>
      <c r="AY16" s="60">
        <f t="shared" si="105"/>
        <v>0.2323505370791214</v>
      </c>
      <c r="AZ16" s="60">
        <f>IFERROR(-AZ15/AZ$8,"")</f>
        <v>0.21159466277803207</v>
      </c>
      <c r="BA16" s="61">
        <f>(AY16-AZ16)*10000</f>
        <v>207.55874301089327</v>
      </c>
      <c r="BB16" s="60">
        <f t="shared" si="106"/>
        <v>0.20015872516088984</v>
      </c>
      <c r="BC16" s="60">
        <f>IFERROR(-BC15/BC$8,"")</f>
        <v>0.21176922547587487</v>
      </c>
      <c r="BD16" s="61">
        <f>(BB16-BC16)*10000</f>
        <v>-116.10500314985033</v>
      </c>
      <c r="BE16" s="60">
        <f t="shared" si="107"/>
        <v>0.21868744638261367</v>
      </c>
      <c r="BF16" s="60">
        <f>IFERROR(-BF15/BF$8,"")</f>
        <v>0.20445074956843051</v>
      </c>
      <c r="BG16" s="61">
        <f>(BE16-BF16)*10000</f>
        <v>142.36696814183159</v>
      </c>
      <c r="BH16" s="60">
        <f t="shared" si="108"/>
        <v>0.19906039270069636</v>
      </c>
      <c r="BI16" s="60">
        <f>IFERROR(-BI15/BI$8,"")</f>
        <v>0.2020479698627291</v>
      </c>
      <c r="BJ16" s="61">
        <f>(BH16-BI16)*10000</f>
        <v>-29.875771620327395</v>
      </c>
      <c r="BK16" s="60">
        <f t="shared" si="109"/>
        <v>0.21666058758711329</v>
      </c>
      <c r="BL16" s="60">
        <f>IFERROR(-BL15/BL$8,"")</f>
        <v>0.21168110305604682</v>
      </c>
      <c r="BM16" s="61">
        <f>(BK16-BL16)*10000</f>
        <v>49.794845310664748</v>
      </c>
      <c r="BN16" s="60">
        <f t="shared" si="110"/>
        <v>0.21732070740435155</v>
      </c>
      <c r="BO16" s="60">
        <f>IFERROR(-BO15/BO$8,"")</f>
        <v>0.20920909709404403</v>
      </c>
      <c r="BP16" s="61">
        <f>(BN16-BO16)*10000</f>
        <v>81.116103103075204</v>
      </c>
      <c r="BQ16" s="60">
        <f t="shared" si="111"/>
        <v>0.21235126203873067</v>
      </c>
      <c r="BR16" s="60">
        <f>IFERROR(-BR15/BR$8,"")</f>
        <v>0.20721341567675156</v>
      </c>
      <c r="BS16" s="61">
        <f>(BQ16-BR16)*10000</f>
        <v>51.378463619791148</v>
      </c>
      <c r="BT16" s="62"/>
      <c r="BU16" s="63">
        <f t="shared" si="35"/>
        <v>0.23121542990170188</v>
      </c>
      <c r="BV16" s="60">
        <f>IFERROR(-BV15/BV$8,"")</f>
        <v>0.2323505370791214</v>
      </c>
      <c r="BW16" s="61">
        <f>(BU16-BV16)*10000</f>
        <v>-11.351071774195198</v>
      </c>
      <c r="BX16" s="63">
        <f t="shared" si="37"/>
        <v>0.1972984308511877</v>
      </c>
      <c r="BY16" s="60">
        <f>IFERROR(-BY15/BY$8,"")</f>
        <v>0.20015872516088984</v>
      </c>
      <c r="BZ16" s="61">
        <f>(BX16-BY16)*10000</f>
        <v>-28.602943097021381</v>
      </c>
      <c r="CA16" s="63">
        <f t="shared" si="39"/>
        <v>0.21196953264050541</v>
      </c>
      <c r="CB16" s="60">
        <f>IFERROR(-CB15/CB$8,"")</f>
        <v>0.21868744638261367</v>
      </c>
      <c r="CC16" s="61">
        <f>(CA16-CB16)*10000</f>
        <v>-67.179137421082558</v>
      </c>
      <c r="CD16" s="63">
        <f t="shared" si="41"/>
        <v>0.19518060699341061</v>
      </c>
      <c r="CE16" s="60">
        <f>IFERROR(-CE15/CE$8,"")</f>
        <v>0.19906039270069636</v>
      </c>
      <c r="CF16" s="61">
        <f>(CD16-CE16)*10000</f>
        <v>-38.797857072857546</v>
      </c>
      <c r="CG16" s="63">
        <f t="shared" si="43"/>
        <v>0.21435723928069469</v>
      </c>
      <c r="CH16" s="60">
        <f>IFERROR(-CH15/CH$8,"")</f>
        <v>0.21666058758711329</v>
      </c>
      <c r="CI16" s="61">
        <f>(CG16-CH16)*10000</f>
        <v>-23.033483064185955</v>
      </c>
      <c r="CJ16" s="63">
        <f t="shared" si="45"/>
        <v>0.21356824121317713</v>
      </c>
      <c r="CK16" s="60">
        <f>IFERROR(-CK15/CK$8,"")</f>
        <v>0.21732070740435155</v>
      </c>
      <c r="CL16" s="61">
        <f>(CJ16-CK16)*10000</f>
        <v>-37.524661911744197</v>
      </c>
      <c r="CM16" s="63">
        <f t="shared" si="47"/>
        <v>0.20836864613891129</v>
      </c>
      <c r="CN16" s="60">
        <f>IFERROR(-CN15/CN$8,"")</f>
        <v>0.21235126203873067</v>
      </c>
      <c r="CO16" s="61">
        <f>(CM16-CN16)*10000</f>
        <v>-39.826158998193804</v>
      </c>
      <c r="CP16" s="62"/>
      <c r="CQ16" s="63">
        <f t="shared" si="49"/>
        <v>0.21349555365655826</v>
      </c>
      <c r="CR16" s="60">
        <f>IFERROR(-CR15/CR$8,"")</f>
        <v>0.23121542990170188</v>
      </c>
      <c r="CS16" s="61">
        <f>(CQ16-CR16)*10000</f>
        <v>-177.19876245143624</v>
      </c>
      <c r="CT16" s="63">
        <f t="shared" si="51"/>
        <v>0.20063950878090994</v>
      </c>
      <c r="CU16" s="60">
        <f>IFERROR(-CU15/CU$8,"")</f>
        <v>0.1972984308511877</v>
      </c>
      <c r="CV16" s="61">
        <f>(CT16-CU16)*10000</f>
        <v>33.410779297222412</v>
      </c>
      <c r="CW16" s="63">
        <f t="shared" si="53"/>
        <v>0.21471153353521799</v>
      </c>
      <c r="CX16" s="60">
        <f>IFERROR(-CX15/CX$8,"")</f>
        <v>0.21196953264050541</v>
      </c>
      <c r="CY16" s="61">
        <f>(CW16-CX16)*10000</f>
        <v>27.420008947125762</v>
      </c>
      <c r="CZ16" s="63">
        <f t="shared" si="55"/>
        <v>0.18738517007889274</v>
      </c>
      <c r="DA16" s="60">
        <f>IFERROR(-DA15/DA$8,"")</f>
        <v>0.19518060699341061</v>
      </c>
      <c r="DB16" s="61">
        <f>(CZ16-DA16)*10000</f>
        <v>-77.954369145178674</v>
      </c>
      <c r="DC16" s="63">
        <f t="shared" si="57"/>
        <v>0.20736977558256567</v>
      </c>
      <c r="DD16" s="60">
        <f>IFERROR(-DD15/DD$8,"")</f>
        <v>0.21435723928069469</v>
      </c>
      <c r="DE16" s="61">
        <f>(DC16-DD16)*10000</f>
        <v>-69.874636981290266</v>
      </c>
      <c r="DF16" s="63">
        <f t="shared" si="59"/>
        <v>0.20972228001727003</v>
      </c>
      <c r="DG16" s="60">
        <f>IFERROR(-DG15/DG$8,"")</f>
        <v>0.21356824121317713</v>
      </c>
      <c r="DH16" s="61">
        <f>(DF16-DG16)*10000</f>
        <v>-38.459611959071047</v>
      </c>
      <c r="DI16" s="63">
        <f t="shared" si="61"/>
        <v>0.20355451018531645</v>
      </c>
      <c r="DJ16" s="60">
        <f>IFERROR(-DJ15/DJ$8,"")</f>
        <v>0.20836864613891129</v>
      </c>
      <c r="DK16" s="61">
        <f>(DI16-DJ16)*10000</f>
        <v>-48.141359535948389</v>
      </c>
      <c r="DL16" s="62"/>
      <c r="DM16" s="63">
        <f>IFERROR(-DM15/DM$8,"")</f>
        <v>0.2203985575931118</v>
      </c>
      <c r="DN16" s="60">
        <f>IFERROR(-DN15/DN$8,"")</f>
        <v>0.21349555365655826</v>
      </c>
      <c r="DO16" s="61">
        <f>(DM16-DN16)*10000</f>
        <v>69.030039365535472</v>
      </c>
      <c r="DP16" s="63">
        <f>IFERROR(-DP15/DP$8,"")</f>
        <v>0.21335076515809967</v>
      </c>
      <c r="DQ16" s="60">
        <f>IFERROR(-DQ15/DQ$8,"")</f>
        <v>0.20063950878090994</v>
      </c>
      <c r="DR16" s="61">
        <f>(DP16-DQ16)*10000</f>
        <v>127.11256377189729</v>
      </c>
      <c r="DS16" s="63">
        <f>IFERROR(-DS15/DS$8,"")</f>
        <v>0.2030744571679575</v>
      </c>
      <c r="DT16" s="60">
        <f>IFERROR(-DT15/DT$8,"")</f>
        <v>0.21471153353521799</v>
      </c>
      <c r="DU16" s="61">
        <f>(DS16-DT16)*10000</f>
        <v>-116.37076367260497</v>
      </c>
      <c r="DV16" s="63">
        <f>IFERROR(-DV15/DV$8,"")</f>
        <v>0.18492603671908336</v>
      </c>
      <c r="DW16" s="60">
        <f>IFERROR(-DW15/DW$8,"")</f>
        <v>0.18738517007889274</v>
      </c>
      <c r="DX16" s="61">
        <f>(DV16-DW16)*10000</f>
        <v>-24.59133359809379</v>
      </c>
      <c r="DY16" s="63">
        <f>IFERROR(-DY15/DY$8,"")</f>
        <v>0.21693208986491097</v>
      </c>
      <c r="DZ16" s="60">
        <f>IFERROR(-DZ15/DZ$8,"")</f>
        <v>0.20736977558256567</v>
      </c>
      <c r="EA16" s="61">
        <f>(DY16-DZ16)*10000</f>
        <v>95.623142823453023</v>
      </c>
      <c r="EB16" s="63">
        <f>IFERROR(-EB15/EB$8,"")</f>
        <v>0.21199179843071528</v>
      </c>
      <c r="EC16" s="60">
        <f>IFERROR(-EC15/EC$8,"")</f>
        <v>0.20972228001727003</v>
      </c>
      <c r="ED16" s="61">
        <f>(EB16-EC16)*10000</f>
        <v>22.695184134452482</v>
      </c>
      <c r="EE16" s="63">
        <f>IFERROR(-EE15/EE$8,"")</f>
        <v>0.20360664291705927</v>
      </c>
      <c r="EF16" s="60">
        <f>IFERROR(-EF15/EF$8,"")</f>
        <v>0.20355451018531645</v>
      </c>
      <c r="EG16" s="61">
        <f>(EE16-EF16)*10000</f>
        <v>0.52132731742815519</v>
      </c>
      <c r="EH16" s="62"/>
      <c r="EI16" s="63">
        <f>IFERROR(-EI15/EI$8,"")</f>
        <v>0.20935004531757834</v>
      </c>
      <c r="EJ16" s="60">
        <f>IFERROR(-EJ15/EJ$8,"")</f>
        <v>0.2203985575931118</v>
      </c>
      <c r="EK16" s="61">
        <f>(EI16-EJ16)*10000</f>
        <v>-110.48512275533467</v>
      </c>
      <c r="EL16" s="63">
        <f>IFERROR(-EL15/EL$8,"")</f>
        <v>0.20353598468587927</v>
      </c>
      <c r="EM16" s="60">
        <f>IFERROR(-EM15/EM$8,"")</f>
        <v>0.21335076515809967</v>
      </c>
      <c r="EN16" s="61">
        <f>(EL16-EM16)*10000</f>
        <v>-98.147804722203972</v>
      </c>
      <c r="EO16" s="63">
        <f>IFERROR(-EO15/EO$8,"")</f>
        <v>0.20732820060170323</v>
      </c>
      <c r="EP16" s="60">
        <f>IFERROR(-EP15/EP$8,"")</f>
        <v>0.2030744571679575</v>
      </c>
      <c r="EQ16" s="61">
        <f>(EO16-EP16)*10000</f>
        <v>42.537434337457384</v>
      </c>
      <c r="ER16" s="63">
        <f>IFERROR(-ER15/ER$8,"")</f>
        <v>0.19345836441197384</v>
      </c>
      <c r="ES16" s="60">
        <f>IFERROR(-ES15/ES$8,"")</f>
        <v>0.18492603671908336</v>
      </c>
      <c r="ET16" s="61">
        <f>(ER16-ES16)*10000</f>
        <v>85.323276928904733</v>
      </c>
      <c r="EU16" s="63">
        <f>IFERROR(-EU15/EU$8,"")</f>
        <v>0.20640706448269816</v>
      </c>
      <c r="EV16" s="60">
        <f>IFERROR(-EV15/EV$8,"")</f>
        <v>0.21693208986491097</v>
      </c>
      <c r="EW16" s="61">
        <f>(EU16-EV16)*10000</f>
        <v>-105.2502538221281</v>
      </c>
      <c r="EX16" s="63">
        <f>IFERROR(-EX15/EX$8,"")</f>
        <v>0.20673302490524353</v>
      </c>
      <c r="EY16" s="60">
        <f>IFERROR(-EY15/EY$8,"")</f>
        <v>0.21199179843071528</v>
      </c>
      <c r="EZ16" s="61">
        <f>(EX16-EY16)*10000</f>
        <v>-52.587735254717437</v>
      </c>
      <c r="FA16" s="63">
        <f>IFERROR(-FA15/FA$8,"")</f>
        <v>0.20274370985417664</v>
      </c>
      <c r="FB16" s="60">
        <f>IFERROR(-FB15/FB$8,"")</f>
        <v>0.20360664291705927</v>
      </c>
      <c r="FC16" s="61">
        <f>(FA16-FB16)*10000</f>
        <v>-8.6293306288262599</v>
      </c>
      <c r="FD16" s="62"/>
      <c r="FE16" s="63">
        <f>IFERROR(-FE15/FE$8,"")</f>
        <v>0.22256043359479957</v>
      </c>
      <c r="FF16" s="60">
        <f>IFERROR(-FF15/FF$8,"")</f>
        <v>0.20935004531757834</v>
      </c>
      <c r="FG16" s="61">
        <f>(FE16-FF16)*10000</f>
        <v>132.10388277221236</v>
      </c>
      <c r="FH16" s="63">
        <f>IFERROR(-FH15/FH$8,"")</f>
        <v>0.21715431558549125</v>
      </c>
      <c r="FI16" s="60">
        <f>IFERROR(-FI15/FI$8,"")</f>
        <v>0.20353598468587927</v>
      </c>
      <c r="FJ16" s="61">
        <f>(FH16-FI16)*10000</f>
        <v>136.18330899611979</v>
      </c>
      <c r="FK16" s="63">
        <f>IFERROR(-FK15/FK$8,"")</f>
        <v>0.21768859141334942</v>
      </c>
      <c r="FL16" s="60">
        <f>IFERROR(-FL15/FL$8,"")</f>
        <v>0.20732820060170323</v>
      </c>
      <c r="FM16" s="61">
        <f>(FK16-FL16)*10000</f>
        <v>103.60390811646192</v>
      </c>
      <c r="FN16" s="63">
        <f>IFERROR(-FN15/FN$8,"")</f>
        <v>0.18553622526838592</v>
      </c>
      <c r="FO16" s="60">
        <f>IFERROR(-FO15/FO$8,"")</f>
        <v>0.19345836441197384</v>
      </c>
      <c r="FP16" s="61">
        <f>(FN16-FO16)*10000</f>
        <v>-79.221391435879141</v>
      </c>
      <c r="FQ16" s="63">
        <f>IFERROR(-FQ15/FQ$8,"")</f>
        <v>0.21994352108512744</v>
      </c>
      <c r="FR16" s="60">
        <f>IFERROR(-FR15/FR$8,"")</f>
        <v>0.20640706448269816</v>
      </c>
      <c r="FS16" s="61">
        <f>(FQ16-FR16)*10000</f>
        <v>135.36456602429274</v>
      </c>
      <c r="FT16" s="63">
        <f>IFERROR(-FT15/FT$8,"")</f>
        <v>0.21920682386828441</v>
      </c>
      <c r="FU16" s="60">
        <f>IFERROR(-FU15/FU$8,"")</f>
        <v>0.20673302490524353</v>
      </c>
      <c r="FV16" s="61">
        <f>(FT16-FU16)*10000</f>
        <v>124.73798963040878</v>
      </c>
      <c r="FW16" s="63">
        <f>IFERROR(-FW15/FW$8,"")</f>
        <v>0.2105742675901297</v>
      </c>
      <c r="FX16" s="60">
        <f>IFERROR(-FX15/FX$8,"")</f>
        <v>0.20274370985417664</v>
      </c>
      <c r="FY16" s="61">
        <f>(FW16-FX16)*10000</f>
        <v>78.305577359530645</v>
      </c>
      <c r="FZ16" s="64"/>
      <c r="GA16" s="63">
        <f>IFERROR(-GA15/GA$8,"")</f>
        <v>0.22624446483779859</v>
      </c>
      <c r="GB16" s="60">
        <f>IFERROR(-GB15/GB$8,"")</f>
        <v>0.22256043359479957</v>
      </c>
      <c r="GC16" s="61">
        <f>(GA16-GB16)*10000</f>
        <v>36.840312429990142</v>
      </c>
      <c r="GD16" s="63">
        <f>IFERROR(-GD15/GD$8,"")</f>
        <v>0.22377331491332764</v>
      </c>
      <c r="GE16" s="60">
        <f>IFERROR(-GE15/GE$8,"")</f>
        <v>0.21715431558549125</v>
      </c>
      <c r="GF16" s="61">
        <f>(GD16-GE16)*10000</f>
        <v>66.189993278363829</v>
      </c>
      <c r="GG16" s="63">
        <f>IFERROR(-GG15/GG$8,"")</f>
        <v>0.2134674594543865</v>
      </c>
      <c r="GH16" s="60">
        <f>IFERROR(-GH15/GH$8,"")</f>
        <v>0.21768859141334942</v>
      </c>
      <c r="GI16" s="61">
        <f>(GG16-GH16)*10000</f>
        <v>-42.211319589629262</v>
      </c>
      <c r="GJ16" s="63">
        <f>IFERROR(-GJ15/GJ$8,"")</f>
        <v>0.18539782927037174</v>
      </c>
      <c r="GK16" s="60">
        <f>IFERROR(-GK15/GK$8,"")</f>
        <v>0.18553622526838592</v>
      </c>
      <c r="GL16" s="61">
        <f>(GJ16-GK16)*10000</f>
        <v>-1.3839599801418467</v>
      </c>
      <c r="GM16" s="63">
        <f>IFERROR(-GM15/GM$8,"")</f>
        <v>0.22503279209310559</v>
      </c>
      <c r="GN16" s="60">
        <f>IFERROR(-GN15/GN$8,"")</f>
        <v>0.21994352108512744</v>
      </c>
      <c r="GO16" s="61">
        <f>(GM16-GN16)*10000</f>
        <v>50.892710079781523</v>
      </c>
      <c r="GP16" s="63">
        <f>IFERROR(-GP15/GP$8,"")</f>
        <v>0.22114435255188639</v>
      </c>
      <c r="GQ16" s="60">
        <f>IFERROR(-GQ15/GQ$8,"")</f>
        <v>0.21920682386828441</v>
      </c>
      <c r="GR16" s="61">
        <f>(GP16-GQ16)*10000</f>
        <v>19.375286836019747</v>
      </c>
      <c r="GS16" s="63">
        <f>IFERROR(-GS15/GS$8,"")</f>
        <v>0.21087151126146106</v>
      </c>
      <c r="GT16" s="60">
        <f>IFERROR(-GT15/GT$8,"")</f>
        <v>0.2105742675901297</v>
      </c>
      <c r="GU16" s="61">
        <f>(GS16-GT16)*10000</f>
        <v>2.9724367133135421</v>
      </c>
      <c r="GV16" s="64"/>
      <c r="GW16" s="63">
        <f>IFERROR(-GW15/GW$8,"")</f>
        <v>0.22010486541014188</v>
      </c>
      <c r="GX16" s="60">
        <f>IFERROR(-GX15/GX$8,"")</f>
        <v>0.22624446483779859</v>
      </c>
      <c r="GY16" s="61">
        <f>(GW16-GX16)*10000</f>
        <v>-61.395994276567109</v>
      </c>
      <c r="GZ16" s="63">
        <f>IFERROR(-GZ15/GZ$8,"")</f>
        <v>0.2025756513094347</v>
      </c>
      <c r="HA16" s="60">
        <f>IFERROR(-HA15/HA$8,"")</f>
        <v>0.22377331491332764</v>
      </c>
      <c r="HB16" s="61">
        <f>(GZ16-HA16)*10000</f>
        <v>-211.9766360389294</v>
      </c>
      <c r="HC16" s="63">
        <f>IFERROR(-HC15/HC$8,"")</f>
        <v>0.19725889072377487</v>
      </c>
      <c r="HD16" s="60">
        <f>IFERROR(-HD15/HD$8,"")</f>
        <v>0.2134674594543865</v>
      </c>
      <c r="HE16" s="61">
        <f>(HC16-HD16)*10000</f>
        <v>-162.08568730611634</v>
      </c>
      <c r="HF16" s="63">
        <f>IFERROR(-HF15/HF$8,"")</f>
        <v>0.17947263402755345</v>
      </c>
      <c r="HG16" s="60">
        <f>IFERROR(-HG15/HG$8,"")</f>
        <v>0.18539782927037174</v>
      </c>
      <c r="HH16" s="61">
        <f>(HF16-HG16)*10000</f>
        <v>-59.251952428182875</v>
      </c>
      <c r="HI16" s="63">
        <f>IFERROR(-HI15/HI$8,"")</f>
        <v>0.21150235779122634</v>
      </c>
      <c r="HJ16" s="60">
        <f>IFERROR(-HJ15/HJ$8,"")</f>
        <v>0.22503279209310559</v>
      </c>
      <c r="HK16" s="61">
        <f>(HI16-HJ16)*10000</f>
        <v>-135.30434301879251</v>
      </c>
      <c r="HL16" s="63">
        <f>IFERROR(-HL15/HL$8,"")</f>
        <v>0.20680101572931123</v>
      </c>
      <c r="HM16" s="60">
        <f>IFERROR(-HM15/HM$8,"")</f>
        <v>0.22114435255188639</v>
      </c>
      <c r="HN16" s="61">
        <f>(HL16-HM16)*10000</f>
        <v>-143.43336822575159</v>
      </c>
      <c r="HO16" s="63">
        <f>IFERROR(-HO15/HO$8,"")</f>
        <v>0.19914409797004412</v>
      </c>
      <c r="HP16" s="60">
        <f>IFERROR(-HP15/HP$8,"")</f>
        <v>0.21087151126146106</v>
      </c>
      <c r="HQ16" s="61">
        <f>(HO16-HP16)*10000</f>
        <v>-117.27413291416939</v>
      </c>
      <c r="HR16" s="64"/>
      <c r="HS16" s="63">
        <f>IFERROR(-HS15/HS$8,"")</f>
        <v>0.21199419479110573</v>
      </c>
      <c r="HT16" s="60">
        <f>IFERROR(-HT15/HT$8,"")</f>
        <v>0.22010486541014188</v>
      </c>
      <c r="HU16" s="61">
        <f>(HS16-HT16)*10000</f>
        <v>-81.106706190361422</v>
      </c>
      <c r="HV16" s="63">
        <f>IFERROR(-HV15/HV$8,"")</f>
        <v>0.18815161172470848</v>
      </c>
      <c r="HW16" s="60">
        <f>IFERROR(-HW15/HW$8,"")</f>
        <v>0.2025756513094347</v>
      </c>
      <c r="HX16" s="61">
        <f>(HV16-HW16)*10000</f>
        <v>-144.24039584726211</v>
      </c>
      <c r="HY16" s="63">
        <f>IFERROR(-HY15/HY$8,"")</f>
        <v>0.2002487676657812</v>
      </c>
      <c r="HZ16" s="60">
        <f>IFERROR(-HZ15/HZ$8,"")</f>
        <v>0.19725889072377487</v>
      </c>
      <c r="IA16" s="61">
        <f>(HY16-HZ16)*10000</f>
        <v>29.898769420063363</v>
      </c>
      <c r="IB16" s="63" t="str">
        <f>IFERROR(-IB15/IB$8,"")</f>
        <v/>
      </c>
      <c r="IC16" s="60">
        <f>IFERROR(-IC15/IC$8,"")</f>
        <v>0.17947263402755345</v>
      </c>
      <c r="ID16" s="61" t="e">
        <f>(IB16-IC16)*10000</f>
        <v>#VALUE!</v>
      </c>
      <c r="IE16" s="63">
        <f>IFERROR(-IE15/IE$8,"")</f>
        <v>0.2002487676657812</v>
      </c>
      <c r="IF16" s="60">
        <f>IFERROR(-IF15/IF$8,"")</f>
        <v>0.21150235779122634</v>
      </c>
      <c r="IG16" s="61">
        <f>(IE16-IF16)*10000</f>
        <v>-112.53590125445135</v>
      </c>
      <c r="IH16" s="63" t="str">
        <f>IFERROR(-IH15/IH$8,"")</f>
        <v/>
      </c>
      <c r="II16" s="60">
        <f>IFERROR(-II15/II$8,"")</f>
        <v>0.20680101572931123</v>
      </c>
      <c r="IJ16" s="61" t="e">
        <f>(IH16-II16)*10000</f>
        <v>#VALUE!</v>
      </c>
      <c r="IK16" s="63" t="str">
        <f>IFERROR(-IK15/IK$8,"")</f>
        <v/>
      </c>
      <c r="IL16" s="60">
        <f>IFERROR(-IL15/IL$8,"")</f>
        <v>0.19914409797004412</v>
      </c>
      <c r="IM16" s="61" t="e">
        <f>(IK16-IL16)*10000</f>
        <v>#VALUE!</v>
      </c>
    </row>
    <row r="17" spans="1:247" s="25" customFormat="1">
      <c r="A17" s="49" t="s">
        <v>12</v>
      </c>
      <c r="B17" s="49"/>
      <c r="C17" s="330" t="s">
        <v>12</v>
      </c>
      <c r="D17" s="330" t="s">
        <v>13</v>
      </c>
      <c r="E17" s="330" t="s">
        <v>687</v>
      </c>
      <c r="F17" s="430"/>
      <c r="G17" s="331">
        <f>+G11+G15</f>
        <v>343071</v>
      </c>
      <c r="H17" s="331">
        <v>120215</v>
      </c>
      <c r="I17" s="332">
        <f t="shared" ref="I17" si="341">(G17-H17)/ABS(H17)</f>
        <v>1.8538119203094456</v>
      </c>
      <c r="J17" s="331">
        <f>+J11+J15</f>
        <v>473980</v>
      </c>
      <c r="K17" s="331">
        <v>156616</v>
      </c>
      <c r="L17" s="332">
        <f t="shared" ref="L17" si="342">(J17-K17)/ABS(K17)</f>
        <v>2.026383000459723</v>
      </c>
      <c r="M17" s="331">
        <f>+M11+M15</f>
        <v>407766</v>
      </c>
      <c r="N17" s="331">
        <v>334894</v>
      </c>
      <c r="O17" s="332">
        <f t="shared" ref="O17" si="343">(M17-N17)/ABS(N17)</f>
        <v>0.21759720986341946</v>
      </c>
      <c r="P17" s="331">
        <f>+P11+P15</f>
        <v>797339</v>
      </c>
      <c r="Q17" s="331">
        <f>+Q11+Q15</f>
        <v>861481</v>
      </c>
      <c r="R17" s="332">
        <f t="shared" ref="R17" si="344">(P17-Q17)/ABS(Q17)</f>
        <v>-7.4455501630331947E-2</v>
      </c>
      <c r="S17" s="331">
        <v>817051</v>
      </c>
      <c r="T17" s="331">
        <f>+T11+T15</f>
        <v>276831</v>
      </c>
      <c r="U17" s="332">
        <f t="shared" ref="U17" si="345">(S17-T17)/ABS(T17)</f>
        <v>1.9514432993414754</v>
      </c>
      <c r="V17" s="331">
        <v>1224817</v>
      </c>
      <c r="W17" s="331">
        <f>+W11+W15</f>
        <v>611724</v>
      </c>
      <c r="X17" s="332">
        <f t="shared" ref="X17" si="346">(V17-W17)/ABS(W17)</f>
        <v>1.0022379373704482</v>
      </c>
      <c r="Y17" s="331">
        <v>2022156</v>
      </c>
      <c r="Z17" s="331">
        <v>1417893</v>
      </c>
      <c r="AA17" s="332">
        <f t="shared" ref="AA17" si="347">(Y17-Z17)/ABS(Z17)</f>
        <v>0.42616967570895686</v>
      </c>
      <c r="AB17" s="333"/>
      <c r="AC17" s="331">
        <f>+AC11+AC15</f>
        <v>425259</v>
      </c>
      <c r="AD17" s="331">
        <f>+AD11+AD15</f>
        <v>343071</v>
      </c>
      <c r="AE17" s="332">
        <f t="shared" ref="AE17" si="348">(AC17-AD17)/ABS(AD17)</f>
        <v>0.23956557097510428</v>
      </c>
      <c r="AF17" s="331">
        <f>+AF11+AF15</f>
        <v>813529</v>
      </c>
      <c r="AG17" s="331">
        <f>+AG11+AG15</f>
        <v>473980</v>
      </c>
      <c r="AH17" s="332">
        <f t="shared" ref="AH17" si="349">(AF17-AG17)/ABS(AG17)</f>
        <v>0.71637832819950209</v>
      </c>
      <c r="AI17" s="331">
        <f>+AI11+AI15</f>
        <v>414083</v>
      </c>
      <c r="AJ17" s="331">
        <f>+AJ11+AJ15</f>
        <v>407766</v>
      </c>
      <c r="AK17" s="332">
        <f t="shared" ref="AK17" si="350">(AI17-AJ17)/ABS(AJ17)</f>
        <v>1.5491728098958716E-2</v>
      </c>
      <c r="AL17" s="331">
        <f>+AL11+AL15</f>
        <v>946104</v>
      </c>
      <c r="AM17" s="331">
        <f>+AM11+AM15</f>
        <v>797339</v>
      </c>
      <c r="AN17" s="332">
        <f t="shared" ref="AN17" si="351">(AL17-AM17)/ABS(AM17)</f>
        <v>0.18657685125147522</v>
      </c>
      <c r="AO17" s="331">
        <f>+AO11+AO15</f>
        <v>1238788</v>
      </c>
      <c r="AP17" s="331">
        <f>+AP11+AP15</f>
        <v>817051</v>
      </c>
      <c r="AQ17" s="332">
        <f t="shared" ref="AQ17" si="352">(AO17-AP17)/ABS(AP17)</f>
        <v>0.51616973726242299</v>
      </c>
      <c r="AR17" s="331">
        <f>+AR11+AR15</f>
        <v>1652871</v>
      </c>
      <c r="AS17" s="331">
        <f>+AS11+AS15</f>
        <v>1224817</v>
      </c>
      <c r="AT17" s="332">
        <f t="shared" ref="AT17" si="353">(AR17-AS17)/ABS(AS17)</f>
        <v>0.34948404537167593</v>
      </c>
      <c r="AU17" s="331">
        <f>+AU11+AU15</f>
        <v>2598975</v>
      </c>
      <c r="AV17" s="331">
        <f>+AV11+AV15</f>
        <v>2022156</v>
      </c>
      <c r="AW17" s="332">
        <f t="shared" ref="AW17" si="354">(AU17-AV17)/ABS(AV17)</f>
        <v>0.28524950597283294</v>
      </c>
      <c r="AX17" s="333"/>
      <c r="AY17" s="331">
        <f t="shared" si="105"/>
        <v>148473</v>
      </c>
      <c r="AZ17" s="331">
        <f>+AZ11+AZ15</f>
        <v>425259</v>
      </c>
      <c r="BA17" s="332">
        <f t="shared" ref="BA17" si="355">(AY17-AZ17)/ABS(AZ17)</f>
        <v>-0.65086453196757743</v>
      </c>
      <c r="BB17" s="331">
        <f t="shared" si="106"/>
        <v>162427</v>
      </c>
      <c r="BC17" s="331">
        <f>+BC11+BC15</f>
        <v>813529</v>
      </c>
      <c r="BD17" s="332">
        <f t="shared" ref="BD17" si="356">(BB17-BC17)/ABS(BC17)</f>
        <v>-0.80034270443954669</v>
      </c>
      <c r="BE17" s="331">
        <f t="shared" si="107"/>
        <v>125957</v>
      </c>
      <c r="BF17" s="331">
        <f>+BF11+BF15</f>
        <v>414083</v>
      </c>
      <c r="BG17" s="332">
        <f t="shared" ref="BG17" si="357">(BE17-BF17)/ABS(BF17)</f>
        <v>-0.69581702219120323</v>
      </c>
      <c r="BH17" s="331">
        <f t="shared" si="108"/>
        <v>285922</v>
      </c>
      <c r="BI17" s="331">
        <f>+BI11+BI15</f>
        <v>946104</v>
      </c>
      <c r="BJ17" s="332">
        <f t="shared" ref="BJ17" si="358">(BH17-BI17)/ABS(BI17)</f>
        <v>-0.69779009495784816</v>
      </c>
      <c r="BK17" s="331">
        <f t="shared" si="109"/>
        <v>310900</v>
      </c>
      <c r="BL17" s="331">
        <f>+BL11+BL15</f>
        <v>1238788</v>
      </c>
      <c r="BM17" s="332">
        <f t="shared" ref="BM17" si="359">(BK17-BL17)/ABS(BL17)</f>
        <v>-0.7490288895275059</v>
      </c>
      <c r="BN17" s="331">
        <f t="shared" si="110"/>
        <v>436857</v>
      </c>
      <c r="BO17" s="331">
        <f>+BO11+BO15</f>
        <v>1652871</v>
      </c>
      <c r="BP17" s="332">
        <f t="shared" ref="BP17" si="360">(BN17-BO17)/ABS(BO17)</f>
        <v>-0.73569806718128639</v>
      </c>
      <c r="BQ17" s="331">
        <f t="shared" si="111"/>
        <v>722779</v>
      </c>
      <c r="BR17" s="331">
        <f>+BR11+BR15</f>
        <v>2598975</v>
      </c>
      <c r="BS17" s="332">
        <f t="shared" ref="BS17" si="361">(BQ17-BR17)/ABS(BR17)</f>
        <v>-0.72189844073144216</v>
      </c>
      <c r="BT17" s="333"/>
      <c r="BU17" s="335">
        <f t="shared" si="35"/>
        <v>125101</v>
      </c>
      <c r="BV17" s="331">
        <v>148473</v>
      </c>
      <c r="BW17" s="332">
        <f t="shared" ref="BW17" si="362">(BU17-BV17)/ABS(BV17)</f>
        <v>-0.1574158264465593</v>
      </c>
      <c r="BX17" s="335">
        <f t="shared" si="37"/>
        <v>152730</v>
      </c>
      <c r="BY17" s="331">
        <v>162427</v>
      </c>
      <c r="BZ17" s="332">
        <f t="shared" ref="BZ17" si="363">(BX17-BY17)/ABS(BY17)</f>
        <v>-5.9700665529745671E-2</v>
      </c>
      <c r="CA17" s="335">
        <f t="shared" si="39"/>
        <v>149429</v>
      </c>
      <c r="CB17" s="331">
        <v>125957</v>
      </c>
      <c r="CC17" s="332">
        <f t="shared" ref="CC17" si="364">(CA17-CB17)/ABS(CB17)</f>
        <v>0.18634930968505126</v>
      </c>
      <c r="CD17" s="335">
        <f t="shared" si="41"/>
        <v>340247</v>
      </c>
      <c r="CE17" s="331">
        <v>285922</v>
      </c>
      <c r="CF17" s="332">
        <f t="shared" ref="CF17" si="365">(CD17-CE17)/ABS(CE17)</f>
        <v>0.18999937045767726</v>
      </c>
      <c r="CG17" s="335">
        <f t="shared" si="43"/>
        <v>277831</v>
      </c>
      <c r="CH17" s="331">
        <v>310900</v>
      </c>
      <c r="CI17" s="332">
        <f t="shared" ref="CI17" si="366">(CG17-CH17)/ABS(CH17)</f>
        <v>-0.10636539080090061</v>
      </c>
      <c r="CJ17" s="335">
        <f t="shared" si="45"/>
        <v>427260</v>
      </c>
      <c r="CK17" s="331">
        <v>436857</v>
      </c>
      <c r="CL17" s="332">
        <f t="shared" ref="CL17" si="367">(CJ17-CK17)/ABS(CK17)</f>
        <v>-2.1968287105391466E-2</v>
      </c>
      <c r="CM17" s="335">
        <f t="shared" si="47"/>
        <v>767507</v>
      </c>
      <c r="CN17" s="331">
        <v>722779</v>
      </c>
      <c r="CO17" s="332">
        <f t="shared" ref="CO17" si="368">(CM17-CN17)/ABS(CN17)</f>
        <v>6.1883369605370386E-2</v>
      </c>
      <c r="CP17" s="333"/>
      <c r="CQ17" s="335">
        <f t="shared" si="49"/>
        <v>135946</v>
      </c>
      <c r="CR17" s="331">
        <v>125101</v>
      </c>
      <c r="CS17" s="332">
        <f t="shared" ref="CS17" si="369">(CQ17-CR17)/ABS(CR17)</f>
        <v>8.6689954516750461E-2</v>
      </c>
      <c r="CT17" s="335">
        <f t="shared" si="51"/>
        <v>171825</v>
      </c>
      <c r="CU17" s="331">
        <v>152730</v>
      </c>
      <c r="CV17" s="332">
        <f t="shared" ref="CV17" si="370">(CT17-CU17)/ABS(CU17)</f>
        <v>0.12502455313297978</v>
      </c>
      <c r="CW17" s="335">
        <f t="shared" si="53"/>
        <v>118187</v>
      </c>
      <c r="CX17" s="331">
        <v>149429</v>
      </c>
      <c r="CY17" s="332">
        <f t="shared" ref="CY17" si="371">(CW17-CX17)/ABS(CX17)</f>
        <v>-0.20907588219154247</v>
      </c>
      <c r="CZ17" s="335">
        <f t="shared" si="55"/>
        <v>327870</v>
      </c>
      <c r="DA17" s="331">
        <v>340247</v>
      </c>
      <c r="DB17" s="332">
        <f t="shared" ref="DB17" si="372">(CZ17-DA17)/ABS(DA17)</f>
        <v>-3.6376514708432402E-2</v>
      </c>
      <c r="DC17" s="335">
        <f t="shared" si="57"/>
        <v>307771</v>
      </c>
      <c r="DD17" s="331">
        <v>277831</v>
      </c>
      <c r="DE17" s="332">
        <f t="shared" ref="DE17" si="373">(DC17-DD17)/ABS(DD17)</f>
        <v>0.10776335254165302</v>
      </c>
      <c r="DF17" s="335">
        <f t="shared" si="59"/>
        <v>425958</v>
      </c>
      <c r="DG17" s="331">
        <v>427260</v>
      </c>
      <c r="DH17" s="332">
        <f t="shared" ref="DH17" si="374">(DF17-DG17)/ABS(DG17)</f>
        <v>-3.0473248139306279E-3</v>
      </c>
      <c r="DI17" s="335">
        <f t="shared" si="61"/>
        <v>753828</v>
      </c>
      <c r="DJ17" s="331">
        <v>767507</v>
      </c>
      <c r="DK17" s="332">
        <f t="shared" ref="DK17" si="375">(DI17-DJ17)/ABS(DJ17)</f>
        <v>-1.7822638751177514E-2</v>
      </c>
      <c r="DL17" s="333"/>
      <c r="DM17" s="336">
        <v>174795</v>
      </c>
      <c r="DN17" s="337">
        <v>135946</v>
      </c>
      <c r="DO17" s="338">
        <f t="shared" si="63"/>
        <v>0.28576787842231477</v>
      </c>
      <c r="DP17" s="336">
        <v>170942</v>
      </c>
      <c r="DQ17" s="337">
        <v>171825</v>
      </c>
      <c r="DR17" s="338">
        <f t="shared" si="64"/>
        <v>-5.1389495125854796E-3</v>
      </c>
      <c r="DS17" s="336">
        <v>216105</v>
      </c>
      <c r="DT17" s="337">
        <v>118187</v>
      </c>
      <c r="DU17" s="338">
        <f t="shared" si="65"/>
        <v>0.82850059651230679</v>
      </c>
      <c r="DV17" s="336">
        <v>426177</v>
      </c>
      <c r="DW17" s="337">
        <v>327870</v>
      </c>
      <c r="DX17" s="338">
        <f t="shared" si="66"/>
        <v>0.29983530057644797</v>
      </c>
      <c r="DY17" s="336">
        <v>345737</v>
      </c>
      <c r="DZ17" s="337">
        <v>307771</v>
      </c>
      <c r="EA17" s="338">
        <f t="shared" si="67"/>
        <v>0.12335795120397958</v>
      </c>
      <c r="EB17" s="336">
        <v>561842</v>
      </c>
      <c r="EC17" s="337">
        <v>425958</v>
      </c>
      <c r="ED17" s="338">
        <f t="shared" si="68"/>
        <v>0.31900797731231717</v>
      </c>
      <c r="EE17" s="336">
        <v>988019</v>
      </c>
      <c r="EF17" s="337">
        <v>753828</v>
      </c>
      <c r="EG17" s="338">
        <f t="shared" si="69"/>
        <v>0.31066901202926928</v>
      </c>
      <c r="EH17" s="333"/>
      <c r="EI17" s="336">
        <v>211076</v>
      </c>
      <c r="EJ17" s="337">
        <v>174795</v>
      </c>
      <c r="EK17" s="338">
        <f t="shared" ref="EK17" si="376">(EI17-EJ17)/ABS(EJ17)</f>
        <v>0.20756314539889584</v>
      </c>
      <c r="EL17" s="336">
        <v>226749</v>
      </c>
      <c r="EM17" s="337">
        <v>170942</v>
      </c>
      <c r="EN17" s="338">
        <f t="shared" ref="EN17" si="377">(EL17-EM17)/ABS(EM17)</f>
        <v>0.32646745679821226</v>
      </c>
      <c r="EO17" s="336">
        <v>245510</v>
      </c>
      <c r="EP17" s="337">
        <v>216105</v>
      </c>
      <c r="EQ17" s="338">
        <f t="shared" ref="EQ17" si="378">(EO17-EP17)/ABS(EP17)</f>
        <v>0.13606811503667199</v>
      </c>
      <c r="ER17" s="336">
        <v>375739</v>
      </c>
      <c r="ES17" s="337">
        <v>426177</v>
      </c>
      <c r="ET17" s="338">
        <f t="shared" ref="ET17" si="379">(ER17-ES17)/ABS(ES17)</f>
        <v>-0.11834988748806247</v>
      </c>
      <c r="EU17" s="336">
        <v>437825</v>
      </c>
      <c r="EV17" s="337">
        <v>345737</v>
      </c>
      <c r="EW17" s="338">
        <f t="shared" ref="EW17" si="380">(EU17-EV17)/ABS(EV17)</f>
        <v>0.2663527478979687</v>
      </c>
      <c r="EX17" s="336">
        <v>683335</v>
      </c>
      <c r="EY17" s="337">
        <v>561842</v>
      </c>
      <c r="EZ17" s="338">
        <f t="shared" ref="EZ17" si="381">(EX17-EY17)/ABS(EY17)</f>
        <v>0.21624050889751922</v>
      </c>
      <c r="FA17" s="336">
        <v>1059074</v>
      </c>
      <c r="FB17" s="337">
        <v>988019</v>
      </c>
      <c r="FC17" s="338">
        <f t="shared" ref="FC17" si="382">(FA17-FB17)/ABS(FB17)</f>
        <v>7.1916633182155409E-2</v>
      </c>
      <c r="FD17" s="333"/>
      <c r="FE17" s="336">
        <v>218595</v>
      </c>
      <c r="FF17" s="337">
        <v>211076</v>
      </c>
      <c r="FG17" s="338">
        <f t="shared" ref="FG17" si="383">(FE17-FF17)/ABS(FF17)</f>
        <v>3.5622240330497074E-2</v>
      </c>
      <c r="FH17" s="336">
        <v>227789</v>
      </c>
      <c r="FI17" s="337">
        <v>226749</v>
      </c>
      <c r="FJ17" s="338">
        <f t="shared" ref="FJ17" si="384">(FH17-FI17)/ABS(FI17)</f>
        <v>4.5865692902725044E-3</v>
      </c>
      <c r="FK17" s="336">
        <v>162806</v>
      </c>
      <c r="FL17" s="337">
        <v>245510</v>
      </c>
      <c r="FM17" s="338">
        <f t="shared" ref="FM17" si="385">(FK17-FL17)/ABS(FL17)</f>
        <v>-0.3368661154331799</v>
      </c>
      <c r="FN17" s="336">
        <v>369085</v>
      </c>
      <c r="FO17" s="337">
        <v>375739</v>
      </c>
      <c r="FP17" s="338">
        <f t="shared" ref="FP17" si="386">(FN17-FO17)/ABS(FO17)</f>
        <v>-1.770910126444154E-2</v>
      </c>
      <c r="FQ17" s="336">
        <v>446384</v>
      </c>
      <c r="FR17" s="337">
        <v>437825</v>
      </c>
      <c r="FS17" s="338">
        <f t="shared" ref="FS17" si="387">(FQ17-FR17)/ABS(FR17)</f>
        <v>1.9548906526580253E-2</v>
      </c>
      <c r="FT17" s="336">
        <v>609190</v>
      </c>
      <c r="FU17" s="337">
        <v>683335</v>
      </c>
      <c r="FV17" s="338">
        <f t="shared" ref="FV17" si="388">(FT17-FU17)/ABS(FU17)</f>
        <v>-0.10850461340338194</v>
      </c>
      <c r="FW17" s="336">
        <v>978275</v>
      </c>
      <c r="FX17" s="337">
        <v>1059074</v>
      </c>
      <c r="FY17" s="338">
        <f t="shared" ref="FY17" si="389">(FW17-FX17)/ABS(FX17)</f>
        <v>-7.6292119341991205E-2</v>
      </c>
      <c r="GA17" s="336">
        <v>128482</v>
      </c>
      <c r="GB17" s="337">
        <v>218595</v>
      </c>
      <c r="GC17" s="338">
        <f t="shared" ref="GC17" si="390">(GA17-GB17)/ABS(GB17)</f>
        <v>-0.4122372423888927</v>
      </c>
      <c r="GD17" s="336">
        <v>164073</v>
      </c>
      <c r="GE17" s="337">
        <v>227789</v>
      </c>
      <c r="GF17" s="338">
        <f t="shared" ref="GF17" si="391">IF(AND(GD17&lt;0,GE17&lt;0),((GD17-GE17)/GE17),((GD17-GE17)/ABS(GE17)))</f>
        <v>-0.27971499940734629</v>
      </c>
      <c r="GG17" s="336">
        <v>167293</v>
      </c>
      <c r="GH17" s="337">
        <v>162806</v>
      </c>
      <c r="GI17" s="338">
        <f t="shared" ref="GI17" si="392">(GG17-GH17)/ABS(GH17)</f>
        <v>2.7560409321523777E-2</v>
      </c>
      <c r="GJ17" s="336">
        <v>459184</v>
      </c>
      <c r="GK17" s="337">
        <v>369085</v>
      </c>
      <c r="GL17" s="338">
        <f t="shared" ref="GL17" si="393">(GJ17-GK17)/ABS(GK17)</f>
        <v>0.2441144993700638</v>
      </c>
      <c r="GM17" s="336">
        <v>292555</v>
      </c>
      <c r="GN17" s="337">
        <v>446384</v>
      </c>
      <c r="GO17" s="338">
        <f t="shared" ref="GO17" si="394">IF(AND(GM17&lt;0,GN17&lt;0),((GM17-GN17)/GN17),((GM17-GN17)/ABS(GN17)))</f>
        <v>-0.34461136599878134</v>
      </c>
      <c r="GP17" s="336">
        <v>459848</v>
      </c>
      <c r="GQ17" s="337">
        <v>609190</v>
      </c>
      <c r="GR17" s="338">
        <f t="shared" ref="GR17" si="395">(GP17-GQ17)/ABS(GQ17)</f>
        <v>-0.24514847584497448</v>
      </c>
      <c r="GS17" s="336">
        <v>919032</v>
      </c>
      <c r="GT17" s="337">
        <v>978275</v>
      </c>
      <c r="GU17" s="338">
        <f t="shared" ref="GU17" si="396">(GS17-GT17)/ABS(GT17)</f>
        <v>-6.0558636375252356E-2</v>
      </c>
      <c r="GW17" s="336">
        <v>193185</v>
      </c>
      <c r="GX17" s="337">
        <v>128482</v>
      </c>
      <c r="GY17" s="338">
        <f t="shared" ref="GY17" si="397">(GW17-GX17)/ABS(GX17)</f>
        <v>0.50359583443595213</v>
      </c>
      <c r="GZ17" s="336">
        <v>280674</v>
      </c>
      <c r="HA17" s="337">
        <v>164073</v>
      </c>
      <c r="HB17" s="338">
        <f t="shared" ref="HB17" si="398">IF(AND(GZ17&lt;0,HA17&lt;0),((GZ17-HA17)/HA17),((GZ17-HA17)/ABS(HA17)))</f>
        <v>0.71066537455888534</v>
      </c>
      <c r="HC17" s="336">
        <v>280608</v>
      </c>
      <c r="HD17" s="337">
        <v>167293</v>
      </c>
      <c r="HE17" s="338">
        <f t="shared" ref="HE17" si="399">(HC17-HD17)/ABS(HD17)</f>
        <v>0.6773445392216052</v>
      </c>
      <c r="HF17" s="336">
        <v>505738</v>
      </c>
      <c r="HG17" s="337">
        <v>459184</v>
      </c>
      <c r="HH17" s="338">
        <f t="shared" ref="HH17" si="400">(HF17-HG17)/ABS(HG17)</f>
        <v>0.10138419457123941</v>
      </c>
      <c r="HI17" s="336">
        <v>473858</v>
      </c>
      <c r="HJ17" s="337">
        <v>292555</v>
      </c>
      <c r="HK17" s="338">
        <f t="shared" ref="HK17" si="401">IF(AND(HI17&lt;0,HJ17&lt;0),((HI17-HJ17)/HJ17),((HI17-HJ17)/ABS(HJ17)))</f>
        <v>0.61972278716822482</v>
      </c>
      <c r="HL17" s="336">
        <v>754467</v>
      </c>
      <c r="HM17" s="337">
        <v>459848</v>
      </c>
      <c r="HN17" s="338">
        <f t="shared" ref="HN17" si="402">(HL17-HM17)/ABS(HM17)</f>
        <v>0.64068779248795249</v>
      </c>
      <c r="HO17" s="336">
        <v>1260205</v>
      </c>
      <c r="HP17" s="337">
        <v>919032</v>
      </c>
      <c r="HQ17" s="338">
        <f t="shared" ref="HQ17" si="403">(HO17-HP17)/ABS(HP17)</f>
        <v>0.37123081677243014</v>
      </c>
      <c r="HS17" s="336">
        <v>267284</v>
      </c>
      <c r="HT17" s="337">
        <v>193185</v>
      </c>
      <c r="HU17" s="338">
        <f t="shared" ref="HU17" si="404">(HS17-HT17)/ABS(HT17)</f>
        <v>0.3835649765768564</v>
      </c>
      <c r="HV17" s="336">
        <v>359355</v>
      </c>
      <c r="HW17" s="337">
        <v>280674</v>
      </c>
      <c r="HX17" s="338">
        <f t="shared" ref="HX17" si="405">IF(AND(HV17&lt;0,HW17&lt;0),((HV17-HW17)/HW17),((HV17-HW17)/ABS(HW17)))</f>
        <v>0.28032878000812328</v>
      </c>
      <c r="HY17" s="336">
        <v>-626639</v>
      </c>
      <c r="HZ17" s="337">
        <v>280608</v>
      </c>
      <c r="IA17" s="338">
        <f t="shared" ref="IA17" si="406">(HY17-HZ17)/ABS(HZ17)</f>
        <v>-3.2331473087011062</v>
      </c>
      <c r="IB17" s="336">
        <v>0</v>
      </c>
      <c r="IC17" s="337">
        <v>505738</v>
      </c>
      <c r="ID17" s="338">
        <f t="shared" ref="ID17" si="407">(IB17-IC17)/ABS(IC17)</f>
        <v>-1</v>
      </c>
      <c r="IE17" s="336">
        <v>626639</v>
      </c>
      <c r="IF17" s="337">
        <v>473858</v>
      </c>
      <c r="IG17" s="338">
        <f t="shared" ref="IG17" si="408">IF(AND(IE17&lt;0,IF17&lt;0),((IE17-IF17)/IF17),((IE17-IF17)/ABS(IF17)))</f>
        <v>0.32241937458057057</v>
      </c>
      <c r="IH17" s="336">
        <v>0</v>
      </c>
      <c r="II17" s="337">
        <v>754467</v>
      </c>
      <c r="IJ17" s="338">
        <f t="shared" ref="IJ17" si="409">(IH17-II17)/ABS(II17)</f>
        <v>-1</v>
      </c>
      <c r="IK17" s="336">
        <v>0</v>
      </c>
      <c r="IL17" s="337">
        <v>1260205</v>
      </c>
      <c r="IM17" s="338">
        <f t="shared" ref="IM17" si="410">(IK17-IL17)/ABS(IL17)</f>
        <v>-1</v>
      </c>
    </row>
    <row r="18" spans="1:247" s="65" customFormat="1" ht="11.25">
      <c r="A18" s="57" t="s">
        <v>14</v>
      </c>
      <c r="B18" s="57"/>
      <c r="C18" s="58" t="s">
        <v>14</v>
      </c>
      <c r="D18" s="59" t="s">
        <v>249</v>
      </c>
      <c r="E18" s="59" t="s">
        <v>688</v>
      </c>
      <c r="F18" s="431"/>
      <c r="G18" s="60">
        <f>IFERROR(G17/G$8,"")</f>
        <v>2.8635747294669719E-2</v>
      </c>
      <c r="H18" s="60">
        <f>IFERROR(H17/H$8,"")</f>
        <v>3.8886912078669858E-2</v>
      </c>
      <c r="I18" s="61">
        <f>(G18-H18)*10000</f>
        <v>-102.51164784000139</v>
      </c>
      <c r="J18" s="60">
        <f>IFERROR(J17/J$8,"")</f>
        <v>3.9947496324085292E-2</v>
      </c>
      <c r="K18" s="60">
        <f>IFERROR(K17/K$8,"")</f>
        <v>5.3028494655876501E-2</v>
      </c>
      <c r="L18" s="61">
        <f>(J18-K18)*10000</f>
        <v>-130.8099833179121</v>
      </c>
      <c r="M18" s="60">
        <f>IFERROR(M17/M$8,"")</f>
        <v>3.1798976280805094E-2</v>
      </c>
      <c r="N18" s="60">
        <f>IFERROR(N17/N$8,"")</f>
        <v>4.7959487040538734E-2</v>
      </c>
      <c r="O18" s="61">
        <f>(M18-N18)*10000</f>
        <v>-161.6051075973364</v>
      </c>
      <c r="P18" s="60">
        <f>IFERROR(P17/P$8,"")</f>
        <v>5.3376116932495471E-2</v>
      </c>
      <c r="Q18" s="60">
        <f>IFERROR(Q17/Q$8,"")</f>
        <v>6.8820193752091016E-2</v>
      </c>
      <c r="R18" s="61">
        <f>(P18-Q18)*10000</f>
        <v>-154.44076819595546</v>
      </c>
      <c r="S18" s="60">
        <f>IFERROR(S17/S$8,"")</f>
        <v>3.4264240652642296E-2</v>
      </c>
      <c r="T18" s="60">
        <f>IFERROR(T17/T$8,"")</f>
        <v>4.5806449050830526E-2</v>
      </c>
      <c r="U18" s="61">
        <f>(S18-T18)*10000</f>
        <v>-115.42208398188231</v>
      </c>
      <c r="V18" s="60">
        <f>IFERROR(V17/V$8,"")</f>
        <v>3.3402127452546074E-2</v>
      </c>
      <c r="W18" s="60">
        <f>IFERROR(W17/W$8,"")</f>
        <v>4.6960517787527079E-2</v>
      </c>
      <c r="X18" s="61">
        <f>(V18-W18)*10000</f>
        <v>-135.58390334981004</v>
      </c>
      <c r="Y18" s="60">
        <f>IFERROR(Y17/Y$8,"")</f>
        <v>3.918378830915329E-2</v>
      </c>
      <c r="Z18" s="60">
        <f>IFERROR(Z17/Z$8,"")</f>
        <v>5.8965928221405575E-2</v>
      </c>
      <c r="AA18" s="61">
        <f>(Y18-Z18)*10000</f>
        <v>-197.82139912252285</v>
      </c>
      <c r="AB18" s="62"/>
      <c r="AC18" s="60">
        <f>IFERROR(AC17/AC$8,"")</f>
        <v>3.1440317559339619E-2</v>
      </c>
      <c r="AD18" s="60">
        <f>IFERROR(AD17/AD$8,"")</f>
        <v>2.8635747294669719E-2</v>
      </c>
      <c r="AE18" s="61">
        <f>(AC18-AD18)*10000</f>
        <v>28.045702646698999</v>
      </c>
      <c r="AF18" s="60">
        <f>IFERROR(AF17/AF$8,"")</f>
        <v>6.1316408447238228E-2</v>
      </c>
      <c r="AG18" s="60">
        <f>IFERROR(AG17/AG$8,"")</f>
        <v>3.9947496324085292E-2</v>
      </c>
      <c r="AH18" s="61">
        <f>(AF18-AG18)*10000</f>
        <v>213.68912123152936</v>
      </c>
      <c r="AI18" s="60">
        <f>IFERROR(AI17/AI$8,"")</f>
        <v>2.9748318605000178E-2</v>
      </c>
      <c r="AJ18" s="60">
        <f>IFERROR(AJ17/AJ$8,"")</f>
        <v>3.1798976280805094E-2</v>
      </c>
      <c r="AK18" s="61">
        <f>(AI18-AJ18)*10000</f>
        <v>-20.506576758049164</v>
      </c>
      <c r="AL18" s="60">
        <f>IFERROR(AL17/AL$8,"")</f>
        <v>6.0147901800080943E-2</v>
      </c>
      <c r="AM18" s="60">
        <f>IFERROR(AM17/AM$8,"")</f>
        <v>5.3376116932495471E-2</v>
      </c>
      <c r="AN18" s="61">
        <f>(AL18-AM18)*10000</f>
        <v>67.717848675854711</v>
      </c>
      <c r="AO18" s="60">
        <f>IFERROR(AO17/AO$8,"")</f>
        <v>4.6234415234603858E-2</v>
      </c>
      <c r="AP18" s="60">
        <f>IFERROR(AP17/AP$8,"")</f>
        <v>3.4264240652642296E-2</v>
      </c>
      <c r="AQ18" s="61">
        <f>(AO18-AP18)*10000</f>
        <v>119.70174581961562</v>
      </c>
      <c r="AR18" s="60">
        <f>IFERROR(AR17/AR$8,"")</f>
        <v>4.0597937124877283E-2</v>
      </c>
      <c r="AS18" s="60">
        <f>IFERROR(AS17/AS$8,"")</f>
        <v>3.3402127452546074E-2</v>
      </c>
      <c r="AT18" s="61">
        <f>(AR18-AS18)*10000</f>
        <v>71.958096723312096</v>
      </c>
      <c r="AU18" s="60">
        <f>IFERROR(AU17/AU$8,"")</f>
        <v>4.6046171732470477E-2</v>
      </c>
      <c r="AV18" s="60">
        <f>IFERROR(AV17/AV$8,"")</f>
        <v>3.918378830915329E-2</v>
      </c>
      <c r="AW18" s="61">
        <f>(AU18-AV18)*10000</f>
        <v>68.623834233171863</v>
      </c>
      <c r="AX18" s="62"/>
      <c r="AY18" s="60">
        <f t="shared" si="105"/>
        <v>3.9686332749022897E-2</v>
      </c>
      <c r="AZ18" s="60">
        <f>IFERROR(AZ17/AZ$8,"")</f>
        <v>3.1440317559339619E-2</v>
      </c>
      <c r="BA18" s="61">
        <f>(AY18-AZ18)*10000</f>
        <v>82.460151896832784</v>
      </c>
      <c r="BB18" s="60">
        <f t="shared" si="106"/>
        <v>4.5662861685893986E-2</v>
      </c>
      <c r="BC18" s="60">
        <f>IFERROR(BC17/BC$8,"")</f>
        <v>6.1316408447238228E-2</v>
      </c>
      <c r="BD18" s="61">
        <f>(BB18-BC18)*10000</f>
        <v>-156.53546761344242</v>
      </c>
      <c r="BE18" s="60">
        <f t="shared" si="107"/>
        <v>3.5732725556145629E-2</v>
      </c>
      <c r="BF18" s="60">
        <f>IFERROR(BF17/BF$8,"")</f>
        <v>2.9748318605000178E-2</v>
      </c>
      <c r="BG18" s="61">
        <f>(BE18-BF18)*10000</f>
        <v>59.844069511454521</v>
      </c>
      <c r="BH18" s="60">
        <f t="shared" si="108"/>
        <v>7.065390233312914E-2</v>
      </c>
      <c r="BI18" s="60">
        <f>IFERROR(BI17/BI$8,"")</f>
        <v>6.0147901800080943E-2</v>
      </c>
      <c r="BJ18" s="61">
        <f>(BH18-BI18)*10000</f>
        <v>105.06000533048197</v>
      </c>
      <c r="BK18" s="60">
        <f t="shared" si="109"/>
        <v>4.259922989800026E-2</v>
      </c>
      <c r="BL18" s="60">
        <f>IFERROR(BL17/BL$8,"")</f>
        <v>4.6234415234603858E-2</v>
      </c>
      <c r="BM18" s="61">
        <f>(BK18-BL18)*10000</f>
        <v>-36.351853366035982</v>
      </c>
      <c r="BN18" s="60">
        <f t="shared" si="110"/>
        <v>4.0362904604263235E-2</v>
      </c>
      <c r="BO18" s="60">
        <f>IFERROR(BO17/BO$8,"")</f>
        <v>4.0597937124877283E-2</v>
      </c>
      <c r="BP18" s="61">
        <f>(BN18-BO18)*10000</f>
        <v>-2.35032520614048</v>
      </c>
      <c r="BQ18" s="60">
        <f t="shared" si="111"/>
        <v>4.8606434944603663E-2</v>
      </c>
      <c r="BR18" s="60">
        <f>IFERROR(BR17/BR$8,"")</f>
        <v>4.6046171732470477E-2</v>
      </c>
      <c r="BS18" s="61">
        <f>(BQ18-BR18)*10000</f>
        <v>25.602632121331862</v>
      </c>
      <c r="BT18" s="62"/>
      <c r="BU18" s="63">
        <f t="shared" si="35"/>
        <v>3.3868171834522141E-2</v>
      </c>
      <c r="BV18" s="60">
        <f>IFERROR(BV17/BV$8,"")</f>
        <v>3.9686332749022897E-2</v>
      </c>
      <c r="BW18" s="61">
        <f>(BU18-BV18)*10000</f>
        <v>-58.181609145007556</v>
      </c>
      <c r="BX18" s="63">
        <f t="shared" si="37"/>
        <v>4.1840133051239577E-2</v>
      </c>
      <c r="BY18" s="60">
        <f>IFERROR(BY17/BY$8,"")</f>
        <v>4.5662861685893986E-2</v>
      </c>
      <c r="BZ18" s="61">
        <f>(BX18-BY18)*10000</f>
        <v>-38.227286346544098</v>
      </c>
      <c r="CA18" s="63">
        <f t="shared" si="39"/>
        <v>4.1227832270051147E-2</v>
      </c>
      <c r="CB18" s="60">
        <f>IFERROR(CB17/CB$8,"")</f>
        <v>3.5732725556145629E-2</v>
      </c>
      <c r="CC18" s="61">
        <f>(CA18-CB18)*10000</f>
        <v>54.951067139055176</v>
      </c>
      <c r="CD18" s="63">
        <f t="shared" si="41"/>
        <v>7.8678412996747854E-2</v>
      </c>
      <c r="CE18" s="60">
        <f>IFERROR(CE17/CE$8,"")</f>
        <v>7.065390233312914E-2</v>
      </c>
      <c r="CF18" s="61">
        <f>(CD18-CE18)*10000</f>
        <v>80.245106636187145</v>
      </c>
      <c r="CG18" s="63">
        <f t="shared" si="43"/>
        <v>3.7830575513413109E-2</v>
      </c>
      <c r="CH18" s="60">
        <f>IFERROR(CH17/CH$8,"")</f>
        <v>4.259922989800026E-2</v>
      </c>
      <c r="CI18" s="61">
        <f>(CG18-CH18)*10000</f>
        <v>-47.686543845871512</v>
      </c>
      <c r="CJ18" s="63">
        <f t="shared" si="45"/>
        <v>3.8953171133298783E-2</v>
      </c>
      <c r="CK18" s="60">
        <f>IFERROR(CK17/CK$8,"")</f>
        <v>4.0362904604263235E-2</v>
      </c>
      <c r="CL18" s="61">
        <f>(CJ18-CK18)*10000</f>
        <v>-14.097334709644512</v>
      </c>
      <c r="CM18" s="63">
        <f t="shared" si="47"/>
        <v>5.0186545119777354E-2</v>
      </c>
      <c r="CN18" s="60">
        <f>IFERROR(CN17/CN$8,"")</f>
        <v>4.8606434944603663E-2</v>
      </c>
      <c r="CO18" s="61">
        <f>(CM18-CN18)*10000</f>
        <v>15.801101751736907</v>
      </c>
      <c r="CP18" s="62"/>
      <c r="CQ18" s="63">
        <f t="shared" si="49"/>
        <v>3.354677723075359E-2</v>
      </c>
      <c r="CR18" s="60">
        <f>IFERROR(CR17/CR$8,"")</f>
        <v>3.3868171834522141E-2</v>
      </c>
      <c r="CS18" s="61">
        <f>(CQ18-CR18)*10000</f>
        <v>-3.2139460376855169</v>
      </c>
      <c r="CT18" s="63">
        <f t="shared" si="51"/>
        <v>4.6584532931936831E-2</v>
      </c>
      <c r="CU18" s="60">
        <f>IFERROR(CU17/CU$8,"")</f>
        <v>4.1840133051239577E-2</v>
      </c>
      <c r="CV18" s="61">
        <f>(CT18-CU18)*10000</f>
        <v>47.443998806972544</v>
      </c>
      <c r="CW18" s="63">
        <f t="shared" si="53"/>
        <v>3.2380541154249425E-2</v>
      </c>
      <c r="CX18" s="60">
        <f>IFERROR(CX17/CX$8,"")</f>
        <v>4.1227832270051147E-2</v>
      </c>
      <c r="CY18" s="61">
        <f>(CW18-CX18)*10000</f>
        <v>-88.472911158017226</v>
      </c>
      <c r="CZ18" s="63">
        <f t="shared" si="55"/>
        <v>7.5458922677561616E-2</v>
      </c>
      <c r="DA18" s="60">
        <f>IFERROR(DA17/DA$8,"")</f>
        <v>7.8678412996747854E-2</v>
      </c>
      <c r="DB18" s="61">
        <f>(CZ18-DA18)*10000</f>
        <v>-32.194903191862387</v>
      </c>
      <c r="DC18" s="63">
        <f t="shared" si="57"/>
        <v>3.9759138713690044E-2</v>
      </c>
      <c r="DD18" s="60">
        <f>IFERROR(DD17/DD$8,"")</f>
        <v>3.7830575513413109E-2</v>
      </c>
      <c r="DE18" s="61">
        <f>(DC18-DD18)*10000</f>
        <v>19.285632002769351</v>
      </c>
      <c r="DF18" s="63">
        <f t="shared" si="59"/>
        <v>3.739482983938127E-2</v>
      </c>
      <c r="DG18" s="60">
        <f>IFERROR(DG17/DG$8,"")</f>
        <v>3.8953171133298783E-2</v>
      </c>
      <c r="DH18" s="61">
        <f>(DF18-DG18)*10000</f>
        <v>-15.583412939175131</v>
      </c>
      <c r="DI18" s="63">
        <f t="shared" si="61"/>
        <v>4.790516730629997E-2</v>
      </c>
      <c r="DJ18" s="60">
        <f>IFERROR(DJ17/DJ$8,"")</f>
        <v>5.0186545119777354E-2</v>
      </c>
      <c r="DK18" s="61">
        <f>(DI18-DJ18)*10000</f>
        <v>-22.813778134773838</v>
      </c>
      <c r="DL18" s="62"/>
      <c r="DM18" s="63">
        <f>IFERROR(DM17/DM$8,"")</f>
        <v>4.576777374781759E-2</v>
      </c>
      <c r="DN18" s="60">
        <f>IFERROR(DN17/DN$8,"")</f>
        <v>3.354677723075359E-2</v>
      </c>
      <c r="DO18" s="61">
        <f>(DM18-DN18)*10000</f>
        <v>122.20996517064</v>
      </c>
      <c r="DP18" s="63">
        <f>IFERROR(DP17/DP$8,"")</f>
        <v>4.6241945828792104E-2</v>
      </c>
      <c r="DQ18" s="60">
        <f>IFERROR(DQ17/DQ$8,"")</f>
        <v>4.6584532931936831E-2</v>
      </c>
      <c r="DR18" s="61">
        <f>(DP18-DQ18)*10000</f>
        <v>-3.4258710314472722</v>
      </c>
      <c r="DS18" s="63">
        <f>IFERROR(DS17/DS$8,"")</f>
        <v>5.1900197341071028E-2</v>
      </c>
      <c r="DT18" s="60">
        <f>IFERROR(DT17/DT$8,"")</f>
        <v>3.2380541154249425E-2</v>
      </c>
      <c r="DU18" s="61">
        <f>(DS18-DT18)*10000</f>
        <v>195.19656186821604</v>
      </c>
      <c r="DV18" s="63">
        <f>IFERROR(DV17/DV$8,"")</f>
        <v>8.1290083352582435E-2</v>
      </c>
      <c r="DW18" s="60">
        <f>IFERROR(DW17/DW$8,"")</f>
        <v>7.5458922677561616E-2</v>
      </c>
      <c r="DX18" s="61">
        <f>(DV18-DW18)*10000</f>
        <v>58.311606750208192</v>
      </c>
      <c r="DY18" s="63">
        <f>IFERROR(DY17/DY$8,"")</f>
        <v>4.6000996027200619E-2</v>
      </c>
      <c r="DZ18" s="60">
        <f>IFERROR(DZ17/DZ$8,"")</f>
        <v>3.9759138713690044E-2</v>
      </c>
      <c r="EA18" s="61">
        <f>(DY18-DZ18)*10000</f>
        <v>62.418573135105753</v>
      </c>
      <c r="EB18" s="63">
        <f>IFERROR(EB17/EB$8,"")</f>
        <v>4.8104080612919015E-2</v>
      </c>
      <c r="EC18" s="60">
        <f>IFERROR(EC17/EC$8,"")</f>
        <v>3.739482983938127E-2</v>
      </c>
      <c r="ED18" s="61">
        <f>(EB18-EC18)*10000</f>
        <v>107.09250773537744</v>
      </c>
      <c r="EE18" s="63">
        <f>IFERROR(EE17/EE$8,"")</f>
        <v>5.8385328072845522E-2</v>
      </c>
      <c r="EF18" s="60">
        <f>IFERROR(EF17/EF$8,"")</f>
        <v>4.790516730629997E-2</v>
      </c>
      <c r="EG18" s="61">
        <f>(EE18-EF18)*10000</f>
        <v>104.80160766545552</v>
      </c>
      <c r="EH18" s="62"/>
      <c r="EI18" s="63">
        <f>IFERROR(EI17/EI$8,"")</f>
        <v>4.5866474053377612E-2</v>
      </c>
      <c r="EJ18" s="60">
        <f>IFERROR(EJ17/EJ$8,"")</f>
        <v>4.576777374781759E-2</v>
      </c>
      <c r="EK18" s="61">
        <f>(EI18-EJ18)*10000</f>
        <v>0.98700305560021906</v>
      </c>
      <c r="EL18" s="63">
        <f>IFERROR(EL17/EL$8,"")</f>
        <v>4.8068404768491578E-2</v>
      </c>
      <c r="EM18" s="60">
        <f>IFERROR(EM17/EM$8,"")</f>
        <v>4.6241945828792104E-2</v>
      </c>
      <c r="EN18" s="61">
        <f>(EL18-EM18)*10000</f>
        <v>18.26458939699474</v>
      </c>
      <c r="EO18" s="63">
        <f>IFERROR(EO17/EO$8,"")</f>
        <v>4.8102949834879387E-2</v>
      </c>
      <c r="EP18" s="60">
        <f>IFERROR(EP17/EP$8,"")</f>
        <v>5.1900197341071028E-2</v>
      </c>
      <c r="EQ18" s="61">
        <f>(EO18-EP18)*10000</f>
        <v>-37.972475061916406</v>
      </c>
      <c r="ER18" s="63">
        <f>IFERROR(ER17/ER$8,"")</f>
        <v>6.0635866563944429E-2</v>
      </c>
      <c r="ES18" s="60">
        <f>IFERROR(ES17/ES$8,"")</f>
        <v>8.1290083352582435E-2</v>
      </c>
      <c r="ET18" s="61">
        <f>(ER18-ES18)*10000</f>
        <v>-206.54216788638004</v>
      </c>
      <c r="EU18" s="63">
        <f>IFERROR(EU17/EU$8,"")</f>
        <v>4.6981054774979179E-2</v>
      </c>
      <c r="EV18" s="60">
        <f>IFERROR(EV17/EV$8,"")</f>
        <v>4.6000996027200619E-2</v>
      </c>
      <c r="EW18" s="61">
        <f>(EU18-EV18)*10000</f>
        <v>9.8005874777856015</v>
      </c>
      <c r="EX18" s="63">
        <f>IFERROR(EX17/EX$8,"")</f>
        <v>4.7378057324582418E-2</v>
      </c>
      <c r="EY18" s="60">
        <f>IFERROR(EY17/EY$8,"")</f>
        <v>4.8104080612919015E-2</v>
      </c>
      <c r="EZ18" s="61">
        <f>(EX18-EY18)*10000</f>
        <v>-7.2602328833659691</v>
      </c>
      <c r="FA18" s="63">
        <f>IFERROR(FA17/FA$8,"")</f>
        <v>5.1362308218951873E-2</v>
      </c>
      <c r="FB18" s="60">
        <f>IFERROR(FB17/FB$8,"")</f>
        <v>5.8385328072845522E-2</v>
      </c>
      <c r="FC18" s="61">
        <f>(FA18-FB18)*10000</f>
        <v>-70.230198538936492</v>
      </c>
      <c r="FD18" s="62"/>
      <c r="FE18" s="63">
        <f>IFERROR(FE17/FE$8,"")</f>
        <v>4.0063935145525587E-2</v>
      </c>
      <c r="FF18" s="60">
        <f>IFERROR(FF17/FF$8,"")</f>
        <v>4.5866474053377612E-2</v>
      </c>
      <c r="FG18" s="61">
        <f>(FE18-FF18)*10000</f>
        <v>-58.025389078520256</v>
      </c>
      <c r="FH18" s="63">
        <f>IFERROR(FH17/FH$8,"")</f>
        <v>4.4497687102470734E-2</v>
      </c>
      <c r="FI18" s="60">
        <f>IFERROR(FI17/FI$8,"")</f>
        <v>4.8068404768491578E-2</v>
      </c>
      <c r="FJ18" s="61">
        <f>(FH18-FI18)*10000</f>
        <v>-35.70717666020844</v>
      </c>
      <c r="FK18" s="63">
        <f>IFERROR(FK17/FK$8,"")</f>
        <v>3.1726927744195291E-2</v>
      </c>
      <c r="FL18" s="60">
        <f>IFERROR(FL17/FL$8,"")</f>
        <v>4.8102949834879387E-2</v>
      </c>
      <c r="FM18" s="61">
        <f>(FK18-FL18)*10000</f>
        <v>-163.76022090684097</v>
      </c>
      <c r="FN18" s="63">
        <f>IFERROR(FN17/FN$8,"")</f>
        <v>6.8155512418804673E-2</v>
      </c>
      <c r="FO18" s="60">
        <f>IFERROR(FO17/FO$8,"")</f>
        <v>6.0635866563944429E-2</v>
      </c>
      <c r="FP18" s="61">
        <f>(FN18-FO18)*10000</f>
        <v>75.196458548602436</v>
      </c>
      <c r="FQ18" s="63">
        <f>IFERROR(FQ17/FQ$8,"")</f>
        <v>4.2210159282870592E-2</v>
      </c>
      <c r="FR18" s="60">
        <f>IFERROR(FR17/FR$8,"")</f>
        <v>4.6981054774979179E-2</v>
      </c>
      <c r="FS18" s="61">
        <f>(FQ18-FR18)*10000</f>
        <v>-47.708954921085869</v>
      </c>
      <c r="FT18" s="63">
        <f>IFERROR(FT17/FT$8,"")</f>
        <v>3.8785233177759039E-2</v>
      </c>
      <c r="FU18" s="60">
        <f>IFERROR(FU17/FU$8,"")</f>
        <v>4.7378057324582418E-2</v>
      </c>
      <c r="FV18" s="61">
        <f>(FT18-FU18)*10000</f>
        <v>-85.928241468233793</v>
      </c>
      <c r="FW18" s="63">
        <f>IFERROR(FW17/FW$8,"")</f>
        <v>4.6315262312857625E-2</v>
      </c>
      <c r="FX18" s="60">
        <f>IFERROR(FX17/FX$8,"")</f>
        <v>5.1362308218951873E-2</v>
      </c>
      <c r="FY18" s="61">
        <f>(FW18-FX18)*10000</f>
        <v>-50.470459060942481</v>
      </c>
      <c r="FZ18" s="64"/>
      <c r="GA18" s="63">
        <f>IFERROR(GA17/GA$8,"")</f>
        <v>2.4356135449700948E-2</v>
      </c>
      <c r="GB18" s="60">
        <f>IFERROR(GB17/GB$8,"")</f>
        <v>4.0063935145525587E-2</v>
      </c>
      <c r="GC18" s="61">
        <f>(GA18-GB18)*10000</f>
        <v>-157.07799695824639</v>
      </c>
      <c r="GD18" s="63">
        <f>IFERROR(GD17/GD$8,"")</f>
        <v>3.2330183922219813E-2</v>
      </c>
      <c r="GE18" s="60">
        <f>IFERROR(GE17/GE$8,"")</f>
        <v>4.4497687102470734E-2</v>
      </c>
      <c r="GF18" s="61">
        <f>(GD18-GE18)*10000</f>
        <v>-121.67503180250921</v>
      </c>
      <c r="GG18" s="63">
        <f>IFERROR(GG17/GG$8,"")</f>
        <v>3.1911352542876595E-2</v>
      </c>
      <c r="GH18" s="60">
        <f>IFERROR(GH17/GH$8,"")</f>
        <v>3.1726927744195291E-2</v>
      </c>
      <c r="GI18" s="61">
        <f>(GG18-GH18)*10000</f>
        <v>1.8442479868130413</v>
      </c>
      <c r="GJ18" s="63">
        <f>IFERROR(GJ17/GJ$8,"")</f>
        <v>7.3025166570611047E-2</v>
      </c>
      <c r="GK18" s="60">
        <f>IFERROR(GK17/GK$8,"")</f>
        <v>6.8155512418804673E-2</v>
      </c>
      <c r="GL18" s="61">
        <f>(GJ18-GK18)*10000</f>
        <v>48.696541518063739</v>
      </c>
      <c r="GM18" s="63">
        <f>IFERROR(GM17/GM$8,"")</f>
        <v>2.8266030637901864E-2</v>
      </c>
      <c r="GN18" s="60">
        <f>IFERROR(GN17/GN$8,"")</f>
        <v>4.2210159282870592E-2</v>
      </c>
      <c r="GO18" s="61">
        <f>(GM18-GN18)*10000</f>
        <v>-139.44128644968728</v>
      </c>
      <c r="GP18" s="63">
        <f>IFERROR(GP17/GP$8,"")</f>
        <v>2.9491642929270093E-2</v>
      </c>
      <c r="GQ18" s="60">
        <f>IFERROR(GQ17/GQ$8,"")</f>
        <v>3.8785233177759039E-2</v>
      </c>
      <c r="GR18" s="61">
        <f>(GP18-GQ18)*10000</f>
        <v>-92.935902484889453</v>
      </c>
      <c r="GS18" s="63">
        <f>IFERROR(GS17/GS$8,"")</f>
        <v>4.2002313565922988E-2</v>
      </c>
      <c r="GT18" s="60">
        <f>IFERROR(GT17/GT$8,"")</f>
        <v>4.6315262312857625E-2</v>
      </c>
      <c r="GU18" s="61">
        <f>(GS18-GT18)*10000</f>
        <v>-43.129487469346358</v>
      </c>
      <c r="GV18" s="64"/>
      <c r="GW18" s="63">
        <f>IFERROR(GW17/GW$8,"")</f>
        <v>3.5744273163698909E-2</v>
      </c>
      <c r="GX18" s="60">
        <f>IFERROR(GX17/GX$8,"")</f>
        <v>2.4356135449700948E-2</v>
      </c>
      <c r="GY18" s="61">
        <f>(GW18-GX18)*10000</f>
        <v>113.88137713997961</v>
      </c>
      <c r="GZ18" s="63">
        <f>IFERROR(GZ17/GZ$8,"")</f>
        <v>5.3888004325263333E-2</v>
      </c>
      <c r="HA18" s="60">
        <f>IFERROR(HA17/HA$8,"")</f>
        <v>3.2330183922219813E-2</v>
      </c>
      <c r="HB18" s="61">
        <f>(GZ18-HA18)*10000</f>
        <v>215.57820403043522</v>
      </c>
      <c r="HC18" s="63">
        <f>IFERROR(HC17/HC$8,"")</f>
        <v>5.366477302609246E-2</v>
      </c>
      <c r="HD18" s="60">
        <f>IFERROR(HD17/HD$8,"")</f>
        <v>3.1911352542876595E-2</v>
      </c>
      <c r="HE18" s="61">
        <f>(HC18-HD18)*10000</f>
        <v>217.53420483215865</v>
      </c>
      <c r="HF18" s="63">
        <f>IFERROR(HF17/HF$8,"")</f>
        <v>8.2015858991973195E-2</v>
      </c>
      <c r="HG18" s="60">
        <f>IFERROR(HG17/HG$8,"")</f>
        <v>7.3025166570611047E-2</v>
      </c>
      <c r="HH18" s="61">
        <f>(HF18-HG18)*10000</f>
        <v>89.90692421362148</v>
      </c>
      <c r="HI18" s="63">
        <f>IFERROR(HI17/HI$8,"")</f>
        <v>4.464835993894721E-2</v>
      </c>
      <c r="HJ18" s="60">
        <f>IFERROR(HJ17/HJ$8,"")</f>
        <v>2.8266030637901864E-2</v>
      </c>
      <c r="HK18" s="61">
        <f>(HI18-HJ18)*10000</f>
        <v>163.82329301045345</v>
      </c>
      <c r="HL18" s="63">
        <f>IFERROR(HL17/HL$8,"")</f>
        <v>4.7624431133007315E-2</v>
      </c>
      <c r="HM18" s="60">
        <f>IFERROR(HM17/HM$8,"")</f>
        <v>2.9491642929270093E-2</v>
      </c>
      <c r="HN18" s="61">
        <f>(HL18-HM18)*10000</f>
        <v>181.32788203737221</v>
      </c>
      <c r="HO18" s="63">
        <f>IFERROR(HO17/HO$8,"")</f>
        <v>5.7260286545658103E-2</v>
      </c>
      <c r="HP18" s="60">
        <f>IFERROR(HP17/HP$8,"")</f>
        <v>4.2002313565922988E-2</v>
      </c>
      <c r="HQ18" s="61">
        <f>(HO18-HP18)*10000</f>
        <v>152.57972979735115</v>
      </c>
      <c r="HR18" s="64"/>
      <c r="HS18" s="63">
        <f>IFERROR(HS17/HS$8,"")</f>
        <v>4.8972334746036766E-2</v>
      </c>
      <c r="HT18" s="60">
        <f>IFERROR(HT17/HT$8,"")</f>
        <v>3.5744273163698909E-2</v>
      </c>
      <c r="HU18" s="61">
        <f>(HS18-HT18)*10000</f>
        <v>132.28061582337858</v>
      </c>
      <c r="HV18" s="63">
        <f>IFERROR(HV17/HV$8,"")</f>
        <v>6.7813475624852806E-2</v>
      </c>
      <c r="HW18" s="60">
        <f>IFERROR(HW17/HW$8,"")</f>
        <v>5.3888004325263333E-2</v>
      </c>
      <c r="HX18" s="61">
        <f>(HV18-HW18)*10000</f>
        <v>139.25471299589472</v>
      </c>
      <c r="HY18" s="63">
        <f>IFERROR(HY17/HY$8,"")</f>
        <v>5.8253931732983794E-2</v>
      </c>
      <c r="HZ18" s="60">
        <f>IFERROR(HZ17/HZ$8,"")</f>
        <v>5.366477302609246E-2</v>
      </c>
      <c r="IA18" s="61">
        <f>(HY18-HZ18)*10000</f>
        <v>45.891587068913331</v>
      </c>
      <c r="IB18" s="63" t="str">
        <f>IFERROR(IB17/IB$8,"")</f>
        <v/>
      </c>
      <c r="IC18" s="60">
        <f>IFERROR(IC17/IC$8,"")</f>
        <v>8.2015858991973195E-2</v>
      </c>
      <c r="ID18" s="61" t="e">
        <f>(IB18-IC18)*10000</f>
        <v>#VALUE!</v>
      </c>
      <c r="IE18" s="63">
        <f>IFERROR(IE17/IE$8,"")</f>
        <v>5.8253931732983794E-2</v>
      </c>
      <c r="IF18" s="60">
        <f>IFERROR(IF17/IF$8,"")</f>
        <v>4.464835993894721E-2</v>
      </c>
      <c r="IG18" s="61">
        <f>(IE18-IF18)*10000</f>
        <v>136.05571794036584</v>
      </c>
      <c r="IH18" s="63" t="str">
        <f>IFERROR(IH17/IH$8,"")</f>
        <v/>
      </c>
      <c r="II18" s="60">
        <f>IFERROR(II17/II$8,"")</f>
        <v>4.7624431133007315E-2</v>
      </c>
      <c r="IJ18" s="61" t="e">
        <f>(IH18-II18)*10000</f>
        <v>#VALUE!</v>
      </c>
      <c r="IK18" s="63" t="str">
        <f>IFERROR(IK17/IK$8,"")</f>
        <v/>
      </c>
      <c r="IL18" s="60">
        <f>IFERROR(IL17/IL$8,"")</f>
        <v>5.7260286545658103E-2</v>
      </c>
      <c r="IM18" s="61" t="e">
        <f>(IK18-IL18)*10000</f>
        <v>#VALUE!</v>
      </c>
    </row>
    <row r="19" spans="1:247" outlineLevel="1">
      <c r="A19" s="42" t="s">
        <v>15</v>
      </c>
      <c r="B19" s="42"/>
      <c r="C19" s="53" t="s">
        <v>15</v>
      </c>
      <c r="D19" s="43" t="s">
        <v>764</v>
      </c>
      <c r="E19" s="43" t="s">
        <v>767</v>
      </c>
      <c r="F19" s="429"/>
      <c r="G19" s="44">
        <v>-85496</v>
      </c>
      <c r="H19" s="44">
        <v>-30800</v>
      </c>
      <c r="I19" s="45">
        <f t="shared" ref="I19" si="411">IF(AND(G19&lt;0,H19&lt;0),((G19-H19)/H19),((G19-H19)/ABS(H19)))</f>
        <v>1.7758441558441558</v>
      </c>
      <c r="J19" s="44">
        <v>-131122</v>
      </c>
      <c r="K19" s="44">
        <v>60219</v>
      </c>
      <c r="L19" s="45">
        <f t="shared" ref="L19" si="412">IF(AND(J19&lt;0,K19&lt;0),((J19-K19)/K19),((J19-K19)/ABS(K19)))</f>
        <v>-3.1774190869991199</v>
      </c>
      <c r="M19" s="44">
        <v>-34456</v>
      </c>
      <c r="N19" s="44">
        <v>-70212</v>
      </c>
      <c r="O19" s="45">
        <f t="shared" ref="O19" si="413">IF(AND(M19&lt;0,N19&lt;0),((M19-N19)/N19),((M19-N19)/ABS(N19)))</f>
        <v>-0.509257676750413</v>
      </c>
      <c r="P19" s="44">
        <v>-192811</v>
      </c>
      <c r="Q19" s="44">
        <v>-46911</v>
      </c>
      <c r="R19" s="45">
        <f t="shared" ref="R19" si="414">IF(AND(P19&lt;0,Q19&lt;0),((P19-Q19)/Q19),((P19-Q19)/ABS(Q19)))</f>
        <v>3.1101447421713457</v>
      </c>
      <c r="S19" s="44">
        <v>-216618</v>
      </c>
      <c r="T19" s="44">
        <f t="shared" ref="T19" si="415">+H19+K19</f>
        <v>29419</v>
      </c>
      <c r="U19" s="45">
        <f t="shared" ref="U19" si="416">IF(AND(S19&lt;0,T19&lt;0),((S19-T19)/T19),((S19-T19)/ABS(T19)))</f>
        <v>-8.3632006526394509</v>
      </c>
      <c r="V19" s="44">
        <v>-251074</v>
      </c>
      <c r="W19" s="44">
        <f>+T19+N19</f>
        <v>-40793</v>
      </c>
      <c r="X19" s="45">
        <f t="shared" ref="X19" si="417">IF(AND(V19&lt;0,W19&lt;0),((V19-W19)/W19),((V19-W19)/ABS(W19)))</f>
        <v>5.1548304856225329</v>
      </c>
      <c r="Y19" s="44">
        <v>-443885</v>
      </c>
      <c r="Z19" s="44">
        <v>-67531</v>
      </c>
      <c r="AA19" s="45">
        <f t="shared" ref="AA19" si="418">IF(AND(Y19&lt;0,Z19&lt;0),((Y19-Z19)/Z19),((Y19-Z19)/ABS(Z19)))</f>
        <v>5.5730553375486815</v>
      </c>
      <c r="AB19" s="46"/>
      <c r="AC19" s="44">
        <v>-4886</v>
      </c>
      <c r="AD19" s="44">
        <f>G19</f>
        <v>-85496</v>
      </c>
      <c r="AE19" s="45">
        <f t="shared" ref="AE19" si="419">IF(AND(AC19&lt;0,AD19&lt;0),((AC19-AD19)/AD19),((AC19-AD19)/ABS(AD19)))</f>
        <v>-0.94285112753813038</v>
      </c>
      <c r="AF19" s="44">
        <v>-192294</v>
      </c>
      <c r="AG19" s="44">
        <f>J19</f>
        <v>-131122</v>
      </c>
      <c r="AH19" s="45">
        <f t="shared" ref="AH19" si="420">IF(AND(AF19&lt;0,AG19&lt;0),((AF19-AG19)/AG19),((AF19-AG19)/ABS(AG19)))</f>
        <v>0.46652735620262048</v>
      </c>
      <c r="AI19" s="44">
        <v>-123461</v>
      </c>
      <c r="AJ19" s="44">
        <f>M19</f>
        <v>-34456</v>
      </c>
      <c r="AK19" s="45">
        <f t="shared" ref="AK19" si="421">IF(AND(AI19&lt;0,AJ19&lt;0),((AI19-AJ19)/AJ19),((AI19-AJ19)/ABS(AJ19)))</f>
        <v>2.5831495240306479</v>
      </c>
      <c r="AL19" s="44">
        <v>-146771</v>
      </c>
      <c r="AM19" s="44">
        <f>P19</f>
        <v>-192811</v>
      </c>
      <c r="AN19" s="45">
        <f t="shared" ref="AN19" si="422">IF(AND(AL19&lt;0,AM19&lt;0),((AL19-AM19)/AM19),((AL19-AM19)/ABS(AM19)))</f>
        <v>-0.23878305698326341</v>
      </c>
      <c r="AO19" s="44">
        <v>-197180</v>
      </c>
      <c r="AP19" s="44">
        <f>S19</f>
        <v>-216618</v>
      </c>
      <c r="AQ19" s="45">
        <f t="shared" ref="AQ19" si="423">IF(AND(AO19&lt;0,AP19&lt;0),((AO19-AP19)/AP19),((AO19-AP19)/ABS(AP19)))</f>
        <v>-8.9734001791171553E-2</v>
      </c>
      <c r="AR19" s="44">
        <v>-320641</v>
      </c>
      <c r="AS19" s="44">
        <f>V19</f>
        <v>-251074</v>
      </c>
      <c r="AT19" s="45">
        <f t="shared" ref="AT19" si="424">IF(AND(AR19&lt;0,AS19&lt;0),((AR19-AS19)/AS19),((AR19-AS19)/ABS(AS19)))</f>
        <v>0.27707767431115926</v>
      </c>
      <c r="AU19" s="44">
        <v>-467412</v>
      </c>
      <c r="AV19" s="44">
        <f>Y19</f>
        <v>-443885</v>
      </c>
      <c r="AW19" s="45">
        <f t="shared" ref="AW19" si="425">IF(AND(AU19&lt;0,AV19&lt;0),((AU19-AV19)/AV19),((AU19-AV19)/ABS(AV19)))</f>
        <v>5.3002466855153925E-2</v>
      </c>
      <c r="AX19" s="46"/>
      <c r="AY19" s="44">
        <f t="shared" si="105"/>
        <v>-41583</v>
      </c>
      <c r="AZ19" s="44">
        <f t="shared" ref="AZ19" si="426">AC19</f>
        <v>-4886</v>
      </c>
      <c r="BA19" s="45">
        <f t="shared" ref="BA19" si="427">IF(AND(AY19&lt;0,AZ19&lt;0),((AY19-AZ19)/AZ19),((AY19-AZ19)/ABS(AZ19)))</f>
        <v>7.5106426524764638</v>
      </c>
      <c r="BB19" s="44">
        <f t="shared" si="106"/>
        <v>-11177</v>
      </c>
      <c r="BC19" s="44">
        <f t="shared" ref="BC19" si="428">AF19</f>
        <v>-192294</v>
      </c>
      <c r="BD19" s="45">
        <f t="shared" ref="BD19" si="429">IF(AND(BB19&lt;0,BC19&lt;0),((BB19-BC19)/BC19),((BB19-BC19)/ABS(BC19)))</f>
        <v>-0.94187546153286117</v>
      </c>
      <c r="BE19" s="44">
        <f t="shared" si="107"/>
        <v>16885</v>
      </c>
      <c r="BF19" s="44">
        <f t="shared" ref="BF19" si="430">AI19</f>
        <v>-123461</v>
      </c>
      <c r="BG19" s="45">
        <f t="shared" ref="BG19" si="431">IF(AND(BE19&lt;0,BF19&lt;0),((BE19-BF19)/BF19),((BE19-BF19)/ABS(BF19)))</f>
        <v>1.1367638363531805</v>
      </c>
      <c r="BH19" s="44">
        <f t="shared" si="108"/>
        <v>-32209</v>
      </c>
      <c r="BI19" s="44">
        <f t="shared" ref="BI19" si="432">AL19</f>
        <v>-146771</v>
      </c>
      <c r="BJ19" s="45">
        <f t="shared" ref="BJ19" si="433">IF(AND(BH19&lt;0,BI19&lt;0),((BH19-BI19)/BI19),((BH19-BI19)/ABS(BI19)))</f>
        <v>-0.78054929107248705</v>
      </c>
      <c r="BK19" s="44">
        <f t="shared" si="109"/>
        <v>-52760</v>
      </c>
      <c r="BL19" s="44">
        <f t="shared" ref="BL19" si="434">AO19</f>
        <v>-197180</v>
      </c>
      <c r="BM19" s="45">
        <f t="shared" ref="BM19" si="435">IF(AND(BK19&lt;0,BL19&lt;0),((BK19-BL19)/BL19),((BK19-BL19)/ABS(BL19)))</f>
        <v>-0.73242722385637493</v>
      </c>
      <c r="BN19" s="44">
        <f t="shared" si="110"/>
        <v>-35875</v>
      </c>
      <c r="BO19" s="44">
        <f t="shared" ref="BO19" si="436">AR19</f>
        <v>-320641</v>
      </c>
      <c r="BP19" s="45">
        <f t="shared" ref="BP19" si="437">IF(AND(BN19&lt;0,BO19&lt;0),((BN19-BO19)/BO19),((BN19-BO19)/ABS(BO19)))</f>
        <v>-0.88811474515111921</v>
      </c>
      <c r="BQ19" s="44">
        <f t="shared" si="111"/>
        <v>-68084</v>
      </c>
      <c r="BR19" s="44">
        <f t="shared" ref="BR19" si="438">AU19</f>
        <v>-467412</v>
      </c>
      <c r="BS19" s="45">
        <f t="shared" ref="BS19" si="439">IF(AND(BQ19&lt;0,BR19&lt;0),((BQ19-BR19)/BR19),((BQ19-BR19)/ABS(BR19)))</f>
        <v>-0.85433835673880854</v>
      </c>
      <c r="BT19" s="46"/>
      <c r="BU19" s="48">
        <f t="shared" si="35"/>
        <v>-22761</v>
      </c>
      <c r="BV19" s="44">
        <v>-41583</v>
      </c>
      <c r="BW19" s="45">
        <f t="shared" ref="BW19" si="440">IF(AND(BU19&lt;0,BV19&lt;0),((BU19-BV19)/BV19),((BU19-BV19)/ABS(BV19)))</f>
        <v>-0.45263689488492892</v>
      </c>
      <c r="BX19" s="48">
        <f t="shared" si="37"/>
        <v>-10406</v>
      </c>
      <c r="BY19" s="44">
        <v>-11177</v>
      </c>
      <c r="BZ19" s="45">
        <f t="shared" ref="BZ19" si="441">IF(AND(BX19&lt;0,BY19&lt;0),((BX19-BY19)/BY19),((BX19-BY19)/ABS(BY19)))</f>
        <v>-6.8980943007962786E-2</v>
      </c>
      <c r="CA19" s="48">
        <f t="shared" si="39"/>
        <v>-5117</v>
      </c>
      <c r="CB19" s="44">
        <v>16885</v>
      </c>
      <c r="CC19" s="45">
        <f t="shared" ref="CC19" si="442">IF(AND(CA19&lt;0,CB19&lt;0),((CA19-CB19)/CB19),((CA19-CB19)/ABS(CB19)))</f>
        <v>-1.3030500444181226</v>
      </c>
      <c r="CD19" s="48">
        <f t="shared" si="41"/>
        <v>-55036</v>
      </c>
      <c r="CE19" s="44">
        <v>-32209</v>
      </c>
      <c r="CF19" s="45">
        <f t="shared" ref="CF19" si="443">IF(AND(CD19&lt;0,CE19&lt;0),((CD19-CE19)/CE19),((CD19-CE19)/ABS(CE19)))</f>
        <v>0.70871495544723528</v>
      </c>
      <c r="CG19" s="48">
        <f t="shared" si="43"/>
        <v>-33167</v>
      </c>
      <c r="CH19" s="44">
        <v>-52760</v>
      </c>
      <c r="CI19" s="45">
        <f t="shared" ref="CI19" si="444">IF(AND(CG19&lt;0,CH19&lt;0),((CG19-CH19)/CH19),((CG19-CH19)/ABS(CH19)))</f>
        <v>-0.37136087945413193</v>
      </c>
      <c r="CJ19" s="48">
        <f t="shared" si="45"/>
        <v>-38284</v>
      </c>
      <c r="CK19" s="44">
        <v>-35875</v>
      </c>
      <c r="CL19" s="45">
        <f t="shared" ref="CL19" si="445">IF(AND(CJ19&lt;0,CK19&lt;0),((CJ19-CK19)/CK19),((CJ19-CK19)/ABS(CK19)))</f>
        <v>6.714982578397212E-2</v>
      </c>
      <c r="CM19" s="48">
        <f t="shared" si="47"/>
        <v>-93320</v>
      </c>
      <c r="CN19" s="44">
        <v>-68084</v>
      </c>
      <c r="CO19" s="45">
        <f t="shared" ref="CO19" si="446">IF(AND(CM19&lt;0,CN19&lt;0),((CM19-CN19)/CN19),((CM19-CN19)/ABS(CN19)))</f>
        <v>0.37065977322131483</v>
      </c>
      <c r="CP19" s="46"/>
      <c r="CQ19" s="48">
        <f t="shared" si="49"/>
        <v>-31061</v>
      </c>
      <c r="CR19" s="44">
        <v>-22761</v>
      </c>
      <c r="CS19" s="45">
        <f t="shared" ref="CS19" si="447">IF(AND(CQ19&lt;0,CR19&lt;0),((CQ19-CR19)/CR19),((CQ19-CR19)/ABS(CR19)))</f>
        <v>0.36465884627213213</v>
      </c>
      <c r="CT19" s="48">
        <f t="shared" si="51"/>
        <v>-38166</v>
      </c>
      <c r="CU19" s="44">
        <v>-10406</v>
      </c>
      <c r="CV19" s="45">
        <f t="shared" ref="CV19" si="448">IF(AND(CT19&lt;0,CU19&lt;0),((CT19-CU19)/CU19),((CT19-CU19)/ABS(CU19)))</f>
        <v>2.6676917163175093</v>
      </c>
      <c r="CW19" s="48">
        <f t="shared" si="53"/>
        <v>-19269</v>
      </c>
      <c r="CX19" s="44">
        <v>-5117</v>
      </c>
      <c r="CY19" s="45">
        <f t="shared" ref="CY19" si="449">IF(AND(CW19&lt;0,CX19&lt;0),((CW19-CX19)/CX19),((CW19-CX19)/ABS(CX19)))</f>
        <v>2.7656830173930036</v>
      </c>
      <c r="CZ19" s="48">
        <f t="shared" si="55"/>
        <v>-54087</v>
      </c>
      <c r="DA19" s="44">
        <v>-55036</v>
      </c>
      <c r="DB19" s="45">
        <f t="shared" ref="DB19" si="450">IF(AND(CZ19&lt;0,DA19&lt;0),((CZ19-DA19)/DA19),((CZ19-DA19)/ABS(DA19)))</f>
        <v>-1.7243258957773094E-2</v>
      </c>
      <c r="DC19" s="48">
        <f t="shared" si="57"/>
        <v>-69227</v>
      </c>
      <c r="DD19" s="44">
        <v>-33167</v>
      </c>
      <c r="DE19" s="45">
        <f t="shared" ref="DE19" si="451">IF(AND(DC19&lt;0,DD19&lt;0),((DC19-DD19)/DD19),((DC19-DD19)/ABS(DD19)))</f>
        <v>1.0872252540175475</v>
      </c>
      <c r="DF19" s="48">
        <f t="shared" si="59"/>
        <v>-88496</v>
      </c>
      <c r="DG19" s="44">
        <v>-38284</v>
      </c>
      <c r="DH19" s="45">
        <f t="shared" ref="DH19" si="452">IF(AND(DF19&lt;0,DG19&lt;0),((DF19-DG19)/DG19),((DF19-DG19)/ABS(DG19)))</f>
        <v>1.3115661895308746</v>
      </c>
      <c r="DI19" s="48">
        <f t="shared" si="61"/>
        <v>-142583</v>
      </c>
      <c r="DJ19" s="44">
        <v>-93320</v>
      </c>
      <c r="DK19" s="45">
        <f t="shared" ref="DK19" si="453">IF(AND(DI19&lt;0,DJ19&lt;0),((DI19-DJ19)/DJ19),((DI19-DJ19)/ABS(DJ19)))</f>
        <v>0.52789327046720957</v>
      </c>
      <c r="DL19" s="46"/>
      <c r="DM19" s="48">
        <v>-9666</v>
      </c>
      <c r="DN19" s="44">
        <v>-31061</v>
      </c>
      <c r="DO19" s="45">
        <f t="shared" ref="DO19" si="454">IF(AND(DM19&lt;0,DN19&lt;0),((DM19-DN19)/DN19),((DM19-DN19)/ABS(DN19)))</f>
        <v>-0.68880589807153669</v>
      </c>
      <c r="DP19" s="48">
        <v>-13746</v>
      </c>
      <c r="DQ19" s="44">
        <v>-38166</v>
      </c>
      <c r="DR19" s="45">
        <f t="shared" ref="DR19" si="455">IF(AND(DP19&lt;0,DQ19&lt;0),((DP19-DQ19)/DQ19),((DP19-DQ19)/ABS(DQ19)))</f>
        <v>-0.63983650369438771</v>
      </c>
      <c r="DS19" s="48">
        <v>-17178</v>
      </c>
      <c r="DT19" s="44">
        <v>-19269</v>
      </c>
      <c r="DU19" s="45">
        <f t="shared" ref="DU19" si="456">IF(AND(DS19&lt;0,DT19&lt;0),((DS19-DT19)/DT19),((DS19-DT19)/ABS(DT19)))</f>
        <v>-0.10851626965592402</v>
      </c>
      <c r="DV19" s="48">
        <v>-28021</v>
      </c>
      <c r="DW19" s="44">
        <v>-54087</v>
      </c>
      <c r="DX19" s="45">
        <f t="shared" ref="DX19" si="457">IF(AND(DV19&lt;0,DW19&lt;0),((DV19-DW19)/DW19),((DV19-DW19)/ABS(DW19)))</f>
        <v>-0.48192726533178026</v>
      </c>
      <c r="DY19" s="48">
        <v>-23412</v>
      </c>
      <c r="DZ19" s="44">
        <v>-69227</v>
      </c>
      <c r="EA19" s="45">
        <f t="shared" ref="EA19" si="458">IF(AND(DY19&lt;0,DZ19&lt;0),((DY19-DZ19)/DZ19),((DY19-DZ19)/ABS(DZ19)))</f>
        <v>-0.66180825400494026</v>
      </c>
      <c r="EB19" s="48">
        <v>-40590</v>
      </c>
      <c r="EC19" s="44">
        <v>-88496</v>
      </c>
      <c r="ED19" s="45">
        <f t="shared" ref="ED19" si="459">IF(AND(EB19&lt;0,EC19&lt;0),((EB19-EC19)/EC19),((EB19-EC19)/ABS(EC19)))</f>
        <v>-0.54133520159103232</v>
      </c>
      <c r="EE19" s="48">
        <v>-68611</v>
      </c>
      <c r="EF19" s="44">
        <v>-142583</v>
      </c>
      <c r="EG19" s="45">
        <f t="shared" ref="EG19" si="460">IF(AND(EE19&lt;0,EF19&lt;0),((EE19-EF19)/EF19),((EE19-EF19)/ABS(EF19)))</f>
        <v>-0.51879957638708685</v>
      </c>
      <c r="EH19" s="46"/>
      <c r="EI19" s="48">
        <v>-2993</v>
      </c>
      <c r="EJ19" s="44">
        <v>-9666</v>
      </c>
      <c r="EK19" s="45">
        <f t="shared" ref="EK19" si="461">IF(AND(EI19&lt;0,EJ19&lt;0),((EI19-EJ19)/EJ19),((EI19-EJ19)/ABS(EJ19)))</f>
        <v>-0.69035795572108416</v>
      </c>
      <c r="EL19" s="48">
        <v>10511</v>
      </c>
      <c r="EM19" s="44">
        <v>-13746</v>
      </c>
      <c r="EN19" s="45">
        <f t="shared" ref="EN19" si="462">IF(AND(EL19&lt;0,EM19&lt;0),((EL19-EM19)/EM19),((EL19-EM19)/ABS(EM19)))</f>
        <v>1.7646588098355884</v>
      </c>
      <c r="EO19" s="48">
        <v>-6080</v>
      </c>
      <c r="EP19" s="44">
        <v>-17178</v>
      </c>
      <c r="EQ19" s="45">
        <f t="shared" ref="EQ19" si="463">IF(AND(EO19&lt;0,EP19&lt;0),((EO19-EP19)/EP19),((EO19-EP19)/ABS(EP19)))</f>
        <v>-0.64605891256258008</v>
      </c>
      <c r="ER19" s="48">
        <v>-70378</v>
      </c>
      <c r="ES19" s="44">
        <v>-28021</v>
      </c>
      <c r="ET19" s="45">
        <f t="shared" ref="ET19" si="464">IF(AND(ER19&lt;0,ES19&lt;0),((ER19-ES19)/ES19),((ER19-ES19)/ABS(ES19)))</f>
        <v>1.5116162877841619</v>
      </c>
      <c r="EU19" s="48">
        <v>7518</v>
      </c>
      <c r="EV19" s="44">
        <v>-23412</v>
      </c>
      <c r="EW19" s="45">
        <f t="shared" ref="EW19" si="465">IF(AND(EU19&lt;0,EV19&lt;0),((EU19-EV19)/EV19),((EU19-EV19)/ABS(EV19)))</f>
        <v>1.3211173757047667</v>
      </c>
      <c r="EX19" s="48">
        <v>1438</v>
      </c>
      <c r="EY19" s="44">
        <v>-40590</v>
      </c>
      <c r="EZ19" s="45">
        <f t="shared" ref="EZ19" si="466">IF(AND(EX19&lt;0,EY19&lt;0),((EX19-EY19)/EY19),((EX19-EY19)/ABS(EY19)))</f>
        <v>1.0354274451835428</v>
      </c>
      <c r="FA19" s="48">
        <v>-68940</v>
      </c>
      <c r="FB19" s="44">
        <v>-68611</v>
      </c>
      <c r="FC19" s="45">
        <f t="shared" ref="FC19" si="467">IF(AND(FA19&lt;0,FB19&lt;0),((FA19-FB19)/FB19),((FA19-FB19)/ABS(FB19)))</f>
        <v>4.7951494658290943E-3</v>
      </c>
      <c r="FD19" s="46"/>
      <c r="FE19" s="48">
        <v>-5210</v>
      </c>
      <c r="FF19" s="44">
        <v>-2993</v>
      </c>
      <c r="FG19" s="45">
        <f t="shared" ref="FG19" si="468">IF(AND(FE19&lt;0,FF19&lt;0),((FE19-FF19)/FF19),((FE19-FF19)/ABS(FF19)))</f>
        <v>0.74072836618777149</v>
      </c>
      <c r="FH19" s="48">
        <v>-28468</v>
      </c>
      <c r="FI19" s="44">
        <v>10511</v>
      </c>
      <c r="FJ19" s="45">
        <f t="shared" ref="FJ19" si="469">IF(AND(FH19&lt;0,FI19&lt;0),((FH19-FI19)/FI19),((FH19-FI19)/ABS(FI19)))</f>
        <v>-3.7084007230520406</v>
      </c>
      <c r="FK19" s="48">
        <v>-26289</v>
      </c>
      <c r="FL19" s="44">
        <v>-6080</v>
      </c>
      <c r="FM19" s="45">
        <f t="shared" ref="FM19" si="470">IF(AND(FK19&lt;0,FL19&lt;0),((FK19-FL19)/FL19),((FK19-FL19)/ABS(FL19)))</f>
        <v>3.3238486842105264</v>
      </c>
      <c r="FN19" s="48">
        <v>-35527</v>
      </c>
      <c r="FO19" s="44">
        <v>-70378</v>
      </c>
      <c r="FP19" s="45">
        <f t="shared" ref="FP19" si="471">IF(AND(FN19&lt;0,FO19&lt;0),((FN19-FO19)/FO19),((FN19-FO19)/ABS(FO19)))</f>
        <v>-0.49519736281224247</v>
      </c>
      <c r="FQ19" s="48">
        <v>-33678</v>
      </c>
      <c r="FR19" s="44">
        <v>7518</v>
      </c>
      <c r="FS19" s="45">
        <f t="shared" ref="FS19" si="472">IF(AND(FQ19&lt;0,FR19&lt;0),((FQ19-FR19)/FR19),((FQ19-FR19)/ABS(FR19)))</f>
        <v>-5.4796488427773342</v>
      </c>
      <c r="FT19" s="48">
        <v>-59967</v>
      </c>
      <c r="FU19" s="44">
        <v>1438</v>
      </c>
      <c r="FV19" s="45">
        <f t="shared" ref="FV19" si="473">IF(AND(FT19&lt;0,FU19&lt;0),((FT19-FU19)/FU19),((FT19-FU19)/ABS(FU19)))</f>
        <v>-42.701668984700973</v>
      </c>
      <c r="FW19" s="48">
        <v>-95494</v>
      </c>
      <c r="FX19" s="44">
        <v>-68940</v>
      </c>
      <c r="FY19" s="45">
        <f t="shared" ref="FY19" si="474">IF(AND(FW19&lt;0,FX19&lt;0),((FW19-FX19)/FX19),((FW19-FX19)/ABS(FX19)))</f>
        <v>0.38517551494052799</v>
      </c>
      <c r="GA19" s="48">
        <v>-33254</v>
      </c>
      <c r="GB19" s="44">
        <v>-5210</v>
      </c>
      <c r="GC19" s="45">
        <f t="shared" ref="GC19" si="475">IF(AND(GA19&lt;0,GB19&lt;0),((GA19-GB19)/GB19),((GA19-GB19)/ABS(GB19)))</f>
        <v>5.3827255278310941</v>
      </c>
      <c r="GD19" s="48">
        <v>-15910</v>
      </c>
      <c r="GE19" s="44">
        <v>-28468</v>
      </c>
      <c r="GF19" s="45">
        <f t="shared" ref="GF19" si="476">IF(AND(GD19&lt;0,GE19&lt;0),((GD19-GE19)/GE19),((GD19-GE19)/ABS(GE19)))</f>
        <v>-0.44112687930307715</v>
      </c>
      <c r="GG19" s="48">
        <v>-32259</v>
      </c>
      <c r="GH19" s="44">
        <v>-26289</v>
      </c>
      <c r="GI19" s="45">
        <f t="shared" ref="GI19" si="477">IF(AND(GG19&lt;0,GH19&lt;0),((GG19-GH19)/GH19),((GG19-GH19)/ABS(GH19)))</f>
        <v>0.22709117882003879</v>
      </c>
      <c r="GJ19" s="48">
        <v>-61483</v>
      </c>
      <c r="GK19" s="44">
        <v>-35527</v>
      </c>
      <c r="GL19" s="45">
        <f t="shared" ref="GL19" si="478">IF(AND(GJ19&lt;0,GK19&lt;0),((GJ19-GK19)/GK19),((GJ19-GK19)/ABS(GK19)))</f>
        <v>0.73059926253272156</v>
      </c>
      <c r="GM19" s="48">
        <v>-49164</v>
      </c>
      <c r="GN19" s="44">
        <v>-33678</v>
      </c>
      <c r="GO19" s="45">
        <f t="shared" ref="GO19" si="479">IF(AND(GM19&lt;0,GN19&lt;0),((GM19-GN19)/GN19),((GM19-GN19)/ABS(GN19)))</f>
        <v>0.45982540530910387</v>
      </c>
      <c r="GP19" s="48">
        <v>-81423</v>
      </c>
      <c r="GQ19" s="44">
        <v>-59967</v>
      </c>
      <c r="GR19" s="45">
        <f t="shared" ref="GR19" si="480">IF(AND(GP19&lt;0,GQ19&lt;0),((GP19-GQ19)/GQ19),((GP19-GQ19)/ABS(GQ19)))</f>
        <v>0.35779678823352845</v>
      </c>
      <c r="GS19" s="48">
        <v>-142906</v>
      </c>
      <c r="GT19" s="44">
        <v>-95494</v>
      </c>
      <c r="GU19" s="45">
        <f t="shared" ref="GU19" si="481">IF(AND(GS19&lt;0,GT19&lt;0),((GS19-GT19)/GT19),((GS19-GT19)/ABS(GT19)))</f>
        <v>0.49649192619431587</v>
      </c>
      <c r="GW19" s="48">
        <v>5157</v>
      </c>
      <c r="GX19" s="44">
        <v>-33254</v>
      </c>
      <c r="GY19" s="45">
        <f t="shared" ref="GY19" si="482">IF(AND(GW19&lt;0,GX19&lt;0),((GW19-GX19)/GX19),((GW19-GX19)/ABS(GX19)))</f>
        <v>1.1550790882299873</v>
      </c>
      <c r="GZ19" s="48">
        <v>17310</v>
      </c>
      <c r="HA19" s="44">
        <v>-15910</v>
      </c>
      <c r="HB19" s="45">
        <f t="shared" ref="HB19" si="483">IF(AND(GZ19&lt;0,HA19&lt;0),((GZ19-HA19)/HA19),((GZ19-HA19)/ABS(HA19)))</f>
        <v>2.0879949717159021</v>
      </c>
      <c r="HC19" s="48">
        <v>5648</v>
      </c>
      <c r="HD19" s="44">
        <v>-32259</v>
      </c>
      <c r="HE19" s="45">
        <f t="shared" ref="HE19" si="484">IF(AND(HC19&lt;0,HD19&lt;0),((HC19-HD19)/HD19),((HC19-HD19)/ABS(HD19)))</f>
        <v>1.1750829225952448</v>
      </c>
      <c r="HF19" s="48">
        <v>-102028</v>
      </c>
      <c r="HG19" s="44">
        <v>-61483</v>
      </c>
      <c r="HH19" s="45">
        <f t="shared" ref="HH19" si="485">IF(AND(HF19&lt;0,HG19&lt;0),((HF19-HG19)/HG19),((HF19-HG19)/ABS(HG19)))</f>
        <v>0.65945057983507638</v>
      </c>
      <c r="HI19" s="48">
        <v>22468</v>
      </c>
      <c r="HJ19" s="44">
        <v>-49164</v>
      </c>
      <c r="HK19" s="45">
        <f t="shared" ref="HK19" si="486">IF(AND(HI19&lt;0,HJ19&lt;0),((HI19-HJ19)/HJ19),((HI19-HJ19)/ABS(HJ19)))</f>
        <v>1.4570010576844845</v>
      </c>
      <c r="HL19" s="48">
        <v>28115</v>
      </c>
      <c r="HM19" s="44">
        <v>-81423</v>
      </c>
      <c r="HN19" s="45">
        <f t="shared" ref="HN19" si="487">IF(AND(HL19&lt;0,HM19&lt;0),((HL19-HM19)/HM19),((HL19-HM19)/ABS(HM19)))</f>
        <v>1.3452955553099246</v>
      </c>
      <c r="HO19" s="48">
        <v>-73913</v>
      </c>
      <c r="HP19" s="44">
        <v>-142906</v>
      </c>
      <c r="HQ19" s="45">
        <f t="shared" ref="HQ19" si="488">IF(AND(HO19&lt;0,HP19&lt;0),((HO19-HP19)/HP19),((HO19-HP19)/ABS(HP19)))</f>
        <v>-0.48278588722656851</v>
      </c>
      <c r="HS19" s="48">
        <v>-3680</v>
      </c>
      <c r="HT19" s="44">
        <v>5157</v>
      </c>
      <c r="HU19" s="45">
        <f t="shared" ref="HU19" si="489">IF(AND(HS19&lt;0,HT19&lt;0),((HS19-HT19)/HT19),((HS19-HT19)/ABS(HT19)))</f>
        <v>-1.7135931743261585</v>
      </c>
      <c r="HV19" s="48">
        <v>-10059</v>
      </c>
      <c r="HW19" s="44">
        <v>17310</v>
      </c>
      <c r="HX19" s="45">
        <f t="shared" ref="HX19" si="490">IF(AND(HV19&lt;0,HW19&lt;0),((HV19-HW19)/HW19),((HV19-HW19)/ABS(HW19)))</f>
        <v>-1.581109185441941</v>
      </c>
      <c r="HY19" s="48">
        <v>13739</v>
      </c>
      <c r="HZ19" s="44">
        <v>5648</v>
      </c>
      <c r="IA19" s="45">
        <f t="shared" ref="IA19" si="491">IF(AND(HY19&lt;0,HZ19&lt;0),((HY19-HZ19)/HZ19),((HY19-HZ19)/ABS(HZ19)))</f>
        <v>1.432542492917847</v>
      </c>
      <c r="IB19" s="48">
        <v>0</v>
      </c>
      <c r="IC19" s="44">
        <v>-102028</v>
      </c>
      <c r="ID19" s="45">
        <f t="shared" ref="ID19" si="492">IF(AND(IB19&lt;0,IC19&lt;0),((IB19-IC19)/IC19),((IB19-IC19)/ABS(IC19)))</f>
        <v>1</v>
      </c>
      <c r="IE19" s="48">
        <v>-13739</v>
      </c>
      <c r="IF19" s="44">
        <v>22468</v>
      </c>
      <c r="IG19" s="45">
        <f t="shared" ref="IG19" si="493">IF(AND(IE19&lt;0,IF19&lt;0),((IE19-IF19)/IF19),((IE19-IF19)/ABS(IF19)))</f>
        <v>-1.6114918995905287</v>
      </c>
      <c r="IH19" s="48">
        <v>0</v>
      </c>
      <c r="II19" s="44">
        <v>28115</v>
      </c>
      <c r="IJ19" s="45">
        <f t="shared" ref="IJ19" si="494">IF(AND(IH19&lt;0,II19&lt;0),((IH19-II19)/II19),((IH19-II19)/ABS(II19)))</f>
        <v>-1</v>
      </c>
      <c r="IK19" s="48">
        <v>0</v>
      </c>
      <c r="IL19" s="44">
        <v>-73913</v>
      </c>
      <c r="IM19" s="45">
        <f t="shared" ref="IM19" si="495">IF(AND(IK19&lt;0,IL19&lt;0),((IK19-IL19)/IL19),((IK19-IL19)/ABS(IL19)))</f>
        <v>1</v>
      </c>
    </row>
    <row r="20" spans="1:247" s="25" customFormat="1" outlineLevel="1">
      <c r="A20" s="49" t="s">
        <v>16</v>
      </c>
      <c r="B20" s="49"/>
      <c r="C20" s="74" t="s">
        <v>16</v>
      </c>
      <c r="D20" s="75" t="s">
        <v>253</v>
      </c>
      <c r="E20" s="75" t="s">
        <v>690</v>
      </c>
      <c r="F20" s="432"/>
      <c r="G20" s="69">
        <f>+G17+G19</f>
        <v>257575</v>
      </c>
      <c r="H20" s="69">
        <v>89415</v>
      </c>
      <c r="I20" s="70">
        <f t="shared" ref="I20" si="496">(G20-H20)/ABS(H20)</f>
        <v>1.880668791589778</v>
      </c>
      <c r="J20" s="69">
        <f>+J17+J19</f>
        <v>342858</v>
      </c>
      <c r="K20" s="69">
        <f>+K17+K19</f>
        <v>216835</v>
      </c>
      <c r="L20" s="70">
        <f t="shared" ref="L20" si="497">(J20-K20)/ABS(K20)</f>
        <v>0.58119307307399637</v>
      </c>
      <c r="M20" s="69">
        <f>+M17+M19</f>
        <v>373310</v>
      </c>
      <c r="N20" s="69">
        <f>+N17+N19</f>
        <v>264682</v>
      </c>
      <c r="O20" s="70">
        <f t="shared" ref="O20" si="498">(M20-N20)/ABS(N20)</f>
        <v>0.41040947249907433</v>
      </c>
      <c r="P20" s="69">
        <f>+P17+P19</f>
        <v>604528</v>
      </c>
      <c r="Q20" s="69">
        <f>+Q17+Q19</f>
        <v>814570</v>
      </c>
      <c r="R20" s="70">
        <f t="shared" ref="R20" si="499">(P20-Q20)/ABS(Q20)</f>
        <v>-0.25785629227690682</v>
      </c>
      <c r="S20" s="69">
        <f>+S17+S19</f>
        <v>600433</v>
      </c>
      <c r="T20" s="69">
        <f>+T17+T19</f>
        <v>306250</v>
      </c>
      <c r="U20" s="70">
        <f t="shared" ref="U20" si="500">(S20-T20)/ABS(T20)</f>
        <v>0.96059755102040811</v>
      </c>
      <c r="V20" s="69">
        <f>+V17+V19</f>
        <v>973743</v>
      </c>
      <c r="W20" s="69">
        <f>+W17+W19</f>
        <v>570931</v>
      </c>
      <c r="X20" s="70">
        <f t="shared" ref="X20" si="501">(V20-W20)/ABS(W20)</f>
        <v>0.70553534490157299</v>
      </c>
      <c r="Y20" s="69">
        <f>+Y17+Y19</f>
        <v>1578271</v>
      </c>
      <c r="Z20" s="69">
        <v>1350362</v>
      </c>
      <c r="AA20" s="70">
        <f t="shared" ref="AA20" si="502">(Y20-Z20)/ABS(Z20)</f>
        <v>0.16877622444944393</v>
      </c>
      <c r="AB20" s="71"/>
      <c r="AC20" s="69">
        <f>+AC17+AC19</f>
        <v>420373</v>
      </c>
      <c r="AD20" s="69">
        <f>+AD17+AD19</f>
        <v>257575</v>
      </c>
      <c r="AE20" s="70">
        <f t="shared" ref="AE20" si="503">(AC20-AD20)/ABS(AD20)</f>
        <v>0.63204115306221487</v>
      </c>
      <c r="AF20" s="69">
        <f>+AF17+AF19</f>
        <v>621235</v>
      </c>
      <c r="AG20" s="69">
        <f>+AG17+AG19</f>
        <v>342858</v>
      </c>
      <c r="AH20" s="70">
        <f t="shared" ref="AH20" si="504">(AF20-AG20)/ABS(AG20)</f>
        <v>0.81193088683944958</v>
      </c>
      <c r="AI20" s="69">
        <f>+AI17+AI19</f>
        <v>290622</v>
      </c>
      <c r="AJ20" s="69">
        <f>+AJ17+AJ19</f>
        <v>373310</v>
      </c>
      <c r="AK20" s="70">
        <f t="shared" ref="AK20" si="505">(AI20-AJ20)/ABS(AJ20)</f>
        <v>-0.22149955800808979</v>
      </c>
      <c r="AL20" s="69">
        <f>+AL17+AL19</f>
        <v>799333</v>
      </c>
      <c r="AM20" s="69">
        <f>+AM17+AM19</f>
        <v>604528</v>
      </c>
      <c r="AN20" s="70">
        <f t="shared" ref="AN20" si="506">(AL20-AM20)/ABS(AM20)</f>
        <v>0.3222431384485086</v>
      </c>
      <c r="AO20" s="69">
        <f>+AO17+AO19</f>
        <v>1041608</v>
      </c>
      <c r="AP20" s="69">
        <f>+AP17+AP19</f>
        <v>600433</v>
      </c>
      <c r="AQ20" s="70">
        <f t="shared" ref="AQ20" si="507">(AO20-AP20)/ABS(AP20)</f>
        <v>0.73476141384634086</v>
      </c>
      <c r="AR20" s="69">
        <f>+AR17+AR19</f>
        <v>1332230</v>
      </c>
      <c r="AS20" s="69">
        <f>+AS17+AS19</f>
        <v>973743</v>
      </c>
      <c r="AT20" s="70">
        <f t="shared" ref="AT20" si="508">(AR20-AS20)/ABS(AS20)</f>
        <v>0.36815360931991298</v>
      </c>
      <c r="AU20" s="69">
        <f>+AU17+AU19</f>
        <v>2131563</v>
      </c>
      <c r="AV20" s="69">
        <f>+AV17+AV19</f>
        <v>1578271</v>
      </c>
      <c r="AW20" s="70">
        <f t="shared" ref="AW20" si="509">(AU20-AV20)/ABS(AV20)</f>
        <v>0.35056843850010549</v>
      </c>
      <c r="AX20" s="71"/>
      <c r="AY20" s="76">
        <f t="shared" si="105"/>
        <v>106890</v>
      </c>
      <c r="AZ20" s="69">
        <f>+AZ17+AZ19</f>
        <v>420373</v>
      </c>
      <c r="BA20" s="70">
        <f t="shared" ref="BA20" si="510">(AY20-AZ20)/ABS(AZ20)</f>
        <v>-0.74572581968870499</v>
      </c>
      <c r="BB20" s="76">
        <f t="shared" si="106"/>
        <v>151250</v>
      </c>
      <c r="BC20" s="69">
        <f>+BC17+BC19</f>
        <v>621235</v>
      </c>
      <c r="BD20" s="70">
        <f t="shared" ref="BD20" si="511">(BB20-BC20)/ABS(BC20)</f>
        <v>-0.7565333569422199</v>
      </c>
      <c r="BE20" s="76">
        <f t="shared" si="107"/>
        <v>142842</v>
      </c>
      <c r="BF20" s="69">
        <f>+BF17+BF19</f>
        <v>290622</v>
      </c>
      <c r="BG20" s="70">
        <f t="shared" ref="BG20" si="512">(BE20-BF20)/ABS(BF20)</f>
        <v>-0.50849557156719039</v>
      </c>
      <c r="BH20" s="69">
        <f t="shared" si="108"/>
        <v>253713</v>
      </c>
      <c r="BI20" s="69">
        <f>+BI17+BI19</f>
        <v>799333</v>
      </c>
      <c r="BJ20" s="70">
        <f t="shared" ref="BJ20" si="513">(BH20-BI20)/ABS(BI20)</f>
        <v>-0.68259411284158167</v>
      </c>
      <c r="BK20" s="76">
        <f t="shared" si="109"/>
        <v>258140</v>
      </c>
      <c r="BL20" s="69">
        <f>+BL17+BL19</f>
        <v>1041608</v>
      </c>
      <c r="BM20" s="70">
        <f t="shared" ref="BM20" si="514">(BK20-BL20)/ABS(BL20)</f>
        <v>-0.75217164230689471</v>
      </c>
      <c r="BN20" s="76">
        <f t="shared" si="110"/>
        <v>400982</v>
      </c>
      <c r="BO20" s="69">
        <f>+BO17+BO19</f>
        <v>1332230</v>
      </c>
      <c r="BP20" s="70">
        <f t="shared" ref="BP20" si="515">(BN20-BO20)/ABS(BO20)</f>
        <v>-0.69901443444450284</v>
      </c>
      <c r="BQ20" s="69">
        <f t="shared" si="111"/>
        <v>654695</v>
      </c>
      <c r="BR20" s="69">
        <f>+BR17+BR19</f>
        <v>2131563</v>
      </c>
      <c r="BS20" s="70">
        <f t="shared" ref="BS20" si="516">(BQ20-BR20)/ABS(BR20)</f>
        <v>-0.69285683791658981</v>
      </c>
      <c r="BT20" s="71"/>
      <c r="BU20" s="77">
        <f t="shared" si="35"/>
        <v>102340</v>
      </c>
      <c r="BV20" s="76">
        <v>106890</v>
      </c>
      <c r="BW20" s="70">
        <f t="shared" ref="BW20" si="517">(BU20-BV20)/ABS(BV20)</f>
        <v>-4.2567125081859856E-2</v>
      </c>
      <c r="BX20" s="77">
        <f t="shared" si="37"/>
        <v>142324</v>
      </c>
      <c r="BY20" s="76">
        <v>151250</v>
      </c>
      <c r="BZ20" s="70">
        <f t="shared" ref="BZ20" si="518">(BX20-BY20)/ABS(BY20)</f>
        <v>-5.9014876033057849E-2</v>
      </c>
      <c r="CA20" s="77">
        <f t="shared" si="39"/>
        <v>144312</v>
      </c>
      <c r="CB20" s="76">
        <v>142842</v>
      </c>
      <c r="CC20" s="70">
        <f t="shared" ref="CC20" si="519">(CA20-CB20)/ABS(CB20)</f>
        <v>1.0291090855630698E-2</v>
      </c>
      <c r="CD20" s="77">
        <f t="shared" si="41"/>
        <v>285211</v>
      </c>
      <c r="CE20" s="69">
        <v>253713</v>
      </c>
      <c r="CF20" s="70">
        <f t="shared" ref="CF20" si="520">(CD20-CE20)/ABS(CE20)</f>
        <v>0.12414815165166941</v>
      </c>
      <c r="CG20" s="77">
        <f t="shared" si="43"/>
        <v>244664</v>
      </c>
      <c r="CH20" s="76">
        <v>258140</v>
      </c>
      <c r="CI20" s="70">
        <f t="shared" ref="CI20" si="521">(CG20-CH20)/ABS(CH20)</f>
        <v>-5.2204230262648178E-2</v>
      </c>
      <c r="CJ20" s="77">
        <f t="shared" si="45"/>
        <v>388976</v>
      </c>
      <c r="CK20" s="76">
        <v>400982</v>
      </c>
      <c r="CL20" s="70">
        <f t="shared" ref="CL20" si="522">(CJ20-CK20)/ABS(CK20)</f>
        <v>-2.9941493633130666E-2</v>
      </c>
      <c r="CM20" s="77">
        <f t="shared" si="47"/>
        <v>674187</v>
      </c>
      <c r="CN20" s="69">
        <v>654695</v>
      </c>
      <c r="CO20" s="70">
        <f t="shared" ref="CO20" si="523">(CM20-CN20)/ABS(CN20)</f>
        <v>2.9772642222714394E-2</v>
      </c>
      <c r="CP20" s="71"/>
      <c r="CQ20" s="77">
        <f t="shared" si="49"/>
        <v>104885</v>
      </c>
      <c r="CR20" s="76">
        <v>102340</v>
      </c>
      <c r="CS20" s="70">
        <f t="shared" ref="CS20" si="524">(CQ20-CR20)/ABS(CR20)</f>
        <v>2.4868086769591558E-2</v>
      </c>
      <c r="CT20" s="77">
        <f t="shared" si="51"/>
        <v>133659</v>
      </c>
      <c r="CU20" s="76">
        <v>142324</v>
      </c>
      <c r="CV20" s="70">
        <f t="shared" ref="CV20" si="525">(CT20-CU20)/ABS(CU20)</f>
        <v>-6.0882212416739273E-2</v>
      </c>
      <c r="CW20" s="77">
        <f t="shared" si="53"/>
        <v>98918</v>
      </c>
      <c r="CX20" s="76">
        <v>144312</v>
      </c>
      <c r="CY20" s="70">
        <f t="shared" ref="CY20" si="526">(CW20-CX20)/ABS(CX20)</f>
        <v>-0.31455457619601973</v>
      </c>
      <c r="CZ20" s="77">
        <f t="shared" si="55"/>
        <v>273783</v>
      </c>
      <c r="DA20" s="69">
        <v>285211</v>
      </c>
      <c r="DB20" s="70">
        <f t="shared" ref="DB20" si="527">(CZ20-DA20)/ABS(DA20)</f>
        <v>-4.0068580805088162E-2</v>
      </c>
      <c r="DC20" s="77">
        <f t="shared" si="57"/>
        <v>238544</v>
      </c>
      <c r="DD20" s="76">
        <v>244664</v>
      </c>
      <c r="DE20" s="70">
        <f t="shared" ref="DE20" si="528">(DC20-DD20)/ABS(DD20)</f>
        <v>-2.501389660922735E-2</v>
      </c>
      <c r="DF20" s="77">
        <f t="shared" si="59"/>
        <v>337462</v>
      </c>
      <c r="DG20" s="76">
        <v>388976</v>
      </c>
      <c r="DH20" s="70">
        <f t="shared" ref="DH20" si="529">(DF20-DG20)/ABS(DG20)</f>
        <v>-0.13243490600962526</v>
      </c>
      <c r="DI20" s="77">
        <f t="shared" si="61"/>
        <v>611245</v>
      </c>
      <c r="DJ20" s="69">
        <v>674187</v>
      </c>
      <c r="DK20" s="70">
        <f t="shared" ref="DK20" si="530">(DI20-DJ20)/ABS(DJ20)</f>
        <v>-9.3359854165090697E-2</v>
      </c>
      <c r="DL20" s="71"/>
      <c r="DM20" s="77">
        <v>165129</v>
      </c>
      <c r="DN20" s="76">
        <v>104885</v>
      </c>
      <c r="DO20" s="70">
        <f t="shared" si="63"/>
        <v>0.57438146541450164</v>
      </c>
      <c r="DP20" s="77">
        <v>157196</v>
      </c>
      <c r="DQ20" s="76">
        <v>133659</v>
      </c>
      <c r="DR20" s="70">
        <f t="shared" si="64"/>
        <v>0.176097382144113</v>
      </c>
      <c r="DS20" s="77">
        <v>198927</v>
      </c>
      <c r="DT20" s="76">
        <v>98918</v>
      </c>
      <c r="DU20" s="70">
        <f t="shared" si="65"/>
        <v>1.0110293374310035</v>
      </c>
      <c r="DV20" s="77">
        <v>398156</v>
      </c>
      <c r="DW20" s="69">
        <v>273783</v>
      </c>
      <c r="DX20" s="70">
        <f t="shared" si="66"/>
        <v>0.45427583158925133</v>
      </c>
      <c r="DY20" s="77">
        <v>322325</v>
      </c>
      <c r="DZ20" s="76">
        <v>238544</v>
      </c>
      <c r="EA20" s="70">
        <f t="shared" si="67"/>
        <v>0.35121822389160912</v>
      </c>
      <c r="EB20" s="77">
        <v>521252</v>
      </c>
      <c r="EC20" s="76">
        <v>337462</v>
      </c>
      <c r="ED20" s="70">
        <f t="shared" si="68"/>
        <v>0.54462428362304494</v>
      </c>
      <c r="EE20" s="77">
        <v>919408</v>
      </c>
      <c r="EF20" s="69">
        <v>611245</v>
      </c>
      <c r="EG20" s="70">
        <f t="shared" si="69"/>
        <v>0.50415627121694251</v>
      </c>
      <c r="EH20" s="71"/>
      <c r="EI20" s="77">
        <v>208083</v>
      </c>
      <c r="EJ20" s="76">
        <v>165129</v>
      </c>
      <c r="EK20" s="70">
        <f t="shared" ref="EK20" si="531">(EI20-EJ20)/ABS(EJ20)</f>
        <v>0.26012390313027994</v>
      </c>
      <c r="EL20" s="77">
        <v>237260</v>
      </c>
      <c r="EM20" s="76">
        <v>157196</v>
      </c>
      <c r="EN20" s="70">
        <f t="shared" ref="EN20" si="532">(EL20-EM20)/ABS(EM20)</f>
        <v>0.50932593704674423</v>
      </c>
      <c r="EO20" s="77">
        <v>239430</v>
      </c>
      <c r="EP20" s="76">
        <v>198927</v>
      </c>
      <c r="EQ20" s="70">
        <f t="shared" ref="EQ20" si="533">(EO20-EP20)/ABS(EP20)</f>
        <v>0.20360735345126604</v>
      </c>
      <c r="ER20" s="77">
        <v>305361</v>
      </c>
      <c r="ES20" s="69">
        <v>398156</v>
      </c>
      <c r="ET20" s="70">
        <f t="shared" ref="ET20" si="534">(ER20-ES20)/ABS(ES20)</f>
        <v>-0.23306191543013291</v>
      </c>
      <c r="EU20" s="77">
        <v>445343</v>
      </c>
      <c r="EV20" s="76">
        <v>322325</v>
      </c>
      <c r="EW20" s="70">
        <f t="shared" ref="EW20" si="535">(EU20-EV20)/ABS(EV20)</f>
        <v>0.38165826417435816</v>
      </c>
      <c r="EX20" s="77">
        <v>684773</v>
      </c>
      <c r="EY20" s="76">
        <v>521252</v>
      </c>
      <c r="EZ20" s="70">
        <f t="shared" ref="EZ20" si="536">(EX20-EY20)/ABS(EY20)</f>
        <v>0.31370814884163511</v>
      </c>
      <c r="FA20" s="77">
        <v>990134</v>
      </c>
      <c r="FB20" s="69">
        <v>919408</v>
      </c>
      <c r="FC20" s="70">
        <f t="shared" ref="FC20" si="537">(FA20-FB20)/ABS(FB20)</f>
        <v>7.6925586899396131E-2</v>
      </c>
      <c r="FD20" s="71"/>
      <c r="FE20" s="77">
        <v>213385</v>
      </c>
      <c r="FF20" s="76">
        <v>208083</v>
      </c>
      <c r="FG20" s="70">
        <f t="shared" ref="FG20" si="538">(FE20-FF20)/ABS(FF20)</f>
        <v>2.5480217028781785E-2</v>
      </c>
      <c r="FH20" s="77">
        <v>199321</v>
      </c>
      <c r="FI20" s="76">
        <v>237260</v>
      </c>
      <c r="FJ20" s="70">
        <f t="shared" ref="FJ20" si="539">(FH20-FI20)/ABS(FI20)</f>
        <v>-0.15990474584843631</v>
      </c>
      <c r="FK20" s="77">
        <v>136517</v>
      </c>
      <c r="FL20" s="76">
        <v>239430</v>
      </c>
      <c r="FM20" s="70">
        <f t="shared" ref="FM20" si="540">(FK20-FL20)/ABS(FL20)</f>
        <v>-0.4298250010441465</v>
      </c>
      <c r="FN20" s="77">
        <v>333558</v>
      </c>
      <c r="FO20" s="69">
        <v>305361</v>
      </c>
      <c r="FP20" s="70">
        <f t="shared" ref="FP20" si="541">(FN20-FO20)/ABS(FO20)</f>
        <v>9.2339886233016005E-2</v>
      </c>
      <c r="FQ20" s="77">
        <v>412706</v>
      </c>
      <c r="FR20" s="76">
        <v>445343</v>
      </c>
      <c r="FS20" s="70">
        <f t="shared" ref="FS20" si="542">(FQ20-FR20)/ABS(FR20)</f>
        <v>-7.3285085877626902E-2</v>
      </c>
      <c r="FT20" s="77">
        <v>549223</v>
      </c>
      <c r="FU20" s="76">
        <v>684773</v>
      </c>
      <c r="FV20" s="70">
        <f t="shared" ref="FV20" si="543">(FT20-FU20)/ABS(FU20)</f>
        <v>-0.19794880931345132</v>
      </c>
      <c r="FW20" s="77">
        <v>882781</v>
      </c>
      <c r="FX20" s="69">
        <v>990134</v>
      </c>
      <c r="FY20" s="70">
        <f t="shared" ref="FY20" si="544">(FW20-FX20)/ABS(FX20)</f>
        <v>-0.1084226983418406</v>
      </c>
      <c r="GA20" s="77">
        <v>95228</v>
      </c>
      <c r="GB20" s="76">
        <v>213385</v>
      </c>
      <c r="GC20" s="70">
        <f t="shared" ref="GC20" si="545">(GA20-GB20)/ABS(GB20)</f>
        <v>-0.55372683178292759</v>
      </c>
      <c r="GD20" s="77">
        <v>148163</v>
      </c>
      <c r="GE20" s="76">
        <v>199321</v>
      </c>
      <c r="GF20" s="70">
        <f t="shared" ref="GF20" si="546">(GD20-GE20)/ABS(GE20)</f>
        <v>-0.25666136533531336</v>
      </c>
      <c r="GG20" s="77">
        <v>135034</v>
      </c>
      <c r="GH20" s="76">
        <v>136517</v>
      </c>
      <c r="GI20" s="70">
        <f t="shared" ref="GI20" si="547">(GG20-GH20)/ABS(GH20)</f>
        <v>-1.0863115948929438E-2</v>
      </c>
      <c r="GJ20" s="77">
        <v>397701</v>
      </c>
      <c r="GK20" s="69">
        <v>333558</v>
      </c>
      <c r="GL20" s="70">
        <f t="shared" ref="GL20" si="548">(GJ20-GK20)/ABS(GK20)</f>
        <v>0.19229939021099779</v>
      </c>
      <c r="GM20" s="77">
        <v>243391</v>
      </c>
      <c r="GN20" s="76">
        <v>412706</v>
      </c>
      <c r="GO20" s="70">
        <f t="shared" ref="GO20" si="549">(GM20-GN20)/ABS(GN20)</f>
        <v>-0.41025572683702199</v>
      </c>
      <c r="GP20" s="77">
        <v>378425</v>
      </c>
      <c r="GQ20" s="76">
        <v>549223</v>
      </c>
      <c r="GR20" s="70">
        <f t="shared" ref="GR20" si="550">(GP20-GQ20)/ABS(GQ20)</f>
        <v>-0.31098114973335056</v>
      </c>
      <c r="GS20" s="77">
        <v>776126</v>
      </c>
      <c r="GT20" s="69">
        <v>882781</v>
      </c>
      <c r="GU20" s="70">
        <f t="shared" ref="GU20" si="551">(GS20-GT20)/ABS(GT20)</f>
        <v>-0.12081705428639719</v>
      </c>
      <c r="GW20" s="77">
        <v>198342</v>
      </c>
      <c r="GX20" s="76">
        <v>95228</v>
      </c>
      <c r="GY20" s="70">
        <f t="shared" ref="GY20" si="552">(GW20-GX20)/ABS(GX20)</f>
        <v>1.0828117780484732</v>
      </c>
      <c r="GZ20" s="77">
        <v>297984</v>
      </c>
      <c r="HA20" s="76">
        <v>148163</v>
      </c>
      <c r="HB20" s="70">
        <f t="shared" ref="HB20" si="553">(GZ20-HA20)/ABS(HA20)</f>
        <v>1.011190378164589</v>
      </c>
      <c r="HC20" s="77">
        <v>286256</v>
      </c>
      <c r="HD20" s="76">
        <v>135034</v>
      </c>
      <c r="HE20" s="70">
        <f t="shared" ref="HE20" si="554">(HC20-HD20)/ABS(HD20)</f>
        <v>1.1198809188796897</v>
      </c>
      <c r="HF20" s="77">
        <v>403710</v>
      </c>
      <c r="HG20" s="69">
        <v>397701</v>
      </c>
      <c r="HH20" s="70">
        <f t="shared" ref="HH20" si="555">(HF20-HG20)/ABS(HG20)</f>
        <v>1.5109340937035613E-2</v>
      </c>
      <c r="HI20" s="77">
        <v>496326</v>
      </c>
      <c r="HJ20" s="76">
        <v>243391</v>
      </c>
      <c r="HK20" s="70">
        <f t="shared" ref="HK20" si="556">(HI20-HJ20)/ABS(HJ20)</f>
        <v>1.0392126249532645</v>
      </c>
      <c r="HL20" s="77">
        <v>782582</v>
      </c>
      <c r="HM20" s="76">
        <v>378425</v>
      </c>
      <c r="HN20" s="70">
        <f t="shared" ref="HN20" si="557">(HL20-HM20)/ABS(HM20)</f>
        <v>1.0679976217216094</v>
      </c>
      <c r="HO20" s="77">
        <v>1186292</v>
      </c>
      <c r="HP20" s="69">
        <v>776126</v>
      </c>
      <c r="HQ20" s="70">
        <f t="shared" ref="HQ20" si="558">(HO20-HP20)/ABS(HP20)</f>
        <v>0.52847862331631723</v>
      </c>
      <c r="HS20" s="77">
        <v>263604</v>
      </c>
      <c r="HT20" s="76">
        <v>198342</v>
      </c>
      <c r="HU20" s="70">
        <f t="shared" ref="HU20" si="559">(HS20-HT20)/ABS(HT20)</f>
        <v>0.32903772272136006</v>
      </c>
      <c r="HV20" s="77">
        <v>349296</v>
      </c>
      <c r="HW20" s="76">
        <v>297984</v>
      </c>
      <c r="HX20" s="70">
        <f t="shared" ref="HX20" si="560">(HV20-HW20)/ABS(HW20)</f>
        <v>0.17219716494845361</v>
      </c>
      <c r="HY20" s="77">
        <v>-612900</v>
      </c>
      <c r="HZ20" s="76">
        <v>286256</v>
      </c>
      <c r="IA20" s="70">
        <f t="shared" ref="IA20" si="561">(HY20-HZ20)/ABS(HZ20)</f>
        <v>-3.1410904924263594</v>
      </c>
      <c r="IB20" s="77">
        <v>0</v>
      </c>
      <c r="IC20" s="69">
        <v>403710</v>
      </c>
      <c r="ID20" s="70">
        <f t="shared" ref="ID20" si="562">(IB20-IC20)/ABS(IC20)</f>
        <v>-1</v>
      </c>
      <c r="IE20" s="77">
        <v>612900</v>
      </c>
      <c r="IF20" s="76">
        <v>496326</v>
      </c>
      <c r="IG20" s="70">
        <f t="shared" ref="IG20" si="563">(IE20-IF20)/ABS(IF20)</f>
        <v>0.23487385307237582</v>
      </c>
      <c r="IH20" s="77">
        <v>0</v>
      </c>
      <c r="II20" s="76">
        <v>782582</v>
      </c>
      <c r="IJ20" s="70">
        <f t="shared" ref="IJ20" si="564">(IH20-II20)/ABS(II20)</f>
        <v>-1</v>
      </c>
      <c r="IK20" s="77">
        <v>0</v>
      </c>
      <c r="IL20" s="69">
        <v>1186292</v>
      </c>
      <c r="IM20" s="70">
        <f t="shared" ref="IM20" si="565">(IK20-IL20)/ABS(IL20)</f>
        <v>-1</v>
      </c>
    </row>
    <row r="21" spans="1:247" s="65" customFormat="1" ht="11.25" outlineLevel="1">
      <c r="A21" s="57" t="s">
        <v>17</v>
      </c>
      <c r="B21" s="57"/>
      <c r="C21" s="58" t="s">
        <v>17</v>
      </c>
      <c r="D21" s="59" t="s">
        <v>18</v>
      </c>
      <c r="E21" s="59" t="s">
        <v>691</v>
      </c>
      <c r="F21" s="431"/>
      <c r="G21" s="60">
        <f>IFERROR(G20/G$8,"")</f>
        <v>2.1499493135311794E-2</v>
      </c>
      <c r="H21" s="60">
        <f>IFERROR(H20/H$8,"")</f>
        <v>2.8923788574755773E-2</v>
      </c>
      <c r="I21" s="61">
        <f>(G21-H21)*10000</f>
        <v>-74.242954394439792</v>
      </c>
      <c r="J21" s="60">
        <f>IFERROR(J20/J$8,"")</f>
        <v>2.8896406377237935E-2</v>
      </c>
      <c r="K21" s="60">
        <f>IFERROR(K20/K$8,"")</f>
        <v>7.3418000962270663E-2</v>
      </c>
      <c r="L21" s="61">
        <f>(J21-K21)*10000</f>
        <v>-445.21594585032727</v>
      </c>
      <c r="M21" s="60">
        <f>IFERROR(M20/M$8,"")</f>
        <v>2.9111980487307305E-2</v>
      </c>
      <c r="N21" s="60">
        <f>IFERROR(N20/N$8,"")</f>
        <v>3.7904569651483373E-2</v>
      </c>
      <c r="O21" s="61">
        <f>(M21-N21)*10000</f>
        <v>-87.925891641760686</v>
      </c>
      <c r="P21" s="60">
        <f>IFERROR(P20/P$8,"")</f>
        <v>4.0468805886790464E-2</v>
      </c>
      <c r="Q21" s="60">
        <f>IFERROR(Q20/Q$8,"")</f>
        <v>6.507266582158025E-2</v>
      </c>
      <c r="R21" s="61">
        <f>(P21-Q21)*10000</f>
        <v>-246.03859934789787</v>
      </c>
      <c r="S21" s="60">
        <f>IFERROR(S20/S$8,"")</f>
        <v>2.5180044829255423E-2</v>
      </c>
      <c r="T21" s="60">
        <f>IFERROR(T20/T$8,"")</f>
        <v>5.067432845966257E-2</v>
      </c>
      <c r="U21" s="61">
        <f>(S21-T21)*10000</f>
        <v>-254.94283630407145</v>
      </c>
      <c r="V21" s="60">
        <f>IFERROR(V20/V$8,"")</f>
        <v>2.6555059075784034E-2</v>
      </c>
      <c r="W21" s="60">
        <f>IFERROR(W20/W$8,"")</f>
        <v>4.3828941452273611E-2</v>
      </c>
      <c r="X21" s="61">
        <f>(V21-W21)*10000</f>
        <v>-172.73882376489576</v>
      </c>
      <c r="Y21" s="60">
        <f>IFERROR(Y20/Y$8,"")</f>
        <v>3.0582525165454927E-2</v>
      </c>
      <c r="Z21" s="60">
        <f>IFERROR(Z20/Z$8,"")</f>
        <v>5.6157515951424875E-2</v>
      </c>
      <c r="AA21" s="61">
        <f>(Y21-Z21)*10000</f>
        <v>-255.74990785969948</v>
      </c>
      <c r="AB21" s="62"/>
      <c r="AC21" s="60">
        <f>IFERROR(AC20/AC$8,"")</f>
        <v>3.1079085012597672E-2</v>
      </c>
      <c r="AD21" s="60">
        <f>IFERROR(AD20/AD$8,"")</f>
        <v>2.1499493135311794E-2</v>
      </c>
      <c r="AE21" s="61">
        <f>(AC21-AD21)*10000</f>
        <v>95.795918772858784</v>
      </c>
      <c r="AF21" s="60">
        <f>IFERROR(AF20/AF$8,"")</f>
        <v>4.6823037656580205E-2</v>
      </c>
      <c r="AG21" s="60">
        <f>IFERROR(AG20/AG$8,"")</f>
        <v>2.8896406377237935E-2</v>
      </c>
      <c r="AH21" s="61">
        <f>(AF21-AG21)*10000</f>
        <v>179.26631279342271</v>
      </c>
      <c r="AI21" s="60">
        <f>IFERROR(AI20/AI$8,"")</f>
        <v>2.0878702698788314E-2</v>
      </c>
      <c r="AJ21" s="60">
        <f>IFERROR(AJ20/AJ$8,"")</f>
        <v>2.9111980487307305E-2</v>
      </c>
      <c r="AK21" s="61">
        <f>(AI21-AJ21)*10000</f>
        <v>-82.332777885189898</v>
      </c>
      <c r="AL21" s="60">
        <f>IFERROR(AL20/AL$8,"")</f>
        <v>5.0817037862184389E-2</v>
      </c>
      <c r="AM21" s="60">
        <f>IFERROR(AM20/AM$8,"")</f>
        <v>4.0468805886790464E-2</v>
      </c>
      <c r="AN21" s="61">
        <f>(AL21-AM21)*10000</f>
        <v>103.48231975393925</v>
      </c>
      <c r="AO21" s="60">
        <f>IFERROR(AO20/AO$8,"")</f>
        <v>3.8875204460880518E-2</v>
      </c>
      <c r="AP21" s="60">
        <f>IFERROR(AP20/AP$8,"")</f>
        <v>2.5180044829255423E-2</v>
      </c>
      <c r="AQ21" s="61">
        <f>(AO21-AP21)*10000</f>
        <v>136.95159631625094</v>
      </c>
      <c r="AR21" s="60">
        <f>IFERROR(AR20/AR$8,"")</f>
        <v>3.2722329677195176E-2</v>
      </c>
      <c r="AS21" s="60">
        <f>IFERROR(AS20/AS$8,"")</f>
        <v>2.6555059075784034E-2</v>
      </c>
      <c r="AT21" s="61">
        <f>(AR21-AS21)*10000</f>
        <v>61.672706014111419</v>
      </c>
      <c r="AU21" s="60">
        <f>IFERROR(AU20/AU$8,"")</f>
        <v>3.7765009650566075E-2</v>
      </c>
      <c r="AV21" s="60">
        <f>IFERROR(AV20/AV$8,"")</f>
        <v>3.0582525165454927E-2</v>
      </c>
      <c r="AW21" s="61">
        <f>(AU21-AV21)*10000</f>
        <v>71.824844851111479</v>
      </c>
      <c r="AX21" s="62"/>
      <c r="AY21" s="60">
        <f t="shared" si="105"/>
        <v>2.8571336926869244E-2</v>
      </c>
      <c r="AZ21" s="60">
        <f>IFERROR(AZ20/AZ$8,"")</f>
        <v>3.1079085012597672E-2</v>
      </c>
      <c r="BA21" s="61">
        <f>(AY21-AZ21)*10000</f>
        <v>-25.077480857284286</v>
      </c>
      <c r="BB21" s="60">
        <f t="shared" si="106"/>
        <v>4.2520688247591011E-2</v>
      </c>
      <c r="BC21" s="60">
        <f>IFERROR(BC20/BC$8,"")</f>
        <v>4.6823037656580205E-2</v>
      </c>
      <c r="BD21" s="61">
        <f>(BB21-BC21)*10000</f>
        <v>-43.023494089891933</v>
      </c>
      <c r="BE21" s="60">
        <f t="shared" si="107"/>
        <v>4.0522829091602326E-2</v>
      </c>
      <c r="BF21" s="60">
        <f>IFERROR(BF20/BF$8,"")</f>
        <v>2.0878702698788314E-2</v>
      </c>
      <c r="BG21" s="61">
        <f>(BE21-BF21)*10000</f>
        <v>196.44126392814013</v>
      </c>
      <c r="BH21" s="60">
        <f t="shared" si="108"/>
        <v>6.2694768232752968E-2</v>
      </c>
      <c r="BI21" s="60">
        <f>IFERROR(BI20/BI$8,"")</f>
        <v>5.0817037862184389E-2</v>
      </c>
      <c r="BJ21" s="61">
        <f>(BH21-BI21)*10000</f>
        <v>118.77730370568578</v>
      </c>
      <c r="BK21" s="60">
        <f t="shared" si="109"/>
        <v>3.5370103589159818E-2</v>
      </c>
      <c r="BL21" s="60">
        <f>IFERROR(BL20/BL$8,"")</f>
        <v>3.8875204460880518E-2</v>
      </c>
      <c r="BM21" s="61">
        <f>(BK21-BL21)*10000</f>
        <v>-35.051008717206997</v>
      </c>
      <c r="BN21" s="60">
        <f t="shared" si="110"/>
        <v>3.7048274868038467E-2</v>
      </c>
      <c r="BO21" s="60">
        <f>IFERROR(BO20/BO$8,"")</f>
        <v>3.2722329677195176E-2</v>
      </c>
      <c r="BP21" s="61">
        <f>(BN21-BO21)*10000</f>
        <v>43.259451908432901</v>
      </c>
      <c r="BQ21" s="60">
        <f t="shared" si="111"/>
        <v>4.4027828597755739E-2</v>
      </c>
      <c r="BR21" s="60">
        <f>IFERROR(BR20/BR$8,"")</f>
        <v>3.7765009650566075E-2</v>
      </c>
      <c r="BS21" s="61">
        <f>(BQ21-BR21)*10000</f>
        <v>62.628189471896633</v>
      </c>
      <c r="BT21" s="62"/>
      <c r="BU21" s="63">
        <f t="shared" si="35"/>
        <v>2.7706163064603766E-2</v>
      </c>
      <c r="BV21" s="60">
        <f>IFERROR(BV20/BV$8,"")</f>
        <v>2.8571336926869244E-2</v>
      </c>
      <c r="BW21" s="61">
        <f>(BU21-BV21)*10000</f>
        <v>-8.651738622654781</v>
      </c>
      <c r="BX21" s="63">
        <f t="shared" si="37"/>
        <v>3.8989426415141894E-2</v>
      </c>
      <c r="BY21" s="60">
        <f>IFERROR(BY20/BY$8,"")</f>
        <v>4.2520688247591011E-2</v>
      </c>
      <c r="BZ21" s="61">
        <f>(BX21-BY21)*10000</f>
        <v>-35.312618324491176</v>
      </c>
      <c r="CA21" s="63">
        <f t="shared" si="39"/>
        <v>3.9816039259819851E-2</v>
      </c>
      <c r="CB21" s="60">
        <f>IFERROR(CB20/CB$8,"")</f>
        <v>4.0522829091602326E-2</v>
      </c>
      <c r="CC21" s="61">
        <f>(CA21-CB21)*10000</f>
        <v>-7.0678983178247554</v>
      </c>
      <c r="CD21" s="63">
        <f t="shared" si="41"/>
        <v>6.5951937413747816E-2</v>
      </c>
      <c r="CE21" s="60">
        <f>IFERROR(CE20/CE$8,"")</f>
        <v>6.2694768232752968E-2</v>
      </c>
      <c r="CF21" s="61">
        <f>(CD21-CE21)*10000</f>
        <v>32.571691809948483</v>
      </c>
      <c r="CG21" s="63">
        <f t="shared" si="43"/>
        <v>3.3314424694917785E-2</v>
      </c>
      <c r="CH21" s="60">
        <f>IFERROR(CH20/CH$8,"")</f>
        <v>3.5370103589159818E-2</v>
      </c>
      <c r="CI21" s="61">
        <f>(CG21-CH21)*10000</f>
        <v>-20.556788942420329</v>
      </c>
      <c r="CJ21" s="63">
        <f t="shared" si="45"/>
        <v>3.5462829880508417E-2</v>
      </c>
      <c r="CK21" s="60">
        <f>IFERROR(CK20/CK$8,"")</f>
        <v>3.7048274868038467E-2</v>
      </c>
      <c r="CL21" s="61">
        <f>(CJ21-CK21)*10000</f>
        <v>-15.854449875300492</v>
      </c>
      <c r="CM21" s="63">
        <f t="shared" si="47"/>
        <v>4.4084440004674007E-2</v>
      </c>
      <c r="CN21" s="60">
        <f>IFERROR(CN20/CN$8,"")</f>
        <v>4.4027828597755739E-2</v>
      </c>
      <c r="CO21" s="61">
        <f>(CM21-CN21)*10000</f>
        <v>0.56611406918267992</v>
      </c>
      <c r="CP21" s="62"/>
      <c r="CQ21" s="63">
        <f t="shared" si="49"/>
        <v>2.5881995276415565E-2</v>
      </c>
      <c r="CR21" s="60">
        <f>IFERROR(CR20/CR$8,"")</f>
        <v>2.7706163064603766E-2</v>
      </c>
      <c r="CS21" s="61">
        <f>(CQ21-CR21)*10000</f>
        <v>-18.241677881882001</v>
      </c>
      <c r="CT21" s="63">
        <f t="shared" si="51"/>
        <v>3.6237113849263758E-2</v>
      </c>
      <c r="CU21" s="60">
        <f>IFERROR(CU20/CU$8,"")</f>
        <v>3.8989426415141894E-2</v>
      </c>
      <c r="CV21" s="61">
        <f>(CT21-CU21)*10000</f>
        <v>-27.523125658781357</v>
      </c>
      <c r="CW21" s="63">
        <f t="shared" si="53"/>
        <v>2.7101274843223406E-2</v>
      </c>
      <c r="CX21" s="60">
        <f>IFERROR(CX20/CX$8,"")</f>
        <v>3.9816039259819851E-2</v>
      </c>
      <c r="CY21" s="61">
        <f>(CW21-CX21)*10000</f>
        <v>-127.14764416596445</v>
      </c>
      <c r="CZ21" s="63">
        <f t="shared" si="55"/>
        <v>6.3010858655658794E-2</v>
      </c>
      <c r="DA21" s="60">
        <f>IFERROR(DA20/DA$8,"")</f>
        <v>6.5951937413747816E-2</v>
      </c>
      <c r="DB21" s="61">
        <f>(CZ21-DA21)*10000</f>
        <v>-29.410787580890219</v>
      </c>
      <c r="DC21" s="63">
        <f t="shared" si="57"/>
        <v>3.0816106732988093E-2</v>
      </c>
      <c r="DD21" s="60">
        <f>IFERROR(DD20/DD$8,"")</f>
        <v>3.3314424694917785E-2</v>
      </c>
      <c r="DE21" s="61">
        <f>(DC21-DD21)*10000</f>
        <v>-24.983179619296919</v>
      </c>
      <c r="DF21" s="63">
        <f t="shared" si="59"/>
        <v>2.9625770773778828E-2</v>
      </c>
      <c r="DG21" s="60">
        <f>IFERROR(DG20/DG$8,"")</f>
        <v>3.5462829880508417E-2</v>
      </c>
      <c r="DH21" s="61">
        <f>(DF21-DG21)*10000</f>
        <v>-58.370591067295891</v>
      </c>
      <c r="DI21" s="63">
        <f t="shared" si="61"/>
        <v>3.8844131539474955E-2</v>
      </c>
      <c r="DJ21" s="60">
        <f>IFERROR(DJ20/DJ$8,"")</f>
        <v>4.4084440004674007E-2</v>
      </c>
      <c r="DK21" s="61">
        <f>(DI21-DJ21)*10000</f>
        <v>-52.403084651990518</v>
      </c>
      <c r="DL21" s="62"/>
      <c r="DM21" s="63">
        <f>IFERROR(DM20/DM$8,"")</f>
        <v>4.3236858669889702E-2</v>
      </c>
      <c r="DN21" s="60">
        <f>IFERROR(DN20/DN$8,"")</f>
        <v>2.5881995276415565E-2</v>
      </c>
      <c r="DO21" s="61">
        <f>(DM21-DN21)*10000</f>
        <v>173.54863393474136</v>
      </c>
      <c r="DP21" s="63">
        <f>IFERROR(DP20/DP$8,"")</f>
        <v>4.2523481160292989E-2</v>
      </c>
      <c r="DQ21" s="60">
        <f>IFERROR(DQ20/DQ$8,"")</f>
        <v>3.6237113849263758E-2</v>
      </c>
      <c r="DR21" s="61">
        <f>(DP21-DQ21)*10000</f>
        <v>62.863673110292311</v>
      </c>
      <c r="DS21" s="63">
        <f>IFERROR(DS20/DS$8,"")</f>
        <v>4.777469543262413E-2</v>
      </c>
      <c r="DT21" s="60">
        <f>IFERROR(DT20/DT$8,"")</f>
        <v>2.7101274843223406E-2</v>
      </c>
      <c r="DU21" s="61">
        <f>(DS21-DT21)*10000</f>
        <v>206.73420589400723</v>
      </c>
      <c r="DV21" s="63">
        <f>IFERROR(DV20/DV$8,"")</f>
        <v>7.5945286646934992E-2</v>
      </c>
      <c r="DW21" s="60">
        <f>IFERROR(DW20/DW$8,"")</f>
        <v>6.3010858655658794E-2</v>
      </c>
      <c r="DX21" s="61">
        <f>(DV21-DW21)*10000</f>
        <v>129.34427991276198</v>
      </c>
      <c r="DY21" s="63">
        <f>IFERROR(DY20/DY$8,"")</f>
        <v>4.2885982826447386E-2</v>
      </c>
      <c r="DZ21" s="60">
        <f>IFERROR(DZ20/DZ$8,"")</f>
        <v>3.0816106732988093E-2</v>
      </c>
      <c r="EA21" s="61">
        <f>(DY21-DZ21)*10000</f>
        <v>120.69876093459293</v>
      </c>
      <c r="EB21" s="63">
        <f>IFERROR(EB20/EB$8,"")</f>
        <v>4.4628824878961096E-2</v>
      </c>
      <c r="EC21" s="60">
        <f>IFERROR(EC20/EC$8,"")</f>
        <v>2.9625770773778828E-2</v>
      </c>
      <c r="ED21" s="61">
        <f>(EB21-EC21)*10000</f>
        <v>150.03054105182267</v>
      </c>
      <c r="EE21" s="63">
        <f>IFERROR(EE20/EE$8,"")</f>
        <v>5.4330875937404807E-2</v>
      </c>
      <c r="EF21" s="60">
        <f>IFERROR(EF20/EF$8,"")</f>
        <v>3.8844131539474955E-2</v>
      </c>
      <c r="EG21" s="61">
        <f>(EE21-EF21)*10000</f>
        <v>154.86744397929851</v>
      </c>
      <c r="EH21" s="62"/>
      <c r="EI21" s="63">
        <f>IFERROR(EI20/EI$8,"")</f>
        <v>4.5216099985071603E-2</v>
      </c>
      <c r="EJ21" s="60">
        <f>IFERROR(EJ20/EJ$8,"")</f>
        <v>4.3236858669889702E-2</v>
      </c>
      <c r="EK21" s="61">
        <f>(EI21-EJ21)*10000</f>
        <v>19.792413151819012</v>
      </c>
      <c r="EL21" s="63">
        <f>IFERROR(EL20/EL$8,"")</f>
        <v>5.0296626293268379E-2</v>
      </c>
      <c r="EM21" s="60">
        <f>IFERROR(EM20/EM$8,"")</f>
        <v>4.2523481160292989E-2</v>
      </c>
      <c r="EN21" s="61">
        <f>(EL21-EM21)*10000</f>
        <v>77.731451329753895</v>
      </c>
      <c r="EO21" s="63">
        <f>IFERROR(EO20/EO$8,"")</f>
        <v>4.6911691087797532E-2</v>
      </c>
      <c r="EP21" s="60">
        <f>IFERROR(EP20/EP$8,"")</f>
        <v>4.777469543262413E-2</v>
      </c>
      <c r="EQ21" s="61">
        <f>(EO21-EP21)*10000</f>
        <v>-8.6300434482659831</v>
      </c>
      <c r="ER21" s="63">
        <f>IFERROR(ER20/ER$8,"")</f>
        <v>4.9278432235761088E-2</v>
      </c>
      <c r="ES21" s="60">
        <f>IFERROR(ES20/ES$8,"")</f>
        <v>7.5945286646934992E-2</v>
      </c>
      <c r="ET21" s="61">
        <f>(ER21-ES21)*10000</f>
        <v>-266.66854411173904</v>
      </c>
      <c r="EU21" s="63">
        <f>IFERROR(EU20/EU$8,"")</f>
        <v>4.7787777940166851E-2</v>
      </c>
      <c r="EV21" s="60">
        <f>IFERROR(EV20/EV$8,"")</f>
        <v>4.2885982826447386E-2</v>
      </c>
      <c r="EW21" s="61">
        <f>(EU21-EV21)*10000</f>
        <v>49.01795113719465</v>
      </c>
      <c r="EX21" s="63">
        <f>IFERROR(EX20/EX$8,"")</f>
        <v>4.7477759003016498E-2</v>
      </c>
      <c r="EY21" s="60">
        <f>IFERROR(EY20/EY$8,"")</f>
        <v>4.4628824878961096E-2</v>
      </c>
      <c r="EZ21" s="61">
        <f>(EX21-EY21)*10000</f>
        <v>28.489341240554023</v>
      </c>
      <c r="FA21" s="63">
        <f>IFERROR(FA20/FA$8,"")</f>
        <v>4.8018899232786086E-2</v>
      </c>
      <c r="FB21" s="60">
        <f>IFERROR(FB20/FB$8,"")</f>
        <v>5.4330875937404807E-2</v>
      </c>
      <c r="FC21" s="61">
        <f>(FA21-FB21)*10000</f>
        <v>-63.119767046187214</v>
      </c>
      <c r="FD21" s="62"/>
      <c r="FE21" s="63">
        <f>IFERROR(FE20/FE$8,"")</f>
        <v>3.910905007446637E-2</v>
      </c>
      <c r="FF21" s="60">
        <f>IFERROR(FF20/FF$8,"")</f>
        <v>4.5216099985071603E-2</v>
      </c>
      <c r="FG21" s="61">
        <f>(FE21-FF21)*10000</f>
        <v>-61.070499106052331</v>
      </c>
      <c r="FH21" s="63">
        <f>IFERROR(FH20/FH$8,"")</f>
        <v>3.8936575036334367E-2</v>
      </c>
      <c r="FI21" s="60">
        <f>IFERROR(FI20/FI$8,"")</f>
        <v>5.0296626293268379E-2</v>
      </c>
      <c r="FJ21" s="61">
        <f>(FH21-FI21)*10000</f>
        <v>-113.60051256934011</v>
      </c>
      <c r="FK21" s="63">
        <f>IFERROR(FK20/FK$8,"")</f>
        <v>2.6603841350160976E-2</v>
      </c>
      <c r="FL21" s="60">
        <f>IFERROR(FL20/FL$8,"")</f>
        <v>4.6911691087797532E-2</v>
      </c>
      <c r="FM21" s="61">
        <f>(FK21-FL21)*10000</f>
        <v>-203.07849737636556</v>
      </c>
      <c r="FN21" s="63">
        <f>IFERROR(FN20/FN$8,"")</f>
        <v>6.15950700011966E-2</v>
      </c>
      <c r="FO21" s="60">
        <f>IFERROR(FO20/FO$8,"")</f>
        <v>4.9278432235761088E-2</v>
      </c>
      <c r="FP21" s="61">
        <f>(FN21-FO21)*10000</f>
        <v>123.16637765435512</v>
      </c>
      <c r="FQ21" s="63">
        <f>IFERROR(FQ20/FQ$8,"")</f>
        <v>3.9025560945276691E-2</v>
      </c>
      <c r="FR21" s="60">
        <f>IFERROR(FR20/FR$8,"")</f>
        <v>4.7787777940166851E-2</v>
      </c>
      <c r="FS21" s="61">
        <f>(FQ21-FR21)*10000</f>
        <v>-87.6221699489016</v>
      </c>
      <c r="FT21" s="63">
        <f>IFERROR(FT20/FT$8,"")</f>
        <v>3.49673207399799E-2</v>
      </c>
      <c r="FU21" s="60">
        <f>IFERROR(FU20/FU$8,"")</f>
        <v>4.7477759003016498E-2</v>
      </c>
      <c r="FV21" s="61">
        <f>(FT21-FU21)*10000</f>
        <v>-125.10438263036598</v>
      </c>
      <c r="FW21" s="63">
        <f>IFERROR(FW20/FW$8,"")</f>
        <v>4.179421285406125E-2</v>
      </c>
      <c r="FX21" s="60">
        <f>IFERROR(FX20/FX$8,"")</f>
        <v>4.8018899232786086E-2</v>
      </c>
      <c r="FY21" s="61">
        <f>(FW21-FX21)*10000</f>
        <v>-62.246863787248365</v>
      </c>
      <c r="FZ21" s="64"/>
      <c r="GA21" s="63">
        <f>IFERROR(GA20/GA$8,"")</f>
        <v>1.8052225732819553E-2</v>
      </c>
      <c r="GB21" s="60">
        <f>IFERROR(GB20/GB$8,"")</f>
        <v>3.910905007446637E-2</v>
      </c>
      <c r="GC21" s="61">
        <f>(GA21-GB21)*10000</f>
        <v>-210.56824341646816</v>
      </c>
      <c r="GD21" s="63">
        <f>IFERROR(GD20/GD$8,"")</f>
        <v>2.9195157280404782E-2</v>
      </c>
      <c r="GE21" s="60">
        <f>IFERROR(GE20/GE$8,"")</f>
        <v>3.8936575036334367E-2</v>
      </c>
      <c r="GF21" s="61">
        <f>(GD21-GE21)*10000</f>
        <v>-97.414177559295851</v>
      </c>
      <c r="GG21" s="63">
        <f>IFERROR(GG20/GG$8,"")</f>
        <v>2.5757907260165087E-2</v>
      </c>
      <c r="GH21" s="60">
        <f>IFERROR(GH20/GH$8,"")</f>
        <v>2.6603841350160976E-2</v>
      </c>
      <c r="GI21" s="61">
        <f>(GG21-GH21)*10000</f>
        <v>-8.4593408999588871</v>
      </c>
      <c r="GJ21" s="63">
        <f>IFERROR(GJ20/GJ$8,"")</f>
        <v>6.3247373101629381E-2</v>
      </c>
      <c r="GK21" s="60">
        <f>IFERROR(GK20/GK$8,"")</f>
        <v>6.15950700011966E-2</v>
      </c>
      <c r="GL21" s="61">
        <f>(GJ21-GK21)*10000</f>
        <v>16.523031004327809</v>
      </c>
      <c r="GM21" s="63">
        <f>IFERROR(GM20/GM$8,"")</f>
        <v>2.3515911411493812E-2</v>
      </c>
      <c r="GN21" s="60">
        <f>IFERROR(GN20/GN$8,"")</f>
        <v>3.9025560945276691E-2</v>
      </c>
      <c r="GO21" s="61">
        <f>(GM21-GN21)*10000</f>
        <v>-155.0964953378288</v>
      </c>
      <c r="GP21" s="63">
        <f>IFERROR(GP20/GP$8,"")</f>
        <v>2.4269704283826472E-2</v>
      </c>
      <c r="GQ21" s="60">
        <f>IFERROR(GQ20/GQ$8,"")</f>
        <v>3.49673207399799E-2</v>
      </c>
      <c r="GR21" s="61">
        <f>(GP21-GQ21)*10000</f>
        <v>-106.97616456153428</v>
      </c>
      <c r="GS21" s="63">
        <f>IFERROR(GS20/GS$8,"")</f>
        <v>3.5471112669271082E-2</v>
      </c>
      <c r="GT21" s="60">
        <f>IFERROR(GT20/GT$8,"")</f>
        <v>4.179421285406125E-2</v>
      </c>
      <c r="GU21" s="61">
        <f>(GS21-GT21)*10000</f>
        <v>-63.231001847901673</v>
      </c>
      <c r="GV21" s="64"/>
      <c r="GW21" s="63">
        <f>IFERROR(GW20/GW$8,"")</f>
        <v>3.6698452922506244E-2</v>
      </c>
      <c r="GX21" s="60">
        <f>IFERROR(GX20/GX$8,"")</f>
        <v>1.8052225732819553E-2</v>
      </c>
      <c r="GY21" s="61">
        <f>(GW21-GX21)*10000</f>
        <v>186.46227189686692</v>
      </c>
      <c r="GZ21" s="63">
        <f>IFERROR(GZ20/GZ$8,"")</f>
        <v>5.7211437756469322E-2</v>
      </c>
      <c r="HA21" s="60">
        <f>IFERROR(HA20/HA$8,"")</f>
        <v>2.9195157280404782E-2</v>
      </c>
      <c r="HB21" s="61">
        <f>(GZ21-HA21)*10000</f>
        <v>280.16280476064537</v>
      </c>
      <c r="HC21" s="63">
        <f>IFERROR(HC20/HC$8,"")</f>
        <v>5.4744922694139594E-2</v>
      </c>
      <c r="HD21" s="60">
        <f>IFERROR(HD20/HD$8,"")</f>
        <v>2.5757907260165087E-2</v>
      </c>
      <c r="HE21" s="61">
        <f>(HC21-HD21)*10000</f>
        <v>289.87015433974506</v>
      </c>
      <c r="HF21" s="63">
        <f>IFERROR(HF20/HF$8,"")</f>
        <v>6.5469912155403584E-2</v>
      </c>
      <c r="HG21" s="60">
        <f>IFERROR(HG20/HG$8,"")</f>
        <v>6.3247373101629381E-2</v>
      </c>
      <c r="HH21" s="61">
        <f>(HF21-HG21)*10000</f>
        <v>22.22539053774203</v>
      </c>
      <c r="HI21" s="63">
        <f>IFERROR(HI20/HI$8,"")</f>
        <v>4.6765364085987603E-2</v>
      </c>
      <c r="HJ21" s="60">
        <f>IFERROR(HJ20/HJ$8,"")</f>
        <v>2.3515911411493812E-2</v>
      </c>
      <c r="HK21" s="61">
        <f>(HI21-HJ21)*10000</f>
        <v>232.4945267449379</v>
      </c>
      <c r="HL21" s="63">
        <f>IFERROR(HL20/HL$8,"")</f>
        <v>4.9399142129385551E-2</v>
      </c>
      <c r="HM21" s="60">
        <f>IFERROR(HM20/HM$8,"")</f>
        <v>2.4269704283826472E-2</v>
      </c>
      <c r="HN21" s="61">
        <f>(HL21-HM21)*10000</f>
        <v>251.29437845559079</v>
      </c>
      <c r="HO21" s="63">
        <f>IFERROR(HO20/HO$8,"")</f>
        <v>5.3901880921613424E-2</v>
      </c>
      <c r="HP21" s="60">
        <f>IFERROR(HP20/HP$8,"")</f>
        <v>3.5471112669271082E-2</v>
      </c>
      <c r="HQ21" s="61">
        <f>(HO21-HP21)*10000</f>
        <v>184.30768252342341</v>
      </c>
      <c r="HR21" s="64"/>
      <c r="HS21" s="63">
        <f>IFERROR(HS20/HS$8,"")</f>
        <v>4.829807743222294E-2</v>
      </c>
      <c r="HT21" s="60">
        <f>IFERROR(HT20/HT$8,"")</f>
        <v>3.6698452922506244E-2</v>
      </c>
      <c r="HU21" s="61">
        <f>(HS21-HT21)*10000</f>
        <v>115.99624509716695</v>
      </c>
      <c r="HV21" s="63">
        <f>IFERROR(HV20/HV$8,"")</f>
        <v>6.5915253111431829E-2</v>
      </c>
      <c r="HW21" s="60">
        <f>IFERROR(HW20/HW$8,"")</f>
        <v>5.7211437756469322E-2</v>
      </c>
      <c r="HX21" s="61">
        <f>(HV21-HW21)*10000</f>
        <v>87.038153549625079</v>
      </c>
      <c r="HY21" s="63">
        <f>IFERROR(HY20/HY$8,"")</f>
        <v>5.6976719864460665E-2</v>
      </c>
      <c r="HZ21" s="60">
        <f>IFERROR(HZ20/HZ$8,"")</f>
        <v>5.4744922694139594E-2</v>
      </c>
      <c r="IA21" s="61">
        <f>(HY21-HZ21)*10000</f>
        <v>22.317971703210702</v>
      </c>
      <c r="IB21" s="63" t="str">
        <f>IFERROR(IB20/IB$8,"")</f>
        <v/>
      </c>
      <c r="IC21" s="60">
        <f>IFERROR(IC20/IC$8,"")</f>
        <v>6.5469912155403584E-2</v>
      </c>
      <c r="ID21" s="61" t="e">
        <f>(IB21-IC21)*10000</f>
        <v>#VALUE!</v>
      </c>
      <c r="IE21" s="63">
        <f>IFERROR(IE20/IE$8,"")</f>
        <v>5.6976719864460665E-2</v>
      </c>
      <c r="IF21" s="60">
        <f>IFERROR(IF20/IF$8,"")</f>
        <v>4.6765364085987603E-2</v>
      </c>
      <c r="IG21" s="61">
        <f>(IE21-IF21)*10000</f>
        <v>102.11355778473062</v>
      </c>
      <c r="IH21" s="63" t="str">
        <f>IFERROR(IH20/IH$8,"")</f>
        <v/>
      </c>
      <c r="II21" s="60">
        <f>IFERROR(II20/II$8,"")</f>
        <v>4.9399142129385551E-2</v>
      </c>
      <c r="IJ21" s="61" t="e">
        <f>(IH21-II21)*10000</f>
        <v>#VALUE!</v>
      </c>
      <c r="IK21" s="63" t="str">
        <f>IFERROR(IK20/IK$8,"")</f>
        <v/>
      </c>
      <c r="IL21" s="60">
        <f>IFERROR(IL20/IL$8,"")</f>
        <v>5.3901880921613424E-2</v>
      </c>
      <c r="IM21" s="61" t="e">
        <f>(IK21-IL21)*10000</f>
        <v>#VALUE!</v>
      </c>
    </row>
    <row r="22" spans="1:247" outlineLevel="1">
      <c r="A22" s="42" t="s">
        <v>19</v>
      </c>
      <c r="B22" s="42"/>
      <c r="C22" s="53" t="s">
        <v>19</v>
      </c>
      <c r="D22" s="43" t="s">
        <v>131</v>
      </c>
      <c r="E22" s="43" t="s">
        <v>692</v>
      </c>
      <c r="F22" s="429"/>
      <c r="G22" s="44">
        <v>-242786</v>
      </c>
      <c r="H22" s="44">
        <v>19698</v>
      </c>
      <c r="I22" s="45">
        <f t="shared" ref="I22:I23" si="566">IF(AND(G22&lt;0,H22&lt;0),((G22-H22)/H22),((G22-H22)/ABS(H22)))</f>
        <v>-13.325413747588588</v>
      </c>
      <c r="J22" s="44">
        <v>-320762</v>
      </c>
      <c r="K22" s="44">
        <v>21898</v>
      </c>
      <c r="L22" s="45">
        <f t="shared" ref="L22:L23" si="567">IF(AND(J22&lt;0,K22&lt;0),((J22-K22)/K22),((J22-K22)/ABS(K22)))</f>
        <v>-15.648004383962006</v>
      </c>
      <c r="M22" s="44">
        <v>-346378</v>
      </c>
      <c r="N22" s="44">
        <v>76223</v>
      </c>
      <c r="O22" s="45">
        <f t="shared" ref="O22:O23" si="568">IF(AND(M22&lt;0,N22&lt;0),((M22-N22)/N22),((M22-N22)/ABS(N22)))</f>
        <v>-5.5442714141400886</v>
      </c>
      <c r="P22" s="44">
        <v>-351827</v>
      </c>
      <c r="Q22" s="44">
        <v>-226532</v>
      </c>
      <c r="R22" s="45">
        <f t="shared" ref="R22:R23" si="569">IF(AND(P22&lt;0,Q22&lt;0),((P22-Q22)/Q22),((P22-Q22)/ABS(Q22)))</f>
        <v>0.55310066568961558</v>
      </c>
      <c r="S22" s="44">
        <v>-563548</v>
      </c>
      <c r="T22" s="44">
        <v>41597</v>
      </c>
      <c r="U22" s="45">
        <f t="shared" ref="U22:U23" si="570">IF(AND(S22&lt;0,T22&lt;0),((S22-T22)/T22),((S22-T22)/ABS(T22)))</f>
        <v>-14.547803928167896</v>
      </c>
      <c r="V22" s="44">
        <v>-909926</v>
      </c>
      <c r="W22" s="44">
        <v>117819</v>
      </c>
      <c r="X22" s="45">
        <f t="shared" ref="X22:X23" si="571">IF(AND(V22&lt;0,W22&lt;0),((V22-W22)/W22),((V22-W22)/ABS(W22)))</f>
        <v>-8.7230837131532262</v>
      </c>
      <c r="Y22" s="44">
        <v>-1261753</v>
      </c>
      <c r="Z22" s="44">
        <v>-92026</v>
      </c>
      <c r="AA22" s="45">
        <f t="shared" ref="AA22:AA23" si="572">IF(AND(Y22&lt;0,Z22&lt;0),((Y22-Z22)/Z22),((Y22-Z22)/ABS(Z22)))</f>
        <v>12.710831721470019</v>
      </c>
      <c r="AB22" s="46"/>
      <c r="AC22" s="44">
        <v>-280056</v>
      </c>
      <c r="AD22" s="44">
        <f t="shared" ref="AD22:AD29" si="573">G22</f>
        <v>-242786</v>
      </c>
      <c r="AE22" s="45">
        <f t="shared" ref="AE22:AE23" si="574">IF(AND(AC22&lt;0,AD22&lt;0),((AC22-AD22)/AD22),((AC22-AD22)/ABS(AD22)))</f>
        <v>0.1535096751872019</v>
      </c>
      <c r="AF22" s="44">
        <v>-280042</v>
      </c>
      <c r="AG22" s="44">
        <f t="shared" ref="AG22:AG29" si="575">J22</f>
        <v>-320762</v>
      </c>
      <c r="AH22" s="45">
        <f t="shared" ref="AH22:AH23" si="576">IF(AND(AF22&lt;0,AG22&lt;0),((AF22-AG22)/AG22),((AF22-AG22)/ABS(AG22)))</f>
        <v>-0.12694770577562181</v>
      </c>
      <c r="AI22" s="44">
        <v>-250626</v>
      </c>
      <c r="AJ22" s="44">
        <f t="shared" ref="AJ22:AJ29" si="577">M22</f>
        <v>-346378</v>
      </c>
      <c r="AK22" s="45">
        <f t="shared" ref="AK22:AK23" si="578">IF(AND(AI22&lt;0,AJ22&lt;0),((AI22-AJ22)/AJ22),((AI22-AJ22)/ABS(AJ22)))</f>
        <v>-0.27643788000392633</v>
      </c>
      <c r="AL22" s="44">
        <v>-310014</v>
      </c>
      <c r="AM22" s="44">
        <f t="shared" ref="AM22:AM29" si="579">P22</f>
        <v>-351827</v>
      </c>
      <c r="AN22" s="45">
        <f t="shared" ref="AN22:AN23" si="580">IF(AND(AL22&lt;0,AM22&lt;0),((AL22-AM22)/AM22),((AL22-AM22)/ABS(AM22)))</f>
        <v>-0.11884534160254898</v>
      </c>
      <c r="AO22" s="44">
        <v>-560098</v>
      </c>
      <c r="AP22" s="44">
        <f t="shared" ref="AP22:AP29" si="581">S22</f>
        <v>-563548</v>
      </c>
      <c r="AQ22" s="45">
        <f t="shared" ref="AQ22:AQ23" si="582">IF(AND(AO22&lt;0,AP22&lt;0),((AO22-AP22)/AP22),((AO22-AP22)/ABS(AP22)))</f>
        <v>-6.1219275021826003E-3</v>
      </c>
      <c r="AR22" s="44">
        <v>-810724</v>
      </c>
      <c r="AS22" s="44">
        <f t="shared" ref="AS22:AS29" si="583">V22</f>
        <v>-909926</v>
      </c>
      <c r="AT22" s="45">
        <f t="shared" ref="AT22:AT23" si="584">IF(AND(AR22&lt;0,AS22&lt;0),((AR22-AS22)/AS22),((AR22-AS22)/ABS(AS22)))</f>
        <v>-0.10902205234271797</v>
      </c>
      <c r="AU22" s="44">
        <v>-1120738</v>
      </c>
      <c r="AV22" s="44">
        <f t="shared" ref="AV22:AV29" si="585">Y22</f>
        <v>-1261753</v>
      </c>
      <c r="AW22" s="45">
        <f t="shared" ref="AW22:AW23" si="586">IF(AND(AU22&lt;0,AV22&lt;0),((AU22-AV22)/AV22),((AU22-AV22)/ABS(AV22)))</f>
        <v>-0.11176117671208231</v>
      </c>
      <c r="AX22" s="46"/>
      <c r="AY22" s="44">
        <f t="shared" si="105"/>
        <v>-127769</v>
      </c>
      <c r="AZ22" s="44">
        <f t="shared" ref="AZ22:AZ29" si="587">AC22</f>
        <v>-280056</v>
      </c>
      <c r="BA22" s="45">
        <f t="shared" ref="BA22:BA23" si="588">IF(AND(AY22&lt;0,AZ22&lt;0),((AY22-AZ22)/AZ22),((AY22-AZ22)/ABS(AZ22)))</f>
        <v>-0.54377338817950693</v>
      </c>
      <c r="BB22" s="44">
        <f t="shared" si="106"/>
        <v>-142584</v>
      </c>
      <c r="BC22" s="44">
        <f t="shared" ref="BC22:BC29" si="589">AF22</f>
        <v>-280042</v>
      </c>
      <c r="BD22" s="45">
        <f t="shared" ref="BD22:BD23" si="590">IF(AND(BB22&lt;0,BC22&lt;0),((BB22-BC22)/BC22),((BB22-BC22)/ABS(BC22)))</f>
        <v>-0.49084780140121836</v>
      </c>
      <c r="BE22" s="44">
        <f t="shared" si="107"/>
        <v>-136321</v>
      </c>
      <c r="BF22" s="44">
        <f t="shared" ref="BF22:BF29" si="591">AI22</f>
        <v>-250626</v>
      </c>
      <c r="BG22" s="45">
        <f t="shared" ref="BG22:BG23" si="592">IF(AND(BE22&lt;0,BF22&lt;0),((BE22-BF22)/BF22),((BE22-BF22)/ABS(BF22)))</f>
        <v>-0.45607798073623645</v>
      </c>
      <c r="BH22" s="44">
        <f t="shared" si="108"/>
        <v>-146418</v>
      </c>
      <c r="BI22" s="44">
        <f t="shared" ref="BI22:BI29" si="593">AL22</f>
        <v>-310014</v>
      </c>
      <c r="BJ22" s="45">
        <f t="shared" ref="BJ22:BJ23" si="594">IF(AND(BH22&lt;0,BI22&lt;0),((BH22-BI22)/BI22),((BH22-BI22)/ABS(BI22)))</f>
        <v>-0.527705200410304</v>
      </c>
      <c r="BK22" s="44">
        <f t="shared" si="109"/>
        <v>-270353</v>
      </c>
      <c r="BL22" s="44">
        <f t="shared" ref="BL22:BL29" si="595">AO22</f>
        <v>-560098</v>
      </c>
      <c r="BM22" s="45">
        <f t="shared" ref="BM22:BM23" si="596">IF(AND(BK22&lt;0,BL22&lt;0),((BK22-BL22)/BL22),((BK22-BL22)/ABS(BL22)))</f>
        <v>-0.51731125624444296</v>
      </c>
      <c r="BN22" s="44">
        <f t="shared" si="110"/>
        <v>-406674</v>
      </c>
      <c r="BO22" s="44">
        <f t="shared" ref="BO22:BO29" si="597">AR22</f>
        <v>-810724</v>
      </c>
      <c r="BP22" s="45">
        <f t="shared" ref="BP22:BP23" si="598">IF(AND(BN22&lt;0,BO22&lt;0),((BN22-BO22)/BO22),((BN22-BO22)/ABS(BO22)))</f>
        <v>-0.49838169339997335</v>
      </c>
      <c r="BQ22" s="44">
        <f t="shared" si="111"/>
        <v>-553092</v>
      </c>
      <c r="BR22" s="44">
        <f t="shared" ref="BR22:BR29" si="599">AU22</f>
        <v>-1120738</v>
      </c>
      <c r="BS22" s="45">
        <f t="shared" ref="BS22:BS23" si="600">IF(AND(BQ22&lt;0,BR22&lt;0),((BQ22-BR22)/BR22),((BQ22-BR22)/ABS(BR22)))</f>
        <v>-0.50649304297703834</v>
      </c>
      <c r="BT22" s="46"/>
      <c r="BU22" s="48">
        <f t="shared" si="35"/>
        <v>-102119</v>
      </c>
      <c r="BV22" s="44">
        <v>-127769</v>
      </c>
      <c r="BW22" s="45">
        <f t="shared" ref="BW22:BW23" si="601">IF(AND(BU22&lt;0,BV22&lt;0),((BU22-BV22)/BV22),((BU22-BV22)/ABS(BV22)))</f>
        <v>-0.20075292128763628</v>
      </c>
      <c r="BX22" s="48">
        <f t="shared" si="37"/>
        <v>-119572</v>
      </c>
      <c r="BY22" s="44">
        <v>-142584</v>
      </c>
      <c r="BZ22" s="45">
        <f t="shared" ref="BZ22:BZ23" si="602">IF(AND(BX22&lt;0,BY22&lt;0),((BX22-BY22)/BY22),((BX22-BY22)/ABS(BY22)))</f>
        <v>-0.16139258261796555</v>
      </c>
      <c r="CA22" s="48">
        <f t="shared" si="39"/>
        <v>-127924</v>
      </c>
      <c r="CB22" s="44">
        <v>-136321</v>
      </c>
      <c r="CC22" s="45">
        <f t="shared" ref="CC22:CC23" si="603">IF(AND(CA22&lt;0,CB22&lt;0),((CA22-CB22)/CB22),((CA22-CB22)/ABS(CB22)))</f>
        <v>-6.1597259409775458E-2</v>
      </c>
      <c r="CD22" s="48">
        <f t="shared" si="41"/>
        <v>-143315</v>
      </c>
      <c r="CE22" s="44">
        <v>-146418</v>
      </c>
      <c r="CF22" s="45">
        <f t="shared" ref="CF22:CF23" si="604">IF(AND(CD22&lt;0,CE22&lt;0),((CD22-CE22)/CE22),((CD22-CE22)/ABS(CE22)))</f>
        <v>-2.1192749525331584E-2</v>
      </c>
      <c r="CG22" s="48">
        <f t="shared" si="43"/>
        <v>-221691</v>
      </c>
      <c r="CH22" s="44">
        <v>-270353</v>
      </c>
      <c r="CI22" s="45">
        <f t="shared" ref="CI22:CI23" si="605">IF(AND(CG22&lt;0,CH22&lt;0),((CG22-CH22)/CH22),((CG22-CH22)/ABS(CH22)))</f>
        <v>-0.17999430374362407</v>
      </c>
      <c r="CJ22" s="48">
        <f t="shared" si="45"/>
        <v>-349615</v>
      </c>
      <c r="CK22" s="44">
        <v>-406674</v>
      </c>
      <c r="CL22" s="45">
        <f t="shared" ref="CL22:CL23" si="606">IF(AND(CJ22&lt;0,CK22&lt;0),((CJ22-CK22)/CK22),((CJ22-CK22)/ABS(CK22)))</f>
        <v>-0.14030648627647699</v>
      </c>
      <c r="CM22" s="48">
        <f t="shared" si="47"/>
        <v>-492930</v>
      </c>
      <c r="CN22" s="44">
        <v>-553092</v>
      </c>
      <c r="CO22" s="45">
        <f t="shared" ref="CO22:CO23" si="607">IF(AND(CM22&lt;0,CN22&lt;0),((CM22-CN22)/CN22),((CM22-CN22)/ABS(CN22)))</f>
        <v>-0.10877394719142566</v>
      </c>
      <c r="CP22" s="46"/>
      <c r="CQ22" s="48">
        <f t="shared" si="49"/>
        <v>-34328</v>
      </c>
      <c r="CR22" s="44">
        <v>-102119</v>
      </c>
      <c r="CS22" s="45">
        <f t="shared" ref="CS22:CS23" si="608">IF(AND(CQ22&lt;0,CR22&lt;0),((CQ22-CR22)/CR22),((CQ22-CR22)/ABS(CR22)))</f>
        <v>-0.66384316336822724</v>
      </c>
      <c r="CT22" s="48">
        <f t="shared" si="51"/>
        <v>-85411</v>
      </c>
      <c r="CU22" s="44">
        <v>-119572</v>
      </c>
      <c r="CV22" s="45">
        <f t="shared" ref="CV22:CV23" si="609">IF(AND(CT22&lt;0,CU22&lt;0),((CT22-CU22)/CU22),((CT22-CU22)/ABS(CU22)))</f>
        <v>-0.28569397517813533</v>
      </c>
      <c r="CW22" s="48">
        <f t="shared" si="53"/>
        <v>-70166</v>
      </c>
      <c r="CX22" s="44">
        <v>-127924</v>
      </c>
      <c r="CY22" s="45">
        <f t="shared" ref="CY22:CY23" si="610">IF(AND(CW22&lt;0,CX22&lt;0),((CW22-CX22)/CX22),((CW22-CX22)/ABS(CX22)))</f>
        <v>-0.45150245458240829</v>
      </c>
      <c r="CZ22" s="48">
        <f t="shared" si="55"/>
        <v>-55726</v>
      </c>
      <c r="DA22" s="44">
        <v>-143315</v>
      </c>
      <c r="DB22" s="45">
        <f t="shared" ref="DB22:DB23" si="611">IF(AND(CZ22&lt;0,DA22&lt;0),((CZ22-DA22)/DA22),((CZ22-DA22)/ABS(DA22)))</f>
        <v>-0.6111642186791334</v>
      </c>
      <c r="DC22" s="48">
        <f t="shared" si="57"/>
        <v>-119739</v>
      </c>
      <c r="DD22" s="44">
        <v>-221691</v>
      </c>
      <c r="DE22" s="45">
        <f t="shared" ref="DE22:DE23" si="612">IF(AND(DC22&lt;0,DD22&lt;0),((DC22-DD22)/DD22),((DC22-DD22)/ABS(DD22)))</f>
        <v>-0.45988335115092627</v>
      </c>
      <c r="DF22" s="48">
        <f t="shared" si="59"/>
        <v>-189905</v>
      </c>
      <c r="DG22" s="44">
        <v>-349615</v>
      </c>
      <c r="DH22" s="45">
        <f t="shared" ref="DH22:DH23" si="613">IF(AND(DF22&lt;0,DG22&lt;0),((DF22-DG22)/DG22),((DF22-DG22)/ABS(DG22)))</f>
        <v>-0.45681678417688026</v>
      </c>
      <c r="DI22" s="48">
        <f t="shared" si="61"/>
        <v>-245631</v>
      </c>
      <c r="DJ22" s="44">
        <v>-492930</v>
      </c>
      <c r="DK22" s="45">
        <f t="shared" ref="DK22:DK23" si="614">IF(AND(DI22&lt;0,DJ22&lt;0),((DI22-DJ22)/DJ22),((DI22-DJ22)/ABS(DJ22)))</f>
        <v>-0.50169192380256833</v>
      </c>
      <c r="DL22" s="46"/>
      <c r="DM22" s="48">
        <v>-46331</v>
      </c>
      <c r="DN22" s="44">
        <v>-34328</v>
      </c>
      <c r="DO22" s="45">
        <f t="shared" ref="DO22:DO23" si="615">IF(AND(DM22&lt;0,DN22&lt;0),((DM22-DN22)/DN22),((DM22-DN22)/ABS(DN22)))</f>
        <v>0.34965625728268468</v>
      </c>
      <c r="DP22" s="48">
        <v>-45828</v>
      </c>
      <c r="DQ22" s="44">
        <v>-85411</v>
      </c>
      <c r="DR22" s="45">
        <f t="shared" ref="DR22:DR23" si="616">IF(AND(DP22&lt;0,DQ22&lt;0),((DP22-DQ22)/DQ22),((DP22-DQ22)/ABS(DQ22)))</f>
        <v>-0.46344147709311445</v>
      </c>
      <c r="DS22" s="48">
        <v>-42706</v>
      </c>
      <c r="DT22" s="44">
        <v>-70166</v>
      </c>
      <c r="DU22" s="45">
        <f t="shared" ref="DU22:DU23" si="617">IF(AND(DS22&lt;0,DT22&lt;0),((DS22-DT22)/DT22),((DS22-DT22)/ABS(DT22)))</f>
        <v>-0.3913576376022575</v>
      </c>
      <c r="DV22" s="48">
        <v>-60890</v>
      </c>
      <c r="DW22" s="44">
        <v>-55726</v>
      </c>
      <c r="DX22" s="45">
        <f t="shared" ref="DX22:DX23" si="618">IF(AND(DV22&lt;0,DW22&lt;0),((DV22-DW22)/DW22),((DV22-DW22)/ABS(DW22)))</f>
        <v>9.2667695510174786E-2</v>
      </c>
      <c r="DY22" s="48">
        <v>-92159</v>
      </c>
      <c r="DZ22" s="44">
        <v>-119739</v>
      </c>
      <c r="EA22" s="45">
        <f t="shared" ref="EA22:EA23" si="619">IF(AND(DY22&lt;0,DZ22&lt;0),((DY22-DZ22)/DZ22),((DY22-DZ22)/ABS(DZ22)))</f>
        <v>-0.23033431045858074</v>
      </c>
      <c r="EB22" s="48">
        <v>-134865</v>
      </c>
      <c r="EC22" s="44">
        <v>-189905</v>
      </c>
      <c r="ED22" s="45">
        <f t="shared" ref="ED22:ED23" si="620">IF(AND(EB22&lt;0,EC22&lt;0),((EB22-EC22)/EC22),((EB22-EC22)/ABS(EC22)))</f>
        <v>-0.28982912508886022</v>
      </c>
      <c r="EE22" s="48">
        <v>-195755</v>
      </c>
      <c r="EF22" s="44">
        <v>-245631</v>
      </c>
      <c r="EG22" s="45">
        <f t="shared" ref="EG22:EG23" si="621">IF(AND(EE22&lt;0,EF22&lt;0),((EE22-EF22)/EF22),((EE22-EF22)/ABS(EF22)))</f>
        <v>-0.20305254629912348</v>
      </c>
      <c r="EH22" s="46"/>
      <c r="EI22" s="48">
        <v>-49799</v>
      </c>
      <c r="EJ22" s="44">
        <v>-46331</v>
      </c>
      <c r="EK22" s="45">
        <f t="shared" ref="EK22:EK23" si="622">IF(AND(EI22&lt;0,EJ22&lt;0),((EI22-EJ22)/EJ22),((EI22-EJ22)/ABS(EJ22)))</f>
        <v>7.4852690423258719E-2</v>
      </c>
      <c r="EL22" s="48">
        <v>-92737</v>
      </c>
      <c r="EM22" s="44">
        <v>-45828</v>
      </c>
      <c r="EN22" s="45">
        <f t="shared" ref="EN22:EN23" si="623">IF(AND(EL22&lt;0,EM22&lt;0),((EL22-EM22)/EM22),((EL22-EM22)/ABS(EM22)))</f>
        <v>1.0235881993541067</v>
      </c>
      <c r="EO22" s="48">
        <v>-103683</v>
      </c>
      <c r="EP22" s="44">
        <v>-42706</v>
      </c>
      <c r="EQ22" s="45">
        <f t="shared" ref="EQ22:EQ23" si="624">IF(AND(EO22&lt;0,EP22&lt;0),((EO22-EP22)/EP22),((EO22-EP22)/ABS(EP22)))</f>
        <v>1.427832154732356</v>
      </c>
      <c r="ER22" s="48">
        <v>-134255</v>
      </c>
      <c r="ES22" s="44">
        <v>-60890</v>
      </c>
      <c r="ET22" s="45">
        <f t="shared" ref="ET22:ET23" si="625">IF(AND(ER22&lt;0,ES22&lt;0),((ER22-ES22)/ES22),((ER22-ES22)/ABS(ES22)))</f>
        <v>1.2048776482180983</v>
      </c>
      <c r="EU22" s="48">
        <v>-142536</v>
      </c>
      <c r="EV22" s="44">
        <v>-92159</v>
      </c>
      <c r="EW22" s="45">
        <f t="shared" ref="EW22:EW23" si="626">IF(AND(EU22&lt;0,EV22&lt;0),((EU22-EV22)/EV22),((EU22-EV22)/ABS(EV22)))</f>
        <v>0.54663136535769707</v>
      </c>
      <c r="EX22" s="48">
        <v>-246219</v>
      </c>
      <c r="EY22" s="44">
        <v>-134865</v>
      </c>
      <c r="EZ22" s="45">
        <f t="shared" ref="EZ22:EZ23" si="627">IF(AND(EX22&lt;0,EY22&lt;0),((EX22-EY22)/EY22),((EX22-EY22)/ABS(EY22)))</f>
        <v>0.82567011455900341</v>
      </c>
      <c r="FA22" s="48">
        <v>-380474</v>
      </c>
      <c r="FB22" s="44">
        <v>-195755</v>
      </c>
      <c r="FC22" s="45">
        <f t="shared" ref="FC22:FC23" si="628">IF(AND(FA22&lt;0,FB22&lt;0),((FA22-FB22)/FB22),((FA22-FB22)/ABS(FB22)))</f>
        <v>0.94362340680953227</v>
      </c>
      <c r="FD22" s="46"/>
      <c r="FE22" s="48">
        <v>-66822</v>
      </c>
      <c r="FF22" s="44">
        <v>-49799</v>
      </c>
      <c r="FG22" s="45">
        <f t="shared" ref="FG22:FG23" si="629">IF(AND(FE22&lt;0,FF22&lt;0),((FE22-FF22)/FF22),((FE22-FF22)/ABS(FF22)))</f>
        <v>0.34183417337697541</v>
      </c>
      <c r="FH22" s="48">
        <v>-131300</v>
      </c>
      <c r="FI22" s="44">
        <v>-92737</v>
      </c>
      <c r="FJ22" s="45">
        <f t="shared" ref="FJ22:FJ23" si="630">IF(AND(FH22&lt;0,FI22&lt;0),((FH22-FI22)/FI22),((FH22-FI22)/ABS(FI22)))</f>
        <v>0.41583186861770383</v>
      </c>
      <c r="FK22" s="48">
        <v>-109903</v>
      </c>
      <c r="FL22" s="44">
        <v>-103683</v>
      </c>
      <c r="FM22" s="45">
        <f t="shared" ref="FM22:FM23" si="631">IF(AND(FK22&lt;0,FL22&lt;0),((FK22-FL22)/FL22),((FK22-FL22)/ABS(FL22)))</f>
        <v>5.9990548112998275E-2</v>
      </c>
      <c r="FN22" s="48">
        <v>-106265</v>
      </c>
      <c r="FO22" s="44">
        <v>-134255</v>
      </c>
      <c r="FP22" s="45">
        <f t="shared" ref="FP22:FP23" si="632">IF(AND(FN22&lt;0,FO22&lt;0),((FN22-FO22)/FO22),((FN22-FO22)/ABS(FO22)))</f>
        <v>-0.20848385534989386</v>
      </c>
      <c r="FQ22" s="48">
        <v>-198122</v>
      </c>
      <c r="FR22" s="44">
        <v>-142536</v>
      </c>
      <c r="FS22" s="45">
        <f t="shared" ref="FS22:FS23" si="633">IF(AND(FQ22&lt;0,FR22&lt;0),((FQ22-FR22)/FR22),((FQ22-FR22)/ABS(FR22)))</f>
        <v>0.38997867205477915</v>
      </c>
      <c r="FT22" s="48">
        <v>-308025</v>
      </c>
      <c r="FU22" s="44">
        <v>-246219</v>
      </c>
      <c r="FV22" s="45">
        <f t="shared" ref="FV22:FV23" si="634">IF(AND(FT22&lt;0,FU22&lt;0),((FT22-FU22)/FU22),((FT22-FU22)/ABS(FU22)))</f>
        <v>0.25102043302913263</v>
      </c>
      <c r="FW22" s="48">
        <v>-414290</v>
      </c>
      <c r="FX22" s="44">
        <v>-380474</v>
      </c>
      <c r="FY22" s="45">
        <f t="shared" ref="FY22:FY23" si="635">IF(AND(FW22&lt;0,FX22&lt;0),((FW22-FX22)/FX22),((FW22-FX22)/ABS(FX22)))</f>
        <v>8.8878609313645607E-2</v>
      </c>
      <c r="GA22" s="48">
        <v>-82710</v>
      </c>
      <c r="GB22" s="44">
        <v>-66822</v>
      </c>
      <c r="GC22" s="45">
        <f t="shared" ref="GC22:GC23" si="636">IF(AND(GA22&lt;0,GB22&lt;0),((GA22-GB22)/GB22),((GA22-GB22)/ABS(GB22)))</f>
        <v>0.23776600520786567</v>
      </c>
      <c r="GD22" s="48">
        <v>-115028</v>
      </c>
      <c r="GE22" s="44">
        <v>-131300</v>
      </c>
      <c r="GF22" s="45">
        <f t="shared" ref="GF22:GF24" si="637">IF(AND(GD22&lt;0,GE22&lt;0),((GD22-GE22)/GE22),((GD22-GE22)/ABS(GE22)))</f>
        <v>-0.12392993145468394</v>
      </c>
      <c r="GG22" s="48">
        <v>-114763</v>
      </c>
      <c r="GH22" s="44">
        <v>-109903</v>
      </c>
      <c r="GI22" s="45">
        <f t="shared" ref="GI22:GI23" si="638">IF(AND(GG22&lt;0,GH22&lt;0),((GG22-GH22)/GH22),((GG22-GH22)/ABS(GH22)))</f>
        <v>4.4220812898646988E-2</v>
      </c>
      <c r="GJ22" s="48">
        <v>-98845</v>
      </c>
      <c r="GK22" s="44">
        <v>-106265</v>
      </c>
      <c r="GL22" s="45">
        <f t="shared" ref="GL22:GL23" si="639">IF(AND(GJ22&lt;0,GK22&lt;0),((GJ22-GK22)/GK22),((GJ22-GK22)/ABS(GK22)))</f>
        <v>-6.9825436408977551E-2</v>
      </c>
      <c r="GM22" s="48">
        <v>-197738</v>
      </c>
      <c r="GN22" s="44">
        <v>-198122</v>
      </c>
      <c r="GO22" s="45">
        <f t="shared" ref="GO22:GO24" si="640">IF(AND(GM22&lt;0,GN22&lt;0),((GM22-GN22)/GN22),((GM22-GN22)/ABS(GN22)))</f>
        <v>-1.9381996951373397E-3</v>
      </c>
      <c r="GP22" s="48">
        <v>-312501</v>
      </c>
      <c r="GQ22" s="44">
        <v>-308025</v>
      </c>
      <c r="GR22" s="45">
        <f t="shared" ref="GR22:GR23" si="641">IF(AND(GP22&lt;0,GQ22&lt;0),((GP22-GQ22)/GQ22),((GP22-GQ22)/ABS(GQ22)))</f>
        <v>1.4531288044801558E-2</v>
      </c>
      <c r="GS22" s="48">
        <v>-411346</v>
      </c>
      <c r="GT22" s="44">
        <v>-414290</v>
      </c>
      <c r="GU22" s="45">
        <f t="shared" ref="GU22:GU23" si="642">IF(AND(GS22&lt;0,GT22&lt;0),((GS22-GT22)/GT22),((GS22-GT22)/ABS(GT22)))</f>
        <v>-7.1061333848270536E-3</v>
      </c>
      <c r="GW22" s="48">
        <v>-76972</v>
      </c>
      <c r="GX22" s="44">
        <v>-82710</v>
      </c>
      <c r="GY22" s="45">
        <f t="shared" ref="GY22:GY23" si="643">IF(AND(GW22&lt;0,GX22&lt;0),((GW22-GX22)/GX22),((GW22-GX22)/ABS(GX22)))</f>
        <v>-6.9374924434772098E-2</v>
      </c>
      <c r="GZ22" s="48">
        <v>-111445</v>
      </c>
      <c r="HA22" s="44">
        <v>-115028</v>
      </c>
      <c r="HB22" s="45">
        <f t="shared" ref="HB22:HB24" si="644">IF(AND(GZ22&lt;0,HA22&lt;0),((GZ22-HA22)/HA22),((GZ22-HA22)/ABS(HA22)))</f>
        <v>-3.1148937649963487E-2</v>
      </c>
      <c r="HC22" s="48">
        <v>-77223</v>
      </c>
      <c r="HD22" s="44">
        <v>-114763</v>
      </c>
      <c r="HE22" s="45">
        <f t="shared" ref="HE22:HE23" si="645">IF(AND(HC22&lt;0,HD22&lt;0),((HC22-HD22)/HD22),((HC22-HD22)/ABS(HD22)))</f>
        <v>-0.32710891140872927</v>
      </c>
      <c r="HF22" s="48">
        <v>-59761</v>
      </c>
      <c r="HG22" s="44">
        <v>-98845</v>
      </c>
      <c r="HH22" s="45">
        <f t="shared" ref="HH22:HH23" si="646">IF(AND(HF22&lt;0,HG22&lt;0),((HF22-HG22)/HG22),((HF22-HG22)/ABS(HG22)))</f>
        <v>-0.39540695027568418</v>
      </c>
      <c r="HI22" s="48">
        <v>-188417</v>
      </c>
      <c r="HJ22" s="44">
        <v>-197738</v>
      </c>
      <c r="HK22" s="45">
        <f t="shared" ref="HK22:HK24" si="647">IF(AND(HI22&lt;0,HJ22&lt;0),((HI22-HJ22)/HJ22),((HI22-HJ22)/ABS(HJ22)))</f>
        <v>-4.7138132276042036E-2</v>
      </c>
      <c r="HL22" s="48">
        <v>-265640</v>
      </c>
      <c r="HM22" s="44">
        <v>-312501</v>
      </c>
      <c r="HN22" s="45">
        <f t="shared" ref="HN22:HN23" si="648">IF(AND(HL22&lt;0,HM22&lt;0),((HL22-HM22)/HM22),((HL22-HM22)/ABS(HM22)))</f>
        <v>-0.14995472014489553</v>
      </c>
      <c r="HO22" s="48">
        <v>-325401</v>
      </c>
      <c r="HP22" s="44">
        <v>-411346</v>
      </c>
      <c r="HQ22" s="45">
        <f t="shared" ref="HQ22:HQ23" si="649">IF(AND(HO22&lt;0,HP22&lt;0),((HO22-HP22)/HP22),((HO22-HP22)/ABS(HP22)))</f>
        <v>-0.20893602952259169</v>
      </c>
      <c r="HS22" s="48">
        <v>-37719</v>
      </c>
      <c r="HT22" s="44">
        <v>-76972</v>
      </c>
      <c r="HU22" s="45">
        <f t="shared" ref="HU22:HU23" si="650">IF(AND(HS22&lt;0,HT22&lt;0),((HS22-HT22)/HT22),((HS22-HT22)/ABS(HT22)))</f>
        <v>-0.5099646624746661</v>
      </c>
      <c r="HV22" s="48">
        <v>-85963</v>
      </c>
      <c r="HW22" s="44">
        <v>-111445</v>
      </c>
      <c r="HX22" s="45">
        <f t="shared" ref="HX22:HX24" si="651">IF(AND(HV22&lt;0,HW22&lt;0),((HV22-HW22)/HW22),((HV22-HW22)/ABS(HW22)))</f>
        <v>-0.2286509040333797</v>
      </c>
      <c r="HY22" s="48">
        <v>123682</v>
      </c>
      <c r="HZ22" s="44">
        <v>-77223</v>
      </c>
      <c r="IA22" s="45">
        <f t="shared" ref="IA22:IA23" si="652">IF(AND(HY22&lt;0,HZ22&lt;0),((HY22-HZ22)/HZ22),((HY22-HZ22)/ABS(HZ22)))</f>
        <v>2.6016212786346036</v>
      </c>
      <c r="IB22" s="48">
        <v>0</v>
      </c>
      <c r="IC22" s="44">
        <v>-59761</v>
      </c>
      <c r="ID22" s="45">
        <f t="shared" ref="ID22:ID23" si="653">IF(AND(IB22&lt;0,IC22&lt;0),((IB22-IC22)/IC22),((IB22-IC22)/ABS(IC22)))</f>
        <v>1</v>
      </c>
      <c r="IE22" s="48">
        <v>-123682</v>
      </c>
      <c r="IF22" s="44">
        <v>-188417</v>
      </c>
      <c r="IG22" s="45">
        <f t="shared" ref="IG22:IG24" si="654">IF(AND(IE22&lt;0,IF22&lt;0),((IE22-IF22)/IF22),((IE22-IF22)/ABS(IF22)))</f>
        <v>-0.34357303215739554</v>
      </c>
      <c r="IH22" s="48">
        <v>0</v>
      </c>
      <c r="II22" s="44">
        <v>-265640</v>
      </c>
      <c r="IJ22" s="45">
        <f t="shared" ref="IJ22:IJ23" si="655">IF(AND(IH22&lt;0,II22&lt;0),((IH22-II22)/II22),((IH22-II22)/ABS(II22)))</f>
        <v>1</v>
      </c>
      <c r="IK22" s="48">
        <v>0</v>
      </c>
      <c r="IL22" s="44">
        <v>-325401</v>
      </c>
      <c r="IM22" s="45">
        <f t="shared" ref="IM22:IM23" si="656">IF(AND(IK22&lt;0,IL22&lt;0),((IK22-IL22)/IL22),((IK22-IL22)/ABS(IL22)))</f>
        <v>1</v>
      </c>
    </row>
    <row r="23" spans="1:247" outlineLevel="1">
      <c r="A23" s="42" t="s">
        <v>20</v>
      </c>
      <c r="B23" s="42"/>
      <c r="C23" s="53" t="s">
        <v>198</v>
      </c>
      <c r="D23" s="43" t="s">
        <v>195</v>
      </c>
      <c r="E23" s="43" t="s">
        <v>693</v>
      </c>
      <c r="F23" s="429"/>
      <c r="G23" s="44">
        <v>19164</v>
      </c>
      <c r="H23" s="44">
        <v>-3091</v>
      </c>
      <c r="I23" s="45">
        <f t="shared" si="566"/>
        <v>7.1999352960207057</v>
      </c>
      <c r="J23" s="44">
        <v>17815</v>
      </c>
      <c r="K23" s="44">
        <v>-4533</v>
      </c>
      <c r="L23" s="45">
        <f t="shared" si="567"/>
        <v>4.9300683873814251</v>
      </c>
      <c r="M23" s="44">
        <v>13196</v>
      </c>
      <c r="N23" s="44">
        <v>3859</v>
      </c>
      <c r="O23" s="45">
        <f t="shared" si="568"/>
        <v>2.4195387406063746</v>
      </c>
      <c r="P23" s="44">
        <v>13577</v>
      </c>
      <c r="Q23" s="44">
        <v>15755</v>
      </c>
      <c r="R23" s="45">
        <f t="shared" si="569"/>
        <v>-0.13824182799111392</v>
      </c>
      <c r="S23" s="44">
        <v>36979</v>
      </c>
      <c r="T23" s="44">
        <v>-7625</v>
      </c>
      <c r="U23" s="45">
        <f t="shared" si="570"/>
        <v>5.8497049180327867</v>
      </c>
      <c r="V23" s="44">
        <v>50175</v>
      </c>
      <c r="W23" s="44">
        <v>-3764</v>
      </c>
      <c r="X23" s="45">
        <f t="shared" si="571"/>
        <v>14.330233793836344</v>
      </c>
      <c r="Y23" s="44">
        <v>63752</v>
      </c>
      <c r="Z23" s="44">
        <v>9746</v>
      </c>
      <c r="AA23" s="45">
        <f t="shared" si="572"/>
        <v>5.5413502975579725</v>
      </c>
      <c r="AB23" s="46"/>
      <c r="AC23" s="44">
        <v>-20337</v>
      </c>
      <c r="AD23" s="44">
        <f t="shared" si="573"/>
        <v>19164</v>
      </c>
      <c r="AE23" s="45">
        <f t="shared" si="574"/>
        <v>-2.0612085159674391</v>
      </c>
      <c r="AF23" s="44">
        <v>-12947</v>
      </c>
      <c r="AG23" s="44">
        <f t="shared" si="575"/>
        <v>17815</v>
      </c>
      <c r="AH23" s="45">
        <f t="shared" si="576"/>
        <v>-1.7267471232107774</v>
      </c>
      <c r="AI23" s="44">
        <v>-8097</v>
      </c>
      <c r="AJ23" s="44">
        <f t="shared" si="577"/>
        <v>13196</v>
      </c>
      <c r="AK23" s="45">
        <f t="shared" si="578"/>
        <v>-1.613595028796605</v>
      </c>
      <c r="AL23" s="44">
        <v>5344</v>
      </c>
      <c r="AM23" s="44">
        <f t="shared" si="579"/>
        <v>13577</v>
      </c>
      <c r="AN23" s="45">
        <f t="shared" si="580"/>
        <v>-0.60639316491124695</v>
      </c>
      <c r="AO23" s="44">
        <v>-33284</v>
      </c>
      <c r="AP23" s="44">
        <f t="shared" si="581"/>
        <v>36979</v>
      </c>
      <c r="AQ23" s="45">
        <f t="shared" si="582"/>
        <v>-1.9000784228886665</v>
      </c>
      <c r="AR23" s="44">
        <v>-41381</v>
      </c>
      <c r="AS23" s="44">
        <f t="shared" si="583"/>
        <v>50175</v>
      </c>
      <c r="AT23" s="45">
        <f t="shared" si="584"/>
        <v>-1.8247334329845541</v>
      </c>
      <c r="AU23" s="44">
        <v>-36037</v>
      </c>
      <c r="AV23" s="44">
        <f t="shared" si="585"/>
        <v>63752</v>
      </c>
      <c r="AW23" s="45">
        <f t="shared" si="586"/>
        <v>-1.5652685405948048</v>
      </c>
      <c r="AX23" s="46"/>
      <c r="AY23" s="44">
        <f t="shared" si="105"/>
        <v>11581</v>
      </c>
      <c r="AZ23" s="44">
        <f t="shared" si="587"/>
        <v>-20337</v>
      </c>
      <c r="BA23" s="45">
        <f t="shared" si="588"/>
        <v>1.5694546884987952</v>
      </c>
      <c r="BB23" s="44">
        <f t="shared" si="106"/>
        <v>2801</v>
      </c>
      <c r="BC23" s="44">
        <f t="shared" si="589"/>
        <v>-12947</v>
      </c>
      <c r="BD23" s="45">
        <f t="shared" si="590"/>
        <v>1.2163435544913879</v>
      </c>
      <c r="BE23" s="44">
        <f t="shared" si="107"/>
        <v>-1888</v>
      </c>
      <c r="BF23" s="44">
        <f t="shared" si="591"/>
        <v>-8097</v>
      </c>
      <c r="BG23" s="45">
        <f t="shared" si="592"/>
        <v>-0.76682721995800918</v>
      </c>
      <c r="BH23" s="44">
        <f t="shared" si="108"/>
        <v>28022</v>
      </c>
      <c r="BI23" s="44">
        <f t="shared" si="593"/>
        <v>5344</v>
      </c>
      <c r="BJ23" s="45">
        <f t="shared" si="594"/>
        <v>4.243637724550898</v>
      </c>
      <c r="BK23" s="44">
        <f t="shared" si="109"/>
        <v>14382</v>
      </c>
      <c r="BL23" s="44">
        <f t="shared" si="595"/>
        <v>-33284</v>
      </c>
      <c r="BM23" s="45">
        <f t="shared" si="596"/>
        <v>1.4320995072707607</v>
      </c>
      <c r="BN23" s="44">
        <f t="shared" si="110"/>
        <v>12494</v>
      </c>
      <c r="BO23" s="44">
        <f t="shared" si="597"/>
        <v>-41381</v>
      </c>
      <c r="BP23" s="45">
        <f t="shared" si="598"/>
        <v>1.3019260046881418</v>
      </c>
      <c r="BQ23" s="44">
        <f t="shared" si="111"/>
        <v>40516</v>
      </c>
      <c r="BR23" s="44">
        <f t="shared" si="599"/>
        <v>-36037</v>
      </c>
      <c r="BS23" s="45">
        <f t="shared" si="600"/>
        <v>2.1242889252712489</v>
      </c>
      <c r="BT23" s="46"/>
      <c r="BU23" s="48">
        <f t="shared" si="35"/>
        <v>-2179</v>
      </c>
      <c r="BV23" s="44">
        <v>11581</v>
      </c>
      <c r="BW23" s="45">
        <f t="shared" si="601"/>
        <v>-1.1881530092392711</v>
      </c>
      <c r="BX23" s="48">
        <f t="shared" si="37"/>
        <v>-5150</v>
      </c>
      <c r="BY23" s="44">
        <v>2801</v>
      </c>
      <c r="BZ23" s="45">
        <f t="shared" si="602"/>
        <v>-2.838629061049625</v>
      </c>
      <c r="CA23" s="48">
        <f t="shared" si="39"/>
        <v>1232</v>
      </c>
      <c r="CB23" s="44">
        <v>-1888</v>
      </c>
      <c r="CC23" s="45">
        <f t="shared" si="603"/>
        <v>1.652542372881356</v>
      </c>
      <c r="CD23" s="48">
        <f t="shared" si="41"/>
        <v>-4026</v>
      </c>
      <c r="CE23" s="44">
        <v>28022</v>
      </c>
      <c r="CF23" s="45">
        <f t="shared" si="604"/>
        <v>-1.1436728284918993</v>
      </c>
      <c r="CG23" s="48">
        <f t="shared" si="43"/>
        <v>-7329</v>
      </c>
      <c r="CH23" s="44">
        <v>14382</v>
      </c>
      <c r="CI23" s="45">
        <f t="shared" si="605"/>
        <v>-1.5095953274926992</v>
      </c>
      <c r="CJ23" s="48">
        <f t="shared" si="45"/>
        <v>-6097</v>
      </c>
      <c r="CK23" s="44">
        <v>12494</v>
      </c>
      <c r="CL23" s="45">
        <f t="shared" si="606"/>
        <v>-1.4879942372338724</v>
      </c>
      <c r="CM23" s="48">
        <f t="shared" si="47"/>
        <v>-10123</v>
      </c>
      <c r="CN23" s="44">
        <v>40516</v>
      </c>
      <c r="CO23" s="45">
        <f t="shared" si="607"/>
        <v>-1.2498519103564023</v>
      </c>
      <c r="CP23" s="46"/>
      <c r="CQ23" s="48">
        <f t="shared" si="49"/>
        <v>-23398</v>
      </c>
      <c r="CR23" s="44">
        <v>-2179</v>
      </c>
      <c r="CS23" s="45">
        <f t="shared" si="608"/>
        <v>9.7379531895364853</v>
      </c>
      <c r="CT23" s="48">
        <f t="shared" si="51"/>
        <v>-7040</v>
      </c>
      <c r="CU23" s="44">
        <v>-5150</v>
      </c>
      <c r="CV23" s="45">
        <f t="shared" si="609"/>
        <v>0.36699029126213595</v>
      </c>
      <c r="CW23" s="48">
        <f t="shared" si="53"/>
        <v>43337</v>
      </c>
      <c r="CX23" s="44">
        <v>1232</v>
      </c>
      <c r="CY23" s="45">
        <f t="shared" si="610"/>
        <v>34.176136363636367</v>
      </c>
      <c r="CZ23" s="48">
        <f t="shared" si="55"/>
        <v>6769</v>
      </c>
      <c r="DA23" s="44">
        <v>-4026</v>
      </c>
      <c r="DB23" s="45">
        <f t="shared" si="611"/>
        <v>2.6813214108296077</v>
      </c>
      <c r="DC23" s="48">
        <f t="shared" si="57"/>
        <v>-30438</v>
      </c>
      <c r="DD23" s="44">
        <v>-7329</v>
      </c>
      <c r="DE23" s="45">
        <f t="shared" si="612"/>
        <v>3.1530904625460501</v>
      </c>
      <c r="DF23" s="48">
        <f t="shared" si="59"/>
        <v>12899</v>
      </c>
      <c r="DG23" s="44">
        <v>-6097</v>
      </c>
      <c r="DH23" s="45">
        <f t="shared" si="613"/>
        <v>3.1156306380186978</v>
      </c>
      <c r="DI23" s="48">
        <f t="shared" si="61"/>
        <v>19668</v>
      </c>
      <c r="DJ23" s="44">
        <v>-10123</v>
      </c>
      <c r="DK23" s="45">
        <f t="shared" si="614"/>
        <v>2.9429023016892226</v>
      </c>
      <c r="DL23" s="46"/>
      <c r="DM23" s="48">
        <v>12918</v>
      </c>
      <c r="DN23" s="44">
        <v>-23398</v>
      </c>
      <c r="DO23" s="45">
        <f t="shared" si="615"/>
        <v>1.5520984699546969</v>
      </c>
      <c r="DP23" s="48">
        <v>-9118</v>
      </c>
      <c r="DQ23" s="44">
        <v>-7040</v>
      </c>
      <c r="DR23" s="45">
        <f t="shared" si="616"/>
        <v>0.29517045454545454</v>
      </c>
      <c r="DS23" s="48">
        <v>11772</v>
      </c>
      <c r="DT23" s="44">
        <v>43337</v>
      </c>
      <c r="DU23" s="45">
        <f t="shared" si="617"/>
        <v>-0.72836144633915589</v>
      </c>
      <c r="DV23" s="48">
        <v>-8338</v>
      </c>
      <c r="DW23" s="44">
        <v>6769</v>
      </c>
      <c r="DX23" s="45">
        <f t="shared" si="618"/>
        <v>-2.2317919929088492</v>
      </c>
      <c r="DY23" s="48">
        <v>3800</v>
      </c>
      <c r="DZ23" s="44">
        <v>-30438</v>
      </c>
      <c r="EA23" s="45">
        <f t="shared" si="619"/>
        <v>1.1248439450686643</v>
      </c>
      <c r="EB23" s="48">
        <v>15572</v>
      </c>
      <c r="EC23" s="44">
        <v>12899</v>
      </c>
      <c r="ED23" s="45">
        <f t="shared" si="620"/>
        <v>0.20722536630746569</v>
      </c>
      <c r="EE23" s="48">
        <v>7234</v>
      </c>
      <c r="EF23" s="44">
        <v>19668</v>
      </c>
      <c r="EG23" s="45">
        <f t="shared" si="621"/>
        <v>-0.63219442749644095</v>
      </c>
      <c r="EH23" s="46"/>
      <c r="EI23" s="48">
        <v>-17819</v>
      </c>
      <c r="EJ23" s="44">
        <v>12918</v>
      </c>
      <c r="EK23" s="45">
        <f t="shared" si="622"/>
        <v>-2.3793930949063324</v>
      </c>
      <c r="EL23" s="48">
        <v>1056</v>
      </c>
      <c r="EM23" s="44">
        <v>-9118</v>
      </c>
      <c r="EN23" s="45">
        <f t="shared" si="623"/>
        <v>1.1158148716823866</v>
      </c>
      <c r="EO23" s="48">
        <v>-11245</v>
      </c>
      <c r="EP23" s="44">
        <v>11772</v>
      </c>
      <c r="EQ23" s="45">
        <f t="shared" si="624"/>
        <v>-1.9552327556914713</v>
      </c>
      <c r="ER23" s="48">
        <v>-6712</v>
      </c>
      <c r="ES23" s="44">
        <v>-8338</v>
      </c>
      <c r="ET23" s="45">
        <f t="shared" si="625"/>
        <v>-0.19501079395538498</v>
      </c>
      <c r="EU23" s="48">
        <v>-16763</v>
      </c>
      <c r="EV23" s="44">
        <v>3800</v>
      </c>
      <c r="EW23" s="45">
        <f t="shared" si="626"/>
        <v>-5.4113157894736839</v>
      </c>
      <c r="EX23" s="48">
        <v>-28008</v>
      </c>
      <c r="EY23" s="44">
        <v>15572</v>
      </c>
      <c r="EZ23" s="45">
        <f t="shared" si="627"/>
        <v>-2.7986128949396352</v>
      </c>
      <c r="FA23" s="48">
        <v>-34720</v>
      </c>
      <c r="FB23" s="44">
        <v>7234</v>
      </c>
      <c r="FC23" s="45">
        <f t="shared" si="628"/>
        <v>-5.7995576444567325</v>
      </c>
      <c r="FD23" s="46"/>
      <c r="FE23" s="48">
        <v>-26792</v>
      </c>
      <c r="FF23" s="44">
        <v>-17819</v>
      </c>
      <c r="FG23" s="45">
        <f t="shared" si="629"/>
        <v>0.5035636118749649</v>
      </c>
      <c r="FH23" s="48">
        <v>-23313</v>
      </c>
      <c r="FI23" s="44">
        <v>1056</v>
      </c>
      <c r="FJ23" s="45">
        <f t="shared" si="630"/>
        <v>-23.076704545454547</v>
      </c>
      <c r="FK23" s="48">
        <v>-24424</v>
      </c>
      <c r="FL23" s="44">
        <v>-11245</v>
      </c>
      <c r="FM23" s="45">
        <f t="shared" si="631"/>
        <v>1.1719875500222321</v>
      </c>
      <c r="FN23" s="48">
        <v>-39890</v>
      </c>
      <c r="FO23" s="44">
        <v>-6712</v>
      </c>
      <c r="FP23" s="45">
        <f t="shared" si="632"/>
        <v>4.9430870083432659</v>
      </c>
      <c r="FQ23" s="48">
        <v>-50105</v>
      </c>
      <c r="FR23" s="44">
        <v>-16763</v>
      </c>
      <c r="FS23" s="45">
        <f t="shared" si="633"/>
        <v>1.989023444490843</v>
      </c>
      <c r="FT23" s="48">
        <v>-74529</v>
      </c>
      <c r="FU23" s="44">
        <v>-28008</v>
      </c>
      <c r="FV23" s="45">
        <f t="shared" si="634"/>
        <v>1.6609897172236503</v>
      </c>
      <c r="FW23" s="48">
        <v>-114419</v>
      </c>
      <c r="FX23" s="44">
        <v>-34720</v>
      </c>
      <c r="FY23" s="45">
        <f t="shared" si="635"/>
        <v>2.2954781105990785</v>
      </c>
      <c r="GA23" s="48">
        <v>-22060</v>
      </c>
      <c r="GB23" s="44">
        <v>-26792</v>
      </c>
      <c r="GC23" s="45">
        <f t="shared" si="636"/>
        <v>-0.17661988653329352</v>
      </c>
      <c r="GD23" s="48">
        <v>-26362</v>
      </c>
      <c r="GE23" s="44">
        <v>-23313</v>
      </c>
      <c r="GF23" s="45">
        <f t="shared" si="637"/>
        <v>0.13078539870458541</v>
      </c>
      <c r="GG23" s="48">
        <v>-18200</v>
      </c>
      <c r="GH23" s="44">
        <v>-24424</v>
      </c>
      <c r="GI23" s="45">
        <f t="shared" si="638"/>
        <v>-0.25483131346216836</v>
      </c>
      <c r="GJ23" s="48">
        <v>-5250</v>
      </c>
      <c r="GK23" s="44">
        <v>-39890</v>
      </c>
      <c r="GL23" s="45">
        <f t="shared" si="639"/>
        <v>-0.86838806718475814</v>
      </c>
      <c r="GM23" s="48">
        <v>-48422</v>
      </c>
      <c r="GN23" s="44">
        <v>-50105</v>
      </c>
      <c r="GO23" s="45">
        <f t="shared" si="640"/>
        <v>-3.3589462129527993E-2</v>
      </c>
      <c r="GP23" s="48">
        <v>-66622</v>
      </c>
      <c r="GQ23" s="44">
        <v>-74529</v>
      </c>
      <c r="GR23" s="45">
        <f t="shared" si="641"/>
        <v>-0.10609293026875445</v>
      </c>
      <c r="GS23" s="48">
        <v>-71872</v>
      </c>
      <c r="GT23" s="44">
        <v>-114419</v>
      </c>
      <c r="GU23" s="45">
        <f t="shared" si="642"/>
        <v>-0.3718525769321529</v>
      </c>
      <c r="GW23" s="48">
        <v>10070</v>
      </c>
      <c r="GX23" s="44">
        <v>-22060</v>
      </c>
      <c r="GY23" s="45">
        <f t="shared" si="643"/>
        <v>1.456482320942883</v>
      </c>
      <c r="GZ23" s="48">
        <v>14343</v>
      </c>
      <c r="HA23" s="44">
        <v>-26362</v>
      </c>
      <c r="HB23" s="45">
        <f t="shared" si="644"/>
        <v>1.5440785979819438</v>
      </c>
      <c r="HC23" s="48">
        <v>6557</v>
      </c>
      <c r="HD23" s="44">
        <v>-18200</v>
      </c>
      <c r="HE23" s="45">
        <f t="shared" si="645"/>
        <v>1.3602747252747254</v>
      </c>
      <c r="HF23" s="48">
        <v>5752</v>
      </c>
      <c r="HG23" s="44">
        <v>-5250</v>
      </c>
      <c r="HH23" s="45">
        <f t="shared" si="646"/>
        <v>2.0956190476190475</v>
      </c>
      <c r="HI23" s="48">
        <v>24413</v>
      </c>
      <c r="HJ23" s="44">
        <v>-48422</v>
      </c>
      <c r="HK23" s="45">
        <f t="shared" si="647"/>
        <v>1.5041716575110486</v>
      </c>
      <c r="HL23" s="48">
        <v>30970</v>
      </c>
      <c r="HM23" s="44">
        <v>-66622</v>
      </c>
      <c r="HN23" s="45">
        <f t="shared" si="648"/>
        <v>1.4648614571763081</v>
      </c>
      <c r="HO23" s="48">
        <v>36722</v>
      </c>
      <c r="HP23" s="44">
        <v>-71872</v>
      </c>
      <c r="HQ23" s="45">
        <f t="shared" si="649"/>
        <v>1.5109361086375779</v>
      </c>
      <c r="HS23" s="48">
        <v>14917</v>
      </c>
      <c r="HT23" s="44">
        <v>10070</v>
      </c>
      <c r="HU23" s="45">
        <f t="shared" si="650"/>
        <v>0.48133068520357497</v>
      </c>
      <c r="HV23" s="48">
        <v>9390</v>
      </c>
      <c r="HW23" s="44">
        <v>14343</v>
      </c>
      <c r="HX23" s="45">
        <f t="shared" si="651"/>
        <v>-0.34532524576448442</v>
      </c>
      <c r="HY23" s="48">
        <v>-24307</v>
      </c>
      <c r="HZ23" s="44">
        <v>6557</v>
      </c>
      <c r="IA23" s="45">
        <f t="shared" si="652"/>
        <v>-4.7070306542626197</v>
      </c>
      <c r="IB23" s="48">
        <v>0</v>
      </c>
      <c r="IC23" s="44">
        <v>5752</v>
      </c>
      <c r="ID23" s="45">
        <f t="shared" si="653"/>
        <v>-1</v>
      </c>
      <c r="IE23" s="48">
        <v>24307</v>
      </c>
      <c r="IF23" s="44">
        <v>24413</v>
      </c>
      <c r="IG23" s="45">
        <f t="shared" si="654"/>
        <v>-4.3419489616188097E-3</v>
      </c>
      <c r="IH23" s="48">
        <v>0</v>
      </c>
      <c r="II23" s="44">
        <v>30970</v>
      </c>
      <c r="IJ23" s="45">
        <f t="shared" si="655"/>
        <v>-1</v>
      </c>
      <c r="IK23" s="48">
        <v>0</v>
      </c>
      <c r="IL23" s="44">
        <v>36722</v>
      </c>
      <c r="IM23" s="45">
        <f t="shared" si="656"/>
        <v>-1</v>
      </c>
    </row>
    <row r="24" spans="1:247" s="25" customFormat="1" outlineLevel="1">
      <c r="A24" s="42" t="s">
        <v>21</v>
      </c>
      <c r="B24" s="49"/>
      <c r="C24" s="74" t="s">
        <v>21</v>
      </c>
      <c r="D24" s="75" t="s">
        <v>22</v>
      </c>
      <c r="E24" s="75" t="s">
        <v>699</v>
      </c>
      <c r="F24" s="432"/>
      <c r="G24" s="76">
        <f>G20+G22+G23</f>
        <v>33953</v>
      </c>
      <c r="H24" s="76">
        <f>H20+H22+H23</f>
        <v>106022</v>
      </c>
      <c r="I24" s="70">
        <f t="shared" ref="I24" si="657">(G24-H24)/ABS(H24)</f>
        <v>-0.67975514515855195</v>
      </c>
      <c r="J24" s="76">
        <f>J20+J22+J23</f>
        <v>39911</v>
      </c>
      <c r="K24" s="76">
        <f>K20+K22+K23</f>
        <v>234200</v>
      </c>
      <c r="L24" s="70">
        <f t="shared" ref="L24" si="658">(J24-K24)/ABS(K24)</f>
        <v>-0.82958582408198123</v>
      </c>
      <c r="M24" s="76">
        <f>M20+M22+M23</f>
        <v>40128</v>
      </c>
      <c r="N24" s="76">
        <f>N20+N22+N23</f>
        <v>344764</v>
      </c>
      <c r="O24" s="70">
        <f t="shared" ref="O24" si="659">(M24-N24)/ABS(N24)</f>
        <v>-0.88360733719297835</v>
      </c>
      <c r="P24" s="76">
        <f>P20+P22+P23</f>
        <v>266278</v>
      </c>
      <c r="Q24" s="76">
        <f>Q20+Q22+Q23</f>
        <v>603793</v>
      </c>
      <c r="R24" s="70">
        <f t="shared" ref="R24" si="660">(P24-Q24)/ABS(Q24)</f>
        <v>-0.55899124368782016</v>
      </c>
      <c r="S24" s="76">
        <f>S20+S22+S23</f>
        <v>73864</v>
      </c>
      <c r="T24" s="76">
        <f>T20+T22+T23</f>
        <v>340222</v>
      </c>
      <c r="U24" s="70">
        <f t="shared" ref="U24" si="661">(S24-T24)/ABS(T24)</f>
        <v>-0.78289469816766699</v>
      </c>
      <c r="V24" s="76">
        <f>V20+V22+V23</f>
        <v>113992</v>
      </c>
      <c r="W24" s="76">
        <f>W20+W22+W23</f>
        <v>684986</v>
      </c>
      <c r="X24" s="70">
        <f t="shared" ref="X24" si="662">(V24-W24)/ABS(W24)</f>
        <v>-0.83358491998376605</v>
      </c>
      <c r="Y24" s="76">
        <f>+Y20+Y22+Y23</f>
        <v>380270</v>
      </c>
      <c r="Z24" s="76">
        <v>1268082</v>
      </c>
      <c r="AA24" s="70">
        <f t="shared" ref="AA24" si="663">(Y24-Z24)/ABS(Z24)</f>
        <v>-0.70012191640603683</v>
      </c>
      <c r="AB24" s="71"/>
      <c r="AC24" s="76">
        <f>AC20+AC22+AC23</f>
        <v>119980</v>
      </c>
      <c r="AD24" s="76">
        <f t="shared" si="573"/>
        <v>33953</v>
      </c>
      <c r="AE24" s="70">
        <f t="shared" ref="AE24" si="664">(AC24-AD24)/ABS(AD24)</f>
        <v>2.5337083615586251</v>
      </c>
      <c r="AF24" s="76">
        <f>AF20+AF22+AF23</f>
        <v>328246</v>
      </c>
      <c r="AG24" s="76">
        <f t="shared" si="575"/>
        <v>39911</v>
      </c>
      <c r="AH24" s="70">
        <f t="shared" ref="AH24" si="665">(AF24-AG24)/ABS(AG24)</f>
        <v>7.2244493999148105</v>
      </c>
      <c r="AI24" s="76">
        <f>AI20+AI22+AI23</f>
        <v>31899</v>
      </c>
      <c r="AJ24" s="76">
        <f t="shared" si="577"/>
        <v>40128</v>
      </c>
      <c r="AK24" s="70">
        <f t="shared" ref="AK24" si="666">(AI24-AJ24)/ABS(AJ24)</f>
        <v>-0.20506877990430622</v>
      </c>
      <c r="AL24" s="76">
        <f>+AL20+AL22+AL23</f>
        <v>494663</v>
      </c>
      <c r="AM24" s="76">
        <f t="shared" si="579"/>
        <v>266278</v>
      </c>
      <c r="AN24" s="70">
        <f t="shared" ref="AN24" si="667">(AL24-AM24)/ABS(AM24)</f>
        <v>0.85769383877000727</v>
      </c>
      <c r="AO24" s="76">
        <f>+AO20+AO22+AO23</f>
        <v>448226</v>
      </c>
      <c r="AP24" s="76">
        <f t="shared" si="581"/>
        <v>73864</v>
      </c>
      <c r="AQ24" s="70">
        <f t="shared" ref="AQ24" si="668">(AO24-AP24)/ABS(AP24)</f>
        <v>5.0682605870248025</v>
      </c>
      <c r="AR24" s="76">
        <f>+AR20+AR22+AR23</f>
        <v>480125</v>
      </c>
      <c r="AS24" s="76">
        <f t="shared" si="583"/>
        <v>113992</v>
      </c>
      <c r="AT24" s="70">
        <f t="shared" ref="AT24" si="669">(AR24-AS24)/ABS(AS24)</f>
        <v>3.2119183802372095</v>
      </c>
      <c r="AU24" s="76">
        <f>+AU20+AU22+AU23</f>
        <v>974788</v>
      </c>
      <c r="AV24" s="76">
        <f t="shared" si="585"/>
        <v>380270</v>
      </c>
      <c r="AW24" s="70">
        <f t="shared" ref="AW24" si="670">(AU24-AV24)/ABS(AV24)</f>
        <v>1.5634102085360402</v>
      </c>
      <c r="AX24" s="71"/>
      <c r="AY24" s="76">
        <f t="shared" si="105"/>
        <v>-9298</v>
      </c>
      <c r="AZ24" s="76">
        <f t="shared" si="587"/>
        <v>119980</v>
      </c>
      <c r="BA24" s="70">
        <f t="shared" ref="BA24" si="671">(AY24-AZ24)/ABS(AZ24)</f>
        <v>-1.0774962493748959</v>
      </c>
      <c r="BB24" s="76">
        <f t="shared" si="106"/>
        <v>11467</v>
      </c>
      <c r="BC24" s="76">
        <f t="shared" si="589"/>
        <v>328246</v>
      </c>
      <c r="BD24" s="70">
        <f t="shared" ref="BD24" si="672">(BB24-BC24)/ABS(BC24)</f>
        <v>-0.96506583477026375</v>
      </c>
      <c r="BE24" s="76">
        <f t="shared" si="107"/>
        <v>4633</v>
      </c>
      <c r="BF24" s="76">
        <f t="shared" si="591"/>
        <v>31899</v>
      </c>
      <c r="BG24" s="70">
        <f t="shared" ref="BG24" si="673">(BE24-BF24)/ABS(BF24)</f>
        <v>-0.8547603373146494</v>
      </c>
      <c r="BH24" s="76">
        <f t="shared" si="108"/>
        <v>135317</v>
      </c>
      <c r="BI24" s="76">
        <f t="shared" si="593"/>
        <v>494663</v>
      </c>
      <c r="BJ24" s="70">
        <f t="shared" ref="BJ24" si="674">(BH24-BI24)/ABS(BI24)</f>
        <v>-0.72644608551680634</v>
      </c>
      <c r="BK24" s="76">
        <f t="shared" si="109"/>
        <v>2169</v>
      </c>
      <c r="BL24" s="76">
        <f t="shared" si="595"/>
        <v>448226</v>
      </c>
      <c r="BM24" s="70">
        <f t="shared" ref="BM24" si="675">(BK24-BL24)/ABS(BL24)</f>
        <v>-0.99516092328423611</v>
      </c>
      <c r="BN24" s="76">
        <f t="shared" si="110"/>
        <v>6802</v>
      </c>
      <c r="BO24" s="76">
        <f t="shared" si="597"/>
        <v>480125</v>
      </c>
      <c r="BP24" s="70">
        <f t="shared" ref="BP24" si="676">(BN24-BO24)/ABS(BO24)</f>
        <v>-0.98583285602707627</v>
      </c>
      <c r="BQ24" s="76">
        <f t="shared" si="111"/>
        <v>142119</v>
      </c>
      <c r="BR24" s="76">
        <f t="shared" si="599"/>
        <v>974788</v>
      </c>
      <c r="BS24" s="70">
        <f t="shared" ref="BS24" si="677">(BQ24-BR24)/ABS(BR24)</f>
        <v>-0.85420522205853988</v>
      </c>
      <c r="BT24" s="71"/>
      <c r="BU24" s="77">
        <f t="shared" si="35"/>
        <v>-1958</v>
      </c>
      <c r="BV24" s="76">
        <v>-9298</v>
      </c>
      <c r="BW24" s="70">
        <f t="shared" ref="BW24" si="678">(BU24-BV24)/ABS(BV24)</f>
        <v>0.78941707894170787</v>
      </c>
      <c r="BX24" s="77">
        <f t="shared" si="37"/>
        <v>17602</v>
      </c>
      <c r="BY24" s="76">
        <v>11467</v>
      </c>
      <c r="BZ24" s="70">
        <f t="shared" ref="BZ24" si="679">(BX24-BY24)/ABS(BY24)</f>
        <v>0.53501351704892297</v>
      </c>
      <c r="CA24" s="77">
        <f t="shared" si="39"/>
        <v>17620</v>
      </c>
      <c r="CB24" s="76">
        <v>4633</v>
      </c>
      <c r="CC24" s="70">
        <f t="shared" ref="CC24" si="680">(CA24-CB24)/ABS(CB24)</f>
        <v>2.8031513058493416</v>
      </c>
      <c r="CD24" s="77">
        <f t="shared" si="41"/>
        <v>137870</v>
      </c>
      <c r="CE24" s="76">
        <v>135317</v>
      </c>
      <c r="CF24" s="70">
        <f t="shared" ref="CF24" si="681">(CD24-CE24)/ABS(CE24)</f>
        <v>1.8866809048382685E-2</v>
      </c>
      <c r="CG24" s="77">
        <f t="shared" si="43"/>
        <v>15644</v>
      </c>
      <c r="CH24" s="76">
        <v>2169</v>
      </c>
      <c r="CI24" s="70">
        <f t="shared" ref="CI24" si="682">(CG24-CH24)/ABS(CH24)</f>
        <v>6.2125403411710467</v>
      </c>
      <c r="CJ24" s="77">
        <f t="shared" si="45"/>
        <v>33264</v>
      </c>
      <c r="CK24" s="76">
        <v>6802</v>
      </c>
      <c r="CL24" s="70">
        <f t="shared" ref="CL24" si="683">(CJ24-CK24)/ABS(CK24)</f>
        <v>3.8903263745957073</v>
      </c>
      <c r="CM24" s="77">
        <f t="shared" si="47"/>
        <v>171134</v>
      </c>
      <c r="CN24" s="76">
        <v>142119</v>
      </c>
      <c r="CO24" s="70">
        <f t="shared" ref="CO24" si="684">(CM24-CN24)/ABS(CN24)</f>
        <v>0.20415989417319289</v>
      </c>
      <c r="CP24" s="71"/>
      <c r="CQ24" s="77">
        <f t="shared" si="49"/>
        <v>47159</v>
      </c>
      <c r="CR24" s="76">
        <v>-1958</v>
      </c>
      <c r="CS24" s="70">
        <f t="shared" ref="CS24" si="685">(CQ24-CR24)/ABS(CR24)</f>
        <v>25.085291113381</v>
      </c>
      <c r="CT24" s="77">
        <f t="shared" si="51"/>
        <v>41208</v>
      </c>
      <c r="CU24" s="76">
        <v>17602</v>
      </c>
      <c r="CV24" s="70">
        <f t="shared" ref="CV24" si="686">(CT24-CU24)/ABS(CU24)</f>
        <v>1.3410976025451653</v>
      </c>
      <c r="CW24" s="77">
        <f t="shared" si="53"/>
        <v>72089</v>
      </c>
      <c r="CX24" s="76">
        <v>17620</v>
      </c>
      <c r="CY24" s="70">
        <f t="shared" ref="CY24" si="687">(CW24-CX24)/ABS(CX24)</f>
        <v>3.0913166855845629</v>
      </c>
      <c r="CZ24" s="77">
        <f t="shared" si="55"/>
        <v>224826</v>
      </c>
      <c r="DA24" s="76">
        <v>137870</v>
      </c>
      <c r="DB24" s="70">
        <f t="shared" ref="DB24" si="688">(CZ24-DA24)/ABS(DA24)</f>
        <v>0.63071008921447735</v>
      </c>
      <c r="DC24" s="77">
        <f t="shared" si="57"/>
        <v>88367</v>
      </c>
      <c r="DD24" s="76">
        <v>15644</v>
      </c>
      <c r="DE24" s="70">
        <f t="shared" ref="DE24" si="689">(DC24-DD24)/ABS(DD24)</f>
        <v>4.6486192789567884</v>
      </c>
      <c r="DF24" s="77">
        <f t="shared" si="59"/>
        <v>160456</v>
      </c>
      <c r="DG24" s="76">
        <v>33264</v>
      </c>
      <c r="DH24" s="70">
        <f t="shared" ref="DH24" si="690">(DF24-DG24)/ABS(DG24)</f>
        <v>3.8237133237133238</v>
      </c>
      <c r="DI24" s="77">
        <f t="shared" si="61"/>
        <v>385282</v>
      </c>
      <c r="DJ24" s="76">
        <v>171134</v>
      </c>
      <c r="DK24" s="70">
        <f t="shared" ref="DK24" si="691">(DI24-DJ24)/ABS(DJ24)</f>
        <v>1.2513468977526383</v>
      </c>
      <c r="DL24" s="71"/>
      <c r="DM24" s="77">
        <v>131716</v>
      </c>
      <c r="DN24" s="76">
        <v>47159</v>
      </c>
      <c r="DO24" s="70">
        <f t="shared" si="63"/>
        <v>1.7930193600373205</v>
      </c>
      <c r="DP24" s="77">
        <v>102250</v>
      </c>
      <c r="DQ24" s="76">
        <v>41208</v>
      </c>
      <c r="DR24" s="70">
        <f t="shared" si="64"/>
        <v>1.4813143079013784</v>
      </c>
      <c r="DS24" s="77">
        <v>167993</v>
      </c>
      <c r="DT24" s="76">
        <v>72089</v>
      </c>
      <c r="DU24" s="70">
        <f t="shared" si="65"/>
        <v>1.3303555327442467</v>
      </c>
      <c r="DV24" s="77">
        <v>328928</v>
      </c>
      <c r="DW24" s="76">
        <v>224826</v>
      </c>
      <c r="DX24" s="70">
        <f t="shared" si="66"/>
        <v>0.46303363489987814</v>
      </c>
      <c r="DY24" s="77">
        <v>233966</v>
      </c>
      <c r="DZ24" s="76">
        <v>88367</v>
      </c>
      <c r="EA24" s="70">
        <f t="shared" si="67"/>
        <v>1.6476625889755225</v>
      </c>
      <c r="EB24" s="77">
        <v>401959</v>
      </c>
      <c r="EC24" s="76">
        <v>160456</v>
      </c>
      <c r="ED24" s="70">
        <f t="shared" si="68"/>
        <v>1.505104203021389</v>
      </c>
      <c r="EE24" s="77">
        <v>730887</v>
      </c>
      <c r="EF24" s="76">
        <v>385282</v>
      </c>
      <c r="EG24" s="70">
        <f t="shared" si="69"/>
        <v>0.89701828790340576</v>
      </c>
      <c r="EH24" s="71"/>
      <c r="EI24" s="77">
        <v>140465</v>
      </c>
      <c r="EJ24" s="76">
        <v>131716</v>
      </c>
      <c r="EK24" s="70">
        <f t="shared" ref="EK24" si="692">(EI24-EJ24)/ABS(EJ24)</f>
        <v>6.6423213580734303E-2</v>
      </c>
      <c r="EL24" s="77">
        <v>145579</v>
      </c>
      <c r="EM24" s="76">
        <v>102250</v>
      </c>
      <c r="EN24" s="70">
        <f t="shared" ref="EN24" si="693">(EL24-EM24)/ABS(EM24)</f>
        <v>0.42375550122249389</v>
      </c>
      <c r="EO24" s="77">
        <v>124502</v>
      </c>
      <c r="EP24" s="76">
        <v>167993</v>
      </c>
      <c r="EQ24" s="70">
        <f t="shared" ref="EQ24" si="694">(EO24-EP24)/ABS(EP24)</f>
        <v>-0.25888578690778785</v>
      </c>
      <c r="ER24" s="77">
        <v>164394</v>
      </c>
      <c r="ES24" s="76">
        <v>328928</v>
      </c>
      <c r="ET24" s="70">
        <f t="shared" ref="ET24" si="695">(ER24-ES24)/ABS(ES24)</f>
        <v>-0.50021281253040184</v>
      </c>
      <c r="EU24" s="77">
        <v>286044</v>
      </c>
      <c r="EV24" s="76">
        <v>233966</v>
      </c>
      <c r="EW24" s="70">
        <f t="shared" ref="EW24" si="696">(EU24-EV24)/ABS(EV24)</f>
        <v>0.22258789738679979</v>
      </c>
      <c r="EX24" s="77">
        <v>410546</v>
      </c>
      <c r="EY24" s="76">
        <v>401959</v>
      </c>
      <c r="EZ24" s="70">
        <f t="shared" ref="EZ24" si="697">(EX24-EY24)/ABS(EY24)</f>
        <v>2.136287531812946E-2</v>
      </c>
      <c r="FA24" s="77">
        <v>574940</v>
      </c>
      <c r="FB24" s="76">
        <v>730887</v>
      </c>
      <c r="FC24" s="70">
        <f t="shared" ref="FC24" si="698">(FA24-FB24)/ABS(FB24)</f>
        <v>-0.21336677215492955</v>
      </c>
      <c r="FD24" s="71"/>
      <c r="FE24" s="77">
        <v>119771</v>
      </c>
      <c r="FF24" s="76">
        <v>140465</v>
      </c>
      <c r="FG24" s="70">
        <f t="shared" ref="FG24" si="699">(FE24-FF24)/ABS(FF24)</f>
        <v>-0.14732495639483145</v>
      </c>
      <c r="FH24" s="77">
        <v>44708</v>
      </c>
      <c r="FI24" s="76">
        <v>145579</v>
      </c>
      <c r="FJ24" s="70">
        <f t="shared" ref="FJ24" si="700">(FH24-FI24)/ABS(FI24)</f>
        <v>-0.69289526648761157</v>
      </c>
      <c r="FK24" s="77">
        <v>2190</v>
      </c>
      <c r="FL24" s="76">
        <v>124502</v>
      </c>
      <c r="FM24" s="70">
        <f t="shared" ref="FM24" si="701">(FK24-FL24)/ABS(FL24)</f>
        <v>-0.98240992112576508</v>
      </c>
      <c r="FN24" s="77">
        <v>187403</v>
      </c>
      <c r="FO24" s="76">
        <v>164394</v>
      </c>
      <c r="FP24" s="70">
        <f t="shared" ref="FP24" si="702">(FN24-FO24)/ABS(FO24)</f>
        <v>0.13996252904607223</v>
      </c>
      <c r="FQ24" s="77">
        <v>164479</v>
      </c>
      <c r="FR24" s="76">
        <v>286044</v>
      </c>
      <c r="FS24" s="70">
        <f t="shared" ref="FS24" si="703">(FQ24-FR24)/ABS(FR24)</f>
        <v>-0.42498706492707417</v>
      </c>
      <c r="FT24" s="77">
        <v>166669</v>
      </c>
      <c r="FU24" s="76">
        <v>410546</v>
      </c>
      <c r="FV24" s="70">
        <f t="shared" ref="FV24" si="704">(FT24-FU24)/ABS(FU24)</f>
        <v>-0.59403087595543491</v>
      </c>
      <c r="FW24" s="77">
        <v>354072</v>
      </c>
      <c r="FX24" s="76">
        <v>574940</v>
      </c>
      <c r="FY24" s="70">
        <f t="shared" ref="FY24" si="705">(FW24-FX24)/ABS(FX24)</f>
        <v>-0.38415834695794343</v>
      </c>
      <c r="GA24" s="77">
        <v>-9542</v>
      </c>
      <c r="GB24" s="76">
        <v>119771</v>
      </c>
      <c r="GC24" s="70">
        <f t="shared" ref="GC24" si="706">(GA24-GB24)/ABS(GB24)</f>
        <v>-1.079668701104608</v>
      </c>
      <c r="GD24" s="77">
        <v>6773</v>
      </c>
      <c r="GE24" s="76">
        <v>44708</v>
      </c>
      <c r="GF24" s="70">
        <f t="shared" si="637"/>
        <v>-0.8485058602487251</v>
      </c>
      <c r="GG24" s="77">
        <v>2071</v>
      </c>
      <c r="GH24" s="76">
        <v>2190</v>
      </c>
      <c r="GI24" s="70">
        <f t="shared" ref="GI24" si="707">(GG24-GH24)/ABS(GH24)</f>
        <v>-5.4337899543378997E-2</v>
      </c>
      <c r="GJ24" s="77">
        <v>293606</v>
      </c>
      <c r="GK24" s="76">
        <v>187403</v>
      </c>
      <c r="GL24" s="70">
        <f t="shared" ref="GL24" si="708">(GJ24-GK24)/ABS(GK24)</f>
        <v>0.56670917754785144</v>
      </c>
      <c r="GM24" s="77">
        <v>-2769</v>
      </c>
      <c r="GN24" s="76">
        <v>164479</v>
      </c>
      <c r="GO24" s="70">
        <f t="shared" si="640"/>
        <v>-1.0168349758935791</v>
      </c>
      <c r="GP24" s="77">
        <v>-698</v>
      </c>
      <c r="GQ24" s="76">
        <v>166669</v>
      </c>
      <c r="GR24" s="70">
        <f t="shared" ref="GR24" si="709">(GP24-GQ24)/ABS(GQ24)</f>
        <v>-1.0041879413688208</v>
      </c>
      <c r="GS24" s="77">
        <v>292908</v>
      </c>
      <c r="GT24" s="76">
        <v>354072</v>
      </c>
      <c r="GU24" s="70">
        <f t="shared" ref="GU24" si="710">(GS24-GT24)/ABS(GT24)</f>
        <v>-0.17274452653697553</v>
      </c>
      <c r="GW24" s="77">
        <v>131440</v>
      </c>
      <c r="GX24" s="76">
        <v>-9542</v>
      </c>
      <c r="GY24" s="70">
        <f t="shared" ref="GY24" si="711">(GW24-GX24)/ABS(GX24)</f>
        <v>14.774889960176063</v>
      </c>
      <c r="GZ24" s="77">
        <v>200882</v>
      </c>
      <c r="HA24" s="76">
        <v>6773</v>
      </c>
      <c r="HB24" s="70">
        <f t="shared" si="644"/>
        <v>28.659235198582607</v>
      </c>
      <c r="HC24" s="77">
        <v>215590</v>
      </c>
      <c r="HD24" s="76">
        <v>2071</v>
      </c>
      <c r="HE24" s="70">
        <f t="shared" ref="HE24" si="712">(HC24-HD24)/ABS(HD24)</f>
        <v>103.0994688556253</v>
      </c>
      <c r="HF24" s="77">
        <v>349701</v>
      </c>
      <c r="HG24" s="76">
        <v>293606</v>
      </c>
      <c r="HH24" s="70">
        <f t="shared" ref="HH24" si="713">(HF24-HG24)/ABS(HG24)</f>
        <v>0.19105535990408914</v>
      </c>
      <c r="HI24" s="77">
        <v>332322</v>
      </c>
      <c r="HJ24" s="76">
        <v>-2769</v>
      </c>
      <c r="HK24" s="70">
        <f t="shared" si="647"/>
        <v>121.01516793066089</v>
      </c>
      <c r="HL24" s="77">
        <v>547912</v>
      </c>
      <c r="HM24" s="76">
        <v>-698</v>
      </c>
      <c r="HN24" s="70">
        <f t="shared" ref="HN24" si="714">(HL24-HM24)/ABS(HM24)</f>
        <v>785.97421203438398</v>
      </c>
      <c r="HO24" s="77">
        <v>897613</v>
      </c>
      <c r="HP24" s="76">
        <v>292908</v>
      </c>
      <c r="HQ24" s="70">
        <f t="shared" ref="HQ24" si="715">(HO24-HP24)/ABS(HP24)</f>
        <v>2.0644878255288348</v>
      </c>
      <c r="HS24" s="77">
        <v>240802</v>
      </c>
      <c r="HT24" s="76">
        <v>131440</v>
      </c>
      <c r="HU24" s="70">
        <f t="shared" ref="HU24" si="716">(HS24-HT24)/ABS(HT24)</f>
        <v>0.83202982349360921</v>
      </c>
      <c r="HV24" s="77">
        <v>272723</v>
      </c>
      <c r="HW24" s="76">
        <v>200882</v>
      </c>
      <c r="HX24" s="70">
        <f t="shared" si="651"/>
        <v>0.35762786113240608</v>
      </c>
      <c r="HY24" s="77">
        <v>-513525</v>
      </c>
      <c r="HZ24" s="76">
        <v>215590</v>
      </c>
      <c r="IA24" s="70">
        <f t="shared" ref="IA24" si="717">(HY24-HZ24)/ABS(HZ24)</f>
        <v>-3.3819518530544088</v>
      </c>
      <c r="IB24" s="77">
        <v>0</v>
      </c>
      <c r="IC24" s="76">
        <v>349701</v>
      </c>
      <c r="ID24" s="70">
        <f t="shared" ref="ID24" si="718">(IB24-IC24)/ABS(IC24)</f>
        <v>-1</v>
      </c>
      <c r="IE24" s="77">
        <v>513525</v>
      </c>
      <c r="IF24" s="76">
        <v>332322</v>
      </c>
      <c r="IG24" s="70">
        <f t="shared" si="654"/>
        <v>0.54526332894000396</v>
      </c>
      <c r="IH24" s="77">
        <v>0</v>
      </c>
      <c r="II24" s="76">
        <v>547912</v>
      </c>
      <c r="IJ24" s="70">
        <f t="shared" ref="IJ24" si="719">(IH24-II24)/ABS(II24)</f>
        <v>-1</v>
      </c>
      <c r="IK24" s="77">
        <v>0</v>
      </c>
      <c r="IL24" s="76">
        <v>897613</v>
      </c>
      <c r="IM24" s="70">
        <f t="shared" ref="IM24" si="720">(IK24-IL24)/ABS(IL24)</f>
        <v>-1</v>
      </c>
    </row>
    <row r="25" spans="1:247" outlineLevel="1">
      <c r="A25" s="42" t="s">
        <v>23</v>
      </c>
      <c r="B25" s="42"/>
      <c r="C25" s="53" t="s">
        <v>199</v>
      </c>
      <c r="D25" s="43" t="s">
        <v>24</v>
      </c>
      <c r="E25" s="43" t="s">
        <v>694</v>
      </c>
      <c r="F25" s="429"/>
      <c r="G25" s="44">
        <v>5710</v>
      </c>
      <c r="H25" s="44">
        <v>-24576</v>
      </c>
      <c r="I25" s="45">
        <f>IF(ABS((G25-H25)/H25)&lt;200%,IF(AND(G25&lt;0,H25&lt;0),((G25-H25)/H25),((G25-H25)/ABS(H25))),"N/A")</f>
        <v>1.2323404947916667</v>
      </c>
      <c r="J25" s="44">
        <v>-48935</v>
      </c>
      <c r="K25" s="44">
        <v>-61778</v>
      </c>
      <c r="L25" s="45">
        <f>IF(ABS((J25-K25)/K25)&lt;200%,IF(AND(J25&lt;0,K25&lt;0),((J25-K25)/K25),((J25-K25)/ABS(K25))),"N/A")</f>
        <v>-0.20788953996568357</v>
      </c>
      <c r="M25" s="44">
        <v>-99695</v>
      </c>
      <c r="N25" s="44">
        <v>-118456</v>
      </c>
      <c r="O25" s="45">
        <f>IF(ABS((M25-N25)/N25)&lt;200%,IF(AND(M25&lt;0,N25&lt;0),((M25-N25)/N25),((M25-N25)/ABS(N25))),"N/A")</f>
        <v>-0.15837948267711219</v>
      </c>
      <c r="P25" s="44">
        <v>-24894</v>
      </c>
      <c r="Q25" s="44">
        <v>-176728</v>
      </c>
      <c r="R25" s="45">
        <f>IF(ABS((P25-Q25)/Q25)&lt;200%,IF(AND(P25&lt;0,Q25&lt;0),((P25-Q25)/Q25),((P25-Q25)/ABS(Q25))),"N/A")</f>
        <v>-0.85913946856185774</v>
      </c>
      <c r="S25" s="44">
        <v>-43225</v>
      </c>
      <c r="T25" s="44">
        <v>-86354</v>
      </c>
      <c r="U25" s="45">
        <f>IF(ABS((S25-T25)/T25)&lt;200%,IF(AND(S25&lt;0,T25&lt;0),((S25-T25)/T25),((S25-T25)/ABS(T25))),"N/A")</f>
        <v>-0.49944414850499108</v>
      </c>
      <c r="V25" s="44">
        <v>-142920</v>
      </c>
      <c r="W25" s="44">
        <v>-204810</v>
      </c>
      <c r="X25" s="45">
        <f>IF(ABS((V25-W25)/W25)&lt;200%,IF(AND(V25&lt;0,W25&lt;0),((V25-W25)/W25),((V25-W25)/ABS(W25))),"N/A")</f>
        <v>-0.30218251061959867</v>
      </c>
      <c r="Y25" s="44">
        <v>-167814</v>
      </c>
      <c r="Z25" s="44">
        <v>-387683</v>
      </c>
      <c r="AA25" s="45">
        <f>IF(ABS((Y25-Z25)/Z25)&lt;200%,IF(AND(Y25&lt;0,Z25&lt;0),((Y25-Z25)/Z25),((Y25-Z25)/ABS(Z25))),"N/A")</f>
        <v>-0.56713603640087396</v>
      </c>
      <c r="AB25" s="46"/>
      <c r="AC25" s="44">
        <v>-53273</v>
      </c>
      <c r="AD25" s="44">
        <f t="shared" si="573"/>
        <v>5710</v>
      </c>
      <c r="AE25" s="45" t="str">
        <f>IF(ABS((AC25-AD25)/AD25)&lt;200%,IF(AND(AC25&lt;0,AD25&lt;0),((AC25-AD25)/AD25),((AC25-AD25)/ABS(AD25))),"N/A")</f>
        <v>N/A</v>
      </c>
      <c r="AF25" s="44">
        <v>-42200</v>
      </c>
      <c r="AG25" s="44">
        <f t="shared" si="575"/>
        <v>-48935</v>
      </c>
      <c r="AH25" s="45">
        <f>IF(ABS((AF25-AG25)/AG25)&lt;200%,IF(AND(AF25&lt;0,AG25&lt;0),((AF25-AG25)/AG25),((AF25-AG25)/ABS(AG25))),"N/A")</f>
        <v>-0.13763155205885358</v>
      </c>
      <c r="AI25" s="44">
        <v>-38813</v>
      </c>
      <c r="AJ25" s="44">
        <f t="shared" si="577"/>
        <v>-99695</v>
      </c>
      <c r="AK25" s="45">
        <f>IF(ABS((AI25-AJ25)/AJ25)&lt;200%,IF(AND(AI25&lt;0,AJ25&lt;0),((AI25-AJ25)/AJ25),((AI25-AJ25)/ABS(AJ25))),"N/A")</f>
        <v>-0.61068258187471791</v>
      </c>
      <c r="AL25" s="44">
        <v>-125632</v>
      </c>
      <c r="AM25" s="44">
        <f t="shared" si="579"/>
        <v>-24894</v>
      </c>
      <c r="AN25" s="45" t="str">
        <f>IF(ABS((AL25-AM25)/AM25)&lt;200%,IF(AND(AL25&lt;0,AM25&lt;0),((AL25-AM25)/AM25),((AL25-AM25)/ABS(AM25))),"N/A")</f>
        <v>N/A</v>
      </c>
      <c r="AO25" s="44">
        <v>-95473</v>
      </c>
      <c r="AP25" s="44">
        <f t="shared" si="581"/>
        <v>-43225</v>
      </c>
      <c r="AQ25" s="45">
        <f>IF(ABS((AO25-AP25)/AP25)&lt;200%,IF(AND(AO25&lt;0,AP25&lt;0),((AO25-AP25)/AP25),((AO25-AP25)/ABS(AP25))),"N/A")</f>
        <v>1.208744939271255</v>
      </c>
      <c r="AR25" s="44">
        <v>-134286</v>
      </c>
      <c r="AS25" s="44">
        <f t="shared" si="583"/>
        <v>-142920</v>
      </c>
      <c r="AT25" s="45">
        <f>IF(ABS((AR25-AS25)/AS25)&lt;200%,IF(AND(AR25&lt;0,AS25&lt;0),((AR25-AS25)/AS25),((AR25-AS25)/ABS(AS25))),"N/A")</f>
        <v>-6.0411418975650714E-2</v>
      </c>
      <c r="AU25" s="44">
        <v>-259918</v>
      </c>
      <c r="AV25" s="44">
        <f t="shared" si="585"/>
        <v>-167814</v>
      </c>
      <c r="AW25" s="45">
        <f>IF(ABS((AU25-AV25)/AV25)&lt;200%,IF(AND(AU25&lt;0,AV25&lt;0),((AU25-AV25)/AV25),((AU25-AV25)/ABS(AV25))),"N/A")</f>
        <v>0.54884574588532542</v>
      </c>
      <c r="AX25" s="46"/>
      <c r="AY25" s="44">
        <f t="shared" si="105"/>
        <v>15987</v>
      </c>
      <c r="AZ25" s="44">
        <f t="shared" si="587"/>
        <v>-53273</v>
      </c>
      <c r="BA25" s="45">
        <f>IF(ABS((AY25-AZ25)/AZ25)&lt;200%,IF(AND(AY25&lt;0,AZ25&lt;0),((AY25-AZ25)/AZ25),((AY25-AZ25)/ABS(AZ25))),"N/A")</f>
        <v>1.3000957332982936</v>
      </c>
      <c r="BB25" s="44">
        <f t="shared" si="106"/>
        <v>49140</v>
      </c>
      <c r="BC25" s="44">
        <f t="shared" si="589"/>
        <v>-42200</v>
      </c>
      <c r="BD25" s="45" t="str">
        <f>IF(ABS((BB25-BC25)/BC25)&lt;200%,IF(AND(BB25&lt;0,BC25&lt;0),((BB25-BC25)/BC25),((BB25-BC25)/ABS(BC25))),"N/A")</f>
        <v>N/A</v>
      </c>
      <c r="BE25" s="44">
        <f t="shared" si="107"/>
        <v>-5989</v>
      </c>
      <c r="BF25" s="44">
        <f t="shared" si="591"/>
        <v>-38813</v>
      </c>
      <c r="BG25" s="45">
        <f>IF(ABS((BE25-BF25)/BF25)&lt;200%,IF(AND(BE25&lt;0,BF25&lt;0),((BE25-BF25)/BF25),((BE25-BF25)/ABS(BF25))),"N/A")</f>
        <v>-0.84569602968077706</v>
      </c>
      <c r="BH25" s="44">
        <f t="shared" si="108"/>
        <v>-3339</v>
      </c>
      <c r="BI25" s="44">
        <f t="shared" si="593"/>
        <v>-125632</v>
      </c>
      <c r="BJ25" s="45">
        <f>IF(ABS((BH25-BI25)/BI25)&lt;200%,IF(AND(BH25&lt;0,BI25&lt;0),((BH25-BI25)/BI25),((BH25-BI25)/ABS(BI25))),"N/A")</f>
        <v>-0.97342237646459506</v>
      </c>
      <c r="BK25" s="44">
        <f t="shared" si="109"/>
        <v>65127</v>
      </c>
      <c r="BL25" s="44">
        <f t="shared" si="595"/>
        <v>-95473</v>
      </c>
      <c r="BM25" s="45">
        <f>IF(ABS((BK25-BL25)/BL25)&lt;200%,IF(AND(BK25&lt;0,BL25&lt;0),((BK25-BL25)/BL25),((BK25-BL25)/ABS(BL25))),"N/A")</f>
        <v>1.682150974621097</v>
      </c>
      <c r="BN25" s="44">
        <f t="shared" si="110"/>
        <v>59138</v>
      </c>
      <c r="BO25" s="44">
        <f t="shared" si="597"/>
        <v>-134286</v>
      </c>
      <c r="BP25" s="45">
        <f>IF(ABS((BN25-BO25)/BO25)&lt;200%,IF(AND(BN25&lt;0,BO25&lt;0),((BN25-BO25)/BO25),((BN25-BO25)/ABS(BO25))),"N/A")</f>
        <v>1.4403884247054795</v>
      </c>
      <c r="BQ25" s="44">
        <f t="shared" si="111"/>
        <v>55799</v>
      </c>
      <c r="BR25" s="44">
        <f t="shared" si="599"/>
        <v>-259918</v>
      </c>
      <c r="BS25" s="45">
        <f>IF(ABS((BQ25-BR25)/BR25)&lt;200%,IF(AND(BQ25&lt;0,BR25&lt;0),((BQ25-BR25)/BR25),((BQ25-BR25)/ABS(BR25))),"N/A")</f>
        <v>1.2146792449926516</v>
      </c>
      <c r="BT25" s="46"/>
      <c r="BU25" s="48">
        <f t="shared" si="35"/>
        <v>2009</v>
      </c>
      <c r="BV25" s="44">
        <v>15987</v>
      </c>
      <c r="BW25" s="45">
        <f>IF(ABS((BU25-BV25)/BV25)&lt;200%,IF(AND(BU25&lt;0,BV25&lt;0),((BU25-BV25)/BV25),((BU25-BV25)/ABS(BV25))),"N/A")</f>
        <v>-0.87433539751047729</v>
      </c>
      <c r="BX25" s="48">
        <f t="shared" si="37"/>
        <v>-8879</v>
      </c>
      <c r="BY25" s="44">
        <v>49140</v>
      </c>
      <c r="BZ25" s="45">
        <f>IF(ABS((BX25-BY25)/BY25)&lt;200%,IF(AND(BX25&lt;0,BY25&lt;0),((BX25-BY25)/BY25),((BX25-BY25)/ABS(BY25))),"N/A")</f>
        <v>-1.1806878306878308</v>
      </c>
      <c r="CA25" s="48">
        <f t="shared" si="39"/>
        <v>-931</v>
      </c>
      <c r="CB25" s="44">
        <v>-5989</v>
      </c>
      <c r="CC25" s="45">
        <f>IF(ABS((CA25-CB25)/CB25)&lt;200%,IF(AND(CA25&lt;0,CB25&lt;0),((CA25-CB25)/CB25),((CA25-CB25)/ABS(CB25))),"N/A")</f>
        <v>-0.84454833862080481</v>
      </c>
      <c r="CD25" s="48">
        <f t="shared" si="41"/>
        <v>-15495</v>
      </c>
      <c r="CE25" s="44">
        <v>-3339</v>
      </c>
      <c r="CF25" s="45" t="str">
        <f>IF(ABS((CD25-CE25)/CE25)&lt;200%,IF(AND(CD25&lt;0,CE25&lt;0),((CD25-CE25)/CE25),((CD25-CE25)/ABS(CE25))),"N/A")</f>
        <v>N/A</v>
      </c>
      <c r="CG25" s="48">
        <f t="shared" si="43"/>
        <v>-6870</v>
      </c>
      <c r="CH25" s="44">
        <v>65127</v>
      </c>
      <c r="CI25" s="45">
        <f>IF(ABS((CG25-CH25)/CH25)&lt;200%,IF(AND(CG25&lt;0,CH25&lt;0),((CG25-CH25)/CH25),((CG25-CH25)/ABS(CH25))),"N/A")</f>
        <v>-1.1054862038785758</v>
      </c>
      <c r="CJ25" s="48">
        <f t="shared" si="45"/>
        <v>-7801</v>
      </c>
      <c r="CK25" s="44">
        <v>59138</v>
      </c>
      <c r="CL25" s="45">
        <f>IF(ABS((CJ25-CK25)/CK25)&lt;200%,IF(AND(CJ25&lt;0,CK25&lt;0),((CJ25-CK25)/CK25),((CJ25-CK25)/ABS(CK25))),"N/A")</f>
        <v>-1.1319117995197674</v>
      </c>
      <c r="CM25" s="48">
        <f t="shared" si="47"/>
        <v>-23296</v>
      </c>
      <c r="CN25" s="44">
        <v>55799</v>
      </c>
      <c r="CO25" s="45">
        <f>IF(ABS((CM25-CN25)/CN25)&lt;200%,IF(AND(CM25&lt;0,CN25&lt;0),((CM25-CN25)/CN25),((CM25-CN25)/ABS(CN25))),"N/A")</f>
        <v>-1.4174985214788796</v>
      </c>
      <c r="CP25" s="46"/>
      <c r="CQ25" s="48">
        <f t="shared" si="49"/>
        <v>-4517</v>
      </c>
      <c r="CR25" s="44">
        <v>2009</v>
      </c>
      <c r="CS25" s="45" t="str">
        <f>IF(ABS((CQ25-CR25)/CR25)&lt;200%,IF(AND(CQ25&lt;0,CR25&lt;0),((CQ25-CR25)/CR25),((CQ25-CR25)/ABS(CR25))),"N/A")</f>
        <v>N/A</v>
      </c>
      <c r="CT25" s="48">
        <f t="shared" si="51"/>
        <v>1932</v>
      </c>
      <c r="CU25" s="44">
        <v>-8879</v>
      </c>
      <c r="CV25" s="45">
        <f>IF(ABS((CT25-CU25)/CU25)&lt;200%,IF(AND(CT25&lt;0,CU25&lt;0),((CT25-CU25)/CU25),((CT25-CU25)/ABS(CU25))),"N/A")</f>
        <v>1.2175920711791868</v>
      </c>
      <c r="CW25" s="48">
        <f t="shared" si="53"/>
        <v>3784</v>
      </c>
      <c r="CX25" s="44">
        <v>-931</v>
      </c>
      <c r="CY25" s="45" t="str">
        <f>IF(ABS((CW25-CX25)/CX25)&lt;200%,IF(AND(CW25&lt;0,CX25&lt;0),((CW25-CX25)/CX25),((CW25-CX25)/ABS(CX25))),"N/A")</f>
        <v>N/A</v>
      </c>
      <c r="CZ25" s="48">
        <f t="shared" si="55"/>
        <v>-55378</v>
      </c>
      <c r="DA25" s="44">
        <v>-15495</v>
      </c>
      <c r="DB25" s="45" t="str">
        <f>IF(ABS((CZ25-DA25)/DA25)&lt;200%,IF(AND(CZ25&lt;0,DA25&lt;0),((CZ25-DA25)/DA25),((CZ25-DA25)/ABS(DA25))),"N/A")</f>
        <v>N/A</v>
      </c>
      <c r="DC25" s="48">
        <f t="shared" si="57"/>
        <v>-2585</v>
      </c>
      <c r="DD25" s="44">
        <v>-6870</v>
      </c>
      <c r="DE25" s="45">
        <f>IF(ABS((DC25-DD25)/DD25)&lt;200%,IF(AND(DC25&lt;0,DD25&lt;0),((DC25-DD25)/DD25),((DC25-DD25)/ABS(DD25))),"N/A")</f>
        <v>-0.62372634643377001</v>
      </c>
      <c r="DF25" s="48">
        <f t="shared" si="59"/>
        <v>1199</v>
      </c>
      <c r="DG25" s="44">
        <v>-7801</v>
      </c>
      <c r="DH25" s="45">
        <f>IF(ABS((DF25-DG25)/DG25)&lt;200%,IF(AND(DF25&lt;0,DG25&lt;0),((DF25-DG25)/DG25),((DF25-DG25)/ABS(DG25))),"N/A")</f>
        <v>1.1536982438148955</v>
      </c>
      <c r="DI25" s="48">
        <f t="shared" si="61"/>
        <v>-54179</v>
      </c>
      <c r="DJ25" s="44">
        <v>-23296</v>
      </c>
      <c r="DK25" s="45">
        <f>IF(ABS((DI25-DJ25)/DJ25)&lt;200%,IF(AND(DI25&lt;0,DJ25&lt;0),((DI25-DJ25)/DJ25),((DI25-DJ25)/ABS(DJ25))),"N/A")</f>
        <v>1.3256782280219781</v>
      </c>
      <c r="DL25" s="46"/>
      <c r="DM25" s="48">
        <v>-31291</v>
      </c>
      <c r="DN25" s="44">
        <v>-4517</v>
      </c>
      <c r="DO25" s="45" t="str">
        <f>IF(ABS((DM25-DN25)/DN25)&lt;200%,IF(AND(DM25&lt;0,DN25&lt;0),((DM25-DN25)/DN25),((DM25-DN25)/ABS(DN25))),"N/A")</f>
        <v>N/A</v>
      </c>
      <c r="DP25" s="48">
        <v>-25540</v>
      </c>
      <c r="DQ25" s="44">
        <v>1932</v>
      </c>
      <c r="DR25" s="45" t="str">
        <f>IF(ABS((DP25-DQ25)/DQ25)&lt;200%,IF(AND(DP25&lt;0,DQ25&lt;0),((DP25-DQ25)/DQ25),((DP25-DQ25)/ABS(DQ25))),"N/A")</f>
        <v>N/A</v>
      </c>
      <c r="DS25" s="48">
        <v>-6187</v>
      </c>
      <c r="DT25" s="44">
        <v>3784</v>
      </c>
      <c r="DU25" s="45" t="str">
        <f>IF(ABS((DS25-DT25)/DT25)&lt;200%,IF(AND(DS25&lt;0,DT25&lt;0),((DS25-DT25)/DT25),((DS25-DT25)/ABS(DT25))),"N/A")</f>
        <v>N/A</v>
      </c>
      <c r="DV25" s="48">
        <v>-74652</v>
      </c>
      <c r="DW25" s="44">
        <v>-55378</v>
      </c>
      <c r="DX25" s="45">
        <f>IF(ABS((DV25-DW25)/DW25)&lt;200%,IF(AND(DV25&lt;0,DW25&lt;0),((DV25-DW25)/DW25),((DV25-DW25)/ABS(DW25))),"N/A")</f>
        <v>0.34804434974177473</v>
      </c>
      <c r="DY25" s="48">
        <v>-56831</v>
      </c>
      <c r="DZ25" s="44">
        <v>-2585</v>
      </c>
      <c r="EA25" s="45" t="str">
        <f>IF(ABS((DY25-DZ25)/DZ25)&lt;200%,IF(AND(DY25&lt;0,DZ25&lt;0),((DY25-DZ25)/DZ25),((DY25-DZ25)/ABS(DZ25))),"N/A")</f>
        <v>N/A</v>
      </c>
      <c r="EB25" s="48">
        <v>-63018</v>
      </c>
      <c r="EC25" s="44">
        <v>1199</v>
      </c>
      <c r="ED25" s="45" t="str">
        <f>IF(ABS((EB25-EC25)/EC25)&lt;200%,IF(AND(EB25&lt;0,EC25&lt;0),((EB25-EC25)/EC25),((EB25-EC25)/ABS(EC25))),"N/A")</f>
        <v>N/A</v>
      </c>
      <c r="EE25" s="48">
        <v>-137670</v>
      </c>
      <c r="EF25" s="44">
        <v>-54179</v>
      </c>
      <c r="EG25" s="45">
        <f>IF(ABS((EE25-EF25)/EF25)&lt;200%,IF(AND(EE25&lt;0,EF25&lt;0),((EE25-EF25)/EF25),((EE25-EF25)/ABS(EF25))),"N/A")</f>
        <v>1.5410214289669428</v>
      </c>
      <c r="EH25" s="46"/>
      <c r="EI25" s="48">
        <v>-54840</v>
      </c>
      <c r="EJ25" s="44">
        <v>-31291</v>
      </c>
      <c r="EK25" s="45">
        <f>IF(ABS((EI25-EJ25)/EJ25)&lt;200%,IF(AND(EI25&lt;0,EJ25&lt;0),((EI25-EJ25)/EJ25),((EI25-EJ25)/ABS(EJ25))),"N/A")</f>
        <v>0.75258061423412481</v>
      </c>
      <c r="EL25" s="48">
        <v>-44934</v>
      </c>
      <c r="EM25" s="44">
        <v>-25540</v>
      </c>
      <c r="EN25" s="45">
        <f>IF(ABS((EL25-EM25)/EM25)&lt;200%,IF(AND(EL25&lt;0,EM25&lt;0),((EL25-EM25)/EM25),((EL25-EM25)/ABS(EM25))),"N/A")</f>
        <v>0.75935787000783084</v>
      </c>
      <c r="EO25" s="48">
        <v>-30932</v>
      </c>
      <c r="EP25" s="44">
        <v>-6187</v>
      </c>
      <c r="EQ25" s="45" t="str">
        <f>IF(ABS((EO25-EP25)/EP25)&lt;200%,IF(AND(EO25&lt;0,EP25&lt;0),((EO25-EP25)/EP25),((EO25-EP25)/ABS(EP25))),"N/A")</f>
        <v>N/A</v>
      </c>
      <c r="ER25" s="48">
        <v>-194996</v>
      </c>
      <c r="ES25" s="44">
        <v>-74652</v>
      </c>
      <c r="ET25" s="45">
        <f>IF(ABS((ER25-ES25)/ES25)&lt;200%,IF(AND(ER25&lt;0,ES25&lt;0),((ER25-ES25)/ES25),((ER25-ES25)/ABS(ES25))),"N/A")</f>
        <v>1.6120666559502759</v>
      </c>
      <c r="EU25" s="48">
        <v>-99774</v>
      </c>
      <c r="EV25" s="44">
        <v>-56831</v>
      </c>
      <c r="EW25" s="45">
        <f>IF(ABS((EU25-EV25)/EV25)&lt;200%,IF(AND(EU25&lt;0,EV25&lt;0),((EU25-EV25)/EV25),((EU25-EV25)/ABS(EV25))),"N/A")</f>
        <v>0.75562633069979412</v>
      </c>
      <c r="EX25" s="48">
        <v>-130706</v>
      </c>
      <c r="EY25" s="44">
        <v>-63018</v>
      </c>
      <c r="EZ25" s="45">
        <f>IF(ABS((EX25-EY25)/EY25)&lt;200%,IF(AND(EX25&lt;0,EY25&lt;0),((EX25-EY25)/EY25),((EX25-EY25)/ABS(EY25))),"N/A")</f>
        <v>1.0741058110381161</v>
      </c>
      <c r="FA25" s="48">
        <v>-325702</v>
      </c>
      <c r="FB25" s="44">
        <v>-137670</v>
      </c>
      <c r="FC25" s="45">
        <f>IF(ABS((FA25-FB25)/FB25)&lt;200%,IF(AND(FA25&lt;0,FB25&lt;0),((FA25-FB25)/FB25),((FA25-FB25)/ABS(FB25))),"N/A")</f>
        <v>1.3658168083097262</v>
      </c>
      <c r="FD25" s="46"/>
      <c r="FE25" s="48">
        <v>-40708</v>
      </c>
      <c r="FF25" s="44">
        <v>-54840</v>
      </c>
      <c r="FG25" s="45">
        <f>IF(ABS((FE25-FF25)/FF25)&lt;200%,IF(AND(FE25&lt;0,FF25&lt;0),((FE25-FF25)/FF25),((FE25-FF25)/ABS(FF25))),"N/A")</f>
        <v>-0.25769511305616338</v>
      </c>
      <c r="FH25" s="48">
        <v>2840</v>
      </c>
      <c r="FI25" s="44">
        <v>-44934</v>
      </c>
      <c r="FJ25" s="45">
        <f>IF(ABS((FH25-FI25)/FI25)&lt;200%,IF(AND(FH25&lt;0,FI25&lt;0),((FH25-FI25)/FI25),((FH25-FI25)/ABS(FI25))),"N/A")</f>
        <v>1.0632038100324921</v>
      </c>
      <c r="FK25" s="48">
        <v>4997</v>
      </c>
      <c r="FL25" s="44">
        <v>-30932</v>
      </c>
      <c r="FM25" s="45">
        <f>IF(ABS((FK25-FL25)/FL25)&lt;200%,IF(AND(FK25&lt;0,FL25&lt;0),((FK25-FL25)/FL25),((FK25-FL25)/ABS(FL25))),"N/A")</f>
        <v>1.1615479115479115</v>
      </c>
      <c r="FN25" s="48">
        <v>-13027</v>
      </c>
      <c r="FO25" s="44">
        <v>-194996</v>
      </c>
      <c r="FP25" s="45">
        <f>IF(ABS((FN25-FO25)/FO25)&lt;200%,IF(AND(FN25&lt;0,FO25&lt;0),((FN25-FO25)/FO25),((FN25-FO25)/ABS(FO25))),"N/A")</f>
        <v>-0.933193501405157</v>
      </c>
      <c r="FQ25" s="48">
        <v>-37868</v>
      </c>
      <c r="FR25" s="44">
        <v>-99774</v>
      </c>
      <c r="FS25" s="45">
        <f>IF(ABS((FQ25-FR25)/FR25)&lt;200%,IF(AND(FQ25&lt;0,FR25&lt;0),((FQ25-FR25)/FR25),((FQ25-FR25)/ABS(FR25))),"N/A")</f>
        <v>-0.62046224467296085</v>
      </c>
      <c r="FT25" s="48">
        <v>-32871</v>
      </c>
      <c r="FU25" s="44">
        <v>-130706</v>
      </c>
      <c r="FV25" s="45">
        <f>IF(ABS((FT25-FU25)/FU25)&lt;200%,IF(AND(FT25&lt;0,FU25&lt;0),((FT25-FU25)/FU25),((FT25-FU25)/ABS(FU25))),"N/A")</f>
        <v>-0.74851192753201845</v>
      </c>
      <c r="FW25" s="48">
        <v>-45898</v>
      </c>
      <c r="FX25" s="44">
        <v>-325702</v>
      </c>
      <c r="FY25" s="45">
        <f>IF(ABS((FW25-FX25)/FX25)&lt;200%,IF(AND(FW25&lt;0,FX25&lt;0),((FW25-FX25)/FX25),((FW25-FX25)/ABS(FX25))),"N/A")</f>
        <v>-0.85907977230720101</v>
      </c>
      <c r="GA25" s="48">
        <v>1562</v>
      </c>
      <c r="GB25" s="44">
        <v>-40708</v>
      </c>
      <c r="GC25" s="45">
        <f>IF(ABS((GA25-GB25)/GB25)&lt;200%,IF(AND(GA25&lt;0,GB25&lt;0),((GA25-GB25)/GB25),((GA25-GB25)/ABS(GB25))),"N/A")</f>
        <v>1.038370836199273</v>
      </c>
      <c r="GD25" s="48">
        <v>28431</v>
      </c>
      <c r="GE25" s="44">
        <v>2840</v>
      </c>
      <c r="GF25" s="45" t="str">
        <f>IF(ABS((GD25-GE25)/GE25)&lt;200%,IF(AND(GD25&lt;0,GE25&lt;0),((GD25-GE25)/GE25),((GD25-GE25)/ABS(GE25))),"N/A")</f>
        <v>N/A</v>
      </c>
      <c r="GG25" s="48">
        <v>5282</v>
      </c>
      <c r="GH25" s="44">
        <v>4997</v>
      </c>
      <c r="GI25" s="45">
        <f>IF(ABS((GG25-GH25)/GH25)&lt;200%,IF(AND(GG25&lt;0,GH25&lt;0),((GG25-GH25)/GH25),((GG25-GH25)/ABS(GH25))),"N/A")</f>
        <v>5.7034220532319393E-2</v>
      </c>
      <c r="GJ25" s="48">
        <v>-90940</v>
      </c>
      <c r="GK25" s="44">
        <v>-13027</v>
      </c>
      <c r="GL25" s="45" t="str">
        <f>IF(ABS((GJ25-GK25)/GK25)&lt;200%,IF(AND(GJ25&lt;0,GK25&lt;0),((GJ25-GK25)/GK25),((GJ25-GK25)/ABS(GK25))),"N/A")</f>
        <v>N/A</v>
      </c>
      <c r="GM25" s="48">
        <v>29993</v>
      </c>
      <c r="GN25" s="44">
        <v>-37868</v>
      </c>
      <c r="GO25" s="45">
        <f>IF(ABS((GM25-GN25)/GN25)&lt;200%,IF(AND(GM25&lt;0,GN25&lt;0),((GM25-GN25)/GN25),((GM25-GN25)/ABS(GN25))),"N/A")</f>
        <v>1.7920407732122108</v>
      </c>
      <c r="GP25" s="48">
        <v>35275</v>
      </c>
      <c r="GQ25" s="44">
        <v>-32871</v>
      </c>
      <c r="GR25" s="45" t="str">
        <f>IF(ABS((GP25-GQ25)/GQ25)&lt;200%,IF(AND(GP25&lt;0,GQ25&lt;0),((GP25-GQ25)/GQ25),((GP25-GQ25)/ABS(GQ25))),"N/A")</f>
        <v>N/A</v>
      </c>
      <c r="GS25" s="48">
        <v>-55665</v>
      </c>
      <c r="GT25" s="44">
        <v>-45898</v>
      </c>
      <c r="GU25" s="45">
        <f>IF(ABS((GS25-GT25)/GT25)&lt;200%,IF(AND(GS25&lt;0,GT25&lt;0),((GS25-GT25)/GT25),((GS25-GT25)/ABS(GT25))),"N/A")</f>
        <v>0.21279794326550178</v>
      </c>
      <c r="GW25" s="48">
        <v>-3716</v>
      </c>
      <c r="GX25" s="44">
        <v>1562</v>
      </c>
      <c r="GY25" s="45" t="str">
        <f>IF(ABS((GW25-GX25)/GX25)&lt;200%,IF(AND(GW25&lt;0,GX25&lt;0),((GW25-GX25)/GX25),((GW25-GX25)/ABS(GX25))),"N/A")</f>
        <v>N/A</v>
      </c>
      <c r="GZ25" s="48">
        <v>4127</v>
      </c>
      <c r="HA25" s="44">
        <v>28431</v>
      </c>
      <c r="HB25" s="45">
        <f>IF(ABS((GZ25-HA25)/HA25)&lt;200%,IF(AND(GZ25&lt;0,HA25&lt;0),((GZ25-HA25)/HA25),((GZ25-HA25)/ABS(HA25))),"N/A")</f>
        <v>-0.85484154619957087</v>
      </c>
      <c r="HC25" s="48">
        <v>-42676</v>
      </c>
      <c r="HD25" s="44">
        <v>5282</v>
      </c>
      <c r="HE25" s="45" t="str">
        <f>IF(ABS((HC25-HD25)/HD25)&lt;200%,IF(AND(HC25&lt;0,HD25&lt;0),((HC25-HD25)/HD25),((HC25-HD25)/ABS(HD25))),"N/A")</f>
        <v>N/A</v>
      </c>
      <c r="HF25" s="48">
        <v>-82715</v>
      </c>
      <c r="HG25" s="44">
        <v>-90940</v>
      </c>
      <c r="HH25" s="45">
        <f>IF(ABS((HF25-HG25)/HG25)&lt;200%,IF(AND(HF25&lt;0,HG25&lt;0),((HF25-HG25)/HG25),((HF25-HG25)/ABS(HG25))),"N/A")</f>
        <v>-9.0444248955355175E-2</v>
      </c>
      <c r="HI25" s="48">
        <v>411</v>
      </c>
      <c r="HJ25" s="44">
        <v>29993</v>
      </c>
      <c r="HK25" s="45">
        <f>IF(ABS((HI25-HJ25)/HJ25)&lt;200%,IF(AND(HI25&lt;0,HJ25&lt;0),((HI25-HJ25)/HJ25),((HI25-HJ25)/ABS(HJ25))),"N/A")</f>
        <v>-0.98629680258727037</v>
      </c>
      <c r="HL25" s="48">
        <v>-42265</v>
      </c>
      <c r="HM25" s="44">
        <v>35275</v>
      </c>
      <c r="HN25" s="45" t="str">
        <f>IF(ABS((HL25-HM25)/HM25)&lt;200%,IF(AND(HL25&lt;0,HM25&lt;0),((HL25-HM25)/HM25),((HL25-HM25)/ABS(HM25))),"N/A")</f>
        <v>N/A</v>
      </c>
      <c r="HO25" s="48">
        <v>-124980</v>
      </c>
      <c r="HP25" s="44">
        <v>-55665</v>
      </c>
      <c r="HQ25" s="45">
        <f>IF(ABS((HO25-HP25)/HP25)&lt;200%,IF(AND(HO25&lt;0,HP25&lt;0),((HO25-HP25)/HP25),((HO25-HP25)/ABS(HP25))),"N/A")</f>
        <v>1.2452169226623551</v>
      </c>
      <c r="HS25" s="48">
        <v>-54006</v>
      </c>
      <c r="HT25" s="44">
        <v>-3716</v>
      </c>
      <c r="HU25" s="45" t="str">
        <f>IF(ABS((HS25-HT25)/HT25)&lt;200%,IF(AND(HS25&lt;0,HT25&lt;0),((HS25-HT25)/HT25),((HS25-HT25)/ABS(HT25))),"N/A")</f>
        <v>N/A</v>
      </c>
      <c r="HV25" s="48">
        <v>-50008</v>
      </c>
      <c r="HW25" s="44">
        <v>4127</v>
      </c>
      <c r="HX25" s="45" t="str">
        <f>IF(ABS((HV25-HW25)/HW25)&lt;200%,IF(AND(HV25&lt;0,HW25&lt;0),((HV25-HW25)/HW25),((HV25-HW25)/ABS(HW25))),"N/A")</f>
        <v>N/A</v>
      </c>
      <c r="HY25" s="48">
        <v>104014</v>
      </c>
      <c r="HZ25" s="44">
        <v>-42676</v>
      </c>
      <c r="IA25" s="45" t="str">
        <f>IF(ABS((HY25-HZ25)/HZ25)&lt;200%,IF(AND(HY25&lt;0,HZ25&lt;0),((HY25-HZ25)/HZ25),((HY25-HZ25)/ABS(HZ25))),"N/A")</f>
        <v>N/A</v>
      </c>
      <c r="IB25" s="48">
        <v>0</v>
      </c>
      <c r="IC25" s="44">
        <v>-82715</v>
      </c>
      <c r="ID25" s="45">
        <f>IF(ABS((IB25-IC25)/IC25)&lt;200%,IF(AND(IB25&lt;0,IC25&lt;0),((IB25-IC25)/IC25),((IB25-IC25)/ABS(IC25))),"N/A")</f>
        <v>1</v>
      </c>
      <c r="IE25" s="48">
        <v>-104014</v>
      </c>
      <c r="IF25" s="44">
        <v>411</v>
      </c>
      <c r="IG25" s="45" t="str">
        <f>IF(ABS((IE25-IF25)/IF25)&lt;200%,IF(AND(IE25&lt;0,IF25&lt;0),((IE25-IF25)/IF25),((IE25-IF25)/ABS(IF25))),"N/A")</f>
        <v>N/A</v>
      </c>
      <c r="IH25" s="48">
        <v>0</v>
      </c>
      <c r="II25" s="44">
        <v>-42265</v>
      </c>
      <c r="IJ25" s="45">
        <f>IF(ABS((IH25-II25)/II25)&lt;200%,IF(AND(IH25&lt;0,II25&lt;0),((IH25-II25)/II25),((IH25-II25)/ABS(II25))),"N/A")</f>
        <v>1</v>
      </c>
      <c r="IK25" s="48">
        <v>0</v>
      </c>
      <c r="IL25" s="44">
        <v>-124980</v>
      </c>
      <c r="IM25" s="45">
        <f>IF(ABS((IK25-IL25)/IL25)&lt;200%,IF(AND(IK25&lt;0,IL25&lt;0),((IK25-IL25)/IL25),((IK25-IL25)/ABS(IL25))),"N/A")</f>
        <v>1</v>
      </c>
    </row>
    <row r="26" spans="1:247" outlineLevel="1">
      <c r="A26" s="78" t="s">
        <v>25</v>
      </c>
      <c r="B26" s="78"/>
      <c r="C26" s="79" t="s">
        <v>204</v>
      </c>
      <c r="D26" s="80" t="s">
        <v>26</v>
      </c>
      <c r="E26" s="80" t="s">
        <v>698</v>
      </c>
      <c r="F26" s="433"/>
      <c r="G26" s="81">
        <f>SUM(G24:G25)</f>
        <v>39663</v>
      </c>
      <c r="H26" s="81">
        <f>SUM(H24:H25)</f>
        <v>81446</v>
      </c>
      <c r="I26" s="82">
        <f t="shared" ref="I26" si="721">(G26-H26)/ABS(H26)</f>
        <v>-0.51301475824472653</v>
      </c>
      <c r="J26" s="81">
        <f>SUM(J24:J25)</f>
        <v>-9024</v>
      </c>
      <c r="K26" s="81">
        <f>SUM(K24:K25)</f>
        <v>172422</v>
      </c>
      <c r="L26" s="82">
        <f t="shared" ref="L26" si="722">(J26-K26)/ABS(K26)</f>
        <v>-1.0523367087726625</v>
      </c>
      <c r="M26" s="81">
        <f>SUM(M24:M25)</f>
        <v>-59567</v>
      </c>
      <c r="N26" s="81">
        <f>SUM(N24:N25)</f>
        <v>226308</v>
      </c>
      <c r="O26" s="82">
        <f t="shared" ref="O26" si="723">(M26-N26)/ABS(N26)</f>
        <v>-1.2632120826484261</v>
      </c>
      <c r="P26" s="81">
        <f>SUM(P24:P25)</f>
        <v>241384</v>
      </c>
      <c r="Q26" s="81">
        <f>SUM(Q24:Q25)</f>
        <v>427065</v>
      </c>
      <c r="R26" s="82">
        <f t="shared" ref="R26" si="724">(P26-Q26)/ABS(Q26)</f>
        <v>-0.43478393218830858</v>
      </c>
      <c r="S26" s="81">
        <f>SUM(S24:S25)</f>
        <v>30639</v>
      </c>
      <c r="T26" s="81">
        <f>SUM(T24:T25)</f>
        <v>253868</v>
      </c>
      <c r="U26" s="82">
        <f t="shared" ref="U26" si="725">(S26-T26)/ABS(T26)</f>
        <v>-0.8793112956339515</v>
      </c>
      <c r="V26" s="81">
        <f>SUM(V24:V25)</f>
        <v>-28928</v>
      </c>
      <c r="W26" s="81">
        <f>SUM(W24:W25)</f>
        <v>480176</v>
      </c>
      <c r="X26" s="82">
        <f t="shared" ref="X26" si="726">(V26-W26)/ABS(W26)</f>
        <v>-1.0602445769884377</v>
      </c>
      <c r="Y26" s="81">
        <f>+Y24+Y25</f>
        <v>212456</v>
      </c>
      <c r="Z26" s="81">
        <v>880399</v>
      </c>
      <c r="AA26" s="82">
        <f t="shared" ref="AA26" si="727">(Y26-Z26)/ABS(Z26)</f>
        <v>-0.75868214298289749</v>
      </c>
      <c r="AB26" s="83"/>
      <c r="AC26" s="81">
        <f>AC24+AC25</f>
        <v>66707</v>
      </c>
      <c r="AD26" s="81">
        <f t="shared" si="573"/>
        <v>39663</v>
      </c>
      <c r="AE26" s="82">
        <f t="shared" ref="AE26" si="728">(AC26-AD26)/ABS(AD26)</f>
        <v>0.68184454025161989</v>
      </c>
      <c r="AF26" s="81">
        <f>AF24+AF25</f>
        <v>286046</v>
      </c>
      <c r="AG26" s="81">
        <f t="shared" si="575"/>
        <v>-9024</v>
      </c>
      <c r="AH26" s="82">
        <f t="shared" ref="AH26" si="729">(AF26-AG26)/ABS(AG26)</f>
        <v>32.698359929078016</v>
      </c>
      <c r="AI26" s="81">
        <f>AI24+AI25</f>
        <v>-6914</v>
      </c>
      <c r="AJ26" s="81">
        <f t="shared" si="577"/>
        <v>-59567</v>
      </c>
      <c r="AK26" s="82">
        <f t="shared" ref="AK26" si="730">(AI26-AJ26)/ABS(AJ26)</f>
        <v>0.88392902110228821</v>
      </c>
      <c r="AL26" s="81">
        <f>+AL24+AL25</f>
        <v>369031</v>
      </c>
      <c r="AM26" s="81">
        <f t="shared" si="579"/>
        <v>241384</v>
      </c>
      <c r="AN26" s="82">
        <f t="shared" ref="AN26" si="731">(AL26-AM26)/ABS(AM26)</f>
        <v>0.52881301163291683</v>
      </c>
      <c r="AO26" s="81">
        <f>+AO24+AO25</f>
        <v>352753</v>
      </c>
      <c r="AP26" s="81">
        <f t="shared" si="581"/>
        <v>30639</v>
      </c>
      <c r="AQ26" s="82">
        <f t="shared" ref="AQ26" si="732">(AO26-AP26)/ABS(AP26)</f>
        <v>10.513202128006789</v>
      </c>
      <c r="AR26" s="81">
        <f>+AR24+AR25</f>
        <v>345839</v>
      </c>
      <c r="AS26" s="81">
        <f t="shared" si="583"/>
        <v>-28928</v>
      </c>
      <c r="AT26" s="82">
        <f t="shared" ref="AT26" si="733">(AR26-AS26)/ABS(AS26)</f>
        <v>12.955164546460177</v>
      </c>
      <c r="AU26" s="81">
        <f>+AU24+AU25</f>
        <v>714870</v>
      </c>
      <c r="AV26" s="81">
        <f t="shared" si="585"/>
        <v>212456</v>
      </c>
      <c r="AW26" s="82">
        <f t="shared" ref="AW26" si="734">(AU26-AV26)/ABS(AV26)</f>
        <v>2.3647908272771776</v>
      </c>
      <c r="AX26" s="83"/>
      <c r="AY26" s="81">
        <f t="shared" si="105"/>
        <v>6689</v>
      </c>
      <c r="AZ26" s="81">
        <f t="shared" si="587"/>
        <v>66707</v>
      </c>
      <c r="BA26" s="82">
        <f t="shared" ref="BA26" si="735">(AY26-AZ26)/ABS(AZ26)</f>
        <v>-0.89972566597208692</v>
      </c>
      <c r="BB26" s="81">
        <f t="shared" si="106"/>
        <v>60607</v>
      </c>
      <c r="BC26" s="81">
        <f t="shared" si="589"/>
        <v>286046</v>
      </c>
      <c r="BD26" s="82">
        <f t="shared" ref="BD26" si="736">(BB26-BC26)/ABS(BC26)</f>
        <v>-0.78812149094900819</v>
      </c>
      <c r="BE26" s="81">
        <f t="shared" si="107"/>
        <v>-1356</v>
      </c>
      <c r="BF26" s="81">
        <f t="shared" si="591"/>
        <v>-6914</v>
      </c>
      <c r="BG26" s="82">
        <f t="shared" ref="BG26" si="737">(BE26-BF26)/ABS(BF26)</f>
        <v>0.80387619323112525</v>
      </c>
      <c r="BH26" s="81">
        <f t="shared" si="108"/>
        <v>131978</v>
      </c>
      <c r="BI26" s="81">
        <f t="shared" si="593"/>
        <v>369031</v>
      </c>
      <c r="BJ26" s="82">
        <f t="shared" ref="BJ26" si="738">(BH26-BI26)/ABS(BI26)</f>
        <v>-0.64236608848579113</v>
      </c>
      <c r="BK26" s="81">
        <f t="shared" si="109"/>
        <v>67296</v>
      </c>
      <c r="BL26" s="81">
        <f t="shared" si="595"/>
        <v>352753</v>
      </c>
      <c r="BM26" s="82">
        <f t="shared" ref="BM26" si="739">(BK26-BL26)/ABS(BL26)</f>
        <v>-0.80922628581472023</v>
      </c>
      <c r="BN26" s="81">
        <f t="shared" si="110"/>
        <v>65940</v>
      </c>
      <c r="BO26" s="81">
        <f t="shared" si="597"/>
        <v>345839</v>
      </c>
      <c r="BP26" s="82">
        <f t="shared" ref="BP26" si="740">(BN26-BO26)/ABS(BO26)</f>
        <v>-0.80933324466008749</v>
      </c>
      <c r="BQ26" s="81">
        <f t="shared" si="111"/>
        <v>197918</v>
      </c>
      <c r="BR26" s="81">
        <f t="shared" si="599"/>
        <v>714870</v>
      </c>
      <c r="BS26" s="82">
        <f t="shared" ref="BS26" si="741">(BQ26-BR26)/ABS(BR26)</f>
        <v>-0.72314127044077947</v>
      </c>
      <c r="BT26" s="83"/>
      <c r="BU26" s="84">
        <f t="shared" si="35"/>
        <v>51</v>
      </c>
      <c r="BV26" s="81">
        <v>6689</v>
      </c>
      <c r="BW26" s="82">
        <f t="shared" ref="BW26" si="742">(BU26-BV26)/ABS(BV26)</f>
        <v>-0.99237554193451938</v>
      </c>
      <c r="BX26" s="84">
        <f t="shared" si="37"/>
        <v>8723</v>
      </c>
      <c r="BY26" s="81">
        <v>60607</v>
      </c>
      <c r="BZ26" s="82">
        <f t="shared" ref="BZ26" si="743">(BX26-BY26)/ABS(BY26)</f>
        <v>-0.85607273087267144</v>
      </c>
      <c r="CA26" s="84">
        <f t="shared" si="39"/>
        <v>16689</v>
      </c>
      <c r="CB26" s="81">
        <v>-1356</v>
      </c>
      <c r="CC26" s="82">
        <f t="shared" ref="CC26" si="744">(CA26-CB26)/ABS(CB26)</f>
        <v>13.307522123893806</v>
      </c>
      <c r="CD26" s="84">
        <f t="shared" si="41"/>
        <v>122375</v>
      </c>
      <c r="CE26" s="81">
        <v>131978</v>
      </c>
      <c r="CF26" s="82">
        <f t="shared" ref="CF26" si="745">(CD26-CE26)/ABS(CE26)</f>
        <v>-7.27621270211702E-2</v>
      </c>
      <c r="CG26" s="84">
        <f t="shared" si="43"/>
        <v>8774</v>
      </c>
      <c r="CH26" s="81">
        <v>67296</v>
      </c>
      <c r="CI26" s="82">
        <f t="shared" ref="CI26" si="746">(CG26-CH26)/ABS(CH26)</f>
        <v>-0.8696207798383262</v>
      </c>
      <c r="CJ26" s="84">
        <f t="shared" si="45"/>
        <v>25463</v>
      </c>
      <c r="CK26" s="81">
        <v>65940</v>
      </c>
      <c r="CL26" s="82">
        <f t="shared" ref="CL26" si="747">(CJ26-CK26)/ABS(CK26)</f>
        <v>-0.61384592053381859</v>
      </c>
      <c r="CM26" s="84">
        <f t="shared" si="47"/>
        <v>147838</v>
      </c>
      <c r="CN26" s="81">
        <v>197918</v>
      </c>
      <c r="CO26" s="82">
        <f t="shared" ref="CO26" si="748">(CM26-CN26)/ABS(CN26)</f>
        <v>-0.25303408482300749</v>
      </c>
      <c r="CP26" s="83"/>
      <c r="CQ26" s="84">
        <f t="shared" si="49"/>
        <v>42642</v>
      </c>
      <c r="CR26" s="81">
        <v>51</v>
      </c>
      <c r="CS26" s="82">
        <f t="shared" ref="CS26" si="749">(CQ26-CR26)/ABS(CR26)</f>
        <v>835.11764705882354</v>
      </c>
      <c r="CT26" s="84">
        <f t="shared" si="51"/>
        <v>43140</v>
      </c>
      <c r="CU26" s="81">
        <v>8723</v>
      </c>
      <c r="CV26" s="82">
        <f t="shared" ref="CV26" si="750">(CT26-CU26)/ABS(CU26)</f>
        <v>3.9455462570216668</v>
      </c>
      <c r="CW26" s="84">
        <f t="shared" si="53"/>
        <v>75873</v>
      </c>
      <c r="CX26" s="81">
        <v>16689</v>
      </c>
      <c r="CY26" s="82">
        <f t="shared" ref="CY26" si="751">(CW26-CX26)/ABS(CX26)</f>
        <v>3.5462879741146862</v>
      </c>
      <c r="CZ26" s="84">
        <f t="shared" si="55"/>
        <v>169448</v>
      </c>
      <c r="DA26" s="81">
        <v>122375</v>
      </c>
      <c r="DB26" s="82">
        <f t="shared" ref="DB26" si="752">(CZ26-DA26)/ABS(DA26)</f>
        <v>0.38466189989785493</v>
      </c>
      <c r="DC26" s="84">
        <f t="shared" si="57"/>
        <v>85782</v>
      </c>
      <c r="DD26" s="81">
        <v>8774</v>
      </c>
      <c r="DE26" s="82">
        <f t="shared" ref="DE26" si="753">(DC26-DD26)/ABS(DD26)</f>
        <v>8.7768406656029185</v>
      </c>
      <c r="DF26" s="84">
        <f t="shared" si="59"/>
        <v>161655</v>
      </c>
      <c r="DG26" s="81">
        <v>25463</v>
      </c>
      <c r="DH26" s="82">
        <f t="shared" ref="DH26" si="754">(DF26-DG26)/ABS(DG26)</f>
        <v>5.3486234929112833</v>
      </c>
      <c r="DI26" s="84">
        <f t="shared" si="61"/>
        <v>331103</v>
      </c>
      <c r="DJ26" s="81">
        <v>147838</v>
      </c>
      <c r="DK26" s="82">
        <f t="shared" ref="DK26" si="755">(DI26-DJ26)/ABS(DJ26)</f>
        <v>1.2396339236190965</v>
      </c>
      <c r="DL26" s="83"/>
      <c r="DM26" s="84">
        <v>100425</v>
      </c>
      <c r="DN26" s="81">
        <v>42642</v>
      </c>
      <c r="DO26" s="82">
        <f t="shared" si="63"/>
        <v>1.355072463768116</v>
      </c>
      <c r="DP26" s="84">
        <v>76710</v>
      </c>
      <c r="DQ26" s="81">
        <v>43140</v>
      </c>
      <c r="DR26" s="82">
        <f t="shared" si="64"/>
        <v>0.77816411682892905</v>
      </c>
      <c r="DS26" s="84">
        <v>161806</v>
      </c>
      <c r="DT26" s="81">
        <v>75873</v>
      </c>
      <c r="DU26" s="82">
        <f t="shared" si="65"/>
        <v>1.1325899858974866</v>
      </c>
      <c r="DV26" s="84">
        <v>254276</v>
      </c>
      <c r="DW26" s="81">
        <v>169448</v>
      </c>
      <c r="DX26" s="82">
        <f t="shared" si="66"/>
        <v>0.50061375761295501</v>
      </c>
      <c r="DY26" s="84">
        <v>177135</v>
      </c>
      <c r="DZ26" s="81">
        <v>85782</v>
      </c>
      <c r="EA26" s="82">
        <f t="shared" si="67"/>
        <v>1.0649436944813597</v>
      </c>
      <c r="EB26" s="84">
        <v>338941</v>
      </c>
      <c r="EC26" s="81">
        <v>161655</v>
      </c>
      <c r="ED26" s="82">
        <f t="shared" si="68"/>
        <v>1.0966935758250596</v>
      </c>
      <c r="EE26" s="84">
        <v>593217</v>
      </c>
      <c r="EF26" s="81">
        <v>331103</v>
      </c>
      <c r="EG26" s="82">
        <f t="shared" si="69"/>
        <v>0.79163885558270386</v>
      </c>
      <c r="EH26" s="83"/>
      <c r="EI26" s="84">
        <v>85625</v>
      </c>
      <c r="EJ26" s="81">
        <v>100425</v>
      </c>
      <c r="EK26" s="82">
        <f t="shared" ref="EK26" si="756">(EI26-EJ26)/ABS(EJ26)</f>
        <v>-0.14737366193676874</v>
      </c>
      <c r="EL26" s="84">
        <v>100645</v>
      </c>
      <c r="EM26" s="81">
        <v>76710</v>
      </c>
      <c r="EN26" s="82">
        <f t="shared" ref="EN26" si="757">(EL26-EM26)/ABS(EM26)</f>
        <v>0.31201929344283663</v>
      </c>
      <c r="EO26" s="84">
        <v>93570</v>
      </c>
      <c r="EP26" s="81">
        <v>161806</v>
      </c>
      <c r="EQ26" s="82">
        <f t="shared" ref="EQ26" si="758">(EO26-EP26)/ABS(EP26)</f>
        <v>-0.42171489314364113</v>
      </c>
      <c r="ER26" s="84">
        <v>-30602</v>
      </c>
      <c r="ES26" s="81">
        <v>254276</v>
      </c>
      <c r="ET26" s="82">
        <f t="shared" ref="ET26" si="759">(ER26-ES26)/ABS(ES26)</f>
        <v>-1.1203495414431563</v>
      </c>
      <c r="EU26" s="84">
        <v>186270</v>
      </c>
      <c r="EV26" s="81">
        <v>177135</v>
      </c>
      <c r="EW26" s="82">
        <f t="shared" ref="EW26" si="760">(EU26-EV26)/ABS(EV26)</f>
        <v>5.1570835803200946E-2</v>
      </c>
      <c r="EX26" s="84">
        <v>279840</v>
      </c>
      <c r="EY26" s="81">
        <v>338941</v>
      </c>
      <c r="EZ26" s="82">
        <f t="shared" ref="EZ26" si="761">(EX26-EY26)/ABS(EY26)</f>
        <v>-0.17436958054646678</v>
      </c>
      <c r="FA26" s="84">
        <v>249238</v>
      </c>
      <c r="FB26" s="81">
        <v>593217</v>
      </c>
      <c r="FC26" s="82">
        <f t="shared" ref="FC26" si="762">(FA26-FB26)/ABS(FB26)</f>
        <v>-0.57985357803299631</v>
      </c>
      <c r="FD26" s="83"/>
      <c r="FE26" s="84">
        <v>79063</v>
      </c>
      <c r="FF26" s="81">
        <v>85625</v>
      </c>
      <c r="FG26" s="82">
        <f t="shared" ref="FG26" si="763">(FE26-FF26)/ABS(FF26)</f>
        <v>-7.6636496350364958E-2</v>
      </c>
      <c r="FH26" s="84">
        <v>47548</v>
      </c>
      <c r="FI26" s="81">
        <v>100645</v>
      </c>
      <c r="FJ26" s="82">
        <f t="shared" ref="FJ26" si="764">(FH26-FI26)/ABS(FI26)</f>
        <v>-0.52756719161408916</v>
      </c>
      <c r="FK26" s="84">
        <v>7187</v>
      </c>
      <c r="FL26" s="81">
        <v>93570</v>
      </c>
      <c r="FM26" s="82">
        <f t="shared" ref="FM26" si="765">(FK26-FL26)/ABS(FL26)</f>
        <v>-0.9231911937586833</v>
      </c>
      <c r="FN26" s="84">
        <v>174376</v>
      </c>
      <c r="FO26" s="81">
        <v>-30602</v>
      </c>
      <c r="FP26" s="82">
        <f t="shared" ref="FP26" si="766">(FN26-FO26)/ABS(FO26)</f>
        <v>6.6981896608064835</v>
      </c>
      <c r="FQ26" s="84">
        <v>126611</v>
      </c>
      <c r="FR26" s="81">
        <v>186270</v>
      </c>
      <c r="FS26" s="82">
        <f t="shared" ref="FS26" si="767">(FQ26-FR26)/ABS(FR26)</f>
        <v>-0.32028238578407686</v>
      </c>
      <c r="FT26" s="84">
        <v>133798</v>
      </c>
      <c r="FU26" s="81">
        <v>279840</v>
      </c>
      <c r="FV26" s="82">
        <f t="shared" ref="FV26" si="768">(FT26-FU26)/ABS(FU26)</f>
        <v>-0.52187678673527726</v>
      </c>
      <c r="FW26" s="84">
        <v>308174</v>
      </c>
      <c r="FX26" s="81">
        <v>249238</v>
      </c>
      <c r="FY26" s="82">
        <f t="shared" ref="FY26" si="769">(FW26-FX26)/ABS(FX26)</f>
        <v>0.23646474454136207</v>
      </c>
      <c r="GA26" s="84">
        <v>-7980</v>
      </c>
      <c r="GB26" s="81">
        <v>79063</v>
      </c>
      <c r="GC26" s="82">
        <f t="shared" ref="GC26" si="770">(GA26-GB26)/ABS(GB26)</f>
        <v>-1.1009321680179098</v>
      </c>
      <c r="GD26" s="84">
        <v>35204</v>
      </c>
      <c r="GE26" s="81">
        <v>47548</v>
      </c>
      <c r="GF26" s="82">
        <f t="shared" ref="GF26" si="771">IF(AND(GD26&lt;0,GE26&lt;0),((GD26-GE26)/GE26),((GD26-GE26)/ABS(GE26)))</f>
        <v>-0.25961134011945824</v>
      </c>
      <c r="GG26" s="84">
        <v>7353</v>
      </c>
      <c r="GH26" s="81">
        <v>7187</v>
      </c>
      <c r="GI26" s="82">
        <f t="shared" ref="GI26" si="772">(GG26-GH26)/ABS(GH26)</f>
        <v>2.309725893975233E-2</v>
      </c>
      <c r="GJ26" s="84">
        <v>202666</v>
      </c>
      <c r="GK26" s="81">
        <v>174376</v>
      </c>
      <c r="GL26" s="82">
        <f t="shared" ref="GL26" si="773">(GJ26-GK26)/ABS(GK26)</f>
        <v>0.16223562875625086</v>
      </c>
      <c r="GM26" s="84">
        <v>27224</v>
      </c>
      <c r="GN26" s="81">
        <v>126611</v>
      </c>
      <c r="GO26" s="82">
        <f t="shared" ref="GO26" si="774">IF(AND(GM26&lt;0,GN26&lt;0),((GM26-GN26)/GN26),((GM26-GN26)/ABS(GN26)))</f>
        <v>-0.78497918822219237</v>
      </c>
      <c r="GP26" s="84">
        <v>34577</v>
      </c>
      <c r="GQ26" s="81">
        <v>133798</v>
      </c>
      <c r="GR26" s="82">
        <f t="shared" ref="GR26" si="775">(GP26-GQ26)/ABS(GQ26)</f>
        <v>-0.74157311768486822</v>
      </c>
      <c r="GS26" s="84">
        <v>237243</v>
      </c>
      <c r="GT26" s="81">
        <v>308174</v>
      </c>
      <c r="GU26" s="82">
        <f t="shared" ref="GU26" si="776">(GS26-GT26)/ABS(GT26)</f>
        <v>-0.23016542602555698</v>
      </c>
      <c r="GW26" s="84">
        <v>127724</v>
      </c>
      <c r="GX26" s="81">
        <v>-7980</v>
      </c>
      <c r="GY26" s="82">
        <f t="shared" ref="GY26" si="777">(GW26-GX26)/ABS(GX26)</f>
        <v>17.005513784461154</v>
      </c>
      <c r="GZ26" s="84">
        <v>205009</v>
      </c>
      <c r="HA26" s="81">
        <v>35204</v>
      </c>
      <c r="HB26" s="82">
        <f t="shared" ref="HB26:HB27" si="778">IF(AND(GZ26&lt;0,HA26&lt;0),((GZ26-HA26)/HA26),((GZ26-HA26)/ABS(HA26)))</f>
        <v>4.8234575616407227</v>
      </c>
      <c r="HC26" s="84">
        <v>172914</v>
      </c>
      <c r="HD26" s="81">
        <v>7353</v>
      </c>
      <c r="HE26" s="82">
        <f t="shared" ref="HE26" si="779">(HC26-HD26)/ABS(HD26)</f>
        <v>22.51611587107303</v>
      </c>
      <c r="HF26" s="84">
        <v>266986</v>
      </c>
      <c r="HG26" s="81">
        <v>202666</v>
      </c>
      <c r="HH26" s="82">
        <f t="shared" ref="HH26" si="780">(HF26-HG26)/ABS(HG26)</f>
        <v>0.31736946503113495</v>
      </c>
      <c r="HI26" s="84">
        <v>332733</v>
      </c>
      <c r="HJ26" s="81">
        <v>27224</v>
      </c>
      <c r="HK26" s="82">
        <f t="shared" ref="HK26:HK27" si="781">IF(AND(HI26&lt;0,HJ26&lt;0),((HI26-HJ26)/HJ26),((HI26-HJ26)/ABS(HJ26)))</f>
        <v>11.222046723479282</v>
      </c>
      <c r="HL26" s="84">
        <v>505647</v>
      </c>
      <c r="HM26" s="81">
        <v>34577</v>
      </c>
      <c r="HN26" s="82">
        <f t="shared" ref="HN26" si="782">(HL26-HM26)/ABS(HM26)</f>
        <v>13.623796165080835</v>
      </c>
      <c r="HO26" s="84">
        <v>772633</v>
      </c>
      <c r="HP26" s="81">
        <v>237243</v>
      </c>
      <c r="HQ26" s="82">
        <f t="shared" ref="HQ26" si="783">(HO26-HP26)/ABS(HP26)</f>
        <v>2.2567156881341073</v>
      </c>
      <c r="HS26" s="84">
        <v>186796</v>
      </c>
      <c r="HT26" s="81">
        <v>127724</v>
      </c>
      <c r="HU26" s="82">
        <f t="shared" ref="HU26" si="784">(HS26-HT26)/ABS(HT26)</f>
        <v>0.46249725971626321</v>
      </c>
      <c r="HV26" s="84">
        <v>222715</v>
      </c>
      <c r="HW26" s="81">
        <v>205009</v>
      </c>
      <c r="HX26" s="82">
        <f t="shared" ref="HX26:HX27" si="785">IF(AND(HV26&lt;0,HW26&lt;0),((HV26-HW26)/HW26),((HV26-HW26)/ABS(HW26)))</f>
        <v>8.6366939988000532E-2</v>
      </c>
      <c r="HY26" s="84">
        <v>-409511</v>
      </c>
      <c r="HZ26" s="81">
        <v>172914</v>
      </c>
      <c r="IA26" s="82">
        <f t="shared" ref="IA26" si="786">(HY26-HZ26)/ABS(HZ26)</f>
        <v>-3.3682929086135305</v>
      </c>
      <c r="IB26" s="84">
        <v>0</v>
      </c>
      <c r="IC26" s="81">
        <v>266986</v>
      </c>
      <c r="ID26" s="82">
        <f t="shared" ref="ID26" si="787">(IB26-IC26)/ABS(IC26)</f>
        <v>-1</v>
      </c>
      <c r="IE26" s="84">
        <v>409511</v>
      </c>
      <c r="IF26" s="81">
        <v>332733</v>
      </c>
      <c r="IG26" s="82">
        <f t="shared" ref="IG26:IG27" si="788">IF(AND(IE26&lt;0,IF26&lt;0),((IE26-IF26)/IF26),((IE26-IF26)/ABS(IF26)))</f>
        <v>0.2307495799935684</v>
      </c>
      <c r="IH26" s="84">
        <v>0</v>
      </c>
      <c r="II26" s="81">
        <v>505647</v>
      </c>
      <c r="IJ26" s="82">
        <f t="shared" ref="IJ26" si="789">(IH26-II26)/ABS(II26)</f>
        <v>-1</v>
      </c>
      <c r="IK26" s="84">
        <v>0</v>
      </c>
      <c r="IL26" s="81">
        <v>772633</v>
      </c>
      <c r="IM26" s="82">
        <f t="shared" ref="IM26" si="790">(IK26-IL26)/ABS(IL26)</f>
        <v>-1</v>
      </c>
    </row>
    <row r="27" spans="1:247" outlineLevel="1">
      <c r="A27" s="42" t="s">
        <v>27</v>
      </c>
      <c r="B27" s="42"/>
      <c r="C27" s="53" t="s">
        <v>205</v>
      </c>
      <c r="D27" s="43" t="s">
        <v>202</v>
      </c>
      <c r="E27" s="43" t="s">
        <v>695</v>
      </c>
      <c r="F27" s="429"/>
      <c r="G27" s="44">
        <v>74611</v>
      </c>
      <c r="H27" s="44">
        <v>-13560</v>
      </c>
      <c r="I27" s="45">
        <f t="shared" ref="I27" si="791">IF(AND(G27&lt;0,H27&lt;0),((G27-H27)/H27),((G27-H27)/ABS(H27)))</f>
        <v>6.5022861356932156</v>
      </c>
      <c r="J27" s="44">
        <v>369109</v>
      </c>
      <c r="K27" s="44">
        <v>-11636</v>
      </c>
      <c r="L27" s="45">
        <f t="shared" ref="L27" si="792">IF(AND(J27&lt;0,K27&lt;0),((J27-K27)/K27),((J27-K27)/ABS(K27)))</f>
        <v>32.721295977999311</v>
      </c>
      <c r="M27" s="44">
        <v>242075</v>
      </c>
      <c r="N27" s="44">
        <v>-84096</v>
      </c>
      <c r="O27" s="45">
        <f t="shared" ref="O27" si="793">IF(AND(M27&lt;0,N27&lt;0),((M27-N27)/N27),((M27-N27)/ABS(N27)))</f>
        <v>3.8785554604261798</v>
      </c>
      <c r="P27" s="44">
        <v>-19872</v>
      </c>
      <c r="Q27" s="44">
        <v>77447</v>
      </c>
      <c r="R27" s="45">
        <f t="shared" ref="R27" si="794">IF(AND(P27&lt;0,Q27&lt;0),((P27-Q27)/Q27),((P27-Q27)/ABS(Q27)))</f>
        <v>-1.2565883765672008</v>
      </c>
      <c r="S27" s="44">
        <v>443720</v>
      </c>
      <c r="T27" s="44">
        <v>-25197</v>
      </c>
      <c r="U27" s="45">
        <f t="shared" ref="U27" si="795">IF(AND(S27&lt;0,T27&lt;0),((S27-T27)/T27),((S27-T27)/ABS(T27)))</f>
        <v>18.610032940429416</v>
      </c>
      <c r="V27" s="44">
        <v>685795</v>
      </c>
      <c r="W27" s="44">
        <v>-109292</v>
      </c>
      <c r="X27" s="45">
        <f t="shared" ref="X27" si="796">IF(AND(V27&lt;0,W27&lt;0),((V27-W27)/W27),((V27-W27)/ABS(W27)))</f>
        <v>7.2748874574534277</v>
      </c>
      <c r="Y27" s="44">
        <v>665923</v>
      </c>
      <c r="Z27" s="44">
        <v>-31845</v>
      </c>
      <c r="AA27" s="45">
        <f t="shared" ref="AA27" si="797">IF(AND(Y27&lt;0,Z27&lt;0),((Y27-Z27)/Z27),((Y27-Z27)/ABS(Z27)))</f>
        <v>21.911383262678598</v>
      </c>
      <c r="AB27" s="46"/>
      <c r="AC27" s="44">
        <v>-197475</v>
      </c>
      <c r="AD27" s="44">
        <f t="shared" si="573"/>
        <v>74611</v>
      </c>
      <c r="AE27" s="45">
        <f t="shared" ref="AE27" si="798">IF(AND(AC27&lt;0,AD27&lt;0),((AC27-AD27)/AD27),((AC27-AD27)/ABS(AD27)))</f>
        <v>-3.6467276943078097</v>
      </c>
      <c r="AF27" s="44">
        <v>-210315</v>
      </c>
      <c r="AG27" s="44">
        <f t="shared" si="575"/>
        <v>369109</v>
      </c>
      <c r="AH27" s="45">
        <f t="shared" ref="AH27" si="799">IF(AND(AF27&lt;0,AG27&lt;0),((AF27-AG27)/AG27),((AF27-AG27)/ABS(AG27)))</f>
        <v>-1.5697910373358548</v>
      </c>
      <c r="AI27" s="44">
        <v>-81489</v>
      </c>
      <c r="AJ27" s="44">
        <f t="shared" si="577"/>
        <v>242075</v>
      </c>
      <c r="AK27" s="45">
        <f t="shared" ref="AK27" si="800">IF(AND(AI27&lt;0,AJ27&lt;0),((AI27-AJ27)/AJ27),((AI27-AJ27)/ABS(AJ27)))</f>
        <v>-1.336627078384798</v>
      </c>
      <c r="AL27" s="44">
        <v>-364074</v>
      </c>
      <c r="AM27" s="44">
        <f t="shared" si="579"/>
        <v>-19872</v>
      </c>
      <c r="AN27" s="45">
        <f t="shared" ref="AN27" si="801">IF(AND(AL27&lt;0,AM27&lt;0),((AL27-AM27)/AM27),((AL27-AM27)/ABS(AM27)))</f>
        <v>17.320954106280194</v>
      </c>
      <c r="AO27" s="44">
        <v>-407790</v>
      </c>
      <c r="AP27" s="44">
        <f t="shared" si="581"/>
        <v>443720</v>
      </c>
      <c r="AQ27" s="45">
        <f t="shared" ref="AQ27" si="802">IF(AND(AO27&lt;0,AP27&lt;0),((AO27-AP27)/AP27),((AO27-AP27)/ABS(AP27)))</f>
        <v>-1.9190255115838817</v>
      </c>
      <c r="AR27" s="44">
        <v>-489279</v>
      </c>
      <c r="AS27" s="44">
        <f t="shared" si="583"/>
        <v>685795</v>
      </c>
      <c r="AT27" s="45">
        <f t="shared" ref="AT27" si="803">IF(AND(AR27&lt;0,AS27&lt;0),((AR27-AS27)/AS27),((AR27-AS27)/ABS(AS27)))</f>
        <v>-1.7134478962372137</v>
      </c>
      <c r="AU27" s="44">
        <v>-853353</v>
      </c>
      <c r="AV27" s="44">
        <f t="shared" si="585"/>
        <v>665923</v>
      </c>
      <c r="AW27" s="45">
        <f t="shared" ref="AW27" si="804">IF(AND(AU27&lt;0,AV27&lt;0),((AU27-AV27)/AV27),((AU27-AV27)/ABS(AV27)))</f>
        <v>-2.2814589674782217</v>
      </c>
      <c r="AX27" s="46"/>
      <c r="AY27" s="44">
        <f t="shared" si="105"/>
        <v>-165218</v>
      </c>
      <c r="AZ27" s="44">
        <f t="shared" si="587"/>
        <v>-197475</v>
      </c>
      <c r="BA27" s="45">
        <f t="shared" ref="BA27" si="805">IF(AND(AY27&lt;0,AZ27&lt;0),((AY27-AZ27)/AZ27),((AY27-AZ27)/ABS(AZ27)))</f>
        <v>-0.16334725914672743</v>
      </c>
      <c r="BB27" s="44">
        <f t="shared" si="106"/>
        <v>-366045</v>
      </c>
      <c r="BC27" s="44">
        <f t="shared" si="589"/>
        <v>-210315</v>
      </c>
      <c r="BD27" s="45">
        <f t="shared" ref="BD27" si="806">IF(AND(BB27&lt;0,BC27&lt;0),((BB27-BC27)/BC27),((BB27-BC27)/ABS(BC27)))</f>
        <v>0.74046073746523078</v>
      </c>
      <c r="BE27" s="44">
        <f t="shared" si="107"/>
        <v>-173366</v>
      </c>
      <c r="BF27" s="44">
        <f t="shared" si="591"/>
        <v>-81489</v>
      </c>
      <c r="BG27" s="45">
        <f t="shared" ref="BG27" si="807">IF(AND(BE27&lt;0,BF27&lt;0),((BE27-BF27)/BF27),((BE27-BF27)/ABS(BF27)))</f>
        <v>1.1274773282283499</v>
      </c>
      <c r="BH27" s="44">
        <f t="shared" si="108"/>
        <v>-254885</v>
      </c>
      <c r="BI27" s="44">
        <f t="shared" si="593"/>
        <v>-364074</v>
      </c>
      <c r="BJ27" s="45">
        <f t="shared" ref="BJ27" si="808">IF(AND(BH27&lt;0,BI27&lt;0),((BH27-BI27)/BI27),((BH27-BI27)/ABS(BI27)))</f>
        <v>-0.29990880974746892</v>
      </c>
      <c r="BK27" s="44">
        <f t="shared" si="109"/>
        <v>-531263</v>
      </c>
      <c r="BL27" s="44">
        <f t="shared" si="595"/>
        <v>-407790</v>
      </c>
      <c r="BM27" s="45">
        <f t="shared" ref="BM27" si="809">IF(AND(BK27&lt;0,BL27&lt;0),((BK27-BL27)/BL27),((BK27-BL27)/ABS(BL27)))</f>
        <v>0.30278574756614923</v>
      </c>
      <c r="BN27" s="44">
        <f t="shared" si="110"/>
        <v>-704629</v>
      </c>
      <c r="BO27" s="44">
        <f t="shared" si="597"/>
        <v>-489279</v>
      </c>
      <c r="BP27" s="45">
        <f t="shared" ref="BP27" si="810">IF(AND(BN27&lt;0,BO27&lt;0),((BN27-BO27)/BO27),((BN27-BO27)/ABS(BO27)))</f>
        <v>0.44013742670337375</v>
      </c>
      <c r="BQ27" s="44">
        <f t="shared" si="111"/>
        <v>-959514</v>
      </c>
      <c r="BR27" s="44">
        <f t="shared" si="599"/>
        <v>-853353</v>
      </c>
      <c r="BS27" s="45">
        <f t="shared" ref="BS27" si="811">IF(AND(BQ27&lt;0,BR27&lt;0),((BQ27-BR27)/BR27),((BQ27-BR27)/ABS(BR27)))</f>
        <v>0.1244045547387775</v>
      </c>
      <c r="BT27" s="46"/>
      <c r="BU27" s="48">
        <f t="shared" si="35"/>
        <v>-171939</v>
      </c>
      <c r="BV27" s="44">
        <v>-165218</v>
      </c>
      <c r="BW27" s="45">
        <f t="shared" ref="BW27" si="812">IF(AND(BU27&lt;0,BV27&lt;0),((BU27-BV27)/BV27),((BU27-BV27)/ABS(BV27)))</f>
        <v>4.0679586969942741E-2</v>
      </c>
      <c r="BX27" s="48">
        <f t="shared" si="37"/>
        <v>-493810</v>
      </c>
      <c r="BY27" s="44">
        <v>-366045</v>
      </c>
      <c r="BZ27" s="45">
        <f t="shared" ref="BZ27" si="813">IF(AND(BX27&lt;0,BY27&lt;0),((BX27-BY27)/BY27),((BX27-BY27)/ABS(BY27)))</f>
        <v>0.34904178448005024</v>
      </c>
      <c r="CA27" s="48">
        <f t="shared" si="39"/>
        <v>-169228</v>
      </c>
      <c r="CB27" s="44">
        <v>-173366</v>
      </c>
      <c r="CC27" s="45">
        <f t="shared" ref="CC27" si="814">IF(AND(CA27&lt;0,CB27&lt;0),((CA27-CB27)/CB27),((CA27-CB27)/ABS(CB27)))</f>
        <v>-2.3868578614030432E-2</v>
      </c>
      <c r="CD27" s="48">
        <f t="shared" si="41"/>
        <v>-30097</v>
      </c>
      <c r="CE27" s="44">
        <v>-254885</v>
      </c>
      <c r="CF27" s="45">
        <f t="shared" ref="CF27" si="815">IF(AND(CD27&lt;0,CE27&lt;0),((CD27-CE27)/CE27),((CD27-CE27)/ABS(CE27)))</f>
        <v>-0.88191929693783466</v>
      </c>
      <c r="CG27" s="48">
        <f t="shared" si="43"/>
        <v>-665749</v>
      </c>
      <c r="CH27" s="44">
        <v>-531263</v>
      </c>
      <c r="CI27" s="45">
        <f t="shared" ref="CI27" si="816">IF(AND(CG27&lt;0,CH27&lt;0),((CG27-CH27)/CH27),((CG27-CH27)/ABS(CH27)))</f>
        <v>0.25314392306635319</v>
      </c>
      <c r="CJ27" s="48">
        <f t="shared" si="45"/>
        <v>-834977</v>
      </c>
      <c r="CK27" s="44">
        <v>-704629</v>
      </c>
      <c r="CL27" s="45">
        <f t="shared" ref="CL27" si="817">IF(AND(CJ27&lt;0,CK27&lt;0),((CJ27-CK27)/CK27),((CJ27-CK27)/ABS(CK27)))</f>
        <v>0.1849881285045038</v>
      </c>
      <c r="CM27" s="48">
        <f t="shared" si="47"/>
        <v>-865074</v>
      </c>
      <c r="CN27" s="44">
        <v>-959514</v>
      </c>
      <c r="CO27" s="45">
        <f t="shared" ref="CO27" si="818">IF(AND(CM27&lt;0,CN27&lt;0),((CM27-CN27)/CN27),((CM27-CN27)/ABS(CN27)))</f>
        <v>-9.8424827568956791E-2</v>
      </c>
      <c r="CP27" s="46"/>
      <c r="CQ27" s="48">
        <f t="shared" si="49"/>
        <v>-20401</v>
      </c>
      <c r="CR27" s="44">
        <v>-171939</v>
      </c>
      <c r="CS27" s="45">
        <f t="shared" ref="CS27" si="819">IF(AND(CQ27&lt;0,CR27&lt;0),((CQ27-CR27)/CR27),((CQ27-CR27)/ABS(CR27)))</f>
        <v>-0.88134745462053399</v>
      </c>
      <c r="CT27" s="48">
        <f t="shared" si="51"/>
        <v>-29776</v>
      </c>
      <c r="CU27" s="44">
        <v>-493810</v>
      </c>
      <c r="CV27" s="45">
        <f t="shared" ref="CV27" si="820">IF(AND(CT27&lt;0,CU27&lt;0),((CT27-CU27)/CU27),((CT27-CU27)/ABS(CU27)))</f>
        <v>-0.93970150462728574</v>
      </c>
      <c r="CW27" s="48">
        <f t="shared" si="53"/>
        <v>-23869</v>
      </c>
      <c r="CX27" s="44">
        <v>-169228</v>
      </c>
      <c r="CY27" s="45">
        <f t="shared" ref="CY27" si="821">IF(AND(CW27&lt;0,CX27&lt;0),((CW27-CX27)/CX27),((CW27-CX27)/ABS(CX27)))</f>
        <v>-0.85895360105892637</v>
      </c>
      <c r="CZ27" s="48">
        <f t="shared" si="55"/>
        <v>-24984</v>
      </c>
      <c r="DA27" s="44">
        <v>-30097</v>
      </c>
      <c r="DB27" s="45">
        <f t="shared" ref="DB27" si="822">IF(AND(CZ27&lt;0,DA27&lt;0),((CZ27-DA27)/DA27),((CZ27-DA27)/ABS(DA27)))</f>
        <v>-0.16988404159883044</v>
      </c>
      <c r="DC27" s="48">
        <f t="shared" si="57"/>
        <v>-50177</v>
      </c>
      <c r="DD27" s="44">
        <v>-665749</v>
      </c>
      <c r="DE27" s="45">
        <f t="shared" ref="DE27" si="823">IF(AND(DC27&lt;0,DD27&lt;0),((DC27-DD27)/DD27),((DC27-DD27)/ABS(DD27)))</f>
        <v>-0.92463075423320196</v>
      </c>
      <c r="DF27" s="48">
        <f t="shared" si="59"/>
        <v>-74046</v>
      </c>
      <c r="DG27" s="44">
        <v>-834977</v>
      </c>
      <c r="DH27" s="45">
        <f t="shared" ref="DH27" si="824">IF(AND(DF27&lt;0,DG27&lt;0),((DF27-DG27)/DG27),((DF27-DG27)/ABS(DG27)))</f>
        <v>-0.91131971299808257</v>
      </c>
      <c r="DI27" s="48">
        <f t="shared" si="61"/>
        <v>-99030</v>
      </c>
      <c r="DJ27" s="44">
        <v>-865074</v>
      </c>
      <c r="DK27" s="45">
        <f t="shared" ref="DK27" si="825">IF(AND(DI27&lt;0,DJ27&lt;0),((DI27-DJ27)/DJ27),((DI27-DJ27)/ABS(DJ27)))</f>
        <v>-0.88552424416870701</v>
      </c>
      <c r="DL27" s="46"/>
      <c r="DM27" s="48">
        <v>-15463</v>
      </c>
      <c r="DN27" s="44">
        <v>-20401</v>
      </c>
      <c r="DO27" s="45">
        <f t="shared" ref="DO27:DO28" si="826">IF(AND(DM27&lt;0,DN27&lt;0),((DM27-DN27)/DN27),((DM27-DN27)/ABS(DN27)))</f>
        <v>-0.24204695848242733</v>
      </c>
      <c r="DP27" s="48">
        <v>-25719</v>
      </c>
      <c r="DQ27" s="44">
        <v>-29776</v>
      </c>
      <c r="DR27" s="45">
        <f t="shared" ref="DR27:DR28" si="827">IF(AND(DP27&lt;0,DQ27&lt;0),((DP27-DQ27)/DQ27),((DP27-DQ27)/ABS(DQ27)))</f>
        <v>-0.13625067168189145</v>
      </c>
      <c r="DS27" s="48">
        <v>-35463</v>
      </c>
      <c r="DT27" s="44">
        <v>-23869</v>
      </c>
      <c r="DU27" s="45">
        <f t="shared" ref="DU27:DU28" si="828">IF(AND(DS27&lt;0,DT27&lt;0),((DS27-DT27)/DT27),((DS27-DT27)/ABS(DT27)))</f>
        <v>0.48573463488206459</v>
      </c>
      <c r="DV27" s="48">
        <v>-41611</v>
      </c>
      <c r="DW27" s="44">
        <v>-24984</v>
      </c>
      <c r="DX27" s="45">
        <f t="shared" ref="DX27:DX28" si="829">IF(AND(DV27&lt;0,DW27&lt;0),((DV27-DW27)/DW27),((DV27-DW27)/ABS(DW27)))</f>
        <v>0.66550592379122642</v>
      </c>
      <c r="DY27" s="48">
        <v>-41182</v>
      </c>
      <c r="DZ27" s="44">
        <v>-50177</v>
      </c>
      <c r="EA27" s="45">
        <f t="shared" ref="EA27:EA28" si="830">IF(AND(DY27&lt;0,DZ27&lt;0),((DY27-DZ27)/DZ27),((DY27-DZ27)/ABS(DZ27)))</f>
        <v>-0.1792654004822927</v>
      </c>
      <c r="EB27" s="48">
        <v>-76645</v>
      </c>
      <c r="EC27" s="44">
        <v>-74046</v>
      </c>
      <c r="ED27" s="45">
        <f t="shared" ref="ED27:ED28" si="831">IF(AND(EB27&lt;0,EC27&lt;0),((EB27-EC27)/EC27),((EB27-EC27)/ABS(EC27)))</f>
        <v>3.5099802825270775E-2</v>
      </c>
      <c r="EE27" s="48">
        <v>-118256</v>
      </c>
      <c r="EF27" s="44">
        <v>-99030</v>
      </c>
      <c r="EG27" s="45">
        <f t="shared" ref="EG27:EG28" si="832">IF(AND(EE27&lt;0,EF27&lt;0),((EE27-EF27)/EF27),((EE27-EF27)/ABS(EF27)))</f>
        <v>0.19414318893264668</v>
      </c>
      <c r="EH27" s="46"/>
      <c r="EI27" s="48">
        <v>-21086</v>
      </c>
      <c r="EJ27" s="44">
        <v>-15463</v>
      </c>
      <c r="EK27" s="45">
        <f t="shared" ref="EK27:EK28" si="833">IF(AND(EI27&lt;0,EJ27&lt;0),((EI27-EJ27)/EJ27),((EI27-EJ27)/ABS(EJ27)))</f>
        <v>0.36364224277307122</v>
      </c>
      <c r="EL27" s="48">
        <v>-38381</v>
      </c>
      <c r="EM27" s="44">
        <v>-25719</v>
      </c>
      <c r="EN27" s="45">
        <f t="shared" ref="EN27:EN28" si="834">IF(AND(EL27&lt;0,EM27&lt;0),((EL27-EM27)/EM27),((EL27-EM27)/ABS(EM27)))</f>
        <v>0.49232085228819161</v>
      </c>
      <c r="EO27" s="48">
        <v>-43633</v>
      </c>
      <c r="EP27" s="44">
        <v>-35463</v>
      </c>
      <c r="EQ27" s="45">
        <f t="shared" ref="EQ27:EQ28" si="835">IF(AND(EO27&lt;0,EP27&lt;0),((EO27-EP27)/EP27),((EO27-EP27)/ABS(EP27)))</f>
        <v>0.23038096043763923</v>
      </c>
      <c r="ER27" s="48">
        <v>-47066</v>
      </c>
      <c r="ES27" s="44">
        <v>-41611</v>
      </c>
      <c r="ET27" s="45">
        <f t="shared" ref="ET27" si="836">IF(AND(ER27&lt;0,ES27&lt;0),((ER27-ES27)/ES27),((ER27-ES27)/ABS(ES27)))</f>
        <v>0.13109514311119655</v>
      </c>
      <c r="EU27" s="48">
        <v>-59467</v>
      </c>
      <c r="EV27" s="44">
        <v>-41182</v>
      </c>
      <c r="EW27" s="45">
        <f t="shared" ref="EW27:EW28" si="837">IF(AND(EU27&lt;0,EV27&lt;0),((EU27-EV27)/EV27),((EU27-EV27)/ABS(EV27)))</f>
        <v>0.44400466223107182</v>
      </c>
      <c r="EX27" s="48">
        <v>-103100</v>
      </c>
      <c r="EY27" s="44">
        <v>-76645</v>
      </c>
      <c r="EZ27" s="45">
        <f t="shared" ref="EZ27:EZ28" si="838">IF(AND(EX27&lt;0,EY27&lt;0),((EX27-EY27)/EY27),((EX27-EY27)/ABS(EY27)))</f>
        <v>0.34516276338965357</v>
      </c>
      <c r="FA27" s="48">
        <v>-150166</v>
      </c>
      <c r="FB27" s="44">
        <v>-118256</v>
      </c>
      <c r="FC27" s="45">
        <f t="shared" ref="FC27" si="839">IF(AND(FA27&lt;0,FB27&lt;0),((FA27-FB27)/FB27),((FA27-FB27)/ABS(FB27)))</f>
        <v>0.26983831687187121</v>
      </c>
      <c r="FD27" s="46"/>
      <c r="FE27" s="48">
        <v>-33945</v>
      </c>
      <c r="FF27" s="44">
        <v>-21086</v>
      </c>
      <c r="FG27" s="45">
        <f t="shared" ref="FG27" si="840">IF(AND(FE27&lt;0,FF27&lt;0),((FE27-FF27)/FF27),((FE27-FF27)/ABS(FF27)))</f>
        <v>0.60983591008251925</v>
      </c>
      <c r="FH27" s="48">
        <v>-53732</v>
      </c>
      <c r="FI27" s="44">
        <v>-38381</v>
      </c>
      <c r="FJ27" s="45">
        <f t="shared" ref="FJ27" si="841">IF(AND(FH27&lt;0,FI27&lt;0),((FH27-FI27)/FI27),((FH27-FI27)/ABS(FI27)))</f>
        <v>0.39996352361845705</v>
      </c>
      <c r="FK27" s="48">
        <v>-38872</v>
      </c>
      <c r="FL27" s="44">
        <v>-43633</v>
      </c>
      <c r="FM27" s="45">
        <f t="shared" ref="FM27" si="842">IF(AND(FK27&lt;0,FL27&lt;0),((FK27-FL27)/FL27),((FK27-FL27)/ABS(FL27)))</f>
        <v>-0.10911466092177939</v>
      </c>
      <c r="FN27" s="48">
        <v>-55627</v>
      </c>
      <c r="FO27" s="44">
        <v>-47066</v>
      </c>
      <c r="FP27" s="45">
        <f t="shared" ref="FP27" si="843">IF(AND(FN27&lt;0,FO27&lt;0),((FN27-FO27)/FO27),((FN27-FO27)/ABS(FO27)))</f>
        <v>0.18189351123953598</v>
      </c>
      <c r="FQ27" s="48">
        <v>-87677</v>
      </c>
      <c r="FR27" s="44">
        <v>-59467</v>
      </c>
      <c r="FS27" s="45">
        <f t="shared" ref="FS27" si="844">IF(AND(FQ27&lt;0,FR27&lt;0),((FQ27-FR27)/FR27),((FQ27-FR27)/ABS(FR27)))</f>
        <v>0.47438074898683302</v>
      </c>
      <c r="FT27" s="48">
        <v>-126549</v>
      </c>
      <c r="FU27" s="44">
        <v>-103100</v>
      </c>
      <c r="FV27" s="45">
        <f t="shared" ref="FV27" si="845">IF(AND(FT27&lt;0,FU27&lt;0),((FT27-FU27)/FU27),((FT27-FU27)/ABS(FU27)))</f>
        <v>0.22743937924345295</v>
      </c>
      <c r="FW27" s="48">
        <v>-182176</v>
      </c>
      <c r="FX27" s="44">
        <v>-150166</v>
      </c>
      <c r="FY27" s="45">
        <f t="shared" ref="FY27" si="846">IF(AND(FW27&lt;0,FX27&lt;0),((FW27-FX27)/FX27),((FW27-FX27)/ABS(FX27)))</f>
        <v>0.21316409839777314</v>
      </c>
      <c r="GA27" s="48">
        <v>-29883</v>
      </c>
      <c r="GB27" s="44">
        <v>-33945</v>
      </c>
      <c r="GC27" s="45">
        <f t="shared" ref="GC27" si="847">IF(AND(GA27&lt;0,GB27&lt;0),((GA27-GB27)/GB27),((GA27-GB27)/ABS(GB27)))</f>
        <v>-0.11966416261599647</v>
      </c>
      <c r="GD27" s="48">
        <v>-53939</v>
      </c>
      <c r="GE27" s="44">
        <v>-53732</v>
      </c>
      <c r="GF27" s="45">
        <f t="shared" ref="GF27" si="848">IF(AND(GD27&lt;0,GE27&lt;0),((GD27-GE27)/GE27),((GD27-GE27)/ABS(GE27)))</f>
        <v>3.8524529144643789E-3</v>
      </c>
      <c r="GG27" s="48">
        <v>-42086</v>
      </c>
      <c r="GH27" s="44">
        <v>-38872</v>
      </c>
      <c r="GI27" s="45">
        <f t="shared" ref="GI27" si="849">IF(AND(GG27&lt;0,GH27&lt;0),((GG27-GH27)/GH27),((GG27-GH27)/ABS(GH27)))</f>
        <v>8.2681621732866847E-2</v>
      </c>
      <c r="GJ27" s="48">
        <v>-56549</v>
      </c>
      <c r="GK27" s="44">
        <v>-55627</v>
      </c>
      <c r="GL27" s="45">
        <f t="shared" ref="GL27" si="850">IF(AND(GJ27&lt;0,GK27&lt;0),((GJ27-GK27)/GK27),((GJ27-GK27)/ABS(GK27)))</f>
        <v>1.6574684955147679E-2</v>
      </c>
      <c r="GM27" s="48">
        <v>-83822</v>
      </c>
      <c r="GN27" s="44">
        <v>-87677</v>
      </c>
      <c r="GO27" s="45">
        <f t="shared" ref="GO27" si="851">IF(AND(GM27&lt;0,GN27&lt;0),((GM27-GN27)/GN27),((GM27-GN27)/ABS(GN27)))</f>
        <v>-4.3968201466747264E-2</v>
      </c>
      <c r="GP27" s="48">
        <v>-125908</v>
      </c>
      <c r="GQ27" s="44">
        <v>-126549</v>
      </c>
      <c r="GR27" s="45">
        <f t="shared" ref="GR27" si="852">IF(AND(GP27&lt;0,GQ27&lt;0),((GP27-GQ27)/GQ27),((GP27-GQ27)/ABS(GQ27)))</f>
        <v>-5.0652316494006278E-3</v>
      </c>
      <c r="GS27" s="48">
        <v>-182457</v>
      </c>
      <c r="GT27" s="44">
        <v>-182176</v>
      </c>
      <c r="GU27" s="45">
        <f t="shared" ref="GU27" si="853">IF(AND(GS27&lt;0,GT27&lt;0),((GS27-GT27)/GT27),((GS27-GT27)/ABS(GT27)))</f>
        <v>1.5424644300017565E-3</v>
      </c>
      <c r="GW27" s="48">
        <v>-34577</v>
      </c>
      <c r="GX27" s="44">
        <v>-29883</v>
      </c>
      <c r="GY27" s="45">
        <f t="shared" ref="GY27" si="854">IF(AND(GW27&lt;0,GX27&lt;0),((GW27-GX27)/GX27),((GW27-GX27)/ABS(GX27)))</f>
        <v>0.15707927584245224</v>
      </c>
      <c r="GZ27" s="48">
        <v>-58144</v>
      </c>
      <c r="HA27" s="44">
        <v>-53939</v>
      </c>
      <c r="HB27" s="45">
        <f t="shared" si="778"/>
        <v>7.7958434527892626E-2</v>
      </c>
      <c r="HC27" s="48">
        <v>-30009</v>
      </c>
      <c r="HD27" s="44">
        <v>-42086</v>
      </c>
      <c r="HE27" s="45">
        <f t="shared" ref="HE27" si="855">IF(AND(HC27&lt;0,HD27&lt;0),((HC27-HD27)/HD27),((HC27-HD27)/ABS(HD27)))</f>
        <v>-0.28696003421565364</v>
      </c>
      <c r="HF27" s="48">
        <v>-57795</v>
      </c>
      <c r="HG27" s="44">
        <v>-56549</v>
      </c>
      <c r="HH27" s="45">
        <f t="shared" ref="HH27" si="856">IF(AND(HF27&lt;0,HG27&lt;0),((HF27-HG27)/HG27),((HF27-HG27)/ABS(HG27)))</f>
        <v>2.2033988222603405E-2</v>
      </c>
      <c r="HI27" s="48">
        <v>-92721</v>
      </c>
      <c r="HJ27" s="44">
        <v>-83822</v>
      </c>
      <c r="HK27" s="45">
        <f t="shared" si="781"/>
        <v>0.10616544582567822</v>
      </c>
      <c r="HL27" s="48">
        <v>-122730</v>
      </c>
      <c r="HM27" s="44">
        <v>-125908</v>
      </c>
      <c r="HN27" s="45">
        <f t="shared" ref="HN27" si="857">IF(AND(HL27&lt;0,HM27&lt;0),((HL27-HM27)/HM27),((HL27-HM27)/ABS(HM27)))</f>
        <v>-2.5240651904565238E-2</v>
      </c>
      <c r="HO27" s="48">
        <v>-180525</v>
      </c>
      <c r="HP27" s="44">
        <v>-182457</v>
      </c>
      <c r="HQ27" s="45">
        <f t="shared" ref="HQ27" si="858">IF(AND(HO27&lt;0,HP27&lt;0),((HO27-HP27)/HP27),((HO27-HP27)/ABS(HP27)))</f>
        <v>-1.0588796264325294E-2</v>
      </c>
      <c r="HS27" s="48">
        <v>-27174</v>
      </c>
      <c r="HT27" s="44">
        <v>-34577</v>
      </c>
      <c r="HU27" s="45">
        <f t="shared" ref="HU27" si="859">IF(AND(HS27&lt;0,HT27&lt;0),((HS27-HT27)/HT27),((HS27-HT27)/ABS(HT27)))</f>
        <v>-0.21410185961766492</v>
      </c>
      <c r="HV27" s="48">
        <v>-66529</v>
      </c>
      <c r="HW27" s="44">
        <v>-58144</v>
      </c>
      <c r="HX27" s="45">
        <f t="shared" si="785"/>
        <v>0.14421092460099064</v>
      </c>
      <c r="HY27" s="48">
        <v>93703</v>
      </c>
      <c r="HZ27" s="44">
        <v>-30009</v>
      </c>
      <c r="IA27" s="45">
        <f t="shared" ref="IA27" si="860">IF(AND(HY27&lt;0,HZ27&lt;0),((HY27-HZ27)/HZ27),((HY27-HZ27)/ABS(HZ27)))</f>
        <v>4.1224965843580259</v>
      </c>
      <c r="IB27" s="48">
        <v>0</v>
      </c>
      <c r="IC27" s="44">
        <v>-57795</v>
      </c>
      <c r="ID27" s="45">
        <f t="shared" ref="ID27" si="861">IF(AND(IB27&lt;0,IC27&lt;0),((IB27-IC27)/IC27),((IB27-IC27)/ABS(IC27)))</f>
        <v>1</v>
      </c>
      <c r="IE27" s="48">
        <v>-93703</v>
      </c>
      <c r="IF27" s="44">
        <v>-92721</v>
      </c>
      <c r="IG27" s="45">
        <f t="shared" si="788"/>
        <v>1.0590912522513778E-2</v>
      </c>
      <c r="IH27" s="48">
        <v>0</v>
      </c>
      <c r="II27" s="44">
        <v>-122730</v>
      </c>
      <c r="IJ27" s="45">
        <f t="shared" ref="IJ27" si="862">IF(AND(IH27&lt;0,II27&lt;0),((IH27-II27)/II27),((IH27-II27)/ABS(II27)))</f>
        <v>1</v>
      </c>
      <c r="IK27" s="48">
        <v>0</v>
      </c>
      <c r="IL27" s="44">
        <v>-180525</v>
      </c>
      <c r="IM27" s="45">
        <f t="shared" ref="IM27" si="863">IF(AND(IK27&lt;0,IL27&lt;0),((IK27-IL27)/IL27),((IK27-IL27)/ABS(IL27)))</f>
        <v>1</v>
      </c>
    </row>
    <row r="28" spans="1:247" hidden="1" outlineLevel="1">
      <c r="A28" s="42" t="s">
        <v>28</v>
      </c>
      <c r="B28" s="42"/>
      <c r="C28" s="53" t="s">
        <v>201</v>
      </c>
      <c r="D28" s="43" t="s">
        <v>29</v>
      </c>
      <c r="E28" s="43" t="s">
        <v>696</v>
      </c>
      <c r="F28" s="429"/>
      <c r="G28" s="44">
        <v>-113514</v>
      </c>
      <c r="H28" s="44">
        <v>0</v>
      </c>
      <c r="I28" s="45">
        <f>IFERROR(IF(AND(G28&lt;0,H28&lt;0),((G28-H28)/H28),((G28-H28)/ABS(H28))),0)</f>
        <v>0</v>
      </c>
      <c r="J28" s="44">
        <v>-408538</v>
      </c>
      <c r="K28" s="44">
        <v>0</v>
      </c>
      <c r="L28" s="45">
        <f>IFERROR(IF(AND(J28&lt;0,K28&lt;0),((J28-K28)/K28),((J28-K28)/ABS(K28))),0)</f>
        <v>0</v>
      </c>
      <c r="M28" s="44">
        <v>-282786.29996600002</v>
      </c>
      <c r="N28" s="44">
        <v>4934</v>
      </c>
      <c r="O28" s="45">
        <f>IFERROR(IF(AND(M28&lt;0,N28&lt;0),((M28-N28)/N28),((M28-N28)/ABS(N28))),0)</f>
        <v>-58.313802182002433</v>
      </c>
      <c r="P28" s="44">
        <v>-30013.199261000031</v>
      </c>
      <c r="Q28" s="44">
        <v>-306833</v>
      </c>
      <c r="R28" s="45">
        <f>IFERROR(IF(AND(P28&lt;0,Q28&lt;0),((P28-Q28)/Q28),((P28-Q28)/ABS(Q28))),0)</f>
        <v>-0.90218392656265778</v>
      </c>
      <c r="S28" s="44">
        <v>-522052</v>
      </c>
      <c r="T28" s="44">
        <v>0</v>
      </c>
      <c r="U28" s="45">
        <f>IFERROR(IF(AND(S28&lt;0,T28&lt;0),((S28-T28)/T28),((S28-T28)/ABS(T28))),0)</f>
        <v>0</v>
      </c>
      <c r="V28" s="44">
        <v>-804838.29996600002</v>
      </c>
      <c r="W28" s="44">
        <v>4934</v>
      </c>
      <c r="X28" s="45">
        <f>IFERROR(IF(AND(V28&lt;0,W28&lt;0),((V28-W28)/W28),((V28-W28)/ABS(W28))),0)</f>
        <v>-164.12085528293474</v>
      </c>
      <c r="Y28" s="44">
        <v>-834851.49922700005</v>
      </c>
      <c r="Z28" s="44">
        <v>-275059</v>
      </c>
      <c r="AA28" s="45">
        <f>IFERROR(IF(AND(Y28&lt;0,Z28&lt;0),((Y28-Z28)/Z28),((Y28-Z28)/ABS(Z28))),0)</f>
        <v>2.0351724510995823</v>
      </c>
      <c r="AB28" s="46"/>
      <c r="AC28" s="44">
        <v>123175</v>
      </c>
      <c r="AD28" s="44">
        <f t="shared" si="573"/>
        <v>-113514</v>
      </c>
      <c r="AE28" s="45">
        <f>IFERROR(IF(AND(AC28&lt;0,AD28&lt;0),((AC28-AD28)/AD28),((AC28-AD28)/ABS(AD28))),0)</f>
        <v>2.0851084447733319</v>
      </c>
      <c r="AF28" s="44">
        <v>-6468</v>
      </c>
      <c r="AG28" s="44">
        <f t="shared" si="575"/>
        <v>-408538</v>
      </c>
      <c r="AH28" s="45">
        <f>IFERROR(IF(AND(AF28&lt;0,AG28&lt;0),((AF28-AG28)/AG28),((AF28-AG28)/ABS(AG28))),0)</f>
        <v>-0.98416793541849223</v>
      </c>
      <c r="AI28" s="44">
        <v>57072</v>
      </c>
      <c r="AJ28" s="44">
        <f t="shared" si="577"/>
        <v>-282786.29996600002</v>
      </c>
      <c r="AK28" s="45">
        <f>IFERROR(IF(AND(AI28&lt;0,AJ28&lt;0),((AI28-AJ28)/AJ28),((AI28-AJ28)/ABS(AJ28))),0)</f>
        <v>1.2018202437913785</v>
      </c>
      <c r="AL28" s="44">
        <v>182417</v>
      </c>
      <c r="AM28" s="44">
        <f t="shared" si="579"/>
        <v>-30013.199261000031</v>
      </c>
      <c r="AN28" s="45">
        <f>IFERROR(IF(AND(AL28&lt;0,AM28&lt;0),((AL28-AM28)/AM28),((AL28-AM28)/ABS(AM28))),0)</f>
        <v>7.0778925436662004</v>
      </c>
      <c r="AO28" s="44">
        <v>116707</v>
      </c>
      <c r="AP28" s="44">
        <f t="shared" si="581"/>
        <v>-522052</v>
      </c>
      <c r="AQ28" s="45">
        <f>IFERROR(IF(AND(AO28&lt;0,AP28&lt;0),((AO28-AP28)/AP28),((AO28-AP28)/ABS(AP28))),0)</f>
        <v>1.2235543585696445</v>
      </c>
      <c r="AR28" s="44">
        <v>173779</v>
      </c>
      <c r="AS28" s="44">
        <f t="shared" si="583"/>
        <v>-804838.29996600002</v>
      </c>
      <c r="AT28" s="45">
        <f>IFERROR(IF(AND(AR28&lt;0,AS28&lt;0),((AR28-AS28)/AS28),((AR28-AS28)/ABS(AS28))),0)</f>
        <v>1.215917905506412</v>
      </c>
      <c r="AU28" s="44">
        <v>356196</v>
      </c>
      <c r="AV28" s="44">
        <f t="shared" si="585"/>
        <v>-834851.49922700005</v>
      </c>
      <c r="AW28" s="45">
        <f>IFERROR(IF(AND(AU28&lt;0,AV28&lt;0),((AU28-AV28)/AV28),((AU28-AV28)/ABS(AV28))),0)</f>
        <v>1.4266579150062093</v>
      </c>
      <c r="AX28" s="46"/>
      <c r="AY28" s="44">
        <f t="shared" si="105"/>
        <v>168022</v>
      </c>
      <c r="AZ28" s="44">
        <f t="shared" si="587"/>
        <v>123175</v>
      </c>
      <c r="BA28" s="45">
        <f>IFERROR(IF(AND(AY28&lt;0,AZ28&lt;0),((AY28-AZ28)/AZ28),((AY28-AZ28)/ABS(AZ28))),0)</f>
        <v>0.36409173939516948</v>
      </c>
      <c r="BB28" s="44">
        <f t="shared" si="106"/>
        <v>419848</v>
      </c>
      <c r="BC28" s="44">
        <f t="shared" si="589"/>
        <v>-6468</v>
      </c>
      <c r="BD28" s="45">
        <f>IFERROR(IF(AND(BB28&lt;0,BC28&lt;0),((BB28-BC28)/BC28),((BB28-BC28)/ABS(BC28))),0)</f>
        <v>65.911564625850346</v>
      </c>
      <c r="BE28" s="44">
        <f t="shared" si="107"/>
        <v>143224</v>
      </c>
      <c r="BF28" s="44">
        <f t="shared" si="591"/>
        <v>57072</v>
      </c>
      <c r="BG28" s="45">
        <f>IFERROR(IF(AND(BE28&lt;0,BF28&lt;0),((BE28-BF28)/BF28),((BE28-BF28)/ABS(BF28))),0)</f>
        <v>1.5095318194561256</v>
      </c>
      <c r="BH28" s="44">
        <f t="shared" si="108"/>
        <v>283670</v>
      </c>
      <c r="BI28" s="44">
        <f t="shared" si="593"/>
        <v>182417</v>
      </c>
      <c r="BJ28" s="45">
        <f>IFERROR(IF(AND(BH28&lt;0,BI28&lt;0),((BH28-BI28)/BI28),((BH28-BI28)/ABS(BI28))),0)</f>
        <v>0.55506339869639343</v>
      </c>
      <c r="BK28" s="44">
        <f t="shared" si="109"/>
        <v>587870</v>
      </c>
      <c r="BL28" s="44">
        <f t="shared" si="595"/>
        <v>116707</v>
      </c>
      <c r="BM28" s="45">
        <f>IFERROR(IF(AND(BK28&lt;0,BL28&lt;0),((BK28-BL28)/BL28),((BK28-BL28)/ABS(BL28))),0)</f>
        <v>4.037144301541467</v>
      </c>
      <c r="BN28" s="44">
        <f t="shared" si="110"/>
        <v>731094</v>
      </c>
      <c r="BO28" s="44">
        <f t="shared" si="597"/>
        <v>173779</v>
      </c>
      <c r="BP28" s="45">
        <f>IFERROR(IF(AND(BN28&lt;0,BO28&lt;0),((BN28-BO28)/BO28),((BN28-BO28)/ABS(BO28))),0)</f>
        <v>3.2070330707392722</v>
      </c>
      <c r="BQ28" s="44">
        <f t="shared" si="111"/>
        <v>1014764</v>
      </c>
      <c r="BR28" s="44">
        <f t="shared" si="599"/>
        <v>356196</v>
      </c>
      <c r="BS28" s="45">
        <f>IFERROR(IF(AND(BQ28&lt;0,BR28&lt;0),((BQ28-BR28)/BR28),((BQ28-BR28)/ABS(BR28))),0)</f>
        <v>1.8488921829554514</v>
      </c>
      <c r="BT28" s="46"/>
      <c r="BU28" s="48">
        <f t="shared" si="35"/>
        <v>159547</v>
      </c>
      <c r="BV28" s="44">
        <v>168022</v>
      </c>
      <c r="BW28" s="45">
        <f>IFERROR(IF(AND(BU28&lt;0,BV28&lt;0),((BU28-BV28)/BV28),((BU28-BV28)/ABS(BV28))),0)</f>
        <v>-5.0439823356465227E-2</v>
      </c>
      <c r="BX28" s="48">
        <f t="shared" si="37"/>
        <v>466876</v>
      </c>
      <c r="BY28" s="44">
        <v>419848</v>
      </c>
      <c r="BZ28" s="45">
        <f>IFERROR(IF(AND(BX28&lt;0,BY28&lt;0),((BX28-BY28)/BY28),((BX28-BY28)/ABS(BY28))),0)</f>
        <v>0.11201196623539948</v>
      </c>
      <c r="CA28" s="48">
        <f t="shared" si="39"/>
        <v>163572</v>
      </c>
      <c r="CB28" s="44">
        <v>143224</v>
      </c>
      <c r="CC28" s="45">
        <f>IFERROR(IF(AND(CA28&lt;0,CB28&lt;0),((CA28-CB28)/CB28),((CA28-CB28)/ABS(CB28))),0)</f>
        <v>0.14207116125788974</v>
      </c>
      <c r="CD28" s="48">
        <f t="shared" si="41"/>
        <v>-15157</v>
      </c>
      <c r="CE28" s="44">
        <v>283670</v>
      </c>
      <c r="CF28" s="45">
        <f>IFERROR(IF(AND(CD28&lt;0,CE28&lt;0),((CD28-CE28)/CE28),((CD28-CE28)/ABS(CE28))),0)</f>
        <v>-1.0534318045616384</v>
      </c>
      <c r="CG28" s="48">
        <f t="shared" si="43"/>
        <v>626423</v>
      </c>
      <c r="CH28" s="44">
        <v>587870</v>
      </c>
      <c r="CI28" s="45">
        <f>IFERROR(IF(AND(CG28&lt;0,CH28&lt;0),((CG28-CH28)/CH28),((CG28-CH28)/ABS(CH28))),0)</f>
        <v>6.5580825692755196E-2</v>
      </c>
      <c r="CJ28" s="48">
        <f t="shared" si="45"/>
        <v>789995</v>
      </c>
      <c r="CK28" s="44">
        <v>731094</v>
      </c>
      <c r="CL28" s="45">
        <f>IFERROR(IF(AND(CJ28&lt;0,CK28&lt;0),((CJ28-CK28)/CK28),((CJ28-CK28)/ABS(CK28))),0)</f>
        <v>8.0565563388565631E-2</v>
      </c>
      <c r="CM28" s="48">
        <f t="shared" si="47"/>
        <v>774838</v>
      </c>
      <c r="CN28" s="44">
        <v>1014764</v>
      </c>
      <c r="CO28" s="45">
        <f>IFERROR(IF(AND(CM28&lt;0,CN28&lt;0),((CM28-CN28)/CN28),((CM28-CN28)/ABS(CN28))),0)</f>
        <v>-0.23643526967846712</v>
      </c>
      <c r="CP28" s="46"/>
      <c r="CQ28" s="48">
        <f t="shared" si="49"/>
        <v>-254</v>
      </c>
      <c r="CR28" s="44">
        <v>159547</v>
      </c>
      <c r="CS28" s="45">
        <f>IFERROR(IF(AND(CQ28&lt;0,CR28&lt;0),((CQ28-CR28)/CR28),((CQ28-CR28)/ABS(CR28))),0)</f>
        <v>-1.0015920073708688</v>
      </c>
      <c r="CT28" s="48">
        <f t="shared" si="51"/>
        <v>-577</v>
      </c>
      <c r="CU28" s="44">
        <v>466876</v>
      </c>
      <c r="CV28" s="45">
        <f>IFERROR(IF(AND(CT28&lt;0,CU28&lt;0),((CT28-CU28)/CU28),((CT28-CU28)/ABS(CU28))),0)</f>
        <v>-1.0012358741935761</v>
      </c>
      <c r="CW28" s="48">
        <f t="shared" si="53"/>
        <v>-190</v>
      </c>
      <c r="CX28" s="44">
        <v>163572</v>
      </c>
      <c r="CY28" s="45">
        <f>IFERROR(IF(AND(CW28&lt;0,CX28&lt;0),((CW28-CX28)/CX28),((CW28-CX28)/ABS(CX28))),0)</f>
        <v>-1.0011615679945223</v>
      </c>
      <c r="CZ28" s="48">
        <f t="shared" si="55"/>
        <v>-180</v>
      </c>
      <c r="DA28" s="44">
        <v>-15157</v>
      </c>
      <c r="DB28" s="45">
        <f>IFERROR(IF(AND(CZ28&lt;0,DA28&lt;0),((CZ28-DA28)/DA28),((CZ28-DA28)/ABS(DA28))),0)</f>
        <v>-0.98812429900376064</v>
      </c>
      <c r="DC28" s="48">
        <f t="shared" si="57"/>
        <v>-831</v>
      </c>
      <c r="DD28" s="44">
        <v>626423</v>
      </c>
      <c r="DE28" s="45">
        <f>IFERROR(IF(AND(DC28&lt;0,DD28&lt;0),((DC28-DD28)/DD28),((DC28-DD28)/ABS(DD28))),0)</f>
        <v>-1.0013265796434678</v>
      </c>
      <c r="DF28" s="48">
        <f t="shared" si="59"/>
        <v>-1021</v>
      </c>
      <c r="DG28" s="44">
        <v>789995</v>
      </c>
      <c r="DH28" s="45">
        <f>IFERROR(IF(AND(DF28&lt;0,DG28&lt;0),((DF28-DG28)/DG28),((DF28-DG28)/ABS(DG28))),0)</f>
        <v>-1.0012924132431218</v>
      </c>
      <c r="DI28" s="48">
        <f t="shared" si="61"/>
        <v>-1201</v>
      </c>
      <c r="DJ28" s="44">
        <v>774838</v>
      </c>
      <c r="DK28" s="45">
        <f>IFERROR(IF(AND(DI28&lt;0,DJ28&lt;0),((DI28-DJ28)/DJ28),((DI28-DJ28)/ABS(DJ28))),0)</f>
        <v>-1.0015500014196517</v>
      </c>
      <c r="DL28" s="46"/>
      <c r="DM28" s="48">
        <v>-5</v>
      </c>
      <c r="DN28" s="44">
        <v>-254</v>
      </c>
      <c r="DO28" s="45">
        <f t="shared" si="826"/>
        <v>-0.98031496062992129</v>
      </c>
      <c r="DP28" s="48">
        <v>-247</v>
      </c>
      <c r="DQ28" s="44">
        <v>-577</v>
      </c>
      <c r="DR28" s="45">
        <f t="shared" si="827"/>
        <v>-0.5719237435008665</v>
      </c>
      <c r="DS28" s="48">
        <v>-28</v>
      </c>
      <c r="DT28" s="44">
        <v>-190</v>
      </c>
      <c r="DU28" s="45">
        <f t="shared" si="828"/>
        <v>-0.85263157894736841</v>
      </c>
      <c r="DV28" s="48">
        <v>0</v>
      </c>
      <c r="DW28" s="44">
        <v>-180</v>
      </c>
      <c r="DX28" s="45">
        <f t="shared" si="829"/>
        <v>1</v>
      </c>
      <c r="DY28" s="48">
        <v>-252</v>
      </c>
      <c r="DZ28" s="44">
        <v>-831</v>
      </c>
      <c r="EA28" s="45">
        <f t="shared" si="830"/>
        <v>-0.69675090252707583</v>
      </c>
      <c r="EB28" s="48">
        <v>-280</v>
      </c>
      <c r="EC28" s="44">
        <v>-1021</v>
      </c>
      <c r="ED28" s="45">
        <f t="shared" si="831"/>
        <v>-0.72575905974534771</v>
      </c>
      <c r="EE28" s="48">
        <v>-280</v>
      </c>
      <c r="EF28" s="44">
        <v>-1201</v>
      </c>
      <c r="EG28" s="45">
        <f t="shared" si="832"/>
        <v>-0.7668609492089925</v>
      </c>
      <c r="EH28" s="46"/>
      <c r="EI28" s="48">
        <v>0</v>
      </c>
      <c r="EJ28" s="44">
        <v>-5</v>
      </c>
      <c r="EK28" s="45">
        <f t="shared" si="833"/>
        <v>1</v>
      </c>
      <c r="EL28" s="48">
        <v>0</v>
      </c>
      <c r="EM28" s="44">
        <v>-247</v>
      </c>
      <c r="EN28" s="45">
        <f t="shared" si="834"/>
        <v>1</v>
      </c>
      <c r="EO28" s="48">
        <v>0</v>
      </c>
      <c r="EP28" s="44">
        <v>-28</v>
      </c>
      <c r="EQ28" s="45">
        <f t="shared" si="835"/>
        <v>1</v>
      </c>
      <c r="ER28" s="48">
        <v>0</v>
      </c>
      <c r="ES28" s="44">
        <v>0</v>
      </c>
      <c r="ET28" s="45">
        <f>IFERROR(IF(AND(ER28&lt;0,ES28&lt;0),((ER28-ES28)/ES28),((ER28-ES28)/ABS(ES28))),0)</f>
        <v>0</v>
      </c>
      <c r="EU28" s="48">
        <v>0</v>
      </c>
      <c r="EV28" s="44">
        <v>-252</v>
      </c>
      <c r="EW28" s="45">
        <f t="shared" si="837"/>
        <v>1</v>
      </c>
      <c r="EX28" s="48">
        <v>0</v>
      </c>
      <c r="EY28" s="44">
        <v>-280</v>
      </c>
      <c r="EZ28" s="45">
        <f t="shared" si="838"/>
        <v>1</v>
      </c>
      <c r="FA28" s="48">
        <v>0</v>
      </c>
      <c r="FB28" s="44">
        <v>-280</v>
      </c>
      <c r="FC28" s="45">
        <f>IFERROR(IF(AND(FA28&lt;0,FB28&lt;0),((FA28-FB28)/FB28),((FA28-FB28)/ABS(FB28))),0)</f>
        <v>1</v>
      </c>
      <c r="FD28" s="46"/>
      <c r="FE28" s="48">
        <v>0</v>
      </c>
      <c r="FF28" s="44">
        <v>0</v>
      </c>
      <c r="FG28" s="45">
        <f>IFERROR(IF(AND(FE28&lt;0,FF28&lt;0),((FE28-FF28)/FF28),((FE28-FF28)/ABS(FF28))),0)</f>
        <v>0</v>
      </c>
      <c r="FH28" s="48">
        <v>0</v>
      </c>
      <c r="FI28" s="44">
        <v>0</v>
      </c>
      <c r="FJ28" s="45">
        <f>IFERROR(IF(AND(FH28&lt;0,FI28&lt;0),((FH28-FI28)/FI28),((FH28-FI28)/ABS(FI28))),0)</f>
        <v>0</v>
      </c>
      <c r="FK28" s="48">
        <v>0</v>
      </c>
      <c r="FL28" s="44">
        <v>0</v>
      </c>
      <c r="FM28" s="45">
        <f>IFERROR(IF(AND(FK28&lt;0,FL28&lt;0),((FK28-FL28)/FL28),((FK28-FL28)/ABS(FL28))),0)</f>
        <v>0</v>
      </c>
      <c r="FN28" s="48">
        <v>0</v>
      </c>
      <c r="FO28" s="44">
        <v>0</v>
      </c>
      <c r="FP28" s="45">
        <f>IFERROR(IF(AND(FN28&lt;0,FO28&lt;0),((FN28-FO28)/FO28),((FN28-FO28)/ABS(FO28))),0)</f>
        <v>0</v>
      </c>
      <c r="FQ28" s="48">
        <v>0</v>
      </c>
      <c r="FR28" s="44">
        <v>0</v>
      </c>
      <c r="FS28" s="45">
        <f>IFERROR(IF(AND(FQ28&lt;0,FR28&lt;0),((FQ28-FR28)/FR28),((FQ28-FR28)/ABS(FR28))),0)</f>
        <v>0</v>
      </c>
      <c r="FT28" s="48">
        <v>0</v>
      </c>
      <c r="FU28" s="44">
        <v>0</v>
      </c>
      <c r="FV28" s="45">
        <f>IFERROR(IF(AND(FT28&lt;0,FU28&lt;0),((FT28-FU28)/FU28),((FT28-FU28)/ABS(FU28))),0)</f>
        <v>0</v>
      </c>
      <c r="FW28" s="48">
        <v>0</v>
      </c>
      <c r="FX28" s="44">
        <v>0</v>
      </c>
      <c r="FY28" s="45">
        <f>IFERROR(IF(AND(FW28&lt;0,FX28&lt;0),((FW28-FX28)/FX28),((FW28-FX28)/ABS(FX28))),0)</f>
        <v>0</v>
      </c>
      <c r="GA28" s="48">
        <v>0</v>
      </c>
      <c r="GB28" s="44">
        <v>0</v>
      </c>
      <c r="GC28" s="45">
        <f>IFERROR(IF(AND(GA28&lt;0,GB28&lt;0),((GA28-GB28)/GB28),((GA28-GB28)/ABS(GB28))),0)</f>
        <v>0</v>
      </c>
      <c r="GD28" s="48">
        <v>0</v>
      </c>
      <c r="GE28" s="44">
        <v>0</v>
      </c>
      <c r="GF28" s="45">
        <f>IFERROR(IF(AND(GD28&lt;0,GE28&lt;0),((GD28-GE28)/GE28),((GD28-GE28)/ABS(GE28))),0)</f>
        <v>0</v>
      </c>
      <c r="GG28" s="48">
        <v>0</v>
      </c>
      <c r="GH28" s="44">
        <v>0</v>
      </c>
      <c r="GI28" s="45">
        <f>IFERROR(IF(AND(GG28&lt;0,GH28&lt;0),((GG28-GH28)/GH28),((GG28-GH28)/ABS(GH28))),0)</f>
        <v>0</v>
      </c>
      <c r="GJ28" s="48">
        <v>0</v>
      </c>
      <c r="GK28" s="44">
        <v>0</v>
      </c>
      <c r="GL28" s="45">
        <f>IFERROR(IF(AND(GJ28&lt;0,GK28&lt;0),((GJ28-GK28)/GK28),((GJ28-GK28)/ABS(GK28))),0)</f>
        <v>0</v>
      </c>
      <c r="GM28" s="48">
        <v>0</v>
      </c>
      <c r="GN28" s="44">
        <v>0</v>
      </c>
      <c r="GO28" s="45">
        <f>IFERROR(IF(AND(GM28&lt;0,GN28&lt;0),((GM28-GN28)/GN28),((GM28-GN28)/ABS(GN28))),0)</f>
        <v>0</v>
      </c>
      <c r="GP28" s="48">
        <v>0</v>
      </c>
      <c r="GQ28" s="44">
        <v>0</v>
      </c>
      <c r="GR28" s="45">
        <f>IFERROR(IF(AND(GP28&lt;0,GQ28&lt;0),((GP28-GQ28)/GQ28),((GP28-GQ28)/ABS(GQ28))),0)</f>
        <v>0</v>
      </c>
      <c r="GS28" s="48">
        <v>0</v>
      </c>
      <c r="GT28" s="44">
        <v>0</v>
      </c>
      <c r="GU28" s="45">
        <f>IFERROR(IF(AND(GS28&lt;0,GT28&lt;0),((GS28-GT28)/GT28),((GS28-GT28)/ABS(GT28))),0)</f>
        <v>0</v>
      </c>
      <c r="GW28" s="48">
        <v>0</v>
      </c>
      <c r="GX28" s="44">
        <v>0</v>
      </c>
      <c r="GY28" s="45">
        <f>IFERROR(IF(AND(GW28&lt;0,GX28&lt;0),((GW28-GX28)/GX28),((GW28-GX28)/ABS(GX28))),0)</f>
        <v>0</v>
      </c>
      <c r="GZ28" s="48">
        <v>0</v>
      </c>
      <c r="HA28" s="44">
        <v>0</v>
      </c>
      <c r="HB28" s="45">
        <f>IFERROR(IF(AND(GZ28&lt;0,HA28&lt;0),((GZ28-HA28)/HA28),((GZ28-HA28)/ABS(HA28))),0)</f>
        <v>0</v>
      </c>
      <c r="HC28" s="48">
        <v>0</v>
      </c>
      <c r="HD28" s="44">
        <v>0</v>
      </c>
      <c r="HE28" s="45">
        <f>IFERROR(IF(AND(HC28&lt;0,HD28&lt;0),((HC28-HD28)/HD28),((HC28-HD28)/ABS(HD28))),0)</f>
        <v>0</v>
      </c>
      <c r="HF28" s="48">
        <v>0</v>
      </c>
      <c r="HG28" s="44">
        <v>0</v>
      </c>
      <c r="HH28" s="45">
        <f>IFERROR(IF(AND(HF28&lt;0,HG28&lt;0),((HF28-HG28)/HG28),((HF28-HG28)/ABS(HG28))),0)</f>
        <v>0</v>
      </c>
      <c r="HI28" s="48">
        <v>0</v>
      </c>
      <c r="HJ28" s="44">
        <v>0</v>
      </c>
      <c r="HK28" s="45">
        <f>IFERROR(IF(AND(HI28&lt;0,HJ28&lt;0),((HI28-HJ28)/HJ28),((HI28-HJ28)/ABS(HJ28))),0)</f>
        <v>0</v>
      </c>
      <c r="HL28" s="48">
        <v>0</v>
      </c>
      <c r="HM28" s="44">
        <v>0</v>
      </c>
      <c r="HN28" s="45">
        <f>IFERROR(IF(AND(HL28&lt;0,HM28&lt;0),((HL28-HM28)/HM28),((HL28-HM28)/ABS(HM28))),0)</f>
        <v>0</v>
      </c>
      <c r="HO28" s="48">
        <v>0</v>
      </c>
      <c r="HP28" s="44">
        <v>0</v>
      </c>
      <c r="HQ28" s="45">
        <f>IFERROR(IF(AND(HO28&lt;0,HP28&lt;0),((HO28-HP28)/HP28),((HO28-HP28)/ABS(HP28))),0)</f>
        <v>0</v>
      </c>
      <c r="HS28" s="48">
        <v>0</v>
      </c>
      <c r="HT28" s="44">
        <v>0</v>
      </c>
      <c r="HU28" s="45">
        <f>IFERROR(IF(AND(HS28&lt;0,HT28&lt;0),((HS28-HT28)/HT28),((HS28-HT28)/ABS(HT28))),0)</f>
        <v>0</v>
      </c>
      <c r="HV28" s="48">
        <v>0</v>
      </c>
      <c r="HW28" s="44">
        <v>0</v>
      </c>
      <c r="HX28" s="45">
        <f>IFERROR(IF(AND(HV28&lt;0,HW28&lt;0),((HV28-HW28)/HW28),((HV28-HW28)/ABS(HW28))),0)</f>
        <v>0</v>
      </c>
      <c r="HY28" s="48">
        <v>0</v>
      </c>
      <c r="HZ28" s="44">
        <v>0</v>
      </c>
      <c r="IA28" s="45">
        <f>IFERROR(IF(AND(HY28&lt;0,HZ28&lt;0),((HY28-HZ28)/HZ28),((HY28-HZ28)/ABS(HZ28))),0)</f>
        <v>0</v>
      </c>
      <c r="IB28" s="48">
        <v>0</v>
      </c>
      <c r="IC28" s="44">
        <v>0</v>
      </c>
      <c r="ID28" s="45">
        <f>IFERROR(IF(AND(IB28&lt;0,IC28&lt;0),((IB28-IC28)/IC28),((IB28-IC28)/ABS(IC28))),0)</f>
        <v>0</v>
      </c>
      <c r="IE28" s="48">
        <v>0</v>
      </c>
      <c r="IF28" s="44">
        <v>0</v>
      </c>
      <c r="IG28" s="45">
        <f>IFERROR(IF(AND(IE28&lt;0,IF28&lt;0),((IE28-IF28)/IF28),((IE28-IF28)/ABS(IF28))),0)</f>
        <v>0</v>
      </c>
      <c r="IH28" s="48">
        <v>0</v>
      </c>
      <c r="II28" s="44">
        <v>0</v>
      </c>
      <c r="IJ28" s="45">
        <f>IFERROR(IF(AND(IH28&lt;0,II28&lt;0),((IH28-II28)/II28),((IH28-II28)/ABS(II28))),0)</f>
        <v>0</v>
      </c>
      <c r="IK28" s="48">
        <v>0</v>
      </c>
      <c r="IL28" s="44">
        <v>0</v>
      </c>
      <c r="IM28" s="45">
        <f>IFERROR(IF(AND(IK28&lt;0,IL28&lt;0),((IK28-IL28)/IL28),((IK28-IL28)/ABS(IL28))),0)</f>
        <v>0</v>
      </c>
    </row>
    <row r="29" spans="1:247">
      <c r="A29" s="49" t="s">
        <v>30</v>
      </c>
      <c r="B29" s="49"/>
      <c r="C29" s="341" t="s">
        <v>200</v>
      </c>
      <c r="D29" s="342" t="s">
        <v>765</v>
      </c>
      <c r="E29" s="342" t="s">
        <v>768</v>
      </c>
      <c r="F29" s="434"/>
      <c r="G29" s="343">
        <f>+SUM(G26:G28)</f>
        <v>760</v>
      </c>
      <c r="H29" s="343">
        <f>+SUM(H26:H28)</f>
        <v>67886</v>
      </c>
      <c r="I29" s="344">
        <f t="shared" ref="I29" si="864">(G29-H29)/ABS(H29)</f>
        <v>-0.9888047609227234</v>
      </c>
      <c r="J29" s="343">
        <f>+SUM(J26:J28)</f>
        <v>-48453</v>
      </c>
      <c r="K29" s="343">
        <f>+SUM(K26:K28)</f>
        <v>160786</v>
      </c>
      <c r="L29" s="344">
        <f t="shared" ref="L29" si="865">(J29-K29)/ABS(K29)</f>
        <v>-1.3013508638811837</v>
      </c>
      <c r="M29" s="343">
        <f>+SUM(M26:M28)</f>
        <v>-100278.29996600002</v>
      </c>
      <c r="N29" s="343">
        <f>+SUM(N26:N28)</f>
        <v>147146</v>
      </c>
      <c r="O29" s="344">
        <f t="shared" ref="O29" si="866">(M29-N29)/ABS(N29)</f>
        <v>-1.6814884534136165</v>
      </c>
      <c r="P29" s="343">
        <f>+SUM(P26:P28)</f>
        <v>191498.80073899997</v>
      </c>
      <c r="Q29" s="343">
        <f>+SUM(Q26:Q28)</f>
        <v>197679</v>
      </c>
      <c r="R29" s="344">
        <f t="shared" ref="R29" si="867">(P29-Q29)/ABS(Q29)</f>
        <v>-3.1263812853161085E-2</v>
      </c>
      <c r="S29" s="343">
        <f>+SUM(S26:S28)</f>
        <v>-47693</v>
      </c>
      <c r="T29" s="343">
        <f>+SUM(T26:T28)</f>
        <v>228671</v>
      </c>
      <c r="U29" s="344">
        <f t="shared" ref="U29" si="868">(S29-T29)/ABS(T29)</f>
        <v>-1.2085660184282223</v>
      </c>
      <c r="V29" s="343">
        <f>+SUM(V26:V28)</f>
        <v>-147971.29996600002</v>
      </c>
      <c r="W29" s="343">
        <f>+SUM(W26:W28)</f>
        <v>375818</v>
      </c>
      <c r="X29" s="344">
        <f t="shared" ref="X29" si="869">(V29-W29)/ABS(W29)</f>
        <v>-1.3937312740901182</v>
      </c>
      <c r="Y29" s="343">
        <f>+Y26+Y28+Y27</f>
        <v>43527.500772999949</v>
      </c>
      <c r="Z29" s="343">
        <f>+SUM(Z26:Z28)</f>
        <v>573495</v>
      </c>
      <c r="AA29" s="344">
        <f t="shared" ref="AA29" si="870">(Y29-Z29)/ABS(Z29)</f>
        <v>-0.92410134216863282</v>
      </c>
      <c r="AB29" s="345"/>
      <c r="AC29" s="343">
        <f>+AC26+AC28+AC27</f>
        <v>-7593</v>
      </c>
      <c r="AD29" s="343">
        <f t="shared" si="573"/>
        <v>760</v>
      </c>
      <c r="AE29" s="344">
        <f t="shared" ref="AE29" si="871">(AC29-AD29)/ABS(AD29)</f>
        <v>-10.990789473684211</v>
      </c>
      <c r="AF29" s="343">
        <f>+AF26+AF28+AF27</f>
        <v>69263</v>
      </c>
      <c r="AG29" s="343">
        <f t="shared" si="575"/>
        <v>-48453</v>
      </c>
      <c r="AH29" s="344">
        <f t="shared" ref="AH29" si="872">(AF29-AG29)/ABS(AG29)</f>
        <v>2.4294883701731576</v>
      </c>
      <c r="AI29" s="343">
        <f>+AI26+AI28+AI27</f>
        <v>-31331</v>
      </c>
      <c r="AJ29" s="343">
        <f t="shared" si="577"/>
        <v>-100278.29996600002</v>
      </c>
      <c r="AK29" s="344">
        <f t="shared" ref="AK29" si="873">(AI29-AJ29)/ABS(AJ29)</f>
        <v>0.68755952174475465</v>
      </c>
      <c r="AL29" s="343">
        <f>+AL26+AL28+AL27</f>
        <v>187374</v>
      </c>
      <c r="AM29" s="343">
        <f t="shared" si="579"/>
        <v>191498.80073899997</v>
      </c>
      <c r="AN29" s="344">
        <f t="shared" ref="AN29" si="874">(AL29-AM29)/ABS(AM29)</f>
        <v>-2.1539564337124995E-2</v>
      </c>
      <c r="AO29" s="343">
        <f>+AO26+AO28+AO27</f>
        <v>61670</v>
      </c>
      <c r="AP29" s="343">
        <f t="shared" si="581"/>
        <v>-47693</v>
      </c>
      <c r="AQ29" s="344">
        <f t="shared" ref="AQ29" si="875">(AO29-AP29)/ABS(AP29)</f>
        <v>2.2930618749082674</v>
      </c>
      <c r="AR29" s="343">
        <f>+AR26+AR28+AR27</f>
        <v>30339</v>
      </c>
      <c r="AS29" s="343">
        <f t="shared" si="583"/>
        <v>-147971.29996600002</v>
      </c>
      <c r="AT29" s="344">
        <f t="shared" ref="AT29" si="876">(AR29-AS29)/ABS(AS29)</f>
        <v>1.2050330030686431</v>
      </c>
      <c r="AU29" s="343">
        <f>+AU26+AU28+AU27</f>
        <v>217713</v>
      </c>
      <c r="AV29" s="343">
        <f t="shared" si="585"/>
        <v>43527.500772999949</v>
      </c>
      <c r="AW29" s="344">
        <f t="shared" ref="AW29" si="877">(AU29-AV29)/ABS(AV29)</f>
        <v>4.0017344468131535</v>
      </c>
      <c r="AX29" s="345"/>
      <c r="AY29" s="343">
        <f t="shared" si="105"/>
        <v>9493</v>
      </c>
      <c r="AZ29" s="343">
        <f t="shared" si="587"/>
        <v>-7593</v>
      </c>
      <c r="BA29" s="344">
        <f t="shared" ref="BA29" si="878">(AY29-AZ29)/ABS(AZ29)</f>
        <v>2.2502304754379034</v>
      </c>
      <c r="BB29" s="343">
        <f t="shared" si="106"/>
        <v>114410</v>
      </c>
      <c r="BC29" s="343">
        <f t="shared" si="589"/>
        <v>69263</v>
      </c>
      <c r="BD29" s="344">
        <f t="shared" ref="BD29" si="879">(BB29-BC29)/ABS(BC29)</f>
        <v>0.65181987496931981</v>
      </c>
      <c r="BE29" s="343">
        <f t="shared" si="107"/>
        <v>-31498</v>
      </c>
      <c r="BF29" s="343">
        <f t="shared" si="591"/>
        <v>-31331</v>
      </c>
      <c r="BG29" s="344">
        <f t="shared" ref="BG29" si="880">(BE29-BF29)/ABS(BF29)</f>
        <v>-5.3301841626504105E-3</v>
      </c>
      <c r="BH29" s="343">
        <f t="shared" si="108"/>
        <v>160763</v>
      </c>
      <c r="BI29" s="343">
        <f t="shared" si="593"/>
        <v>187374</v>
      </c>
      <c r="BJ29" s="344">
        <f t="shared" ref="BJ29" si="881">(BH29-BI29)/ABS(BI29)</f>
        <v>-0.14202077129164131</v>
      </c>
      <c r="BK29" s="343">
        <f t="shared" si="109"/>
        <v>123903</v>
      </c>
      <c r="BL29" s="343">
        <f t="shared" si="595"/>
        <v>61670</v>
      </c>
      <c r="BM29" s="344">
        <f t="shared" ref="BM29" si="882">(BK29-BL29)/ABS(BL29)</f>
        <v>1.0091292362574995</v>
      </c>
      <c r="BN29" s="343">
        <f t="shared" si="110"/>
        <v>92405</v>
      </c>
      <c r="BO29" s="343">
        <f t="shared" si="597"/>
        <v>30339</v>
      </c>
      <c r="BP29" s="344">
        <f t="shared" ref="BP29" si="883">(BN29-BO29)/ABS(BO29)</f>
        <v>2.0457496951119021</v>
      </c>
      <c r="BQ29" s="343">
        <f t="shared" si="111"/>
        <v>253168</v>
      </c>
      <c r="BR29" s="343">
        <f t="shared" si="599"/>
        <v>217713</v>
      </c>
      <c r="BS29" s="344">
        <f t="shared" ref="BS29" si="884">(BQ29-BR29)/ABS(BR29)</f>
        <v>0.16285201159324431</v>
      </c>
      <c r="BT29" s="345"/>
      <c r="BU29" s="346">
        <f t="shared" si="35"/>
        <v>-12341</v>
      </c>
      <c r="BV29" s="343">
        <v>9493</v>
      </c>
      <c r="BW29" s="344">
        <f t="shared" ref="BW29" si="885">(BU29-BV29)/ABS(BV29)</f>
        <v>-2.3000105340777415</v>
      </c>
      <c r="BX29" s="346">
        <f t="shared" si="37"/>
        <v>-18211</v>
      </c>
      <c r="BY29" s="343">
        <v>114410</v>
      </c>
      <c r="BZ29" s="344">
        <f t="shared" ref="BZ29" si="886">(BX29-BY29)/ABS(BY29)</f>
        <v>-1.1591731492002448</v>
      </c>
      <c r="CA29" s="346">
        <f t="shared" si="39"/>
        <v>11033</v>
      </c>
      <c r="CB29" s="343">
        <v>-31498</v>
      </c>
      <c r="CC29" s="344">
        <f t="shared" ref="CC29" si="887">(CA29-CB29)/ABS(CB29)</f>
        <v>1.3502762080132071</v>
      </c>
      <c r="CD29" s="346">
        <f t="shared" si="41"/>
        <v>77121</v>
      </c>
      <c r="CE29" s="343">
        <v>160763</v>
      </c>
      <c r="CF29" s="344">
        <f t="shared" ref="CF29" si="888">(CD29-CE29)/ABS(CE29)</f>
        <v>-0.52028140803543099</v>
      </c>
      <c r="CG29" s="346">
        <f t="shared" si="43"/>
        <v>-30552</v>
      </c>
      <c r="CH29" s="343">
        <v>123903</v>
      </c>
      <c r="CI29" s="344">
        <f t="shared" ref="CI29" si="889">(CG29-CH29)/ABS(CH29)</f>
        <v>-1.2465799859567566</v>
      </c>
      <c r="CJ29" s="346">
        <f t="shared" si="45"/>
        <v>-19519</v>
      </c>
      <c r="CK29" s="343">
        <v>92405</v>
      </c>
      <c r="CL29" s="344">
        <f t="shared" ref="CL29" si="890">(CJ29-CK29)/ABS(CK29)</f>
        <v>-1.2112331583788756</v>
      </c>
      <c r="CM29" s="346">
        <f t="shared" si="47"/>
        <v>57602</v>
      </c>
      <c r="CN29" s="343">
        <v>253168</v>
      </c>
      <c r="CO29" s="344">
        <f t="shared" ref="CO29" si="891">(CM29-CN29)/ABS(CN29)</f>
        <v>-0.77247519433735701</v>
      </c>
      <c r="CP29" s="345"/>
      <c r="CQ29" s="346">
        <f t="shared" si="49"/>
        <v>21987</v>
      </c>
      <c r="CR29" s="343">
        <v>-12341</v>
      </c>
      <c r="CS29" s="344">
        <f t="shared" ref="CS29" si="892">(CQ29-CR29)/ABS(CR29)</f>
        <v>2.7816222348269992</v>
      </c>
      <c r="CT29" s="346">
        <f t="shared" si="51"/>
        <v>12787</v>
      </c>
      <c r="CU29" s="343">
        <v>-18211</v>
      </c>
      <c r="CV29" s="344">
        <f t="shared" ref="CV29" si="893">(CT29-CU29)/ABS(CU29)</f>
        <v>1.7021580363516555</v>
      </c>
      <c r="CW29" s="346">
        <f t="shared" si="53"/>
        <v>51814</v>
      </c>
      <c r="CX29" s="343">
        <v>11033</v>
      </c>
      <c r="CY29" s="344">
        <f t="shared" ref="CY29" si="894">(CW29-CX29)/ABS(CX29)</f>
        <v>3.6962748119278528</v>
      </c>
      <c r="CZ29" s="346">
        <f t="shared" si="55"/>
        <v>144284</v>
      </c>
      <c r="DA29" s="343">
        <v>77121</v>
      </c>
      <c r="DB29" s="344">
        <f t="shared" ref="DB29" si="895">(CZ29-DA29)/ABS(DA29)</f>
        <v>0.87087823031340361</v>
      </c>
      <c r="DC29" s="346">
        <f t="shared" si="57"/>
        <v>34774</v>
      </c>
      <c r="DD29" s="343">
        <v>-30552</v>
      </c>
      <c r="DE29" s="344">
        <f t="shared" ref="DE29" si="896">(DC29-DD29)/ABS(DD29)</f>
        <v>2.138190625818277</v>
      </c>
      <c r="DF29" s="346">
        <f t="shared" si="59"/>
        <v>86588</v>
      </c>
      <c r="DG29" s="343">
        <v>-19519</v>
      </c>
      <c r="DH29" s="344">
        <f t="shared" ref="DH29" si="897">(DF29-DG29)/ABS(DG29)</f>
        <v>5.4360879143398737</v>
      </c>
      <c r="DI29" s="346">
        <f t="shared" si="61"/>
        <v>230872</v>
      </c>
      <c r="DJ29" s="343">
        <v>57602</v>
      </c>
      <c r="DK29" s="344">
        <f t="shared" ref="DK29" si="898">(DI29-DJ29)/ABS(DJ29)</f>
        <v>3.0080552758584771</v>
      </c>
      <c r="DL29" s="345"/>
      <c r="DM29" s="346">
        <v>84957</v>
      </c>
      <c r="DN29" s="343">
        <v>21987</v>
      </c>
      <c r="DO29" s="344">
        <f t="shared" si="63"/>
        <v>2.8639650702687951</v>
      </c>
      <c r="DP29" s="346">
        <v>50744</v>
      </c>
      <c r="DQ29" s="343">
        <v>12787</v>
      </c>
      <c r="DR29" s="344">
        <f t="shared" si="64"/>
        <v>2.9684054117463048</v>
      </c>
      <c r="DS29" s="346">
        <v>126315</v>
      </c>
      <c r="DT29" s="343">
        <v>51814</v>
      </c>
      <c r="DU29" s="344">
        <f t="shared" si="65"/>
        <v>1.4378546338827345</v>
      </c>
      <c r="DV29" s="346">
        <v>212665</v>
      </c>
      <c r="DW29" s="343">
        <v>144284</v>
      </c>
      <c r="DX29" s="344">
        <f t="shared" si="66"/>
        <v>0.47393335366360789</v>
      </c>
      <c r="DY29" s="346">
        <v>135701</v>
      </c>
      <c r="DZ29" s="343">
        <v>34774</v>
      </c>
      <c r="EA29" s="344">
        <f t="shared" si="67"/>
        <v>2.902369586472652</v>
      </c>
      <c r="EB29" s="346">
        <v>262016</v>
      </c>
      <c r="EC29" s="343">
        <v>86588</v>
      </c>
      <c r="ED29" s="344">
        <f t="shared" si="68"/>
        <v>2.0260082228484317</v>
      </c>
      <c r="EE29" s="346">
        <v>474681</v>
      </c>
      <c r="EF29" s="343">
        <v>230872</v>
      </c>
      <c r="EG29" s="344">
        <f t="shared" si="69"/>
        <v>1.0560353789112582</v>
      </c>
      <c r="EH29" s="345"/>
      <c r="EI29" s="346">
        <v>64539</v>
      </c>
      <c r="EJ29" s="343">
        <v>84957</v>
      </c>
      <c r="EK29" s="344">
        <f t="shared" ref="EK29" si="899">(EI29-EJ29)/ABS(EJ29)</f>
        <v>-0.24033334510399379</v>
      </c>
      <c r="EL29" s="346">
        <v>62264</v>
      </c>
      <c r="EM29" s="343">
        <v>50744</v>
      </c>
      <c r="EN29" s="344">
        <f t="shared" ref="EN29" si="900">(EL29-EM29)/ABS(EM29)</f>
        <v>0.22702191392085763</v>
      </c>
      <c r="EO29" s="346">
        <v>49937</v>
      </c>
      <c r="EP29" s="343">
        <v>126315</v>
      </c>
      <c r="EQ29" s="344">
        <f t="shared" ref="EQ29" si="901">(EO29-EP29)/ABS(EP29)</f>
        <v>-0.60466294581007796</v>
      </c>
      <c r="ER29" s="346">
        <v>-77668</v>
      </c>
      <c r="ES29" s="343">
        <v>212665</v>
      </c>
      <c r="ET29" s="344">
        <f t="shared" ref="ET29" si="902">(ER29-ES29)/ABS(ES29)</f>
        <v>-1.3652128935179744</v>
      </c>
      <c r="EU29" s="346">
        <v>126803</v>
      </c>
      <c r="EV29" s="343">
        <v>135701</v>
      </c>
      <c r="EW29" s="344">
        <f t="shared" ref="EW29" si="903">(EU29-EV29)/ABS(EV29)</f>
        <v>-6.5570629545839754E-2</v>
      </c>
      <c r="EX29" s="346">
        <v>176740</v>
      </c>
      <c r="EY29" s="343">
        <v>262016</v>
      </c>
      <c r="EZ29" s="344">
        <f t="shared" ref="EZ29" si="904">(EX29-EY29)/ABS(EY29)</f>
        <v>-0.32546104054714214</v>
      </c>
      <c r="FA29" s="346">
        <v>99072</v>
      </c>
      <c r="FB29" s="343">
        <v>474681</v>
      </c>
      <c r="FC29" s="344">
        <f t="shared" ref="FC29" si="905">(FA29-FB29)/ABS(FB29)</f>
        <v>-0.791287201299399</v>
      </c>
      <c r="FD29" s="345"/>
      <c r="FE29" s="346">
        <v>45118</v>
      </c>
      <c r="FF29" s="343">
        <v>64539</v>
      </c>
      <c r="FG29" s="344">
        <f t="shared" ref="FG29" si="906">(FE29-FF29)/ABS(FF29)</f>
        <v>-0.30091882427679389</v>
      </c>
      <c r="FH29" s="346">
        <v>-6184</v>
      </c>
      <c r="FI29" s="343">
        <v>62264</v>
      </c>
      <c r="FJ29" s="344">
        <f t="shared" ref="FJ29" si="907">(FH29-FI29)/ABS(FI29)</f>
        <v>-1.0993190286521908</v>
      </c>
      <c r="FK29" s="346">
        <v>-31685</v>
      </c>
      <c r="FL29" s="343">
        <v>49937</v>
      </c>
      <c r="FM29" s="344">
        <f t="shared" ref="FM29" si="908">(FK29-FL29)/ABS(FL29)</f>
        <v>-1.6344994693313575</v>
      </c>
      <c r="FN29" s="346">
        <v>118749</v>
      </c>
      <c r="FO29" s="343">
        <v>-77668</v>
      </c>
      <c r="FP29" s="344">
        <f t="shared" ref="FP29" si="909">(FN29-FO29)/ABS(FO29)</f>
        <v>2.5289308338054282</v>
      </c>
      <c r="FQ29" s="346">
        <v>38934</v>
      </c>
      <c r="FR29" s="343">
        <v>126803</v>
      </c>
      <c r="FS29" s="344">
        <f t="shared" ref="FS29" si="910">(FQ29-FR29)/ABS(FR29)</f>
        <v>-0.69295679124310938</v>
      </c>
      <c r="FT29" s="346">
        <v>7249</v>
      </c>
      <c r="FU29" s="343">
        <v>176740</v>
      </c>
      <c r="FV29" s="344">
        <f t="shared" ref="FV29" si="911">(FT29-FU29)/ABS(FU29)</f>
        <v>-0.95898494964354419</v>
      </c>
      <c r="FW29" s="346">
        <v>125998</v>
      </c>
      <c r="FX29" s="343">
        <v>99072</v>
      </c>
      <c r="FY29" s="344">
        <f t="shared" ref="FY29" si="912">(FW29-FX29)/ABS(FX29)</f>
        <v>0.27178213824289404</v>
      </c>
      <c r="GA29" s="346">
        <v>-37863</v>
      </c>
      <c r="GB29" s="343">
        <v>45118</v>
      </c>
      <c r="GC29" s="344">
        <f t="shared" ref="GC29" si="913">(GA29-GB29)/ABS(GB29)</f>
        <v>-1.8391994325989627</v>
      </c>
      <c r="GD29" s="346">
        <v>-18735</v>
      </c>
      <c r="GE29" s="343">
        <v>-6184</v>
      </c>
      <c r="GF29" s="344">
        <f t="shared" ref="GF29" si="914">IF(AND(GD29&lt;0,GE29&lt;0),((GD29-GE29)/GE29),((GD29-GE29)/ABS(GE29)))</f>
        <v>2.0295924967658472</v>
      </c>
      <c r="GG29" s="346">
        <v>-34733</v>
      </c>
      <c r="GH29" s="343">
        <v>-31685</v>
      </c>
      <c r="GI29" s="344">
        <f t="shared" ref="GI29" si="915">(GG29-GH29)/ABS(GH29)</f>
        <v>-9.6196938614486346E-2</v>
      </c>
      <c r="GJ29" s="346">
        <v>146117</v>
      </c>
      <c r="GK29" s="343">
        <v>118749</v>
      </c>
      <c r="GL29" s="344">
        <f t="shared" ref="GL29" si="916">(GJ29-GK29)/ABS(GK29)</f>
        <v>0.23046930921523551</v>
      </c>
      <c r="GM29" s="346">
        <v>-56598</v>
      </c>
      <c r="GN29" s="343">
        <v>38934</v>
      </c>
      <c r="GO29" s="344">
        <f t="shared" ref="GO29" si="917">IF(AND(GM29&lt;0,GN29&lt;0),((GM29-GN29)/GN29),((GM29-GN29)/ABS(GN29)))</f>
        <v>-2.4536908614578516</v>
      </c>
      <c r="GP29" s="346">
        <v>-91331</v>
      </c>
      <c r="GQ29" s="343">
        <v>7249</v>
      </c>
      <c r="GR29" s="344">
        <f t="shared" ref="GR29" si="918">(GP29-GQ29)/ABS(GQ29)</f>
        <v>-13.599117119602704</v>
      </c>
      <c r="GS29" s="346">
        <v>54786</v>
      </c>
      <c r="GT29" s="343">
        <v>125998</v>
      </c>
      <c r="GU29" s="344">
        <f t="shared" ref="GU29" si="919">(GS29-GT29)/ABS(GT29)</f>
        <v>-0.56518357434244992</v>
      </c>
      <c r="GW29" s="346">
        <v>93147</v>
      </c>
      <c r="GX29" s="343">
        <v>-37863</v>
      </c>
      <c r="GY29" s="344">
        <f t="shared" ref="GY29" si="920">(GW29-GX29)/ABS(GX29)</f>
        <v>3.460106172252595</v>
      </c>
      <c r="GZ29" s="346">
        <v>146865</v>
      </c>
      <c r="HA29" s="343">
        <v>-18735</v>
      </c>
      <c r="HB29" s="344">
        <f t="shared" ref="HB29" si="921">IF(AND(GZ29&lt;0,HA29&lt;0),((GZ29-HA29)/HA29),((GZ29-HA29)/ABS(HA29)))</f>
        <v>8.8390712570056049</v>
      </c>
      <c r="HC29" s="346">
        <v>142905</v>
      </c>
      <c r="HD29" s="343">
        <v>-34733</v>
      </c>
      <c r="HE29" s="344">
        <f t="shared" ref="HE29" si="922">(HC29-HD29)/ABS(HD29)</f>
        <v>5.1143868943080069</v>
      </c>
      <c r="HF29" s="346">
        <v>209191</v>
      </c>
      <c r="HG29" s="343">
        <v>146117</v>
      </c>
      <c r="HH29" s="344">
        <f t="shared" ref="HH29" si="923">(HF29-HG29)/ABS(HG29)</f>
        <v>0.43166777308595167</v>
      </c>
      <c r="HI29" s="346">
        <v>240012</v>
      </c>
      <c r="HJ29" s="343">
        <v>-56598</v>
      </c>
      <c r="HK29" s="344">
        <f t="shared" ref="HK29" si="924">IF(AND(HI29&lt;0,HJ29&lt;0),((HI29-HJ29)/HJ29),((HI29-HJ29)/ABS(HJ29)))</f>
        <v>5.2406445457436659</v>
      </c>
      <c r="HL29" s="346">
        <v>382917</v>
      </c>
      <c r="HM29" s="343">
        <v>-91331</v>
      </c>
      <c r="HN29" s="344">
        <f t="shared" ref="HN29" si="925">(HL29-HM29)/ABS(HM29)</f>
        <v>5.1926290087702967</v>
      </c>
      <c r="HO29" s="346">
        <v>592108</v>
      </c>
      <c r="HP29" s="343">
        <v>54786</v>
      </c>
      <c r="HQ29" s="344">
        <f t="shared" ref="HQ29" si="926">(HO29-HP29)/ABS(HP29)</f>
        <v>9.8076515898222176</v>
      </c>
      <c r="HS29" s="346">
        <v>159622</v>
      </c>
      <c r="HT29" s="343">
        <v>93147</v>
      </c>
      <c r="HU29" s="344">
        <f t="shared" ref="HU29" si="927">(HS29-HT29)/ABS(HT29)</f>
        <v>0.7136569078982683</v>
      </c>
      <c r="HV29" s="346">
        <v>156186</v>
      </c>
      <c r="HW29" s="343">
        <v>146865</v>
      </c>
      <c r="HX29" s="344">
        <f t="shared" ref="HX29" si="928">IF(AND(HV29&lt;0,HW29&lt;0),((HV29-HW29)/HW29),((HV29-HW29)/ABS(HW29)))</f>
        <v>6.3466448779491369E-2</v>
      </c>
      <c r="HY29" s="346">
        <v>-315808</v>
      </c>
      <c r="HZ29" s="343">
        <v>142905</v>
      </c>
      <c r="IA29" s="344">
        <f t="shared" ref="IA29" si="929">(HY29-HZ29)/ABS(HZ29)</f>
        <v>-3.2099156782477869</v>
      </c>
      <c r="IB29" s="346">
        <v>0</v>
      </c>
      <c r="IC29" s="343">
        <v>209191</v>
      </c>
      <c r="ID29" s="344">
        <f t="shared" ref="ID29" si="930">(IB29-IC29)/ABS(IC29)</f>
        <v>-1</v>
      </c>
      <c r="IE29" s="346">
        <v>315808</v>
      </c>
      <c r="IF29" s="343">
        <v>240012</v>
      </c>
      <c r="IG29" s="344">
        <f t="shared" ref="IG29" si="931">IF(AND(IE29&lt;0,IF29&lt;0),((IE29-IF29)/IF29),((IE29-IF29)/ABS(IF29)))</f>
        <v>0.31580087662283551</v>
      </c>
      <c r="IH29" s="346">
        <v>0</v>
      </c>
      <c r="II29" s="343">
        <v>382917</v>
      </c>
      <c r="IJ29" s="344">
        <f t="shared" ref="IJ29" si="932">(IH29-II29)/ABS(II29)</f>
        <v>-1</v>
      </c>
      <c r="IK29" s="346">
        <v>0</v>
      </c>
      <c r="IL29" s="343">
        <v>592108</v>
      </c>
      <c r="IM29" s="344">
        <f t="shared" ref="IM29" si="933">(IK29-IL29)/ABS(IL29)</f>
        <v>-1</v>
      </c>
    </row>
    <row r="30" spans="1:247" s="64" customFormat="1" ht="11.25">
      <c r="A30" s="57" t="s">
        <v>32</v>
      </c>
      <c r="B30" s="57"/>
      <c r="C30" s="58" t="s">
        <v>32</v>
      </c>
      <c r="D30" s="59" t="s">
        <v>250</v>
      </c>
      <c r="E30" s="59" t="s">
        <v>697</v>
      </c>
      <c r="F30" s="431"/>
      <c r="G30" s="60">
        <f>IFERROR(G29/G$8,"")</f>
        <v>6.3436338087302586E-5</v>
      </c>
      <c r="H30" s="60">
        <f>IFERROR(H29/H$8,"")</f>
        <v>2.1959629941126997E-2</v>
      </c>
      <c r="I30" s="61">
        <f>(G30-H30)*10000</f>
        <v>-218.96193603039697</v>
      </c>
      <c r="J30" s="60">
        <f>IFERROR(J29/J$8,"")</f>
        <v>-4.0836660605740845E-3</v>
      </c>
      <c r="K30" s="60">
        <f>IFERROR(K29/K$8,"")</f>
        <v>5.4440411846425396E-2</v>
      </c>
      <c r="L30" s="61">
        <f>(J30-K30)*10000</f>
        <v>-585.2407790699948</v>
      </c>
      <c r="M30" s="60">
        <f>IFERROR(M29/M$8,"")</f>
        <v>-7.8200420881051717E-3</v>
      </c>
      <c r="N30" s="60">
        <f>IFERROR(N29/N$8,"")</f>
        <v>2.1072478694951574E-2</v>
      </c>
      <c r="O30" s="61">
        <f>(M30-N30)*10000</f>
        <v>-288.92520783056744</v>
      </c>
      <c r="P30" s="60">
        <f>IFERROR(P29/P$8,"")</f>
        <v>1.2819468733722434E-2</v>
      </c>
      <c r="Q30" s="60">
        <f>IFERROR(Q29/Q$8,"")</f>
        <v>1.5791766830283663E-2</v>
      </c>
      <c r="R30" s="61">
        <f>(P30-Q30)*10000</f>
        <v>-29.722980965612294</v>
      </c>
      <c r="S30" s="60">
        <f>IFERROR(S29/S$8,"")</f>
        <v>-2.0000764082615027E-3</v>
      </c>
      <c r="T30" s="60">
        <f>IFERROR(T29/T$8,"")</f>
        <v>3.783754894105959E-2</v>
      </c>
      <c r="U30" s="61">
        <f>(S30-T30)*10000</f>
        <v>-398.37625349321092</v>
      </c>
      <c r="V30" s="60">
        <f>IFERROR(V29/V$8,"")</f>
        <v>-4.0353426028404728E-3</v>
      </c>
      <c r="W30" s="60">
        <f>IFERROR(W29/W$8,"")</f>
        <v>2.8850605622589356E-2</v>
      </c>
      <c r="X30" s="61">
        <f>(V30-W30)*10000</f>
        <v>-328.85948225429826</v>
      </c>
      <c r="Y30" s="60">
        <f>IFERROR(Y29/Y$8,"")</f>
        <v>8.4344253159288215E-4</v>
      </c>
      <c r="Z30" s="60">
        <f>IFERROR(Z29/Z$8,"")</f>
        <v>2.3849941430936602E-2</v>
      </c>
      <c r="AA30" s="61">
        <f>(Y30-Z30)*10000</f>
        <v>-230.06498899343723</v>
      </c>
      <c r="AB30" s="62"/>
      <c r="AC30" s="60">
        <f>IFERROR(AC29/AC$8,"")</f>
        <v>-5.6136691105435912E-4</v>
      </c>
      <c r="AD30" s="60">
        <f>IFERROR(AD29/AD$8,"")</f>
        <v>6.3436338087302586E-5</v>
      </c>
      <c r="AE30" s="61">
        <f>(AC30-AD30)*10000</f>
        <v>-6.248032491416617</v>
      </c>
      <c r="AF30" s="60">
        <f>IFERROR(AF29/AF$8,"")</f>
        <v>5.2204142670772167E-3</v>
      </c>
      <c r="AG30" s="60">
        <f>IFERROR(AG29/AG$8,"")</f>
        <v>-4.0836660605740845E-3</v>
      </c>
      <c r="AH30" s="61">
        <f>(AF30-AG30)*10000</f>
        <v>93.040803276513017</v>
      </c>
      <c r="AI30" s="60">
        <f>IFERROR(AI29/AI$8,"")</f>
        <v>-2.2508641267892202E-3</v>
      </c>
      <c r="AJ30" s="60">
        <f>IFERROR(AJ29/AJ$8,"")</f>
        <v>-7.8200420881051717E-3</v>
      </c>
      <c r="AK30" s="61">
        <f>(AI30-AJ30)*10000</f>
        <v>55.691779613159518</v>
      </c>
      <c r="AL30" s="60">
        <f>IFERROR(AL29/AL$8,"")</f>
        <v>1.1912171338339514E-2</v>
      </c>
      <c r="AM30" s="60">
        <f>IFERROR(AM29/AM$8,"")</f>
        <v>1.2819468733722434E-2</v>
      </c>
      <c r="AN30" s="61">
        <f>(AL30-AM30)*10000</f>
        <v>-9.0729739538292051</v>
      </c>
      <c r="AO30" s="60">
        <f>IFERROR(AO29/AO$8,"")</f>
        <v>2.301666134575101E-3</v>
      </c>
      <c r="AP30" s="60">
        <f>IFERROR(AP29/AP$8,"")</f>
        <v>-2.0000764082615027E-3</v>
      </c>
      <c r="AQ30" s="61">
        <f>(AO30-AP30)*10000</f>
        <v>43.017425428366039</v>
      </c>
      <c r="AR30" s="60">
        <f>IFERROR(AR29/AR$8,"")</f>
        <v>7.4518871371791987E-4</v>
      </c>
      <c r="AS30" s="60">
        <f>IFERROR(AS29/AS$8,"")</f>
        <v>-4.0353426028404728E-3</v>
      </c>
      <c r="AT30" s="61">
        <f>(AR30-AS30)*10000</f>
        <v>47.805313165583925</v>
      </c>
      <c r="AU30" s="60">
        <f>IFERROR(AU29/AU$8,"")</f>
        <v>3.8572322497874528E-3</v>
      </c>
      <c r="AV30" s="60">
        <f>IFERROR(AV29/AV$8,"")</f>
        <v>8.4344253159288215E-4</v>
      </c>
      <c r="AW30" s="61">
        <f>(AU30-AV30)*10000</f>
        <v>30.137897181945707</v>
      </c>
      <c r="AX30" s="62"/>
      <c r="AY30" s="60">
        <f t="shared" si="105"/>
        <v>2.537446921571426E-3</v>
      </c>
      <c r="AZ30" s="60">
        <f>IFERROR(AZ29/AZ$8,"")</f>
        <v>-5.6136691105435912E-4</v>
      </c>
      <c r="BA30" s="61">
        <f>(AY30-AZ30)*10000</f>
        <v>30.98813832625785</v>
      </c>
      <c r="BB30" s="60">
        <f t="shared" si="106"/>
        <v>3.2163913668805867E-2</v>
      </c>
      <c r="BC30" s="60">
        <f>IFERROR(BC29/BC$8,"")</f>
        <v>5.2204142670772167E-3</v>
      </c>
      <c r="BD30" s="61">
        <f>(BB30-BC30)*10000</f>
        <v>269.4349940172865</v>
      </c>
      <c r="BE30" s="60">
        <f t="shared" si="107"/>
        <v>-8.935663675440627E-3</v>
      </c>
      <c r="BF30" s="60">
        <f>IFERROR(BF29/BF$8,"")</f>
        <v>-2.2508641267892202E-3</v>
      </c>
      <c r="BG30" s="61">
        <f>(BE30-BF30)*10000</f>
        <v>-66.847995486514066</v>
      </c>
      <c r="BH30" s="60">
        <f t="shared" si="108"/>
        <v>3.9725985761084631E-2</v>
      </c>
      <c r="BI30" s="60">
        <f>IFERROR(BI29/BI$8,"")</f>
        <v>1.1912171338339514E-2</v>
      </c>
      <c r="BJ30" s="61">
        <f>(BH30-BI30)*10000</f>
        <v>278.13814422745116</v>
      </c>
      <c r="BK30" s="60">
        <f t="shared" si="109"/>
        <v>1.6977074242688732E-2</v>
      </c>
      <c r="BL30" s="60">
        <f>IFERROR(BL29/BL$8,"")</f>
        <v>2.301666134575101E-3</v>
      </c>
      <c r="BM30" s="61">
        <f>(BK30-BL30)*10000</f>
        <v>146.75408108113629</v>
      </c>
      <c r="BN30" s="60">
        <f t="shared" si="110"/>
        <v>8.5376546557728149E-3</v>
      </c>
      <c r="BO30" s="60">
        <f>IFERROR(BO29/BO$8,"")</f>
        <v>7.4518871371791987E-4</v>
      </c>
      <c r="BP30" s="61">
        <f>(BN30-BO30)*10000</f>
        <v>77.924659420548949</v>
      </c>
      <c r="BQ30" s="60">
        <f t="shared" si="111"/>
        <v>1.7025389395728736E-2</v>
      </c>
      <c r="BR30" s="60">
        <f>IFERROR(BR29/BR$8,"")</f>
        <v>3.8572322497874528E-3</v>
      </c>
      <c r="BS30" s="61">
        <f>(BQ30-BR30)*10000</f>
        <v>131.68157145941282</v>
      </c>
      <c r="BT30" s="62"/>
      <c r="BU30" s="63">
        <f t="shared" si="35"/>
        <v>-3.3410373107316308E-3</v>
      </c>
      <c r="BV30" s="60">
        <f>IFERROR(BV29/BV$8,"")</f>
        <v>2.537446921571426E-3</v>
      </c>
      <c r="BW30" s="61">
        <f>(BU30-BV30)*10000</f>
        <v>-58.784842323030567</v>
      </c>
      <c r="BX30" s="63">
        <f t="shared" si="37"/>
        <v>-4.9888735873510372E-3</v>
      </c>
      <c r="BY30" s="60">
        <f>IFERROR(BY29/BY$8,"")</f>
        <v>3.2163913668805867E-2</v>
      </c>
      <c r="BZ30" s="61">
        <f>(BX30-BY30)*10000</f>
        <v>-371.5278725615691</v>
      </c>
      <c r="CA30" s="63">
        <f t="shared" si="39"/>
        <v>3.0440321051166393E-3</v>
      </c>
      <c r="CB30" s="60">
        <f>IFERROR(CB29/CB$8,"")</f>
        <v>-8.935663675440627E-3</v>
      </c>
      <c r="CC30" s="61">
        <f>(CA30-CB30)*10000</f>
        <v>119.79695780557266</v>
      </c>
      <c r="CD30" s="63">
        <f t="shared" si="41"/>
        <v>1.78333912972699E-2</v>
      </c>
      <c r="CE30" s="60">
        <f>IFERROR(CE29/CE$8,"")</f>
        <v>3.9725985761084631E-2</v>
      </c>
      <c r="CF30" s="61">
        <f>(CD30-CE30)*10000</f>
        <v>-218.92594463814731</v>
      </c>
      <c r="CG30" s="63">
        <f t="shared" si="43"/>
        <v>-4.1600820033970186E-3</v>
      </c>
      <c r="CH30" s="60">
        <f>IFERROR(CH29/CH$8,"")</f>
        <v>1.6977074242688732E-2</v>
      </c>
      <c r="CI30" s="61">
        <f>(CG30-CH30)*10000</f>
        <v>-211.37156246085749</v>
      </c>
      <c r="CJ30" s="63">
        <f t="shared" si="45"/>
        <v>-1.7795416078052215E-3</v>
      </c>
      <c r="CK30" s="60">
        <f>IFERROR(CK29/CK$8,"")</f>
        <v>8.5376546557728149E-3</v>
      </c>
      <c r="CL30" s="61">
        <f>(CJ30-CK30)*10000</f>
        <v>-103.17196263578037</v>
      </c>
      <c r="CM30" s="63">
        <f t="shared" si="47"/>
        <v>3.7665394217764984E-3</v>
      </c>
      <c r="CN30" s="60">
        <f>IFERROR(CN29/CN$8,"")</f>
        <v>1.7025389395728736E-2</v>
      </c>
      <c r="CO30" s="61">
        <f>(CM30-CN30)*10000</f>
        <v>-132.58849973952238</v>
      </c>
      <c r="CP30" s="62"/>
      <c r="CQ30" s="63">
        <f t="shared" si="49"/>
        <v>5.4256321699246695E-3</v>
      </c>
      <c r="CR30" s="60">
        <f>IFERROR(CR29/CR$8,"")</f>
        <v>-3.3410373107316308E-3</v>
      </c>
      <c r="CS30" s="61">
        <f>(CQ30-CR30)*10000</f>
        <v>87.666694806563001</v>
      </c>
      <c r="CT30" s="63">
        <f t="shared" si="51"/>
        <v>3.4667622441476868E-3</v>
      </c>
      <c r="CU30" s="60">
        <f>IFERROR(CU29/CU$8,"")</f>
        <v>-4.9888735873510372E-3</v>
      </c>
      <c r="CV30" s="61">
        <f>(CT30-CU30)*10000</f>
        <v>84.556358314987236</v>
      </c>
      <c r="CW30" s="63">
        <f t="shared" si="53"/>
        <v>1.4195853684130063E-2</v>
      </c>
      <c r="CX30" s="60">
        <f>IFERROR(CX29/CX$8,"")</f>
        <v>3.0440321051166393E-3</v>
      </c>
      <c r="CY30" s="61">
        <f>(CW30-CX30)*10000</f>
        <v>111.51821579013424</v>
      </c>
      <c r="CZ30" s="63">
        <f t="shared" si="55"/>
        <v>3.3206805134990393E-2</v>
      </c>
      <c r="DA30" s="60">
        <f>IFERROR(DA29/DA$8,"")</f>
        <v>1.78333912972699E-2</v>
      </c>
      <c r="DB30" s="61">
        <f>(CZ30-DA30)*10000</f>
        <v>153.73413837720491</v>
      </c>
      <c r="DC30" s="63">
        <f t="shared" si="57"/>
        <v>4.4922500483471723E-3</v>
      </c>
      <c r="DD30" s="60">
        <f>IFERROR(DD29/DD$8,"")</f>
        <v>-4.1600820033970186E-3</v>
      </c>
      <c r="DE30" s="61">
        <f>(DC30-DD30)*10000</f>
        <v>86.523320517441903</v>
      </c>
      <c r="DF30" s="63">
        <f t="shared" si="59"/>
        <v>7.6015558485398689E-3</v>
      </c>
      <c r="DG30" s="60">
        <f>IFERROR(DG29/DG$8,"")</f>
        <v>-1.7795416078052215E-3</v>
      </c>
      <c r="DH30" s="61">
        <f>(DF30-DG30)*10000</f>
        <v>93.810974563450898</v>
      </c>
      <c r="DI30" s="63">
        <f t="shared" si="61"/>
        <v>1.4671731199080012E-2</v>
      </c>
      <c r="DJ30" s="60">
        <f>IFERROR(DJ29/DJ$8,"")</f>
        <v>3.7665394217764984E-3</v>
      </c>
      <c r="DK30" s="61">
        <f>(DI30-DJ30)*10000</f>
        <v>109.05191777303513</v>
      </c>
      <c r="DL30" s="62"/>
      <c r="DM30" s="63">
        <f>IFERROR(DM29/DM$8,"")</f>
        <v>2.2244874019813718E-2</v>
      </c>
      <c r="DN30" s="60">
        <f>IFERROR(DN29/DN$8,"")</f>
        <v>5.4256321699246695E-3</v>
      </c>
      <c r="DO30" s="61">
        <f>(DM30-DN30)*10000</f>
        <v>168.19241849889048</v>
      </c>
      <c r="DP30" s="63">
        <f>IFERROR(DP29/DP$8,"")</f>
        <v>1.3726885722269697E-2</v>
      </c>
      <c r="DQ30" s="60">
        <f>IFERROR(DQ29/DQ$8,"")</f>
        <v>3.4667622441476868E-3</v>
      </c>
      <c r="DR30" s="61">
        <f>(DP30-DQ30)*10000</f>
        <v>102.6012347812201</v>
      </c>
      <c r="DS30" s="63">
        <f>IFERROR(DS29/DS$8,"")</f>
        <v>3.0336056209423139E-2</v>
      </c>
      <c r="DT30" s="60">
        <f>IFERROR(DT29/DT$8,"")</f>
        <v>1.4195853684130063E-2</v>
      </c>
      <c r="DU30" s="61">
        <f>(DS30-DT30)*10000</f>
        <v>161.40202525293077</v>
      </c>
      <c r="DV30" s="63">
        <f>IFERROR(DV29/DV$8,"")</f>
        <v>4.0564262210717482E-2</v>
      </c>
      <c r="DW30" s="60">
        <f>IFERROR(DW29/DW$8,"")</f>
        <v>3.3206805134990393E-2</v>
      </c>
      <c r="DX30" s="61">
        <f>(DV30-DW30)*10000</f>
        <v>73.574570757270891</v>
      </c>
      <c r="DY30" s="63">
        <f>IFERROR(DY29/DY$8,"")</f>
        <v>1.8055288158013608E-2</v>
      </c>
      <c r="DZ30" s="60">
        <f>IFERROR(DZ29/DZ$8,"")</f>
        <v>4.4922500483471723E-3</v>
      </c>
      <c r="EA30" s="61">
        <f>(DY30-DZ30)*10000</f>
        <v>135.63038109666437</v>
      </c>
      <c r="EB30" s="63">
        <f>IFERROR(EB29/EB$8,"")</f>
        <v>2.243342218252567E-2</v>
      </c>
      <c r="EC30" s="60">
        <f>IFERROR(EC29/EC$8,"")</f>
        <v>7.6015558485398689E-3</v>
      </c>
      <c r="ED30" s="61">
        <f>(EB30-EC30)*10000</f>
        <v>148.31866333985801</v>
      </c>
      <c r="EE30" s="63">
        <f>IFERROR(EE29/EE$8,"")</f>
        <v>2.8050478700254129E-2</v>
      </c>
      <c r="EF30" s="60">
        <f>IFERROR(EF29/EF$8,"")</f>
        <v>1.4671731199080012E-2</v>
      </c>
      <c r="EG30" s="61">
        <f>(EE30-EF30)*10000</f>
        <v>133.78747501174118</v>
      </c>
      <c r="EH30" s="62"/>
      <c r="EI30" s="63">
        <f>IFERROR(EI29/EI$8,"")</f>
        <v>1.402422051266339E-2</v>
      </c>
      <c r="EJ30" s="60">
        <f>IFERROR(EJ29/EJ$8,"")</f>
        <v>2.2244874019813718E-2</v>
      </c>
      <c r="EK30" s="61">
        <f>(EI30-EJ30)*10000</f>
        <v>-82.206535071503282</v>
      </c>
      <c r="EL30" s="63">
        <f>IFERROR(EL29/EL$8,"")</f>
        <v>1.3199313578032801E-2</v>
      </c>
      <c r="EM30" s="60">
        <f>IFERROR(EM29/EM$8,"")</f>
        <v>1.3726885722269697E-2</v>
      </c>
      <c r="EN30" s="61">
        <f>(EL30-EM30)*10000</f>
        <v>-5.2757214423689547</v>
      </c>
      <c r="EO30" s="63">
        <f>IFERROR(EO29/EO$8,"")</f>
        <v>9.7841921139846522E-3</v>
      </c>
      <c r="EP30" s="60">
        <f>IFERROR(EP29/EP$8,"")</f>
        <v>3.0336056209423139E-2</v>
      </c>
      <c r="EQ30" s="61">
        <f>(EO30-EP30)*10000</f>
        <v>-205.51864095438486</v>
      </c>
      <c r="ER30" s="63">
        <f>IFERROR(ER29/ER$8,"")</f>
        <v>-1.2533877197438743E-2</v>
      </c>
      <c r="ES30" s="60">
        <f>IFERROR(ES29/ES$8,"")</f>
        <v>4.0564262210717482E-2</v>
      </c>
      <c r="ET30" s="61">
        <f>(ER30-ES30)*10000</f>
        <v>-530.98139408156226</v>
      </c>
      <c r="EU30" s="63">
        <f>IFERROR(EU29/EU$8,"")</f>
        <v>1.3606666336165555E-2</v>
      </c>
      <c r="EV30" s="60">
        <f>IFERROR(EV29/EV$8,"")</f>
        <v>1.8055288158013608E-2</v>
      </c>
      <c r="EW30" s="61">
        <f>(EU30-EV30)*10000</f>
        <v>-44.486218218480531</v>
      </c>
      <c r="EX30" s="63">
        <f>IFERROR(EX29/EX$8,"")</f>
        <v>1.2254015748566511E-2</v>
      </c>
      <c r="EY30" s="60">
        <f>IFERROR(EY29/EY$8,"")</f>
        <v>2.243342218252567E-2</v>
      </c>
      <c r="EZ30" s="61">
        <f>(EX30-EY30)*10000</f>
        <v>-101.79406433959159</v>
      </c>
      <c r="FA30" s="63">
        <f>IFERROR(FA29/FA$8,"")</f>
        <v>4.8047318694142242E-3</v>
      </c>
      <c r="FB30" s="60">
        <f>IFERROR(FB29/FB$8,"")</f>
        <v>2.8050478700254129E-2</v>
      </c>
      <c r="FC30" s="61">
        <f>(FA30-FB30)*10000</f>
        <v>-232.45746830839906</v>
      </c>
      <c r="FD30" s="62"/>
      <c r="FE30" s="63">
        <f>IFERROR(FE29/FE$8,"")</f>
        <v>8.2691947478022061E-3</v>
      </c>
      <c r="FF30" s="60">
        <f>IFERROR(FF29/FF$8,"")</f>
        <v>1.402422051266339E-2</v>
      </c>
      <c r="FG30" s="61">
        <f>(FE30-FF30)*10000</f>
        <v>-57.550257648611833</v>
      </c>
      <c r="FH30" s="63">
        <f>IFERROR(FH29/FH$8,"")</f>
        <v>-1.2080201284595789E-3</v>
      </c>
      <c r="FI30" s="60">
        <f>IFERROR(FI29/FI$8,"")</f>
        <v>1.3199313578032801E-2</v>
      </c>
      <c r="FJ30" s="61">
        <f>(FH30-FI30)*10000</f>
        <v>-144.07333706492381</v>
      </c>
      <c r="FK30" s="63">
        <f>IFERROR(FK29/FK$8,"")</f>
        <v>-6.1746354899378875E-3</v>
      </c>
      <c r="FL30" s="60">
        <f>IFERROR(FL29/FL$8,"")</f>
        <v>9.7841921139846522E-3</v>
      </c>
      <c r="FM30" s="61">
        <f>(FK30-FL30)*10000</f>
        <v>-159.58827603922538</v>
      </c>
      <c r="FN30" s="63">
        <f>IFERROR(FN29/FN$8,"")</f>
        <v>2.1928279242506836E-2</v>
      </c>
      <c r="FO30" s="60">
        <f>IFERROR(FO29/FO$8,"")</f>
        <v>-1.2533877197438743E-2</v>
      </c>
      <c r="FP30" s="61">
        <f>(FN30-FO30)*10000</f>
        <v>344.62156439945579</v>
      </c>
      <c r="FQ30" s="63">
        <f>IFERROR(FQ29/FQ$8,"")</f>
        <v>3.6816067366197795E-3</v>
      </c>
      <c r="FR30" s="60">
        <f>IFERROR(FR29/FR$8,"")</f>
        <v>1.3606666336165555E-2</v>
      </c>
      <c r="FS30" s="61">
        <f>(FQ30-FR30)*10000</f>
        <v>-99.250595995457758</v>
      </c>
      <c r="FT30" s="63">
        <f>IFERROR(FT29/FT$8,"")</f>
        <v>4.615212910677708E-4</v>
      </c>
      <c r="FU30" s="60">
        <f>IFERROR(FU29/FU$8,"")</f>
        <v>1.2254015748566511E-2</v>
      </c>
      <c r="FV30" s="61">
        <f>(FT30-FU30)*10000</f>
        <v>-117.92494457498741</v>
      </c>
      <c r="FW30" s="63">
        <f>IFERROR(FW29/FW$8,"")</f>
        <v>5.965224932555197E-3</v>
      </c>
      <c r="FX30" s="60">
        <f>IFERROR(FX29/FX$8,"")</f>
        <v>4.8047318694142242E-3</v>
      </c>
      <c r="FY30" s="61">
        <f>(FW30-FX30)*10000</f>
        <v>11.604930631409728</v>
      </c>
      <c r="GA30" s="63">
        <f>IFERROR(GA29/GA$8,"")</f>
        <v>-7.1776307695399118E-3</v>
      </c>
      <c r="GB30" s="60">
        <f>IFERROR(GB29/GB$8,"")</f>
        <v>8.2691947478022061E-3</v>
      </c>
      <c r="GC30" s="61">
        <f>(GA30-GB30)*10000</f>
        <v>-154.46825517342117</v>
      </c>
      <c r="GD30" s="63">
        <f>IFERROR(GD29/GD$8,"")</f>
        <v>-3.6916859921058806E-3</v>
      </c>
      <c r="GE30" s="60">
        <f>IFERROR(GE29/GE$8,"")</f>
        <v>-1.2080201284595789E-3</v>
      </c>
      <c r="GF30" s="61">
        <f>(GD30-GE30)*10000</f>
        <v>-24.836658636463014</v>
      </c>
      <c r="GG30" s="63">
        <f>IFERROR(GG29/GG$8,"")</f>
        <v>-6.6253639295830238E-3</v>
      </c>
      <c r="GH30" s="60">
        <f>IFERROR(GH29/GH$8,"")</f>
        <v>-6.1746354899378875E-3</v>
      </c>
      <c r="GI30" s="61">
        <f>(GG30-GH30)*10000</f>
        <v>-4.5072843964513636</v>
      </c>
      <c r="GJ30" s="63">
        <f>IFERROR(GJ29/GJ$8,"")</f>
        <v>2.3237347694601673E-2</v>
      </c>
      <c r="GK30" s="60">
        <f>IFERROR(GK29/GK$8,"")</f>
        <v>2.1928279242506836E-2</v>
      </c>
      <c r="GL30" s="61">
        <f>(GJ30-GK30)*10000</f>
        <v>13.090684520948374</v>
      </c>
      <c r="GM30" s="63">
        <f>IFERROR(GM29/GM$8,"")</f>
        <v>-5.4683762097519082E-3</v>
      </c>
      <c r="GN30" s="60">
        <f>IFERROR(GN29/GN$8,"")</f>
        <v>3.6816067366197795E-3</v>
      </c>
      <c r="GO30" s="61">
        <f>(GM30-GN30)*10000</f>
        <v>-91.499829463716864</v>
      </c>
      <c r="GP30" s="63">
        <f>IFERROR(GP29/GP$8,"")</f>
        <v>-5.8573729588324115E-3</v>
      </c>
      <c r="GQ30" s="60">
        <f>IFERROR(GQ29/GQ$8,"")</f>
        <v>4.615212910677708E-4</v>
      </c>
      <c r="GR30" s="61">
        <f>(GP30-GQ30)*10000</f>
        <v>-63.188942499001826</v>
      </c>
      <c r="GS30" s="63">
        <f>IFERROR(GS29/GS$8,"")</f>
        <v>2.5038722819473716E-3</v>
      </c>
      <c r="GT30" s="60">
        <f>IFERROR(GT29/GT$8,"")</f>
        <v>5.965224932555197E-3</v>
      </c>
      <c r="GU30" s="61">
        <f>(GS30-GT30)*10000</f>
        <v>-34.613526506078252</v>
      </c>
      <c r="GW30" s="63">
        <f>IFERROR(GW29/GW$8,"")</f>
        <v>1.723462904666026E-2</v>
      </c>
      <c r="GX30" s="60">
        <f>IFERROR(GX29/GX$8,"")</f>
        <v>-7.1776307695399118E-3</v>
      </c>
      <c r="GY30" s="61">
        <f>(GW30-GX30)*10000</f>
        <v>244.12259816200171</v>
      </c>
      <c r="GZ30" s="63">
        <f>IFERROR(GZ29/GZ$8,"")</f>
        <v>2.8197345515544012E-2</v>
      </c>
      <c r="HA30" s="60">
        <f>IFERROR(HA29/HA$8,"")</f>
        <v>-3.6916859921058806E-3</v>
      </c>
      <c r="HB30" s="61">
        <f>(GZ30-HA30)*10000</f>
        <v>318.89031507649895</v>
      </c>
      <c r="HC30" s="63">
        <f>IFERROR(HC29/HC$8,"")</f>
        <v>2.7329813794666379E-2</v>
      </c>
      <c r="HD30" s="60">
        <f>IFERROR(HD29/HD$8,"")</f>
        <v>-6.6253639295830238E-3</v>
      </c>
      <c r="HE30" s="61">
        <f>(HC30-HD30)*10000</f>
        <v>339.55177724249398</v>
      </c>
      <c r="HF30" s="63">
        <f>IFERROR(HF29/HF$8,"")</f>
        <v>3.392463994872813E-2</v>
      </c>
      <c r="HG30" s="60">
        <f>IFERROR(HG29/HG$8,"")</f>
        <v>2.3237347694601673E-2</v>
      </c>
      <c r="HH30" s="61">
        <f>(HF30-HG30)*10000</f>
        <v>106.87292254126457</v>
      </c>
      <c r="HI30" s="63">
        <f>IFERROR(HI29/HI$8,"")</f>
        <v>2.2614669723137731E-2</v>
      </c>
      <c r="HJ30" s="60">
        <f>IFERROR(HJ29/HJ$8,"")</f>
        <v>-5.4683762097519082E-3</v>
      </c>
      <c r="HK30" s="61">
        <f>(HI30-HJ30)*10000</f>
        <v>280.83045932889638</v>
      </c>
      <c r="HL30" s="63">
        <f>IFERROR(HL29/HL$8,"")</f>
        <v>2.4170976724174498E-2</v>
      </c>
      <c r="HM30" s="60">
        <f>IFERROR(HM29/HM$8,"")</f>
        <v>-5.8573729588324115E-3</v>
      </c>
      <c r="HN30" s="61">
        <f>(HL30-HM30)*10000</f>
        <v>300.28349683006911</v>
      </c>
      <c r="HO30" s="63">
        <f>IFERROR(HO29/HO$8,"")</f>
        <v>2.6903776564905335E-2</v>
      </c>
      <c r="HP30" s="60">
        <f>IFERROR(HP29/HP$8,"")</f>
        <v>2.5038722819473716E-3</v>
      </c>
      <c r="HQ30" s="61">
        <f>(HO30-HP30)*10000</f>
        <v>243.99904282957962</v>
      </c>
      <c r="HS30" s="63">
        <f>IFERROR(HS29/HS$8,"")</f>
        <v>2.9246277430867097E-2</v>
      </c>
      <c r="HT30" s="60">
        <f>IFERROR(HT29/HT$8,"")</f>
        <v>1.723462904666026E-2</v>
      </c>
      <c r="HU30" s="61">
        <f>(HS30-HT30)*10000</f>
        <v>120.11648384206836</v>
      </c>
      <c r="HV30" s="63">
        <f>IFERROR(HV29/HV$8,"")</f>
        <v>2.9473683415962657E-2</v>
      </c>
      <c r="HW30" s="60">
        <f>IFERROR(HW29/HW$8,"")</f>
        <v>2.8197345515544012E-2</v>
      </c>
      <c r="HX30" s="61">
        <f>(HV30-HW30)*10000</f>
        <v>12.763379004186447</v>
      </c>
      <c r="HY30" s="63">
        <f>IFERROR(HY29/HY$8,"")</f>
        <v>2.9358303062417351E-2</v>
      </c>
      <c r="HZ30" s="60">
        <f>IFERROR(HZ29/HZ$8,"")</f>
        <v>2.7329813794666379E-2</v>
      </c>
      <c r="IA30" s="61">
        <f>(HY30-HZ30)*10000</f>
        <v>20.28489267750972</v>
      </c>
      <c r="IB30" s="63" t="str">
        <f>IFERROR(IB29/IB$8,"")</f>
        <v/>
      </c>
      <c r="IC30" s="60">
        <f>IFERROR(IC29/IC$8,"")</f>
        <v>3.392463994872813E-2</v>
      </c>
      <c r="ID30" s="61" t="e">
        <f>(IB30-IC30)*10000</f>
        <v>#VALUE!</v>
      </c>
      <c r="IE30" s="63">
        <f>IFERROR(IE29/IE$8,"")</f>
        <v>2.9358303062417351E-2</v>
      </c>
      <c r="IF30" s="60">
        <f>IFERROR(IF29/IF$8,"")</f>
        <v>2.2614669723137731E-2</v>
      </c>
      <c r="IG30" s="61">
        <f>(IE30-IF30)*10000</f>
        <v>67.4363333927962</v>
      </c>
      <c r="IH30" s="63" t="str">
        <f>IFERROR(IH29/IH$8,"")</f>
        <v/>
      </c>
      <c r="II30" s="60">
        <f>IFERROR(II29/II$8,"")</f>
        <v>2.4170976724174498E-2</v>
      </c>
      <c r="IJ30" s="61" t="e">
        <f>(IH30-II30)*10000</f>
        <v>#VALUE!</v>
      </c>
      <c r="IK30" s="63" t="str">
        <f>IFERROR(IK29/IK$8,"")</f>
        <v/>
      </c>
      <c r="IL30" s="60">
        <f>IFERROR(IL29/IL$8,"")</f>
        <v>2.6903776564905335E-2</v>
      </c>
      <c r="IM30" s="61" t="e">
        <f>(IK30-IL30)*10000</f>
        <v>#VALUE!</v>
      </c>
    </row>
    <row r="31" spans="1:247">
      <c r="A31" s="49" t="s">
        <v>157</v>
      </c>
      <c r="B31" s="49" t="s">
        <v>378</v>
      </c>
      <c r="C31" s="330" t="s">
        <v>313</v>
      </c>
      <c r="D31" s="330" t="s">
        <v>34</v>
      </c>
      <c r="E31" s="330" t="s">
        <v>701</v>
      </c>
      <c r="F31" s="430"/>
      <c r="G31" s="331">
        <f>+G17-G14</f>
        <v>541839</v>
      </c>
      <c r="H31" s="331">
        <f>-H14+H17</f>
        <v>179833</v>
      </c>
      <c r="I31" s="332">
        <f t="shared" ref="I31" si="934">(G31-H31)/ABS(H31)</f>
        <v>2.0130120723115335</v>
      </c>
      <c r="J31" s="331">
        <f>+J17-J14</f>
        <v>695962</v>
      </c>
      <c r="K31" s="331">
        <f>-K14+K17</f>
        <v>212402</v>
      </c>
      <c r="L31" s="332">
        <f t="shared" ref="L31" si="935">(J31-K31)/ABS(K31)</f>
        <v>2.2766263971149048</v>
      </c>
      <c r="M31" s="331">
        <f>+M17-M14</f>
        <v>635319</v>
      </c>
      <c r="N31" s="331">
        <f>-N14+N17</f>
        <v>460564.08094641095</v>
      </c>
      <c r="O31" s="332">
        <f t="shared" ref="O31" si="936">(M31-N31)/ABS(N31)</f>
        <v>0.37943670877348057</v>
      </c>
      <c r="P31" s="331">
        <f>+P17-P14</f>
        <v>1035230</v>
      </c>
      <c r="Q31" s="331">
        <f>+Q17-Q14</f>
        <v>1072119</v>
      </c>
      <c r="R31" s="332">
        <f t="shared" ref="R31" si="937">(P31-Q31)/ABS(Q31)</f>
        <v>-3.4407561100959876E-2</v>
      </c>
      <c r="S31" s="331">
        <f>+S17-S14</f>
        <v>1237801</v>
      </c>
      <c r="T31" s="331">
        <f>+H31+K31</f>
        <v>392235</v>
      </c>
      <c r="U31" s="332">
        <f t="shared" ref="U31" si="938">(S31-T31)/ABS(T31)</f>
        <v>2.1557637640700089</v>
      </c>
      <c r="V31" s="331">
        <f>+V17-V14</f>
        <v>1873120</v>
      </c>
      <c r="W31" s="331">
        <f>+W17-W14</f>
        <v>852800.08094641101</v>
      </c>
      <c r="X31" s="332">
        <f t="shared" ref="X31" si="939">(V31-W31)/ABS(W31)</f>
        <v>1.1964350635629275</v>
      </c>
      <c r="Y31" s="331">
        <f>+Y17-Y14</f>
        <v>2908350</v>
      </c>
      <c r="Z31" s="331">
        <v>1854828</v>
      </c>
      <c r="AA31" s="332">
        <f t="shared" ref="AA31" si="940">(Y31-Z31)/ABS(Z31)</f>
        <v>0.56798905343244765</v>
      </c>
      <c r="AB31" s="333"/>
      <c r="AC31" s="331">
        <f>+AC17-AC14</f>
        <v>674205</v>
      </c>
      <c r="AD31" s="331">
        <f>+AD17-AD14</f>
        <v>541839</v>
      </c>
      <c r="AE31" s="332">
        <f t="shared" ref="AE31" si="941">(AC31-AD31)/ABS(AD31)</f>
        <v>0.24429027810844181</v>
      </c>
      <c r="AF31" s="331">
        <f>+AF17-AF14</f>
        <v>1058911</v>
      </c>
      <c r="AG31" s="331">
        <f>+AG17-AG14</f>
        <v>695962</v>
      </c>
      <c r="AH31" s="332">
        <f t="shared" ref="AH31" si="942">(AF31-AG31)/ABS(AG31)</f>
        <v>0.52150692135490151</v>
      </c>
      <c r="AI31" s="331">
        <f>+AI17-AI14</f>
        <v>670126</v>
      </c>
      <c r="AJ31" s="331">
        <f>+AJ17-AJ14</f>
        <v>635319</v>
      </c>
      <c r="AK31" s="332">
        <f t="shared" ref="AK31" si="943">(AI31-AJ31)/ABS(AJ31)</f>
        <v>5.4786650485818933E-2</v>
      </c>
      <c r="AL31" s="331">
        <f>+AL17-AL14</f>
        <v>1214819</v>
      </c>
      <c r="AM31" s="331">
        <f>+AM17-AM14</f>
        <v>1035230</v>
      </c>
      <c r="AN31" s="332">
        <f t="shared" ref="AN31" si="944">(AL31-AM31)/ABS(AM31)</f>
        <v>0.1734773914975416</v>
      </c>
      <c r="AO31" s="331">
        <f>+AO17-AO14</f>
        <v>1733116</v>
      </c>
      <c r="AP31" s="331">
        <f>+AP17-AP14</f>
        <v>1237801</v>
      </c>
      <c r="AQ31" s="332">
        <f t="shared" ref="AQ31" si="945">(AO31-AP31)/ABS(AP31)</f>
        <v>0.40015721428565659</v>
      </c>
      <c r="AR31" s="331">
        <f>+AR17-AR14</f>
        <v>2403242</v>
      </c>
      <c r="AS31" s="331">
        <f>+AS17-AS14</f>
        <v>1873120</v>
      </c>
      <c r="AT31" s="332">
        <f t="shared" ref="AT31" si="946">(AR31-AS31)/ABS(AS31)</f>
        <v>0.28301550354488769</v>
      </c>
      <c r="AU31" s="331">
        <f>+AU17-AU14</f>
        <v>3618061</v>
      </c>
      <c r="AV31" s="331">
        <f>+AV17-AV14</f>
        <v>2908350</v>
      </c>
      <c r="AW31" s="332">
        <f t="shared" ref="AW31" si="947">(AU31-AV31)/ABS(AV31)</f>
        <v>0.24402530644523526</v>
      </c>
      <c r="AX31" s="333"/>
      <c r="AY31" s="331">
        <f t="shared" si="105"/>
        <v>267421</v>
      </c>
      <c r="AZ31" s="331">
        <f>+AZ17-AZ14</f>
        <v>674205</v>
      </c>
      <c r="BA31" s="332">
        <f t="shared" ref="BA31" si="948">(AY31-AZ31)/ABS(AZ31)</f>
        <v>-0.60335357940092404</v>
      </c>
      <c r="BB31" s="331">
        <f t="shared" si="106"/>
        <v>286556</v>
      </c>
      <c r="BC31" s="331">
        <f>+BC17-BC14</f>
        <v>1058911</v>
      </c>
      <c r="BD31" s="332">
        <f t="shared" ref="BD31" si="949">(BB31-BC31)/ABS(BC31)</f>
        <v>-0.72938613348997228</v>
      </c>
      <c r="BE31" s="331">
        <f t="shared" si="107"/>
        <v>248014</v>
      </c>
      <c r="BF31" s="331">
        <f>+BF17-BF14</f>
        <v>670126</v>
      </c>
      <c r="BG31" s="332">
        <f t="shared" ref="BG31" si="950">(BE31-BF31)/ABS(BF31)</f>
        <v>-0.6298994517448957</v>
      </c>
      <c r="BH31" s="331">
        <f t="shared" si="108"/>
        <v>413208</v>
      </c>
      <c r="BI31" s="331">
        <f>+BI17-BI14</f>
        <v>1214819</v>
      </c>
      <c r="BJ31" s="332">
        <f t="shared" ref="BJ31" si="951">(BH31-BI31)/ABS(BI31)</f>
        <v>-0.65986044011494716</v>
      </c>
      <c r="BK31" s="331">
        <f t="shared" si="109"/>
        <v>553977</v>
      </c>
      <c r="BL31" s="331">
        <f>+BL17-BL14</f>
        <v>1733116</v>
      </c>
      <c r="BM31" s="332">
        <f t="shared" ref="BM31" si="952">(BK31-BL31)/ABS(BL31)</f>
        <v>-0.68035780640187959</v>
      </c>
      <c r="BN31" s="331">
        <f t="shared" si="110"/>
        <v>801991</v>
      </c>
      <c r="BO31" s="331">
        <f>+BO17-BO14</f>
        <v>2403242</v>
      </c>
      <c r="BP31" s="332">
        <f t="shared" ref="BP31" si="953">(BN31-BO31)/ABS(BO31)</f>
        <v>-0.66628787279849466</v>
      </c>
      <c r="BQ31" s="331">
        <f t="shared" si="111"/>
        <v>1215199</v>
      </c>
      <c r="BR31" s="331">
        <f>+BR17-BR14</f>
        <v>3618061</v>
      </c>
      <c r="BS31" s="332">
        <f t="shared" ref="BS31" si="954">(BQ31-BR31)/ABS(BR31)</f>
        <v>-0.66412976453409711</v>
      </c>
      <c r="BT31" s="333"/>
      <c r="BU31" s="335">
        <f t="shared" si="35"/>
        <v>257485</v>
      </c>
      <c r="BV31" s="331">
        <v>267421</v>
      </c>
      <c r="BW31" s="332">
        <f t="shared" ref="BW31" si="955">(BU31-BV31)/ABS(BV31)</f>
        <v>-3.71548980820504E-2</v>
      </c>
      <c r="BX31" s="335">
        <f t="shared" si="37"/>
        <v>276523</v>
      </c>
      <c r="BY31" s="331">
        <v>286556</v>
      </c>
      <c r="BZ31" s="332">
        <f t="shared" ref="BZ31" si="956">(BX31-BY31)/ABS(BY31)</f>
        <v>-3.5012353606275914E-2</v>
      </c>
      <c r="CA31" s="335">
        <f t="shared" si="39"/>
        <v>275353</v>
      </c>
      <c r="CB31" s="331">
        <v>248014</v>
      </c>
      <c r="CC31" s="332">
        <f t="shared" ref="CC31" si="957">(CA31-CB31)/ABS(CB31)</f>
        <v>0.1102316804696509</v>
      </c>
      <c r="CD31" s="335">
        <f t="shared" si="41"/>
        <v>470421</v>
      </c>
      <c r="CE31" s="331">
        <v>413208</v>
      </c>
      <c r="CF31" s="332">
        <f t="shared" ref="CF31" si="958">(CD31-CE31)/ABS(CE31)</f>
        <v>0.13846053319393622</v>
      </c>
      <c r="CG31" s="335">
        <f t="shared" si="43"/>
        <v>534008</v>
      </c>
      <c r="CH31" s="331">
        <v>553977</v>
      </c>
      <c r="CI31" s="332">
        <f t="shared" ref="CI31" si="959">(CG31-CH31)/ABS(CH31)</f>
        <v>-3.6046622874234852E-2</v>
      </c>
      <c r="CJ31" s="335">
        <f t="shared" si="45"/>
        <v>809361</v>
      </c>
      <c r="CK31" s="331">
        <v>801991</v>
      </c>
      <c r="CL31" s="332">
        <f t="shared" ref="CL31" si="960">(CJ31-CK31)/ABS(CK31)</f>
        <v>9.1896293100546013E-3</v>
      </c>
      <c r="CM31" s="335">
        <f t="shared" si="47"/>
        <v>1279782</v>
      </c>
      <c r="CN31" s="331">
        <v>1215199</v>
      </c>
      <c r="CO31" s="332">
        <f t="shared" ref="CO31" si="961">(CM31-CN31)/ABS(CN31)</f>
        <v>5.314602793451937E-2</v>
      </c>
      <c r="CP31" s="333"/>
      <c r="CQ31" s="335">
        <f t="shared" si="49"/>
        <v>262832</v>
      </c>
      <c r="CR31" s="331">
        <v>257485</v>
      </c>
      <c r="CS31" s="332">
        <f t="shared" ref="CS31" si="962">(CQ31-CR31)/ABS(CR31)</f>
        <v>2.0766258228634676E-2</v>
      </c>
      <c r="CT31" s="335">
        <f t="shared" si="51"/>
        <v>299143</v>
      </c>
      <c r="CU31" s="331">
        <v>276523</v>
      </c>
      <c r="CV31" s="332">
        <f t="shared" ref="CV31" si="963">(CT31-CU31)/ABS(CU31)</f>
        <v>8.1801513798128903E-2</v>
      </c>
      <c r="CW31" s="335">
        <f t="shared" si="53"/>
        <v>249457</v>
      </c>
      <c r="CX31" s="331">
        <v>275353</v>
      </c>
      <c r="CY31" s="332">
        <f t="shared" ref="CY31" si="964">(CW31-CX31)/ABS(CX31)</f>
        <v>-9.4046551154336439E-2</v>
      </c>
      <c r="CZ31" s="335">
        <f t="shared" si="55"/>
        <v>460429</v>
      </c>
      <c r="DA31" s="331">
        <v>470421</v>
      </c>
      <c r="DB31" s="332">
        <f t="shared" ref="DB31" si="965">(CZ31-DA31)/ABS(DA31)</f>
        <v>-2.1240548359873389E-2</v>
      </c>
      <c r="DC31" s="335">
        <f t="shared" si="57"/>
        <v>561975</v>
      </c>
      <c r="DD31" s="331">
        <v>534008</v>
      </c>
      <c r="DE31" s="332">
        <f t="shared" ref="DE31" si="966">(DC31-DD31)/ABS(DD31)</f>
        <v>5.2371874578657995E-2</v>
      </c>
      <c r="DF31" s="335">
        <f t="shared" si="59"/>
        <v>811432</v>
      </c>
      <c r="DG31" s="331">
        <v>809361</v>
      </c>
      <c r="DH31" s="332">
        <f t="shared" ref="DH31" si="967">(DF31-DG31)/ABS(DG31)</f>
        <v>2.5588087392399684E-3</v>
      </c>
      <c r="DI31" s="335">
        <f t="shared" si="61"/>
        <v>1271861</v>
      </c>
      <c r="DJ31" s="331">
        <v>1279782</v>
      </c>
      <c r="DK31" s="332">
        <f t="shared" ref="DK31" si="968">(DI31-DJ31)/ABS(DJ31)</f>
        <v>-6.1893353711804039E-3</v>
      </c>
      <c r="DL31" s="333"/>
      <c r="DM31" s="336">
        <v>306694</v>
      </c>
      <c r="DN31" s="337">
        <v>262832</v>
      </c>
      <c r="DO31" s="338">
        <f t="shared" si="63"/>
        <v>0.16688226699945213</v>
      </c>
      <c r="DP31" s="336">
        <v>306557</v>
      </c>
      <c r="DQ31" s="337">
        <v>299143</v>
      </c>
      <c r="DR31" s="338">
        <f t="shared" si="64"/>
        <v>2.4784133340910536E-2</v>
      </c>
      <c r="DS31" s="336">
        <v>353514</v>
      </c>
      <c r="DT31" s="337">
        <v>249457</v>
      </c>
      <c r="DU31" s="338">
        <f t="shared" si="65"/>
        <v>0.41713401508075543</v>
      </c>
      <c r="DV31" s="336">
        <v>568638</v>
      </c>
      <c r="DW31" s="337">
        <v>460429</v>
      </c>
      <c r="DX31" s="338">
        <f t="shared" si="66"/>
        <v>0.23501777689936992</v>
      </c>
      <c r="DY31" s="336">
        <v>613251</v>
      </c>
      <c r="DZ31" s="337">
        <v>561975</v>
      </c>
      <c r="EA31" s="338">
        <f t="shared" si="67"/>
        <v>9.1242492993460558E-2</v>
      </c>
      <c r="EB31" s="336">
        <v>966765</v>
      </c>
      <c r="EC31" s="337">
        <v>811432</v>
      </c>
      <c r="ED31" s="338">
        <f t="shared" si="68"/>
        <v>0.19143070522237229</v>
      </c>
      <c r="EE31" s="336">
        <v>1535403</v>
      </c>
      <c r="EF31" s="337">
        <v>1271861</v>
      </c>
      <c r="EG31" s="338">
        <f t="shared" si="69"/>
        <v>0.20720975012206522</v>
      </c>
      <c r="EH31" s="333"/>
      <c r="EI31" s="336">
        <v>355163</v>
      </c>
      <c r="EJ31" s="337">
        <v>306694</v>
      </c>
      <c r="EK31" s="338">
        <f t="shared" ref="EK31" si="969">(EI31-EJ31)/ABS(EJ31)</f>
        <v>0.15803700104990642</v>
      </c>
      <c r="EL31" s="336">
        <v>370917</v>
      </c>
      <c r="EM31" s="337">
        <v>306557</v>
      </c>
      <c r="EN31" s="338">
        <f t="shared" ref="EN31" si="970">(EL31-EM31)/ABS(EM31)</f>
        <v>0.20994464324742218</v>
      </c>
      <c r="EO31" s="336">
        <v>398998</v>
      </c>
      <c r="EP31" s="337">
        <v>353514</v>
      </c>
      <c r="EQ31" s="338">
        <f t="shared" ref="EQ31" si="971">(EO31-EP31)/ABS(EP31)</f>
        <v>0.12866251407299287</v>
      </c>
      <c r="ER31" s="336">
        <v>537324</v>
      </c>
      <c r="ES31" s="337">
        <v>568638</v>
      </c>
      <c r="ET31" s="338">
        <f t="shared" ref="ET31" si="972">(ER31-ES31)/ABS(ES31)</f>
        <v>-5.506842666160193E-2</v>
      </c>
      <c r="EU31" s="336">
        <v>726080</v>
      </c>
      <c r="EV31" s="337">
        <v>613251</v>
      </c>
      <c r="EW31" s="338">
        <f t="shared" ref="EW31" si="973">(EU31-EV31)/ABS(EV31)</f>
        <v>0.18398502407660158</v>
      </c>
      <c r="EX31" s="336">
        <v>1125078</v>
      </c>
      <c r="EY31" s="337">
        <v>966765</v>
      </c>
      <c r="EZ31" s="338">
        <f t="shared" ref="EZ31" si="974">(EX31-EY31)/ABS(EY31)</f>
        <v>0.16375541108749284</v>
      </c>
      <c r="FA31" s="336">
        <v>1662402</v>
      </c>
      <c r="FB31" s="337">
        <v>1535403</v>
      </c>
      <c r="FC31" s="338">
        <f t="shared" ref="FC31" si="975">(FA31-FB31)/ABS(FB31)</f>
        <v>8.2713789148516709E-2</v>
      </c>
      <c r="FD31" s="333"/>
      <c r="FE31" s="336">
        <v>387286</v>
      </c>
      <c r="FF31" s="337">
        <v>355163</v>
      </c>
      <c r="FG31" s="338">
        <f t="shared" ref="FG31" si="976">(FE31-FF31)/ABS(FF31)</f>
        <v>9.0445795310885424E-2</v>
      </c>
      <c r="FH31" s="336">
        <v>395390</v>
      </c>
      <c r="FI31" s="337">
        <v>370917</v>
      </c>
      <c r="FJ31" s="338">
        <f t="shared" ref="FJ31" si="977">(FH31-FI31)/ABS(FI31)</f>
        <v>6.5979720530469077E-2</v>
      </c>
      <c r="FK31" s="336">
        <v>328709</v>
      </c>
      <c r="FL31" s="337">
        <v>398998</v>
      </c>
      <c r="FM31" s="338">
        <f t="shared" ref="FM31" si="978">(FK31-FL31)/ABS(FL31)</f>
        <v>-0.17616379029468821</v>
      </c>
      <c r="FN31" s="336">
        <v>527035</v>
      </c>
      <c r="FO31" s="337">
        <v>537324</v>
      </c>
      <c r="FP31" s="338">
        <f t="shared" ref="FP31" si="979">(FN31-FO31)/ABS(FO31)</f>
        <v>-1.914859563317477E-2</v>
      </c>
      <c r="FQ31" s="336">
        <v>782676</v>
      </c>
      <c r="FR31" s="337">
        <v>726080</v>
      </c>
      <c r="FS31" s="338">
        <f t="shared" ref="FS31" si="980">(FQ31-FR31)/ABS(FR31)</f>
        <v>7.7947333627148521E-2</v>
      </c>
      <c r="FT31" s="336">
        <v>1111385</v>
      </c>
      <c r="FU31" s="337">
        <v>1125078</v>
      </c>
      <c r="FV31" s="338">
        <f t="shared" ref="FV31" si="981">(FT31-FU31)/ABS(FU31)</f>
        <v>-1.2170711719543001E-2</v>
      </c>
      <c r="FW31" s="336">
        <v>1638420</v>
      </c>
      <c r="FX31" s="337">
        <v>1662402</v>
      </c>
      <c r="FY31" s="338">
        <f t="shared" ref="FY31" si="982">(FW31-FX31)/ABS(FX31)</f>
        <v>-1.4426113539324423E-2</v>
      </c>
      <c r="GA31" s="336">
        <v>302113</v>
      </c>
      <c r="GB31" s="337">
        <v>387286</v>
      </c>
      <c r="GC31" s="338">
        <f t="shared" ref="GC31" si="983">(GA31-GB31)/ABS(GB31)</f>
        <v>-0.2199227444317636</v>
      </c>
      <c r="GD31" s="336">
        <v>341931</v>
      </c>
      <c r="GE31" s="337">
        <v>395390</v>
      </c>
      <c r="GF31" s="338">
        <f t="shared" ref="GF31" si="984">(GD31-GE31)/ABS(GE31)</f>
        <v>-0.13520574622524595</v>
      </c>
      <c r="GG31" s="336">
        <v>342181</v>
      </c>
      <c r="GH31" s="337">
        <v>328709</v>
      </c>
      <c r="GI31" s="338">
        <f t="shared" ref="GI31" si="985">(GG31-GH31)/ABS(GH31)</f>
        <v>4.0984579065373936E-2</v>
      </c>
      <c r="GJ31" s="336">
        <v>638210</v>
      </c>
      <c r="GK31" s="337">
        <v>527035</v>
      </c>
      <c r="GL31" s="338">
        <f t="shared" ref="GL31" si="986">(GJ31-GK31)/ABS(GK31)</f>
        <v>0.2109442446896316</v>
      </c>
      <c r="GM31" s="336">
        <v>644044</v>
      </c>
      <c r="GN31" s="337">
        <v>782676</v>
      </c>
      <c r="GO31" s="338">
        <f t="shared" ref="GO31" si="987">(GM31-GN31)/ABS(GN31)</f>
        <v>-0.1771256560824658</v>
      </c>
      <c r="GP31" s="336">
        <v>986225</v>
      </c>
      <c r="GQ31" s="337">
        <v>1111385</v>
      </c>
      <c r="GR31" s="338">
        <f t="shared" ref="GR31" si="988">(GP31-GQ31)/ABS(GQ31)</f>
        <v>-0.11261624009681613</v>
      </c>
      <c r="GS31" s="336">
        <v>1624435</v>
      </c>
      <c r="GT31" s="337">
        <v>1638420</v>
      </c>
      <c r="GU31" s="338">
        <f t="shared" ref="GU31" si="989">(GS31-GT31)/ABS(GT31)</f>
        <v>-8.535662406464764E-3</v>
      </c>
      <c r="GW31" s="336">
        <v>371150</v>
      </c>
      <c r="GX31" s="337">
        <v>302113</v>
      </c>
      <c r="GY31" s="338">
        <f t="shared" ref="GY31" si="990">(GW31-GX31)/ABS(GX31)</f>
        <v>0.22851383422759033</v>
      </c>
      <c r="GZ31" s="336">
        <v>452242</v>
      </c>
      <c r="HA31" s="337">
        <v>341931</v>
      </c>
      <c r="HB31" s="338">
        <f t="shared" ref="HB31" si="991">(GZ31-HA31)/ABS(HA31)</f>
        <v>0.32261187198586849</v>
      </c>
      <c r="HC31" s="336">
        <v>448017</v>
      </c>
      <c r="HD31" s="337">
        <v>342181</v>
      </c>
      <c r="HE31" s="338">
        <f t="shared" ref="HE31" si="992">(HC31-HD31)/ABS(HD31)</f>
        <v>0.30929829534661479</v>
      </c>
      <c r="HF31" s="336">
        <v>670615</v>
      </c>
      <c r="HG31" s="337">
        <v>638210</v>
      </c>
      <c r="HH31" s="338">
        <f t="shared" ref="HH31" si="993">(HF31-HG31)/ABS(HG31)</f>
        <v>5.0774823334012315E-2</v>
      </c>
      <c r="HI31" s="336">
        <v>823389</v>
      </c>
      <c r="HJ31" s="337">
        <v>644044</v>
      </c>
      <c r="HK31" s="338">
        <f t="shared" ref="HK31" si="994">(HI31-HJ31)/ABS(HJ31)</f>
        <v>0.27846699914912648</v>
      </c>
      <c r="HL31" s="336">
        <v>1271407</v>
      </c>
      <c r="HM31" s="337">
        <v>986225</v>
      </c>
      <c r="HN31" s="338">
        <f t="shared" ref="HN31" si="995">(HL31-HM31)/ABS(HM31)</f>
        <v>0.28916525133716953</v>
      </c>
      <c r="HO31" s="336">
        <v>1942022</v>
      </c>
      <c r="HP31" s="337">
        <v>1624435</v>
      </c>
      <c r="HQ31" s="338">
        <f t="shared" ref="HQ31" si="996">(HO31-HP31)/ABS(HP31)</f>
        <v>0.19550612982360022</v>
      </c>
      <c r="HS31" s="336">
        <v>430780</v>
      </c>
      <c r="HT31" s="337">
        <v>371150</v>
      </c>
      <c r="HU31" s="338">
        <f t="shared" ref="HU31" si="997">(HS31-HT31)/ABS(HT31)</f>
        <v>0.16066280479590461</v>
      </c>
      <c r="HV31" s="336">
        <v>499971</v>
      </c>
      <c r="HW31" s="337">
        <v>452242</v>
      </c>
      <c r="HX31" s="338">
        <f t="shared" ref="HX31" si="998">(HV31-HW31)/ABS(HW31)</f>
        <v>0.10553862754896715</v>
      </c>
      <c r="HY31" s="336">
        <v>-930751</v>
      </c>
      <c r="HZ31" s="337">
        <v>448017</v>
      </c>
      <c r="IA31" s="338">
        <f t="shared" ref="IA31" si="999">(HY31-HZ31)/ABS(HZ31)</f>
        <v>-3.0774903630889008</v>
      </c>
      <c r="IB31" s="336">
        <v>0</v>
      </c>
      <c r="IC31" s="337">
        <v>670615</v>
      </c>
      <c r="ID31" s="338">
        <f t="shared" ref="ID31" si="1000">(IB31-IC31)/ABS(IC31)</f>
        <v>-1</v>
      </c>
      <c r="IE31" s="336">
        <v>930751</v>
      </c>
      <c r="IF31" s="337">
        <v>823389</v>
      </c>
      <c r="IG31" s="338">
        <f t="shared" ref="IG31" si="1001">(IE31-IF31)/ABS(IF31)</f>
        <v>0.13039037441598078</v>
      </c>
      <c r="IH31" s="336">
        <v>0</v>
      </c>
      <c r="II31" s="337">
        <v>1271407</v>
      </c>
      <c r="IJ31" s="338">
        <f t="shared" ref="IJ31" si="1002">(IH31-II31)/ABS(II31)</f>
        <v>-1</v>
      </c>
      <c r="IK31" s="336">
        <v>0</v>
      </c>
      <c r="IL31" s="337">
        <v>1942022</v>
      </c>
      <c r="IM31" s="338">
        <f t="shared" ref="IM31" si="1003">(IK31-IL31)/ABS(IL31)</f>
        <v>-1</v>
      </c>
    </row>
    <row r="32" spans="1:247" s="64" customFormat="1" ht="11.25">
      <c r="A32" s="57" t="s">
        <v>35</v>
      </c>
      <c r="B32" s="57"/>
      <c r="C32" s="58" t="s">
        <v>35</v>
      </c>
      <c r="D32" s="59" t="s">
        <v>251</v>
      </c>
      <c r="E32" s="59" t="s">
        <v>702</v>
      </c>
      <c r="F32" s="431"/>
      <c r="G32" s="87">
        <f>IFERROR(G31/G$8,"")</f>
        <v>4.5226686832744667E-2</v>
      </c>
      <c r="H32" s="87">
        <f>IFERROR(H31/H$8,"")</f>
        <v>5.8172025619460437E-2</v>
      </c>
      <c r="I32" s="61">
        <f>(G32-H32)*10000</f>
        <v>-129.45338786715769</v>
      </c>
      <c r="J32" s="87">
        <f>IFERROR(J31/J$8,"")</f>
        <v>5.8656355619863813E-2</v>
      </c>
      <c r="K32" s="87">
        <f>IFERROR(K31/K$8,"")</f>
        <v>7.1917034797833429E-2</v>
      </c>
      <c r="L32" s="61">
        <f>(J32-K32)*10000</f>
        <v>-132.60679177969615</v>
      </c>
      <c r="M32" s="87">
        <f>IFERROR(M31/M$8,"")</f>
        <v>4.9544331336464575E-2</v>
      </c>
      <c r="N32" s="87">
        <f>IFERROR(N31/N$8,"")</f>
        <v>6.5956443147643817E-2</v>
      </c>
      <c r="O32" s="61">
        <f>(M32-N32)*10000</f>
        <v>-164.12111811179241</v>
      </c>
      <c r="P32" s="87">
        <f>IFERROR(P31/P$8,"")</f>
        <v>6.9301210065012858E-2</v>
      </c>
      <c r="Q32" s="87">
        <f>IFERROR(Q31/Q$8,"")</f>
        <v>8.5647202091860483E-2</v>
      </c>
      <c r="R32" s="61">
        <f>(P32-Q32)*10000</f>
        <v>-163.45992026847625</v>
      </c>
      <c r="S32" s="87">
        <f>IFERROR(S31/S$8,"")</f>
        <v>5.1909013444792665E-2</v>
      </c>
      <c r="T32" s="87">
        <f>IFERROR(T31/T$8,"")</f>
        <v>6.4902025219186116E-2</v>
      </c>
      <c r="U32" s="61">
        <f>(S32-T32)*10000</f>
        <v>-129.93011774393452</v>
      </c>
      <c r="V32" s="87">
        <f>IFERROR(V31/V$8,"")</f>
        <v>5.1082074280413406E-2</v>
      </c>
      <c r="W32" s="87">
        <f>IFERROR(W31/W$8,"")</f>
        <v>6.5467324104479252E-2</v>
      </c>
      <c r="X32" s="61">
        <f>(V32-W32)*10000</f>
        <v>-143.85249824065846</v>
      </c>
      <c r="Y32" s="87">
        <f>IFERROR(Y31/Y$8,"")</f>
        <v>5.6355776077081081E-2</v>
      </c>
      <c r="Z32" s="87">
        <f>IFERROR(Z31/Z$8,"")</f>
        <v>7.7136747773670689E-2</v>
      </c>
      <c r="AA32" s="61">
        <f>(Y32-Z32)*10000</f>
        <v>-207.80971696589609</v>
      </c>
      <c r="AB32" s="62"/>
      <c r="AC32" s="87">
        <f>IFERROR(AC31/AC$8,"")</f>
        <v>4.9845433724141207E-2</v>
      </c>
      <c r="AD32" s="87">
        <f>IFERROR(AD31/AD$8,"")</f>
        <v>4.5226686832744667E-2</v>
      </c>
      <c r="AE32" s="61">
        <f>(AC32-AD32)*10000</f>
        <v>46.187468913965397</v>
      </c>
      <c r="AF32" s="87">
        <f>IFERROR(AF31/AF$8,"")</f>
        <v>7.9811069286126829E-2</v>
      </c>
      <c r="AG32" s="87">
        <f>IFERROR(AG31/AG$8,"")</f>
        <v>5.8656355619863813E-2</v>
      </c>
      <c r="AH32" s="61">
        <f>(AF32-AG32)*10000</f>
        <v>211.54713666263015</v>
      </c>
      <c r="AI32" s="87">
        <f>IFERROR(AI31/AI$8,"")</f>
        <v>4.8142816182973822E-2</v>
      </c>
      <c r="AJ32" s="87">
        <f>IFERROR(AJ31/AJ$8,"")</f>
        <v>4.9544331336464575E-2</v>
      </c>
      <c r="AK32" s="61">
        <f>(AI32-AJ32)*10000</f>
        <v>-14.015151534907538</v>
      </c>
      <c r="AL32" s="87">
        <f>IFERROR(AL31/AL$8,"")</f>
        <v>7.7231270470130689E-2</v>
      </c>
      <c r="AM32" s="87">
        <f>IFERROR(AM31/AM$8,"")</f>
        <v>6.9301210065012858E-2</v>
      </c>
      <c r="AN32" s="61">
        <f>(AL32-AM32)*10000</f>
        <v>79.300604051178311</v>
      </c>
      <c r="AO32" s="87">
        <f>IFERROR(AO31/AO$8,"")</f>
        <v>6.4683872295934169E-2</v>
      </c>
      <c r="AP32" s="87">
        <f>IFERROR(AP31/AP$8,"")</f>
        <v>5.1909013444792665E-2</v>
      </c>
      <c r="AQ32" s="61">
        <f>(AO32-AP32)*10000</f>
        <v>127.74858851141505</v>
      </c>
      <c r="AR32" s="87">
        <f>IFERROR(AR31/AR$8,"")</f>
        <v>5.9028603933316236E-2</v>
      </c>
      <c r="AS32" s="87">
        <f>IFERROR(AS31/AS$8,"")</f>
        <v>5.1082074280413406E-2</v>
      </c>
      <c r="AT32" s="61">
        <f>(AR32-AS32)*10000</f>
        <v>79.465296529028294</v>
      </c>
      <c r="AU32" s="87">
        <f>IFERROR(AU31/AU$8,"")</f>
        <v>6.4101370018778123E-2</v>
      </c>
      <c r="AV32" s="87">
        <f>IFERROR(AV31/AV$8,"")</f>
        <v>5.6355776077081081E-2</v>
      </c>
      <c r="AW32" s="61">
        <f>(AU32-AV32)*10000</f>
        <v>77.455939416970423</v>
      </c>
      <c r="AX32" s="62"/>
      <c r="AY32" s="87">
        <f t="shared" si="105"/>
        <v>7.1480732456921145E-2</v>
      </c>
      <c r="AZ32" s="87">
        <f>IFERROR(AZ31/AZ$8,"")</f>
        <v>4.9845433724141207E-2</v>
      </c>
      <c r="BA32" s="61">
        <f>(AY32-AZ32)*10000</f>
        <v>216.35298732779938</v>
      </c>
      <c r="BB32" s="87">
        <f t="shared" si="106"/>
        <v>8.055906341472191E-2</v>
      </c>
      <c r="BC32" s="87">
        <f>IFERROR(BC31/BC$8,"")</f>
        <v>7.9811069286126829E-2</v>
      </c>
      <c r="BD32" s="61">
        <f>(BB32-BC32)*10000</f>
        <v>7.4799412859508081</v>
      </c>
      <c r="BE32" s="87">
        <f t="shared" si="107"/>
        <v>7.0359060600696285E-2</v>
      </c>
      <c r="BF32" s="87">
        <f>IFERROR(BF31/BF$8,"")</f>
        <v>4.8142816182973822E-2</v>
      </c>
      <c r="BG32" s="61">
        <f>(BE32-BF32)*10000</f>
        <v>222.16244417722464</v>
      </c>
      <c r="BH32" s="87">
        <f t="shared" si="108"/>
        <v>0.10210741976926443</v>
      </c>
      <c r="BI32" s="87">
        <f>IFERROR(BI31/BI$8,"")</f>
        <v>7.7231270470130689E-2</v>
      </c>
      <c r="BJ32" s="61">
        <f>(BH32-BI32)*10000</f>
        <v>248.76149299133746</v>
      </c>
      <c r="BK32" s="87">
        <f t="shared" si="109"/>
        <v>7.590541518560466E-2</v>
      </c>
      <c r="BL32" s="87">
        <f>IFERROR(BL31/BL$8,"")</f>
        <v>6.4683872295934169E-2</v>
      </c>
      <c r="BM32" s="61">
        <f>(BK32-BL32)*10000</f>
        <v>112.21542889670491</v>
      </c>
      <c r="BN32" s="87">
        <f t="shared" si="110"/>
        <v>7.4099044370303499E-2</v>
      </c>
      <c r="BO32" s="87">
        <f>IFERROR(BO31/BO$8,"")</f>
        <v>5.9028603933316236E-2</v>
      </c>
      <c r="BP32" s="61">
        <f>(BN32-BO32)*10000</f>
        <v>150.70440436987263</v>
      </c>
      <c r="BQ32" s="87">
        <f t="shared" si="111"/>
        <v>8.172137145413387E-2</v>
      </c>
      <c r="BR32" s="87">
        <f>IFERROR(BR31/BR$8,"")</f>
        <v>6.4101370018778123E-2</v>
      </c>
      <c r="BS32" s="61">
        <f>(BQ32-BR32)*10000</f>
        <v>176.20001435355746</v>
      </c>
      <c r="BT32" s="62"/>
      <c r="BU32" s="88">
        <f t="shared" si="35"/>
        <v>6.970804569757183E-2</v>
      </c>
      <c r="BV32" s="87">
        <f>IFERROR(BV31/BV$8,"")</f>
        <v>7.1480732456921145E-2</v>
      </c>
      <c r="BW32" s="61">
        <f>(BU32-BV32)*10000</f>
        <v>-17.72686759349315</v>
      </c>
      <c r="BX32" s="88">
        <f t="shared" si="37"/>
        <v>7.5753022403770839E-2</v>
      </c>
      <c r="BY32" s="87">
        <f>IFERROR(BY31/BY$8,"")</f>
        <v>8.055906341472191E-2</v>
      </c>
      <c r="BZ32" s="61">
        <f>(BX32-BY32)*10000</f>
        <v>-48.060410109510705</v>
      </c>
      <c r="CA32" s="88">
        <f t="shared" si="39"/>
        <v>7.5970576655504565E-2</v>
      </c>
      <c r="CB32" s="87">
        <f>IFERROR(CB31/CB$8,"")</f>
        <v>7.0359060600696285E-2</v>
      </c>
      <c r="CC32" s="61">
        <f>(CA32-CB32)*10000</f>
        <v>56.115160548082798</v>
      </c>
      <c r="CD32" s="88">
        <f t="shared" si="41"/>
        <v>0.10877973272458867</v>
      </c>
      <c r="CE32" s="87">
        <f>IFERROR(CE31/CE$8,"")</f>
        <v>0.10210741976926443</v>
      </c>
      <c r="CF32" s="61">
        <f>(CD32-CE32)*10000</f>
        <v>66.723129553242359</v>
      </c>
      <c r="CG32" s="88">
        <f t="shared" si="43"/>
        <v>7.2712656142643203E-2</v>
      </c>
      <c r="CH32" s="87">
        <f>IFERROR(CH31/CH$8,"")</f>
        <v>7.590541518560466E-2</v>
      </c>
      <c r="CI32" s="61">
        <f>(CG32-CH32)*10000</f>
        <v>-31.927590429614572</v>
      </c>
      <c r="CJ32" s="88">
        <f t="shared" si="45"/>
        <v>7.3789209244061779E-2</v>
      </c>
      <c r="CK32" s="87">
        <f>IFERROR(CK31/CK$8,"")</f>
        <v>7.4099044370303499E-2</v>
      </c>
      <c r="CL32" s="61">
        <f>(CJ32-CK32)*10000</f>
        <v>-3.0983512624171983</v>
      </c>
      <c r="CM32" s="88">
        <f t="shared" si="47"/>
        <v>8.3683715049476942E-2</v>
      </c>
      <c r="CN32" s="87">
        <f>IFERROR(CN31/CN$8,"")</f>
        <v>8.172137145413387E-2</v>
      </c>
      <c r="CO32" s="61">
        <f>(CM32-CN32)*10000</f>
        <v>19.623435953430718</v>
      </c>
      <c r="CP32" s="62"/>
      <c r="CQ32" s="88">
        <f t="shared" si="49"/>
        <v>6.4857859393534403E-2</v>
      </c>
      <c r="CR32" s="87">
        <f>IFERROR(CR31/CR$8,"")</f>
        <v>6.970804569757183E-2</v>
      </c>
      <c r="CS32" s="61">
        <f>(CQ32-CR32)*10000</f>
        <v>-48.501863040374268</v>
      </c>
      <c r="CT32" s="88">
        <f t="shared" si="51"/>
        <v>8.1102499257141747E-2</v>
      </c>
      <c r="CU32" s="87">
        <f>IFERROR(CU31/CU$8,"")</f>
        <v>7.5753022403770839E-2</v>
      </c>
      <c r="CV32" s="61">
        <f>(CT32-CU32)*10000</f>
        <v>53.494768533709077</v>
      </c>
      <c r="CW32" s="88">
        <f t="shared" si="53"/>
        <v>6.8345525774540339E-2</v>
      </c>
      <c r="CX32" s="87">
        <f>IFERROR(CX31/CX$8,"")</f>
        <v>7.5970576655504565E-2</v>
      </c>
      <c r="CY32" s="61">
        <f>(CW32-CX32)*10000</f>
        <v>-76.25050880964227</v>
      </c>
      <c r="CZ32" s="88">
        <f t="shared" si="55"/>
        <v>0.10596723185868488</v>
      </c>
      <c r="DA32" s="87">
        <f>IFERROR(DA31/DA$8,"")</f>
        <v>0.10877973272458867</v>
      </c>
      <c r="DB32" s="61">
        <f>(CZ32-DA32)*10000</f>
        <v>-28.125008659037888</v>
      </c>
      <c r="DC32" s="88">
        <f t="shared" si="57"/>
        <v>7.2598269423129413E-2</v>
      </c>
      <c r="DD32" s="87">
        <f>IFERROR(DD31/DD$8,"")</f>
        <v>7.2712656142643203E-2</v>
      </c>
      <c r="DE32" s="61">
        <f>(DC32-DD32)*10000</f>
        <v>-1.1438671951378987</v>
      </c>
      <c r="DF32" s="88">
        <f t="shared" si="59"/>
        <v>7.1235571502891892E-2</v>
      </c>
      <c r="DG32" s="87">
        <f>IFERROR(DG31/DG$8,"")</f>
        <v>7.3789209244061779E-2</v>
      </c>
      <c r="DH32" s="61">
        <f>(DF32-DG32)*10000</f>
        <v>-25.536377411698869</v>
      </c>
      <c r="DI32" s="88">
        <f t="shared" si="61"/>
        <v>8.0825750695593668E-2</v>
      </c>
      <c r="DJ32" s="87">
        <f>IFERROR(DJ31/DJ$8,"")</f>
        <v>8.3683715049476942E-2</v>
      </c>
      <c r="DK32" s="61">
        <f>(DI32-DJ32)*10000</f>
        <v>-28.579643538832745</v>
      </c>
      <c r="DL32" s="62"/>
      <c r="DM32" s="88">
        <f>IFERROR(DM31/DM$8,"")</f>
        <v>8.0303793597146192E-2</v>
      </c>
      <c r="DN32" s="87">
        <f>IFERROR(DN31/DN$8,"")</f>
        <v>6.4857859393534403E-2</v>
      </c>
      <c r="DO32" s="61">
        <f>(DM32-DN32)*10000</f>
        <v>154.45934203611787</v>
      </c>
      <c r="DP32" s="88">
        <f>IFERROR(DP31/DP$8,"")</f>
        <v>8.2927496972288975E-2</v>
      </c>
      <c r="DQ32" s="87">
        <f>IFERROR(DQ31/DQ$8,"")</f>
        <v>8.1102499257141747E-2</v>
      </c>
      <c r="DR32" s="61">
        <f>(DP32-DQ32)*10000</f>
        <v>18.24997715147228</v>
      </c>
      <c r="DS32" s="88">
        <f>IFERROR(DS31/DS$8,"")</f>
        <v>8.4900610179456215E-2</v>
      </c>
      <c r="DT32" s="87">
        <f>IFERROR(DT31/DT$8,"")</f>
        <v>6.8345525774540339E-2</v>
      </c>
      <c r="DU32" s="61">
        <f>(DS32-DT32)*10000</f>
        <v>165.55084404915877</v>
      </c>
      <c r="DV32" s="88">
        <f>IFERROR(DV31/DV$8,"")</f>
        <v>0.10846345630441288</v>
      </c>
      <c r="DW32" s="87">
        <f>IFERROR(DW31/DW$8,"")</f>
        <v>0.10596723185868488</v>
      </c>
      <c r="DX32" s="61">
        <f>(DV32-DW32)*10000</f>
        <v>24.962244457280015</v>
      </c>
      <c r="DY32" s="88">
        <f>IFERROR(DY31/DY$8,"")</f>
        <v>8.1594266204302129E-2</v>
      </c>
      <c r="DZ32" s="87">
        <f>IFERROR(DZ31/DZ$8,"")</f>
        <v>7.2598269423129413E-2</v>
      </c>
      <c r="EA32" s="61">
        <f>(DY32-DZ32)*10000</f>
        <v>89.959967811727154</v>
      </c>
      <c r="EB32" s="88">
        <f>IFERROR(EB31/EB$8,"")</f>
        <v>8.2772988658285876E-2</v>
      </c>
      <c r="EC32" s="87">
        <f>IFERROR(EC31/EC$8,"")</f>
        <v>7.1235571502891892E-2</v>
      </c>
      <c r="ED32" s="61">
        <f>(EB32-EC32)*10000</f>
        <v>115.37417155393983</v>
      </c>
      <c r="EE32" s="88">
        <f>IFERROR(EE31/EE$8,"")</f>
        <v>9.0732068795267337E-2</v>
      </c>
      <c r="EF32" s="87">
        <f>IFERROR(EF31/EF$8,"")</f>
        <v>8.0825750695593668E-2</v>
      </c>
      <c r="EG32" s="61">
        <f>(EE32-EF32)*10000</f>
        <v>99.063180996736691</v>
      </c>
      <c r="EH32" s="62"/>
      <c r="EI32" s="88">
        <f>IFERROR(EI31/EI$8,"")</f>
        <v>7.7176346549203856E-2</v>
      </c>
      <c r="EJ32" s="87">
        <f>IFERROR(EJ31/EJ$8,"")</f>
        <v>8.0303793597146192E-2</v>
      </c>
      <c r="EK32" s="61">
        <f>(EI32-EJ32)*10000</f>
        <v>-31.274470479423361</v>
      </c>
      <c r="EL32" s="88">
        <f>IFERROR(EL31/EL$8,"")</f>
        <v>7.8630505499537331E-2</v>
      </c>
      <c r="EM32" s="87">
        <f>IFERROR(EM31/EM$8,"")</f>
        <v>8.2927496972288975E-2</v>
      </c>
      <c r="EN32" s="61">
        <f>(EL32-EM32)*10000</f>
        <v>-42.969914727516432</v>
      </c>
      <c r="EO32" s="88">
        <f>IFERROR(EO31/EO$8,"")</f>
        <v>7.8175963415816896E-2</v>
      </c>
      <c r="EP32" s="87">
        <f>IFERROR(EP31/EP$8,"")</f>
        <v>8.4900610179456215E-2</v>
      </c>
      <c r="EQ32" s="61">
        <f>(EO32-EP32)*10000</f>
        <v>-67.246467636393191</v>
      </c>
      <c r="ER32" s="88">
        <f>IFERROR(ER31/ER$8,"")</f>
        <v>8.671206972287912E-2</v>
      </c>
      <c r="ES32" s="87">
        <f>IFERROR(ES31/ES$8,"")</f>
        <v>0.10846345630441288</v>
      </c>
      <c r="ET32" s="61">
        <f>(ER32-ES32)*10000</f>
        <v>-217.51386581533762</v>
      </c>
      <c r="EU32" s="88">
        <f>IFERROR(EU31/EU$8,"")</f>
        <v>7.791241763493835E-2</v>
      </c>
      <c r="EV32" s="87">
        <f>IFERROR(EV31/EV$8,"")</f>
        <v>8.1594266204302129E-2</v>
      </c>
      <c r="EW32" s="61">
        <f>(EU32-EV32)*10000</f>
        <v>-36.818485693637797</v>
      </c>
      <c r="EX32" s="88">
        <f>IFERROR(EX31/EX$8,"")</f>
        <v>7.8005678003653461E-2</v>
      </c>
      <c r="EY32" s="87">
        <f>IFERROR(EY31/EY$8,"")</f>
        <v>8.2772988658285876E-2</v>
      </c>
      <c r="EZ32" s="61">
        <f>(EX32-EY32)*10000</f>
        <v>-47.673106546324142</v>
      </c>
      <c r="FA32" s="88">
        <f>IFERROR(FA31/FA$8,"")</f>
        <v>8.0622132077458261E-2</v>
      </c>
      <c r="FB32" s="87">
        <f>IFERROR(FB31/FB$8,"")</f>
        <v>9.0732068795267337E-2</v>
      </c>
      <c r="FC32" s="61">
        <f>(FA32-FB32)*10000</f>
        <v>-101.09936717809076</v>
      </c>
      <c r="FD32" s="62"/>
      <c r="FE32" s="88">
        <f>IFERROR(FE31/FE$8,"")</f>
        <v>7.0981500888721252E-2</v>
      </c>
      <c r="FF32" s="87">
        <f>IFERROR(FF31/FF$8,"")</f>
        <v>7.7176346549203856E-2</v>
      </c>
      <c r="FG32" s="61">
        <f>(FE32-FF32)*10000</f>
        <v>-61.948456604826035</v>
      </c>
      <c r="FH32" s="88">
        <f>IFERROR(FH31/FH$8,"")</f>
        <v>7.723788463642188E-2</v>
      </c>
      <c r="FI32" s="87">
        <f>IFERROR(FI31/FI$8,"")</f>
        <v>7.8630505499537331E-2</v>
      </c>
      <c r="FJ32" s="61">
        <f>(FH32-FI32)*10000</f>
        <v>-13.926208631154513</v>
      </c>
      <c r="FK32" s="88">
        <f>IFERROR(FK31/FK$8,"")</f>
        <v>6.4057385427236643E-2</v>
      </c>
      <c r="FL32" s="87">
        <f>IFERROR(FL31/FL$8,"")</f>
        <v>7.8175963415816896E-2</v>
      </c>
      <c r="FM32" s="61">
        <f>(FK32-FL32)*10000</f>
        <v>-141.18577988580253</v>
      </c>
      <c r="FN32" s="88">
        <f>IFERROR(FN31/FN$8,"")</f>
        <v>9.7322677669492721E-2</v>
      </c>
      <c r="FO32" s="87">
        <f>IFERROR(FO31/FO$8,"")</f>
        <v>8.671206972287912E-2</v>
      </c>
      <c r="FP32" s="61">
        <f>(FN32-FO32)*10000</f>
        <v>106.10607946613601</v>
      </c>
      <c r="FQ32" s="88">
        <f>IFERROR(FQ31/FQ$8,"")</f>
        <v>7.4009997282339923E-2</v>
      </c>
      <c r="FR32" s="87">
        <f>IFERROR(FR31/FR$8,"")</f>
        <v>7.791241763493835E-2</v>
      </c>
      <c r="FS32" s="61">
        <f>(FQ32-FR32)*10000</f>
        <v>-39.024203525984262</v>
      </c>
      <c r="FT32" s="88">
        <f>IFERROR(FT31/FT$8,"")</f>
        <v>7.075842737941157E-2</v>
      </c>
      <c r="FU32" s="87">
        <f>IFERROR(FU31/FU$8,"")</f>
        <v>7.8005678003653461E-2</v>
      </c>
      <c r="FV32" s="61">
        <f>(FT32-FU32)*10000</f>
        <v>-72.472506242418916</v>
      </c>
      <c r="FW32" s="88">
        <f>IFERROR(FW31/FW$8,"")</f>
        <v>7.7569039460920697E-2</v>
      </c>
      <c r="FX32" s="87">
        <f>IFERROR(FX31/FX$8,"")</f>
        <v>8.0622132077458261E-2</v>
      </c>
      <c r="FY32" s="61">
        <f>(FW32-FX32)*10000</f>
        <v>-30.530926165375643</v>
      </c>
      <c r="GA32" s="88">
        <f>IFERROR(GA31/GA$8,"")</f>
        <v>5.7271097500937888E-2</v>
      </c>
      <c r="GB32" s="87">
        <f>IFERROR(GB31/GB$8,"")</f>
        <v>7.0981500888721252E-2</v>
      </c>
      <c r="GC32" s="61">
        <f>(GA32-GB32)*10000</f>
        <v>-137.10403387783364</v>
      </c>
      <c r="GD32" s="88">
        <f>IFERROR(GD31/GD$8,"")</f>
        <v>6.7376668426301356E-2</v>
      </c>
      <c r="GE32" s="87">
        <f>IFERROR(GE31/GE$8,"")</f>
        <v>7.723788463642188E-2</v>
      </c>
      <c r="GF32" s="61">
        <f>(GD32-GE32)*10000</f>
        <v>-98.612162101205243</v>
      </c>
      <c r="GG32" s="88">
        <f>IFERROR(GG31/GG$8,"")</f>
        <v>6.5271460996419783E-2</v>
      </c>
      <c r="GH32" s="87">
        <f>IFERROR(GH31/GH$8,"")</f>
        <v>6.4057385427236643E-2</v>
      </c>
      <c r="GI32" s="61">
        <f>(GG32-GH32)*10000</f>
        <v>12.140755691831401</v>
      </c>
      <c r="GJ32" s="88">
        <f>IFERROR(GJ31/GJ$8,"")</f>
        <v>0.10149611388251699</v>
      </c>
      <c r="GK32" s="87">
        <f>IFERROR(GK31/GK$8,"")</f>
        <v>9.7322677669492721E-2</v>
      </c>
      <c r="GL32" s="61">
        <f>(GJ32-GK32)*10000</f>
        <v>41.734362130242673</v>
      </c>
      <c r="GM32" s="88">
        <f>IFERROR(GM31/GM$8,"")</f>
        <v>6.2226136747472668E-2</v>
      </c>
      <c r="GN32" s="87">
        <f>IFERROR(GN31/GN$8,"")</f>
        <v>7.4009997282339923E-2</v>
      </c>
      <c r="GO32" s="61">
        <f>(GM32-GN32)*10000</f>
        <v>-117.83860534867254</v>
      </c>
      <c r="GP32" s="88">
        <f>IFERROR(GP31/GP$8,"")</f>
        <v>6.3250020763207404E-2</v>
      </c>
      <c r="GQ32" s="87">
        <f>IFERROR(GQ31/GQ$8,"")</f>
        <v>7.075842737941157E-2</v>
      </c>
      <c r="GR32" s="61">
        <f>(GP32-GQ32)*10000</f>
        <v>-75.084066162041665</v>
      </c>
      <c r="GS32" s="88">
        <f>IFERROR(GS31/GS$8,"")</f>
        <v>7.4241188813294973E-2</v>
      </c>
      <c r="GT32" s="87">
        <f>IFERROR(GT31/GT$8,"")</f>
        <v>7.7569039460920697E-2</v>
      </c>
      <c r="GU32" s="61">
        <f>(GS32-GT32)*10000</f>
        <v>-33.278506476257242</v>
      </c>
      <c r="GW32" s="88">
        <f>IFERROR(GW31/GW$8,"")</f>
        <v>6.8672448609917183E-2</v>
      </c>
      <c r="GX32" s="87">
        <f>IFERROR(GX31/GX$8,"")</f>
        <v>5.7271097500937888E-2</v>
      </c>
      <c r="GY32" s="61">
        <f>(GW32-GX32)*10000</f>
        <v>114.01351108979294</v>
      </c>
      <c r="GZ32" s="88">
        <f>IFERROR(GZ31/GZ$8,"")</f>
        <v>8.6828202298986509E-2</v>
      </c>
      <c r="HA32" s="87">
        <f>IFERROR(HA31/HA$8,"")</f>
        <v>6.7376668426301356E-2</v>
      </c>
      <c r="HB32" s="61">
        <f>(GZ32-HA32)*10000</f>
        <v>194.51533872685152</v>
      </c>
      <c r="HC32" s="88">
        <f>IFERROR(HC31/HC$8,"")</f>
        <v>8.5680845224765032E-2</v>
      </c>
      <c r="HD32" s="87">
        <f>IFERROR(HD31/HD$8,"")</f>
        <v>6.5271460996419783E-2</v>
      </c>
      <c r="HE32" s="61">
        <f>(HC32-HD32)*10000</f>
        <v>204.09384228345249</v>
      </c>
      <c r="HF32" s="88">
        <f>IFERROR(HF31/HF$8,"")</f>
        <v>0.10875406886154908</v>
      </c>
      <c r="HG32" s="87">
        <f>IFERROR(HG31/HG$8,"")</f>
        <v>0.10149611388251699</v>
      </c>
      <c r="HH32" s="61">
        <f>(HF32-HG32)*10000</f>
        <v>72.579549790320883</v>
      </c>
      <c r="HI32" s="88">
        <f>IFERROR(HI31/HI$8,"")</f>
        <v>7.7582247090414863E-2</v>
      </c>
      <c r="HJ32" s="87">
        <f>IFERROR(HJ31/HJ$8,"")</f>
        <v>6.2226136747472668E-2</v>
      </c>
      <c r="HK32" s="61">
        <f>(HI32-HJ32)*10000</f>
        <v>153.56110342942193</v>
      </c>
      <c r="HL32" s="88">
        <f>IFERROR(HL31/HL$8,"")</f>
        <v>8.0255379113365374E-2</v>
      </c>
      <c r="HM32" s="87">
        <f>IFERROR(HM31/HM$8,"")</f>
        <v>6.3250020763207404E-2</v>
      </c>
      <c r="HN32" s="61">
        <f>(HL32-HM32)*10000</f>
        <v>170.05358350157971</v>
      </c>
      <c r="HO32" s="88">
        <f>IFERROR(HO31/HO$8,"")</f>
        <v>8.8240195998247936E-2</v>
      </c>
      <c r="HP32" s="87">
        <f>IFERROR(HP31/HP$8,"")</f>
        <v>7.4241188813294973E-2</v>
      </c>
      <c r="HQ32" s="61">
        <f>(HO32-HP32)*10000</f>
        <v>139.99007184952964</v>
      </c>
      <c r="HS32" s="88">
        <f>IFERROR(HS31/HS$8,"")</f>
        <v>7.8928414577369835E-2</v>
      </c>
      <c r="HT32" s="87">
        <f>IFERROR(HT31/HT$8,"")</f>
        <v>6.8672448609917183E-2</v>
      </c>
      <c r="HU32" s="61">
        <f>(HS32-HT32)*10000</f>
        <v>102.55965967452651</v>
      </c>
      <c r="HV32" s="88">
        <f>IFERROR(HV31/HV$8,"")</f>
        <v>9.4348961950253329E-2</v>
      </c>
      <c r="HW32" s="87">
        <f>IFERROR(HW31/HW$8,"")</f>
        <v>8.6828202298986509E-2</v>
      </c>
      <c r="HX32" s="61">
        <f>(HV32-HW32)*10000</f>
        <v>75.207596512668204</v>
      </c>
      <c r="HY32" s="88">
        <f>IFERROR(HY31/HY$8,"")</f>
        <v>8.6524945326426225E-2</v>
      </c>
      <c r="HZ32" s="87">
        <f>IFERROR(HZ31/HZ$8,"")</f>
        <v>8.5680845224765032E-2</v>
      </c>
      <c r="IA32" s="61">
        <f>(HY32-HZ32)*10000</f>
        <v>8.4410010166119385</v>
      </c>
      <c r="IB32" s="88" t="str">
        <f>IFERROR(IB31/IB$8,"")</f>
        <v/>
      </c>
      <c r="IC32" s="87">
        <f>IFERROR(IC31/IC$8,"")</f>
        <v>0.10875406886154908</v>
      </c>
      <c r="ID32" s="61" t="e">
        <f>(IB32-IC32)*10000</f>
        <v>#VALUE!</v>
      </c>
      <c r="IE32" s="88">
        <f>IFERROR(IE31/IE$8,"")</f>
        <v>8.6524945326426225E-2</v>
      </c>
      <c r="IF32" s="87">
        <f>IFERROR(IF31/IF$8,"")</f>
        <v>7.7582247090414863E-2</v>
      </c>
      <c r="IG32" s="61">
        <f>(IE32-IF32)*10000</f>
        <v>89.426982360113627</v>
      </c>
      <c r="IH32" s="88" t="str">
        <f>IFERROR(IH31/IH$8,"")</f>
        <v/>
      </c>
      <c r="II32" s="87">
        <f>IFERROR(II31/II$8,"")</f>
        <v>8.0255379113365374E-2</v>
      </c>
      <c r="IJ32" s="61" t="e">
        <f>(IH32-II32)*10000</f>
        <v>#VALUE!</v>
      </c>
      <c r="IK32" s="88" t="str">
        <f>IFERROR(IK31/IK$8,"")</f>
        <v/>
      </c>
      <c r="IL32" s="87">
        <f>IFERROR(IL31/IL$8,"")</f>
        <v>8.8240195998247936E-2</v>
      </c>
      <c r="IM32" s="61" t="e">
        <f>(IK32-IL32)*10000</f>
        <v>#VALUE!</v>
      </c>
    </row>
    <row r="33" spans="1:247" s="25" customFormat="1">
      <c r="A33" s="49" t="s">
        <v>157</v>
      </c>
      <c r="B33" s="49" t="s">
        <v>378</v>
      </c>
      <c r="C33" s="74" t="s">
        <v>769</v>
      </c>
      <c r="D33" s="75" t="s">
        <v>771</v>
      </c>
      <c r="E33" s="75" t="s">
        <v>769</v>
      </c>
      <c r="F33" s="432"/>
      <c r="G33" s="76"/>
      <c r="H33" s="76"/>
      <c r="I33" s="70"/>
      <c r="J33" s="76"/>
      <c r="K33" s="76"/>
      <c r="L33" s="70"/>
      <c r="M33" s="76"/>
      <c r="N33" s="76"/>
      <c r="O33" s="70"/>
      <c r="P33" s="76"/>
      <c r="Q33" s="76"/>
      <c r="R33" s="70"/>
      <c r="S33" s="76"/>
      <c r="T33" s="76"/>
      <c r="U33" s="70"/>
      <c r="V33" s="76"/>
      <c r="W33" s="76"/>
      <c r="X33" s="70"/>
      <c r="Y33" s="76"/>
      <c r="Z33" s="76"/>
      <c r="AA33" s="70"/>
      <c r="AB33" s="71"/>
      <c r="AC33" s="76"/>
      <c r="AD33" s="76"/>
      <c r="AE33" s="70"/>
      <c r="AF33" s="76"/>
      <c r="AG33" s="76"/>
      <c r="AH33" s="70"/>
      <c r="AI33" s="76"/>
      <c r="AJ33" s="76"/>
      <c r="AK33" s="70"/>
      <c r="AL33" s="76"/>
      <c r="AM33" s="76"/>
      <c r="AN33" s="70"/>
      <c r="AO33" s="76"/>
      <c r="AP33" s="76"/>
      <c r="AQ33" s="70"/>
      <c r="AR33" s="76"/>
      <c r="AS33" s="76"/>
      <c r="AT33" s="70"/>
      <c r="AU33" s="76"/>
      <c r="AV33" s="76"/>
      <c r="AW33" s="70"/>
      <c r="AX33" s="71"/>
      <c r="AY33" s="76"/>
      <c r="AZ33" s="76"/>
      <c r="BA33" s="70"/>
      <c r="BB33" s="76"/>
      <c r="BC33" s="76"/>
      <c r="BD33" s="70"/>
      <c r="BE33" s="76"/>
      <c r="BF33" s="76"/>
      <c r="BG33" s="70"/>
      <c r="BH33" s="76"/>
      <c r="BI33" s="76"/>
      <c r="BJ33" s="70"/>
      <c r="BK33" s="76"/>
      <c r="BL33" s="76"/>
      <c r="BM33" s="70"/>
      <c r="BN33" s="76"/>
      <c r="BO33" s="76"/>
      <c r="BP33" s="70"/>
      <c r="BQ33" s="76"/>
      <c r="BR33" s="76"/>
      <c r="BS33" s="70"/>
      <c r="BT33" s="71"/>
      <c r="BU33" s="77"/>
      <c r="BV33" s="76"/>
      <c r="BW33" s="70"/>
      <c r="BX33" s="77"/>
      <c r="BY33" s="76"/>
      <c r="BZ33" s="70"/>
      <c r="CA33" s="77"/>
      <c r="CB33" s="76"/>
      <c r="CC33" s="70"/>
      <c r="CD33" s="77"/>
      <c r="CE33" s="76"/>
      <c r="CF33" s="70"/>
      <c r="CG33" s="77"/>
      <c r="CH33" s="76"/>
      <c r="CI33" s="70"/>
      <c r="CJ33" s="77"/>
      <c r="CK33" s="76"/>
      <c r="CL33" s="70"/>
      <c r="CM33" s="77"/>
      <c r="CN33" s="76"/>
      <c r="CO33" s="70"/>
      <c r="CP33" s="71"/>
      <c r="CQ33" s="77"/>
      <c r="CR33" s="76"/>
      <c r="CS33" s="70"/>
      <c r="CT33" s="77"/>
      <c r="CU33" s="76"/>
      <c r="CV33" s="70"/>
      <c r="CW33" s="77"/>
      <c r="CX33" s="76"/>
      <c r="CY33" s="70"/>
      <c r="CZ33" s="77"/>
      <c r="DA33" s="76"/>
      <c r="DB33" s="70"/>
      <c r="DC33" s="77"/>
      <c r="DD33" s="76"/>
      <c r="DE33" s="70"/>
      <c r="DF33" s="77"/>
      <c r="DG33" s="76"/>
      <c r="DH33" s="70"/>
      <c r="DI33" s="77"/>
      <c r="DJ33" s="76"/>
      <c r="DK33" s="70"/>
      <c r="DL33" s="71"/>
      <c r="DM33" s="77"/>
      <c r="DN33" s="76"/>
      <c r="DO33" s="70"/>
      <c r="DP33" s="77"/>
      <c r="DQ33" s="76"/>
      <c r="DR33" s="70"/>
      <c r="DS33" s="77"/>
      <c r="DT33" s="76"/>
      <c r="DU33" s="70"/>
      <c r="DV33" s="77"/>
      <c r="DW33" s="76"/>
      <c r="DX33" s="70"/>
      <c r="DY33" s="77"/>
      <c r="DZ33" s="76"/>
      <c r="EA33" s="70"/>
      <c r="EB33" s="77"/>
      <c r="EC33" s="76"/>
      <c r="ED33" s="70"/>
      <c r="EE33" s="77"/>
      <c r="EF33" s="76"/>
      <c r="EG33" s="70"/>
      <c r="EH33" s="71"/>
      <c r="EI33" s="77"/>
      <c r="EJ33" s="76"/>
      <c r="EK33" s="70"/>
      <c r="EL33" s="77"/>
      <c r="EM33" s="76"/>
      <c r="EN33" s="70"/>
      <c r="EO33" s="77"/>
      <c r="EP33" s="76"/>
      <c r="EQ33" s="70"/>
      <c r="ER33" s="77"/>
      <c r="ES33" s="76"/>
      <c r="ET33" s="70"/>
      <c r="EU33" s="77"/>
      <c r="EV33" s="76"/>
      <c r="EW33" s="70"/>
      <c r="EX33" s="77"/>
      <c r="EY33" s="76"/>
      <c r="EZ33" s="70"/>
      <c r="FA33" s="77"/>
      <c r="FB33" s="76"/>
      <c r="FC33" s="70"/>
      <c r="FD33" s="71"/>
      <c r="FE33" s="77">
        <f>FE35+FE23</f>
        <v>355284</v>
      </c>
      <c r="FF33" s="76">
        <f>FF35+FF23</f>
        <v>334351</v>
      </c>
      <c r="FG33" s="70">
        <f t="shared" ref="FG33" si="1004">(FE33-FF33)/ABS(FF33)</f>
        <v>6.260785820888827E-2</v>
      </c>
      <c r="FH33" s="77">
        <f>FH35+FH23</f>
        <v>343609</v>
      </c>
      <c r="FI33" s="76">
        <f>FI35+FI23</f>
        <v>382484</v>
      </c>
      <c r="FJ33" s="70">
        <f t="shared" ref="FJ33" si="1005">(FH33-FI33)/ABS(FI33)</f>
        <v>-0.10163823846226247</v>
      </c>
      <c r="FK33" s="77">
        <f>FK35+FK23</f>
        <v>277996</v>
      </c>
      <c r="FL33" s="76">
        <f>FL35+FL23</f>
        <v>381673</v>
      </c>
      <c r="FM33" s="70">
        <f t="shared" ref="FM33" si="1006">(FK33-FL33)/ABS(FL33)</f>
        <v>-0.27163828722492817</v>
      </c>
      <c r="FN33" s="77">
        <f>FN35+FN23</f>
        <v>451618</v>
      </c>
      <c r="FO33" s="76">
        <f>FO35+FO23</f>
        <v>460234</v>
      </c>
      <c r="FP33" s="70">
        <f t="shared" ref="FP33" si="1007">(FN33-FO33)/ABS(FO33)</f>
        <v>-1.8720911536305444E-2</v>
      </c>
      <c r="FQ33" s="77">
        <f>FQ35+FQ23</f>
        <v>698893</v>
      </c>
      <c r="FR33" s="76">
        <f>FR35+FR23</f>
        <v>716835</v>
      </c>
      <c r="FS33" s="70">
        <f t="shared" ref="FS33" si="1008">(FQ33-FR33)/ABS(FR33)</f>
        <v>-2.5029469822204553E-2</v>
      </c>
      <c r="FT33" s="77">
        <f>FT35+FT23</f>
        <v>976889</v>
      </c>
      <c r="FU33" s="76">
        <f>FU35+FU23</f>
        <v>1098508</v>
      </c>
      <c r="FV33" s="70">
        <f t="shared" ref="FV33" si="1009">(FT33-FU33)/ABS(FU33)</f>
        <v>-0.11071289421651913</v>
      </c>
      <c r="FW33" s="77">
        <f>FW35+FW23</f>
        <v>1428507</v>
      </c>
      <c r="FX33" s="76">
        <f>FX35+FX23</f>
        <v>1558742</v>
      </c>
      <c r="FY33" s="70">
        <f t="shared" ref="FY33" si="1010">(FW33-FX33)/ABS(FX33)</f>
        <v>-8.3551351025378154E-2</v>
      </c>
      <c r="GA33" s="77">
        <f>GA35+GA23</f>
        <v>246799</v>
      </c>
      <c r="GB33" s="76">
        <f>GB35+GB23</f>
        <v>355284</v>
      </c>
      <c r="GC33" s="70">
        <f t="shared" ref="GC33" si="1011">(GA33-GB33)/ABS(GB33)</f>
        <v>-0.30534727147859175</v>
      </c>
      <c r="GD33" s="77">
        <f>GD35+GD23</f>
        <v>299659</v>
      </c>
      <c r="GE33" s="76">
        <f>GE35+GE23</f>
        <v>343609</v>
      </c>
      <c r="GF33" s="70">
        <f t="shared" ref="GF33" si="1012">(GD33-GE33)/ABS(GE33)</f>
        <v>-0.1279070105847053</v>
      </c>
      <c r="GG33" s="77">
        <f>GG35+GG23</f>
        <v>291722</v>
      </c>
      <c r="GH33" s="76">
        <f>GH35+GH23</f>
        <v>277996</v>
      </c>
      <c r="GI33" s="70">
        <f t="shared" ref="GI33" si="1013">(GG33-GH33)/ABS(GH33)</f>
        <v>4.9374811148361848E-2</v>
      </c>
      <c r="GJ33" s="77">
        <f>GJ35+GJ23</f>
        <v>571477</v>
      </c>
      <c r="GK33" s="76">
        <f>GK35+GK23</f>
        <v>451618</v>
      </c>
      <c r="GL33" s="70">
        <f t="shared" ref="GL33" si="1014">(GJ33-GK33)/ABS(GK33)</f>
        <v>0.26539907621042563</v>
      </c>
      <c r="GM33" s="77">
        <f>GM35+GM23</f>
        <v>546458</v>
      </c>
      <c r="GN33" s="76">
        <f>GN35+GN23</f>
        <v>698893</v>
      </c>
      <c r="GO33" s="70">
        <f t="shared" ref="GO33" si="1015">(GM33-GN33)/ABS(GN33)</f>
        <v>-0.21810920985043492</v>
      </c>
      <c r="GP33" s="77">
        <f>GP35+GP23</f>
        <v>838180</v>
      </c>
      <c r="GQ33" s="76">
        <f>GQ35+GQ23</f>
        <v>976889</v>
      </c>
      <c r="GR33" s="70">
        <f t="shared" ref="GR33" si="1016">(GP33-GQ33)/ABS(GQ33)</f>
        <v>-0.14199054344966522</v>
      </c>
      <c r="GS33" s="77">
        <f>GS35+GS23</f>
        <v>1409657</v>
      </c>
      <c r="GT33" s="76">
        <f>GT35+GT23</f>
        <v>1428507</v>
      </c>
      <c r="GU33" s="70">
        <f t="shared" ref="GU33" si="1017">(GS33-GT33)/ABS(GT33)</f>
        <v>-1.3195595121339972E-2</v>
      </c>
      <c r="GW33" s="77">
        <f>GW35+GW23</f>
        <v>386377</v>
      </c>
      <c r="GX33" s="76">
        <f>GX35+GX23</f>
        <v>246799</v>
      </c>
      <c r="GY33" s="70">
        <f t="shared" ref="GY33" si="1018">(GW33-GX33)/ABS(GX33)</f>
        <v>0.56555334502976107</v>
      </c>
      <c r="GZ33" s="77">
        <f>GZ35+GZ23</f>
        <v>483895</v>
      </c>
      <c r="HA33" s="76">
        <f>HA35+HA23</f>
        <v>299659</v>
      </c>
      <c r="HB33" s="70">
        <f t="shared" ref="HB33" si="1019">(GZ33-HA33)/ABS(HA33)</f>
        <v>0.6148188440861112</v>
      </c>
      <c r="HC33" s="77">
        <f>HC35+HC23</f>
        <v>460222</v>
      </c>
      <c r="HD33" s="76">
        <f>HD35+HD23</f>
        <v>291722</v>
      </c>
      <c r="HE33" s="70">
        <f t="shared" ref="HE33" si="1020">(HC33-HD33)/ABS(HD33)</f>
        <v>0.57760470585009016</v>
      </c>
      <c r="HF33" s="77">
        <f>HF35+HF23</f>
        <v>574339</v>
      </c>
      <c r="HG33" s="76">
        <f>HG35+HG23</f>
        <v>571477</v>
      </c>
      <c r="HH33" s="70">
        <f t="shared" ref="HH33" si="1021">(HF33-HG33)/ABS(HG33)</f>
        <v>5.0080755655958157E-3</v>
      </c>
      <c r="HI33" s="77">
        <f>HI35+HI23</f>
        <v>870270</v>
      </c>
      <c r="HJ33" s="76">
        <f>HJ35+HJ23</f>
        <v>546458</v>
      </c>
      <c r="HK33" s="70">
        <f t="shared" ref="HK33" si="1022">(HI33-HJ33)/ABS(HJ33)</f>
        <v>0.59256521086707492</v>
      </c>
      <c r="HL33" s="77">
        <f>HL35+HL23</f>
        <v>1330492</v>
      </c>
      <c r="HM33" s="76">
        <f>HM35+HM23</f>
        <v>838180</v>
      </c>
      <c r="HN33" s="70">
        <f t="shared" ref="HN33" si="1023">(HL33-HM33)/ABS(HM33)</f>
        <v>0.58735832398768761</v>
      </c>
      <c r="HO33" s="77">
        <f>HO35+HO23</f>
        <v>1904831</v>
      </c>
      <c r="HP33" s="76">
        <f>HP35+HP23</f>
        <v>1409657</v>
      </c>
      <c r="HQ33" s="70">
        <f t="shared" ref="HQ33" si="1024">(HO33-HP33)/ABS(HP33)</f>
        <v>0.35127268548306434</v>
      </c>
      <c r="HS33" s="77">
        <f>HS35+HS23</f>
        <v>442017</v>
      </c>
      <c r="HT33" s="76">
        <f>HT35+HT23</f>
        <v>386377</v>
      </c>
      <c r="HU33" s="70">
        <f t="shared" ref="HU33" si="1025">(HS33-HT33)/ABS(HT33)</f>
        <v>0.14400443090556633</v>
      </c>
      <c r="HV33" s="77">
        <f>HV35+HV23</f>
        <v>499302</v>
      </c>
      <c r="HW33" s="76">
        <f>HW35+HW23</f>
        <v>483895</v>
      </c>
      <c r="HX33" s="70">
        <f t="shared" ref="HX33" si="1026">(HV33-HW33)/ABS(HW33)</f>
        <v>3.1839551968918876E-2</v>
      </c>
      <c r="HY33" s="77">
        <f>HY35+HY23</f>
        <v>-941319</v>
      </c>
      <c r="HZ33" s="76">
        <f>HZ35+HZ23</f>
        <v>460222</v>
      </c>
      <c r="IA33" s="70">
        <f t="shared" ref="IA33" si="1027">(HY33-HZ33)/ABS(HZ33)</f>
        <v>-3.0453585443546811</v>
      </c>
      <c r="IB33" s="77">
        <f>IB35+IB23</f>
        <v>0</v>
      </c>
      <c r="IC33" s="76">
        <f>IC35+IC23</f>
        <v>574339</v>
      </c>
      <c r="ID33" s="70">
        <f t="shared" ref="ID33" si="1028">(IB33-IC33)/ABS(IC33)</f>
        <v>-1</v>
      </c>
      <c r="IE33" s="77">
        <f>IE35+IE23</f>
        <v>941319</v>
      </c>
      <c r="IF33" s="76">
        <f>IF35+IF23</f>
        <v>870270</v>
      </c>
      <c r="IG33" s="70">
        <f t="shared" ref="IG33" si="1029">(IE33-IF33)/ABS(IF33)</f>
        <v>8.1640180633596474E-2</v>
      </c>
      <c r="IH33" s="77">
        <f>IH35+IH23</f>
        <v>0</v>
      </c>
      <c r="II33" s="76">
        <f>II35+II23</f>
        <v>1330492</v>
      </c>
      <c r="IJ33" s="70">
        <f t="shared" ref="IJ33" si="1030">(IH33-II33)/ABS(II33)</f>
        <v>-1</v>
      </c>
      <c r="IK33" s="77">
        <f>IK35+IK23</f>
        <v>0</v>
      </c>
      <c r="IL33" s="76">
        <f>IL35+IL23</f>
        <v>1904831</v>
      </c>
      <c r="IM33" s="70">
        <f t="shared" ref="IM33" si="1031">(IK33-IL33)/ABS(IL33)</f>
        <v>-1</v>
      </c>
    </row>
    <row r="34" spans="1:247" s="64" customFormat="1" ht="11.25">
      <c r="A34" s="57" t="s">
        <v>35</v>
      </c>
      <c r="B34" s="57"/>
      <c r="C34" s="58" t="s">
        <v>773</v>
      </c>
      <c r="D34" s="59" t="s">
        <v>772</v>
      </c>
      <c r="E34" s="59" t="s">
        <v>770</v>
      </c>
      <c r="F34" s="431"/>
      <c r="G34" s="87">
        <f>IFERROR(G33/G$8,"")</f>
        <v>0</v>
      </c>
      <c r="H34" s="87">
        <f>IFERROR(H33/H$8,"")</f>
        <v>0</v>
      </c>
      <c r="I34" s="61">
        <f>(G34-H34)*10000</f>
        <v>0</v>
      </c>
      <c r="J34" s="87">
        <f>IFERROR(J33/J$8,"")</f>
        <v>0</v>
      </c>
      <c r="K34" s="87">
        <f>IFERROR(K33/K$8,"")</f>
        <v>0</v>
      </c>
      <c r="L34" s="61">
        <f>(J34-K34)*10000</f>
        <v>0</v>
      </c>
      <c r="M34" s="87">
        <f>IFERROR(M33/M$8,"")</f>
        <v>0</v>
      </c>
      <c r="N34" s="87">
        <f>IFERROR(N33/N$8,"")</f>
        <v>0</v>
      </c>
      <c r="O34" s="61">
        <f>(M34-N34)*10000</f>
        <v>0</v>
      </c>
      <c r="P34" s="87">
        <f>IFERROR(P33/P$8,"")</f>
        <v>0</v>
      </c>
      <c r="Q34" s="87">
        <f>IFERROR(Q33/Q$8,"")</f>
        <v>0</v>
      </c>
      <c r="R34" s="61">
        <f>(P34-Q34)*10000</f>
        <v>0</v>
      </c>
      <c r="S34" s="87">
        <f>IFERROR(S33/S$8,"")</f>
        <v>0</v>
      </c>
      <c r="T34" s="87">
        <f>IFERROR(T33/T$8,"")</f>
        <v>0</v>
      </c>
      <c r="U34" s="61">
        <f>(S34-T34)*10000</f>
        <v>0</v>
      </c>
      <c r="V34" s="87">
        <f>IFERROR(V33/V$8,"")</f>
        <v>0</v>
      </c>
      <c r="W34" s="87">
        <f>IFERROR(W33/W$8,"")</f>
        <v>0</v>
      </c>
      <c r="X34" s="61">
        <f>(V34-W34)*10000</f>
        <v>0</v>
      </c>
      <c r="Y34" s="87">
        <f>IFERROR(Y33/Y$8,"")</f>
        <v>0</v>
      </c>
      <c r="Z34" s="87">
        <f>IFERROR(Z33/Z$8,"")</f>
        <v>0</v>
      </c>
      <c r="AA34" s="61">
        <f>(Y34-Z34)*10000</f>
        <v>0</v>
      </c>
      <c r="AB34" s="62"/>
      <c r="AC34" s="87">
        <f>IFERROR(AC33/AC$8,"")</f>
        <v>0</v>
      </c>
      <c r="AD34" s="87">
        <f>IFERROR(AD33/AD$8,"")</f>
        <v>0</v>
      </c>
      <c r="AE34" s="61">
        <f>(AC34-AD34)*10000</f>
        <v>0</v>
      </c>
      <c r="AF34" s="87">
        <f>IFERROR(AF33/AF$8,"")</f>
        <v>0</v>
      </c>
      <c r="AG34" s="87">
        <f>IFERROR(AG33/AG$8,"")</f>
        <v>0</v>
      </c>
      <c r="AH34" s="61">
        <f>(AF34-AG34)*10000</f>
        <v>0</v>
      </c>
      <c r="AI34" s="87">
        <f>IFERROR(AI33/AI$8,"")</f>
        <v>0</v>
      </c>
      <c r="AJ34" s="87">
        <f>IFERROR(AJ33/AJ$8,"")</f>
        <v>0</v>
      </c>
      <c r="AK34" s="61">
        <f>(AI34-AJ34)*10000</f>
        <v>0</v>
      </c>
      <c r="AL34" s="87">
        <f>IFERROR(AL33/AL$8,"")</f>
        <v>0</v>
      </c>
      <c r="AM34" s="87">
        <f>IFERROR(AM33/AM$8,"")</f>
        <v>0</v>
      </c>
      <c r="AN34" s="61">
        <f>(AL34-AM34)*10000</f>
        <v>0</v>
      </c>
      <c r="AO34" s="87">
        <f>IFERROR(AO33/AO$8,"")</f>
        <v>0</v>
      </c>
      <c r="AP34" s="87">
        <f>IFERROR(AP33/AP$8,"")</f>
        <v>0</v>
      </c>
      <c r="AQ34" s="61">
        <f>(AO34-AP34)*10000</f>
        <v>0</v>
      </c>
      <c r="AR34" s="87">
        <f>IFERROR(AR33/AR$8,"")</f>
        <v>0</v>
      </c>
      <c r="AS34" s="87">
        <f>IFERROR(AS33/AS$8,"")</f>
        <v>0</v>
      </c>
      <c r="AT34" s="61">
        <f>(AR34-AS34)*10000</f>
        <v>0</v>
      </c>
      <c r="AU34" s="87">
        <f>IFERROR(AU33/AU$8,"")</f>
        <v>0</v>
      </c>
      <c r="AV34" s="87">
        <f>IFERROR(AV33/AV$8,"")</f>
        <v>0</v>
      </c>
      <c r="AW34" s="61">
        <f>(AU34-AV34)*10000</f>
        <v>0</v>
      </c>
      <c r="AX34" s="62"/>
      <c r="AY34" s="87">
        <f t="shared" ref="AY34" si="1032">BV34</f>
        <v>0</v>
      </c>
      <c r="AZ34" s="87">
        <f>IFERROR(AZ33/AZ$8,"")</f>
        <v>0</v>
      </c>
      <c r="BA34" s="61">
        <f>(AY34-AZ34)*10000</f>
        <v>0</v>
      </c>
      <c r="BB34" s="87">
        <f t="shared" ref="BB34" si="1033">BY34</f>
        <v>0</v>
      </c>
      <c r="BC34" s="87">
        <f>IFERROR(BC33/BC$8,"")</f>
        <v>0</v>
      </c>
      <c r="BD34" s="61">
        <f>(BB34-BC34)*10000</f>
        <v>0</v>
      </c>
      <c r="BE34" s="87">
        <f t="shared" ref="BE34" si="1034">CB34</f>
        <v>0</v>
      </c>
      <c r="BF34" s="87">
        <f>IFERROR(BF33/BF$8,"")</f>
        <v>0</v>
      </c>
      <c r="BG34" s="61">
        <f>(BE34-BF34)*10000</f>
        <v>0</v>
      </c>
      <c r="BH34" s="87">
        <f t="shared" ref="BH34" si="1035">CE34</f>
        <v>0</v>
      </c>
      <c r="BI34" s="87">
        <f>IFERROR(BI33/BI$8,"")</f>
        <v>0</v>
      </c>
      <c r="BJ34" s="61">
        <f>(BH34-BI34)*10000</f>
        <v>0</v>
      </c>
      <c r="BK34" s="87">
        <f t="shared" ref="BK34" si="1036">CH34</f>
        <v>0</v>
      </c>
      <c r="BL34" s="87">
        <f>IFERROR(BL33/BL$8,"")</f>
        <v>0</v>
      </c>
      <c r="BM34" s="61">
        <f>(BK34-BL34)*10000</f>
        <v>0</v>
      </c>
      <c r="BN34" s="87">
        <f t="shared" ref="BN34" si="1037">CK34</f>
        <v>0</v>
      </c>
      <c r="BO34" s="87">
        <f>IFERROR(BO33/BO$8,"")</f>
        <v>0</v>
      </c>
      <c r="BP34" s="61">
        <f>(BN34-BO34)*10000</f>
        <v>0</v>
      </c>
      <c r="BQ34" s="87">
        <f t="shared" ref="BQ34" si="1038">CN34</f>
        <v>0</v>
      </c>
      <c r="BR34" s="87">
        <f>IFERROR(BR33/BR$8,"")</f>
        <v>0</v>
      </c>
      <c r="BS34" s="61">
        <f>(BQ34-BR34)*10000</f>
        <v>0</v>
      </c>
      <c r="BT34" s="62"/>
      <c r="BU34" s="88">
        <f t="shared" ref="BU34" si="1039">CR34</f>
        <v>0</v>
      </c>
      <c r="BV34" s="87">
        <f>IFERROR(BV33/BV$8,"")</f>
        <v>0</v>
      </c>
      <c r="BW34" s="61">
        <f>(BU34-BV34)*10000</f>
        <v>0</v>
      </c>
      <c r="BX34" s="88">
        <f t="shared" ref="BX34" si="1040">CU34</f>
        <v>0</v>
      </c>
      <c r="BY34" s="87">
        <f>IFERROR(BY33/BY$8,"")</f>
        <v>0</v>
      </c>
      <c r="BZ34" s="61">
        <f>(BX34-BY34)*10000</f>
        <v>0</v>
      </c>
      <c r="CA34" s="88">
        <f t="shared" ref="CA34" si="1041">CX34</f>
        <v>0</v>
      </c>
      <c r="CB34" s="87">
        <f>IFERROR(CB33/CB$8,"")</f>
        <v>0</v>
      </c>
      <c r="CC34" s="61">
        <f>(CA34-CB34)*10000</f>
        <v>0</v>
      </c>
      <c r="CD34" s="88">
        <f t="shared" ref="CD34" si="1042">DA34</f>
        <v>0</v>
      </c>
      <c r="CE34" s="87">
        <f>IFERROR(CE33/CE$8,"")</f>
        <v>0</v>
      </c>
      <c r="CF34" s="61">
        <f>(CD34-CE34)*10000</f>
        <v>0</v>
      </c>
      <c r="CG34" s="88">
        <f t="shared" ref="CG34" si="1043">DD34</f>
        <v>0</v>
      </c>
      <c r="CH34" s="87">
        <f>IFERROR(CH33/CH$8,"")</f>
        <v>0</v>
      </c>
      <c r="CI34" s="61">
        <f>(CG34-CH34)*10000</f>
        <v>0</v>
      </c>
      <c r="CJ34" s="88">
        <f t="shared" ref="CJ34" si="1044">DG34</f>
        <v>0</v>
      </c>
      <c r="CK34" s="87">
        <f>IFERROR(CK33/CK$8,"")</f>
        <v>0</v>
      </c>
      <c r="CL34" s="61">
        <f>(CJ34-CK34)*10000</f>
        <v>0</v>
      </c>
      <c r="CM34" s="88">
        <f t="shared" ref="CM34" si="1045">DJ34</f>
        <v>0</v>
      </c>
      <c r="CN34" s="87">
        <f>IFERROR(CN33/CN$8,"")</f>
        <v>0</v>
      </c>
      <c r="CO34" s="61">
        <f>(CM34-CN34)*10000</f>
        <v>0</v>
      </c>
      <c r="CP34" s="62"/>
      <c r="CQ34" s="88">
        <f t="shared" ref="CQ34" si="1046">DN34</f>
        <v>0</v>
      </c>
      <c r="CR34" s="87">
        <f>IFERROR(CR33/CR$8,"")</f>
        <v>0</v>
      </c>
      <c r="CS34" s="61">
        <f>(CQ34-CR34)*10000</f>
        <v>0</v>
      </c>
      <c r="CT34" s="88">
        <f t="shared" ref="CT34" si="1047">DQ34</f>
        <v>0</v>
      </c>
      <c r="CU34" s="87">
        <f>IFERROR(CU33/CU$8,"")</f>
        <v>0</v>
      </c>
      <c r="CV34" s="61">
        <f>(CT34-CU34)*10000</f>
        <v>0</v>
      </c>
      <c r="CW34" s="88">
        <f t="shared" ref="CW34" si="1048">DT34</f>
        <v>0</v>
      </c>
      <c r="CX34" s="87">
        <f>IFERROR(CX33/CX$8,"")</f>
        <v>0</v>
      </c>
      <c r="CY34" s="61">
        <f>(CW34-CX34)*10000</f>
        <v>0</v>
      </c>
      <c r="CZ34" s="88">
        <f t="shared" ref="CZ34" si="1049">DW34</f>
        <v>0</v>
      </c>
      <c r="DA34" s="87">
        <f>IFERROR(DA33/DA$8,"")</f>
        <v>0</v>
      </c>
      <c r="DB34" s="61">
        <f>(CZ34-DA34)*10000</f>
        <v>0</v>
      </c>
      <c r="DC34" s="88">
        <f t="shared" ref="DC34" si="1050">DZ34</f>
        <v>0</v>
      </c>
      <c r="DD34" s="87">
        <f>IFERROR(DD33/DD$8,"")</f>
        <v>0</v>
      </c>
      <c r="DE34" s="61">
        <f>(DC34-DD34)*10000</f>
        <v>0</v>
      </c>
      <c r="DF34" s="88">
        <f t="shared" ref="DF34" si="1051">EC34</f>
        <v>0</v>
      </c>
      <c r="DG34" s="87">
        <f>IFERROR(DG33/DG$8,"")</f>
        <v>0</v>
      </c>
      <c r="DH34" s="61">
        <f>(DF34-DG34)*10000</f>
        <v>0</v>
      </c>
      <c r="DI34" s="88">
        <f t="shared" ref="DI34" si="1052">EF34</f>
        <v>0</v>
      </c>
      <c r="DJ34" s="87">
        <f>IFERROR(DJ33/DJ$8,"")</f>
        <v>0</v>
      </c>
      <c r="DK34" s="61">
        <f>(DI34-DJ34)*10000</f>
        <v>0</v>
      </c>
      <c r="DL34" s="62"/>
      <c r="DM34" s="88">
        <f>IFERROR(DM33/DM$8,"")</f>
        <v>0</v>
      </c>
      <c r="DN34" s="87">
        <f>IFERROR(DN33/DN$8,"")</f>
        <v>0</v>
      </c>
      <c r="DO34" s="61">
        <f>(DM34-DN34)*10000</f>
        <v>0</v>
      </c>
      <c r="DP34" s="88">
        <f>IFERROR(DP33/DP$8,"")</f>
        <v>0</v>
      </c>
      <c r="DQ34" s="87">
        <f>IFERROR(DQ33/DQ$8,"")</f>
        <v>0</v>
      </c>
      <c r="DR34" s="61">
        <f>(DP34-DQ34)*10000</f>
        <v>0</v>
      </c>
      <c r="DS34" s="88">
        <f>IFERROR(DS33/DS$8,"")</f>
        <v>0</v>
      </c>
      <c r="DT34" s="87">
        <f>IFERROR(DT33/DT$8,"")</f>
        <v>0</v>
      </c>
      <c r="DU34" s="61">
        <f>(DS34-DT34)*10000</f>
        <v>0</v>
      </c>
      <c r="DV34" s="88">
        <f>IFERROR(DV33/DV$8,"")</f>
        <v>0</v>
      </c>
      <c r="DW34" s="87">
        <f>IFERROR(DW33/DW$8,"")</f>
        <v>0</v>
      </c>
      <c r="DX34" s="61">
        <f>(DV34-DW34)*10000</f>
        <v>0</v>
      </c>
      <c r="DY34" s="88">
        <f>IFERROR(DY33/DY$8,"")</f>
        <v>0</v>
      </c>
      <c r="DZ34" s="87">
        <f>IFERROR(DZ33/DZ$8,"")</f>
        <v>0</v>
      </c>
      <c r="EA34" s="61">
        <f>(DY34-DZ34)*10000</f>
        <v>0</v>
      </c>
      <c r="EB34" s="88">
        <f>IFERROR(EB33/EB$8,"")</f>
        <v>0</v>
      </c>
      <c r="EC34" s="87">
        <f>IFERROR(EC33/EC$8,"")</f>
        <v>0</v>
      </c>
      <c r="ED34" s="61">
        <f>(EB34-EC34)*10000</f>
        <v>0</v>
      </c>
      <c r="EE34" s="88">
        <f>IFERROR(EE33/EE$8,"")</f>
        <v>0</v>
      </c>
      <c r="EF34" s="87">
        <f>IFERROR(EF33/EF$8,"")</f>
        <v>0</v>
      </c>
      <c r="EG34" s="61">
        <f>(EE34-EF34)*10000</f>
        <v>0</v>
      </c>
      <c r="EH34" s="62"/>
      <c r="EI34" s="88">
        <f>IFERROR(EI33/EI$8,"")</f>
        <v>0</v>
      </c>
      <c r="EJ34" s="87">
        <f>IFERROR(EJ33/EJ$8,"")</f>
        <v>0</v>
      </c>
      <c r="EK34" s="61">
        <f>(EI34-EJ34)*10000</f>
        <v>0</v>
      </c>
      <c r="EL34" s="88">
        <f>IFERROR(EL33/EL$8,"")</f>
        <v>0</v>
      </c>
      <c r="EM34" s="87">
        <f>IFERROR(EM33/EM$8,"")</f>
        <v>0</v>
      </c>
      <c r="EN34" s="61">
        <f>(EL34-EM34)*10000</f>
        <v>0</v>
      </c>
      <c r="EO34" s="88">
        <f>IFERROR(EO33/EO$8,"")</f>
        <v>0</v>
      </c>
      <c r="EP34" s="87">
        <f>IFERROR(EP33/EP$8,"")</f>
        <v>0</v>
      </c>
      <c r="EQ34" s="61">
        <f>(EO34-EP34)*10000</f>
        <v>0</v>
      </c>
      <c r="ER34" s="88">
        <f>IFERROR(ER33/ER$8,"")</f>
        <v>0</v>
      </c>
      <c r="ES34" s="87">
        <f>IFERROR(ES33/ES$8,"")</f>
        <v>0</v>
      </c>
      <c r="ET34" s="61">
        <f>(ER34-ES34)*10000</f>
        <v>0</v>
      </c>
      <c r="EU34" s="88">
        <f>IFERROR(EU33/EU$8,"")</f>
        <v>0</v>
      </c>
      <c r="EV34" s="87">
        <f>IFERROR(EV33/EV$8,"")</f>
        <v>0</v>
      </c>
      <c r="EW34" s="61">
        <f>(EU34-EV34)*10000</f>
        <v>0</v>
      </c>
      <c r="EX34" s="88">
        <f>IFERROR(EX33/EX$8,"")</f>
        <v>0</v>
      </c>
      <c r="EY34" s="87">
        <f>IFERROR(EY33/EY$8,"")</f>
        <v>0</v>
      </c>
      <c r="EZ34" s="61">
        <f>(EX34-EY34)*10000</f>
        <v>0</v>
      </c>
      <c r="FA34" s="88">
        <f>IFERROR(FA33/FA$8,"")</f>
        <v>0</v>
      </c>
      <c r="FB34" s="87">
        <f>IFERROR(FB33/FB$8,"")</f>
        <v>0</v>
      </c>
      <c r="FC34" s="61">
        <f>(FA34-FB34)*10000</f>
        <v>0</v>
      </c>
      <c r="FD34" s="62"/>
      <c r="FE34" s="88">
        <f>IFERROR(FE33/FE$8,"")</f>
        <v>6.5116197233435855E-2</v>
      </c>
      <c r="FF34" s="87">
        <f>IFERROR(FF33/FF$8,"")</f>
        <v>7.2653932546669714E-2</v>
      </c>
      <c r="FG34" s="61">
        <f>(FE34-FF34)*10000</f>
        <v>-75.377353132338598</v>
      </c>
      <c r="FH34" s="88">
        <f>IFERROR(FH33/FH$8,"")</f>
        <v>6.712266952132398E-2</v>
      </c>
      <c r="FI34" s="87">
        <f>IFERROR(FI33/FI$8,"")</f>
        <v>8.1082587925290661E-2</v>
      </c>
      <c r="FJ34" s="61">
        <f>(FH34-FI34)*10000</f>
        <v>-139.59918403966682</v>
      </c>
      <c r="FK34" s="88">
        <f>IFERROR(FK33/FK$8,"")</f>
        <v>5.4174655757007195E-2</v>
      </c>
      <c r="FL34" s="87">
        <f>IFERROR(FL33/FL$8,"")</f>
        <v>7.4781463778778548E-2</v>
      </c>
      <c r="FM34" s="61">
        <f>(FK34-FL34)*10000</f>
        <v>-206.06808021771351</v>
      </c>
      <c r="FN34" s="88">
        <f>IFERROR(FN33/FN$8,"")</f>
        <v>8.3396117987877397E-2</v>
      </c>
      <c r="FO34" s="87">
        <f>IFERROR(FO33/FO$8,"")</f>
        <v>7.4271468791342929E-2</v>
      </c>
      <c r="FP34" s="61">
        <f>(FN34-FO34)*10000</f>
        <v>91.246491965344674</v>
      </c>
      <c r="FQ34" s="88">
        <f>IFERROR(FQ33/FQ$8,"")</f>
        <v>6.6087460239800874E-2</v>
      </c>
      <c r="FR34" s="87">
        <f>IFERROR(FR33/FR$8,"")</f>
        <v>7.6920377775645976E-2</v>
      </c>
      <c r="FS34" s="61">
        <f>(FQ34-FR34)*10000</f>
        <v>-108.32917535845102</v>
      </c>
      <c r="FT34" s="88">
        <f>IFERROR(FT33/FT$8,"")</f>
        <v>6.2195485240709551E-2</v>
      </c>
      <c r="FU34" s="87">
        <f>IFERROR(FU33/FU$8,"")</f>
        <v>7.6163484960542607E-2</v>
      </c>
      <c r="FV34" s="61">
        <f>(FT34-FU34)*10000</f>
        <v>-139.67999719833057</v>
      </c>
      <c r="FW34" s="88">
        <f>IFERROR(FW33/FW$8,"")</f>
        <v>6.7630959005139976E-2</v>
      </c>
      <c r="FX34" s="87">
        <f>IFERROR(FX33/FX$8,"")</f>
        <v>7.5594894254627606E-2</v>
      </c>
      <c r="FY34" s="61">
        <f>(FW34-FX34)*10000</f>
        <v>-79.639352494876306</v>
      </c>
      <c r="GA34" s="88">
        <f>IFERROR(GA33/GA$8,"")</f>
        <v>4.6785307458248965E-2</v>
      </c>
      <c r="GB34" s="87">
        <f>IFERROR(GB33/GB$8,"")</f>
        <v>6.5116197233435855E-2</v>
      </c>
      <c r="GC34" s="61">
        <f>(GA34-GB34)*10000</f>
        <v>-183.3088977518689</v>
      </c>
      <c r="GD34" s="88">
        <f>IFERROR(GD33/GD$8,"")</f>
        <v>5.9047074070373962E-2</v>
      </c>
      <c r="GE34" s="87">
        <f>IFERROR(GE33/GE$8,"")</f>
        <v>6.712266952132398E-2</v>
      </c>
      <c r="GF34" s="61">
        <f>(GD34-GE34)*10000</f>
        <v>-80.755954509500185</v>
      </c>
      <c r="GG34" s="88">
        <f>IFERROR(GG33/GG$8,"")</f>
        <v>5.5646342563723798E-2</v>
      </c>
      <c r="GH34" s="87">
        <f>IFERROR(GH33/GH$8,"")</f>
        <v>5.4174655757007195E-2</v>
      </c>
      <c r="GI34" s="61">
        <f>(GG34-GH34)*10000</f>
        <v>14.716868067166031</v>
      </c>
      <c r="GJ34" s="88">
        <f>IFERROR(GJ33/GJ$8,"")</f>
        <v>9.0883399936132564E-2</v>
      </c>
      <c r="GK34" s="87">
        <f>IFERROR(GK33/GK$8,"")</f>
        <v>8.3396117987877397E-2</v>
      </c>
      <c r="GL34" s="61">
        <f>(GJ34-GK34)*10000</f>
        <v>74.872819482551677</v>
      </c>
      <c r="GM34" s="88">
        <f>IFERROR(GM33/GM$8,"")</f>
        <v>5.2797588728022343E-2</v>
      </c>
      <c r="GN34" s="87">
        <f>IFERROR(GN33/GN$8,"")</f>
        <v>6.6087460239800874E-2</v>
      </c>
      <c r="GO34" s="61">
        <f>(GM34-GN34)*10000</f>
        <v>-132.89871511778531</v>
      </c>
      <c r="GP34" s="88">
        <f>IFERROR(GP33/GP$8,"")</f>
        <v>5.3755382801394393E-2</v>
      </c>
      <c r="GQ34" s="87">
        <f>IFERROR(GQ33/GQ$8,"")</f>
        <v>6.2195485240709551E-2</v>
      </c>
      <c r="GR34" s="61">
        <f>(GP34-GQ34)*10000</f>
        <v>-84.401024393151587</v>
      </c>
      <c r="GS34" s="88">
        <f>IFERROR(GS33/GS$8,"")</f>
        <v>6.4425238005203625E-2</v>
      </c>
      <c r="GT34" s="87">
        <f>IFERROR(GT33/GT$8,"")</f>
        <v>6.7630959005139976E-2</v>
      </c>
      <c r="GU34" s="61">
        <f>(GS34-GT34)*10000</f>
        <v>-32.057209999363515</v>
      </c>
      <c r="GW34" s="88">
        <f>IFERROR(GW33/GW$8,"")</f>
        <v>7.1489841510316496E-2</v>
      </c>
      <c r="GX34" s="87">
        <f>IFERROR(GX33/GX$8,"")</f>
        <v>4.6785307458248965E-2</v>
      </c>
      <c r="GY34" s="61">
        <f>(GW34-GX34)*10000</f>
        <v>247.04534052067532</v>
      </c>
      <c r="GZ34" s="88">
        <f>IFERROR(GZ33/GZ$8,"")</f>
        <v>9.2905419999619848E-2</v>
      </c>
      <c r="HA34" s="87">
        <f>IFERROR(HA33/HA$8,"")</f>
        <v>5.9047074070373962E-2</v>
      </c>
      <c r="HB34" s="61">
        <f>(GZ34-HA34)*10000</f>
        <v>338.58345929245888</v>
      </c>
      <c r="HC34" s="88">
        <f>IFERROR(HC33/HC$8,"")</f>
        <v>8.8014985929176379E-2</v>
      </c>
      <c r="HD34" s="87">
        <f>IFERROR(HD33/HD$8,"")</f>
        <v>5.5646342563723798E-2</v>
      </c>
      <c r="HE34" s="61">
        <f>(HC34-HD34)*10000</f>
        <v>323.68643365452579</v>
      </c>
      <c r="HF34" s="88">
        <f>IFERROR(HF33/HF$8,"")</f>
        <v>9.3140927590157144E-2</v>
      </c>
      <c r="HG34" s="87">
        <f>IFERROR(HG33/HG$8,"")</f>
        <v>9.0883399936132564E-2</v>
      </c>
      <c r="HH34" s="61">
        <f>(HF34-HG34)*10000</f>
        <v>22.575276540245799</v>
      </c>
      <c r="HI34" s="88">
        <f>IFERROR(HI33/HI$8,"")</f>
        <v>8.1999519273849103E-2</v>
      </c>
      <c r="HJ34" s="87">
        <f>IFERROR(HJ33/HJ$8,"")</f>
        <v>5.2797588728022343E-2</v>
      </c>
      <c r="HK34" s="61">
        <f>(HI34-HJ34)*10000</f>
        <v>292.01930545826758</v>
      </c>
      <c r="HL34" s="88">
        <f>IFERROR(HL33/HL$8,"")</f>
        <v>8.3985018068407455E-2</v>
      </c>
      <c r="HM34" s="87">
        <f>IFERROR(HM33/HM$8,"")</f>
        <v>5.3755382801394393E-2</v>
      </c>
      <c r="HN34" s="61">
        <f>(HL34-HM34)*10000</f>
        <v>302.2963526701306</v>
      </c>
      <c r="HO34" s="88">
        <f>IFERROR(HO33/HO$8,"")</f>
        <v>8.6550338144232464E-2</v>
      </c>
      <c r="HP34" s="87">
        <f>IFERROR(HP33/HP$8,"")</f>
        <v>6.4425238005203625E-2</v>
      </c>
      <c r="HQ34" s="61">
        <f>(HO34-HP34)*10000</f>
        <v>221.25100139028839</v>
      </c>
      <c r="HS34" s="88">
        <f>IFERROR(HS33/HS$8,"")</f>
        <v>8.0987281271751893E-2</v>
      </c>
      <c r="HT34" s="87">
        <f>IFERROR(HT33/HT$8,"")</f>
        <v>7.1489841510316496E-2</v>
      </c>
      <c r="HU34" s="61">
        <f>(HS34-HT34)*10000</f>
        <v>94.974397614353975</v>
      </c>
      <c r="HV34" s="88">
        <f>IFERROR(HV33/HV$8,"")</f>
        <v>9.4222715716882344E-2</v>
      </c>
      <c r="HW34" s="87">
        <f>IFERROR(HW33/HW$8,"")</f>
        <v>9.2905419999619848E-2</v>
      </c>
      <c r="HX34" s="61">
        <f>(HV34-HW34)*10000</f>
        <v>13.172957172624955</v>
      </c>
      <c r="HY34" s="88">
        <f>IFERROR(HY33/HY$8,"")</f>
        <v>8.750737308874898E-2</v>
      </c>
      <c r="HZ34" s="87">
        <f>IFERROR(HZ33/HZ$8,"")</f>
        <v>8.8014985929176379E-2</v>
      </c>
      <c r="IA34" s="61">
        <f>(HY34-HZ34)*10000</f>
        <v>-5.0761284042739883</v>
      </c>
      <c r="IB34" s="88" t="str">
        <f>IFERROR(IB33/IB$8,"")</f>
        <v/>
      </c>
      <c r="IC34" s="87">
        <f>IFERROR(IC33/IC$8,"")</f>
        <v>9.3140927590157144E-2</v>
      </c>
      <c r="ID34" s="61" t="e">
        <f>(IB34-IC34)*10000</f>
        <v>#VALUE!</v>
      </c>
      <c r="IE34" s="88">
        <f>IFERROR(IE33/IE$8,"")</f>
        <v>8.750737308874898E-2</v>
      </c>
      <c r="IF34" s="87">
        <f>IFERROR(IF33/IF$8,"")</f>
        <v>8.1999519273849103E-2</v>
      </c>
      <c r="IG34" s="61">
        <f>(IE34-IF34)*10000</f>
        <v>55.078538148998767</v>
      </c>
      <c r="IH34" s="88" t="str">
        <f>IFERROR(IH33/IH$8,"")</f>
        <v/>
      </c>
      <c r="II34" s="87">
        <f>IFERROR(II33/II$8,"")</f>
        <v>8.3985018068407455E-2</v>
      </c>
      <c r="IJ34" s="61" t="e">
        <f>(IH34-II34)*10000</f>
        <v>#VALUE!</v>
      </c>
      <c r="IK34" s="88" t="str">
        <f>IFERROR(IK33/IK$8,"")</f>
        <v/>
      </c>
      <c r="IL34" s="87">
        <f>IFERROR(IL33/IL$8,"")</f>
        <v>8.6550338144232464E-2</v>
      </c>
      <c r="IM34" s="61" t="e">
        <f>(IK34-IL34)*10000</f>
        <v>#VALUE!</v>
      </c>
    </row>
    <row r="35" spans="1:247" s="25" customFormat="1" outlineLevel="1">
      <c r="A35" s="49" t="s">
        <v>36</v>
      </c>
      <c r="B35" s="49" t="s">
        <v>379</v>
      </c>
      <c r="C35" s="74" t="s">
        <v>36</v>
      </c>
      <c r="D35" s="75" t="s">
        <v>36</v>
      </c>
      <c r="E35" s="75" t="s">
        <v>36</v>
      </c>
      <c r="F35" s="432"/>
      <c r="G35" s="76">
        <f>+G20-G14</f>
        <v>456343</v>
      </c>
      <c r="H35" s="76">
        <f>+H20-H14</f>
        <v>149033</v>
      </c>
      <c r="I35" s="70" t="str">
        <f t="shared" ref="I35" si="1053">IFERROR(IF((ABS((G35/H35)-1))&lt;100%,(G35/H35)-1,"N/A"),"")</f>
        <v>N/A</v>
      </c>
      <c r="J35" s="76">
        <f>+J20-J14</f>
        <v>564840</v>
      </c>
      <c r="K35" s="76">
        <f>+K20-K14</f>
        <v>272621</v>
      </c>
      <c r="L35" s="70" t="str">
        <f t="shared" ref="L35" si="1054">IFERROR(IF((ABS((J35/K35)-1))&lt;100%,(J35/K35)-1,"N/A"),"")</f>
        <v>N/A</v>
      </c>
      <c r="M35" s="76">
        <f>+M20-M14</f>
        <v>600863</v>
      </c>
      <c r="N35" s="76">
        <f>+N20-N14</f>
        <v>390352.08094641095</v>
      </c>
      <c r="O35" s="70">
        <f t="shared" ref="O35" si="1055">IFERROR(IF((ABS((M35/N35)-1))&lt;100%,(M35/N35)-1,"N/A"),"")</f>
        <v>0.53928473634162288</v>
      </c>
      <c r="P35" s="76">
        <f>+P20-P14</f>
        <v>842419</v>
      </c>
      <c r="Q35" s="76">
        <f>+Q20-Q14</f>
        <v>1025208</v>
      </c>
      <c r="R35" s="70">
        <f t="shared" ref="R35" si="1056">IFERROR(IF((ABS((P35/Q35)-1))&lt;100%,(P35/Q35)-1,"N/A"),"")</f>
        <v>-0.17829455095941504</v>
      </c>
      <c r="S35" s="76">
        <f>+S20-S14</f>
        <v>1021183</v>
      </c>
      <c r="T35" s="76">
        <f>+H35+K35</f>
        <v>421654</v>
      </c>
      <c r="U35" s="70" t="str">
        <f t="shared" ref="U35" si="1057">IFERROR(IF((ABS((S35/T35)-1))&lt;100%,(S35/T35)-1,"N/A"),"")</f>
        <v>N/A</v>
      </c>
      <c r="V35" s="76">
        <f>+V20-V14</f>
        <v>1622046</v>
      </c>
      <c r="W35" s="76">
        <f>+W20-W14</f>
        <v>812007.08094641101</v>
      </c>
      <c r="X35" s="70">
        <f t="shared" ref="X35" si="1058">IFERROR(IF((ABS((V35/W35)-1))&lt;100%,(V35/W35)-1,"N/A"),"")</f>
        <v>0.99757617644106245</v>
      </c>
      <c r="Y35" s="76">
        <f>+Y20-Y14</f>
        <v>2464465</v>
      </c>
      <c r="Z35" s="76">
        <v>1787297</v>
      </c>
      <c r="AA35" s="70">
        <f t="shared" ref="AA35" si="1059">IFERROR(IF((ABS((Y35/Z35)-1))&lt;100%,(Y35/Z35)-1,"N/A"),"")</f>
        <v>0.37887827260942086</v>
      </c>
      <c r="AB35" s="71"/>
      <c r="AC35" s="76">
        <f>+AC20-AC14</f>
        <v>669319</v>
      </c>
      <c r="AD35" s="76">
        <f>+AD20-AD14</f>
        <v>456343</v>
      </c>
      <c r="AE35" s="70">
        <f t="shared" ref="AE35" si="1060">IFERROR(IF((ABS((AC35/AD35)-1))&lt;100%,(AC35/AD35)-1,"N/A"),"")</f>
        <v>0.46670158192412292</v>
      </c>
      <c r="AF35" s="76">
        <f>+AF20-AF14</f>
        <v>866617</v>
      </c>
      <c r="AG35" s="76">
        <f>+AG20-AG14</f>
        <v>564840</v>
      </c>
      <c r="AH35" s="70">
        <f t="shared" ref="AH35" si="1061">IFERROR(IF((ABS((AF35/AG35)-1))&lt;100%,(AF35/AG35)-1,"N/A"),"")</f>
        <v>0.53426988173642087</v>
      </c>
      <c r="AI35" s="76">
        <f>+AI20-AI14</f>
        <v>546665</v>
      </c>
      <c r="AJ35" s="76">
        <f>+AJ20-AJ14</f>
        <v>600863</v>
      </c>
      <c r="AK35" s="70">
        <f t="shared" ref="AK35" si="1062">IFERROR(IF((ABS((AI35/AJ35)-1))&lt;100%,(AI35/AJ35)-1,"N/A"),"")</f>
        <v>-9.0200261956552508E-2</v>
      </c>
      <c r="AL35" s="76">
        <f>+AL20-AL14</f>
        <v>1068048</v>
      </c>
      <c r="AM35" s="76">
        <f>+AM20-AM14</f>
        <v>842419</v>
      </c>
      <c r="AN35" s="70">
        <f t="shared" ref="AN35" si="1063">IFERROR(IF((ABS((AL35/AM35)-1))&lt;100%,(AL35/AM35)-1,"N/A"),"")</f>
        <v>0.26783465235233295</v>
      </c>
      <c r="AO35" s="76">
        <f>+AO20-AO14</f>
        <v>1535936</v>
      </c>
      <c r="AP35" s="76">
        <f>+AP20-AP14</f>
        <v>1021183</v>
      </c>
      <c r="AQ35" s="70">
        <f t="shared" ref="AQ35" si="1064">IFERROR(IF((ABS((AO35/AP35)-1))&lt;100%,(AO35/AP35)-1,"N/A"),"")</f>
        <v>0.50407517555619319</v>
      </c>
      <c r="AR35" s="76">
        <f>+AR20-AR14</f>
        <v>2082601</v>
      </c>
      <c r="AS35" s="76">
        <f>+AS20-AS14</f>
        <v>1622046</v>
      </c>
      <c r="AT35" s="70">
        <f t="shared" ref="AT35" si="1065">IFERROR(IF((ABS((AR35/AS35)-1))&lt;100%,(AR35/AS35)-1,"N/A"),"")</f>
        <v>0.28393461097897355</v>
      </c>
      <c r="AU35" s="76">
        <f>+AU20-AU14</f>
        <v>3150649</v>
      </c>
      <c r="AV35" s="76">
        <f>+AV20-AV14</f>
        <v>2464465</v>
      </c>
      <c r="AW35" s="70">
        <f t="shared" ref="AW35" si="1066">IFERROR(IF((ABS((AU35/AV35)-1))&lt;100%,(AU35/AV35)-1,"N/A"),"")</f>
        <v>0.27843122138070542</v>
      </c>
      <c r="AX35" s="71"/>
      <c r="AY35" s="76">
        <f t="shared" si="105"/>
        <v>225838</v>
      </c>
      <c r="AZ35" s="76">
        <f>+AZ20-AZ14</f>
        <v>669319</v>
      </c>
      <c r="BA35" s="70">
        <f t="shared" ref="BA35" si="1067">IFERROR(IF((ABS((AY35/AZ35)-1))&lt;100%,(AY35/AZ35)-1,"N/A"),"")</f>
        <v>-0.66258540397030408</v>
      </c>
      <c r="BB35" s="76">
        <f t="shared" si="106"/>
        <v>275379</v>
      </c>
      <c r="BC35" s="76">
        <f>+BC20-BC14</f>
        <v>866617</v>
      </c>
      <c r="BD35" s="70">
        <f t="shared" ref="BD35" si="1068">IFERROR(IF((ABS((BB35/BC35)-1))&lt;100%,(BB35/BC35)-1,"N/A"),"")</f>
        <v>-0.68223678972371871</v>
      </c>
      <c r="BE35" s="76">
        <f t="shared" si="107"/>
        <v>264899</v>
      </c>
      <c r="BF35" s="76">
        <f>+BF20-BF14</f>
        <v>546665</v>
      </c>
      <c r="BG35" s="70">
        <f t="shared" ref="BG35" si="1069">IFERROR(IF((ABS((BE35/BF35)-1))&lt;100%,(BE35/BF35)-1,"N/A"),"")</f>
        <v>-0.5154271811804304</v>
      </c>
      <c r="BH35" s="76">
        <f t="shared" si="108"/>
        <v>380999</v>
      </c>
      <c r="BI35" s="76">
        <f>+BI20-BI14</f>
        <v>1068048</v>
      </c>
      <c r="BJ35" s="70">
        <f t="shared" ref="BJ35" si="1070">IFERROR(IF((ABS((BH35/BI35)-1))&lt;100%,(BH35/BI35)-1,"N/A"),"")</f>
        <v>-0.64327539586235827</v>
      </c>
      <c r="BK35" s="76">
        <f t="shared" si="109"/>
        <v>501217</v>
      </c>
      <c r="BL35" s="76">
        <f>+BL20-BL14</f>
        <v>1535936</v>
      </c>
      <c r="BM35" s="70">
        <f t="shared" ref="BM35" si="1071">IFERROR(IF((ABS((BK35/BL35)-1))&lt;100%,(BK35/BL35)-1,"N/A"),"")</f>
        <v>-0.67367325201050043</v>
      </c>
      <c r="BN35" s="76">
        <f t="shared" si="110"/>
        <v>766116</v>
      </c>
      <c r="BO35" s="76">
        <f>+BO20-BO14</f>
        <v>2082601</v>
      </c>
      <c r="BP35" s="70">
        <f t="shared" ref="BP35" si="1072">IFERROR(IF((ABS((BN35/BO35)-1))&lt;100%,(BN35/BO35)-1,"N/A"),"")</f>
        <v>-0.63213500809804657</v>
      </c>
      <c r="BQ35" s="76">
        <f t="shared" si="111"/>
        <v>1147115</v>
      </c>
      <c r="BR35" s="76">
        <f>+BR20-BR14</f>
        <v>3150649</v>
      </c>
      <c r="BS35" s="70">
        <f t="shared" ref="BS35" si="1073">IFERROR(IF((ABS((BQ35/BR35)-1))&lt;100%,(BQ35/BR35)-1,"N/A"),"")</f>
        <v>-0.63591152172139775</v>
      </c>
      <c r="BT35" s="71"/>
      <c r="BU35" s="77">
        <f t="shared" si="35"/>
        <v>234724</v>
      </c>
      <c r="BV35" s="76">
        <v>225838</v>
      </c>
      <c r="BW35" s="70">
        <f t="shared" ref="BW35" si="1074">IFERROR(IF((ABS((BU35/BV35)-1))&lt;100%,(BU35/BV35)-1,"N/A"),"")</f>
        <v>3.9346788405848487E-2</v>
      </c>
      <c r="BX35" s="77">
        <f t="shared" si="37"/>
        <v>266117</v>
      </c>
      <c r="BY35" s="76">
        <v>275379</v>
      </c>
      <c r="BZ35" s="70">
        <f t="shared" ref="BZ35" si="1075">IFERROR(IF((ABS((BX35/BY35)-1))&lt;100%,(BX35/BY35)-1,"N/A"),"")</f>
        <v>-3.3633646719611887E-2</v>
      </c>
      <c r="CA35" s="77">
        <f t="shared" si="39"/>
        <v>270236</v>
      </c>
      <c r="CB35" s="76">
        <v>264899</v>
      </c>
      <c r="CC35" s="70">
        <f t="shared" ref="CC35" si="1076">IFERROR(IF((ABS((CA35/CB35)-1))&lt;100%,(CA35/CB35)-1,"N/A"),"")</f>
        <v>2.0147301424316533E-2</v>
      </c>
      <c r="CD35" s="77">
        <f t="shared" si="41"/>
        <v>415385</v>
      </c>
      <c r="CE35" s="76">
        <v>380999</v>
      </c>
      <c r="CF35" s="70">
        <f t="shared" ref="CF35" si="1077">IFERROR(IF((ABS((CD35/CE35)-1))&lt;100%,(CD35/CE35)-1,"N/A"),"")</f>
        <v>9.0252205386365913E-2</v>
      </c>
      <c r="CG35" s="77">
        <f t="shared" si="43"/>
        <v>500841</v>
      </c>
      <c r="CH35" s="76">
        <v>501217</v>
      </c>
      <c r="CI35" s="70">
        <f t="shared" ref="CI35" si="1078">IFERROR(IF((ABS((CG35/CH35)-1))&lt;100%,(CG35/CH35)-1,"N/A"),"")</f>
        <v>-7.5017407629829336E-4</v>
      </c>
      <c r="CJ35" s="77">
        <f t="shared" si="45"/>
        <v>771077</v>
      </c>
      <c r="CK35" s="76">
        <v>766116</v>
      </c>
      <c r="CL35" s="70">
        <f t="shared" ref="CL35" si="1079">IFERROR(IF((ABS((CJ35/CK35)-1))&lt;100%,(CJ35/CK35)-1,"N/A"),"")</f>
        <v>6.4755206783306818E-3</v>
      </c>
      <c r="CM35" s="77">
        <f t="shared" si="47"/>
        <v>1186462</v>
      </c>
      <c r="CN35" s="76">
        <v>1147115</v>
      </c>
      <c r="CO35" s="70">
        <f t="shared" ref="CO35" si="1080">IFERROR(IF((ABS((CM35/CN35)-1))&lt;100%,(CM35/CN35)-1,"N/A"),"")</f>
        <v>3.4300832959206273E-2</v>
      </c>
      <c r="CP35" s="71"/>
      <c r="CQ35" s="77">
        <f t="shared" si="49"/>
        <v>231771</v>
      </c>
      <c r="CR35" s="76">
        <v>234724</v>
      </c>
      <c r="CS35" s="70">
        <f t="shared" ref="CS35" si="1081">IFERROR(IF((ABS((CQ35/CR35)-1))&lt;100%,(CQ35/CR35)-1,"N/A"),"")</f>
        <v>-1.2580733116340892E-2</v>
      </c>
      <c r="CT35" s="77">
        <f t="shared" si="51"/>
        <v>260977</v>
      </c>
      <c r="CU35" s="76">
        <v>266117</v>
      </c>
      <c r="CV35" s="70">
        <f t="shared" ref="CV35" si="1082">IFERROR(IF((ABS((CT35/CU35)-1))&lt;100%,(CT35/CU35)-1,"N/A"),"")</f>
        <v>-1.9314812657590497E-2</v>
      </c>
      <c r="CW35" s="77">
        <f t="shared" si="53"/>
        <v>230188</v>
      </c>
      <c r="CX35" s="76">
        <v>270236</v>
      </c>
      <c r="CY35" s="70">
        <f t="shared" ref="CY35" si="1083">IF(AND(CW35&lt;0,CX35&lt;0),((CW35-CX35)/CX35),((CW35-CX35)/ABS(CX35)))</f>
        <v>-0.14819639130241716</v>
      </c>
      <c r="CZ35" s="77">
        <f t="shared" si="55"/>
        <v>406342</v>
      </c>
      <c r="DA35" s="76">
        <v>415385</v>
      </c>
      <c r="DB35" s="70">
        <f t="shared" ref="DB35" si="1084">IF(AND(CZ35&lt;0,DA35&lt;0),((CZ35-DA35)/DA35),((CZ35-DA35)/ABS(DA35)))</f>
        <v>-2.1770165027624973E-2</v>
      </c>
      <c r="DC35" s="77">
        <f t="shared" si="57"/>
        <v>492748</v>
      </c>
      <c r="DD35" s="76">
        <v>500841</v>
      </c>
      <c r="DE35" s="70">
        <f t="shared" ref="DE35" si="1085">IFERROR(IF((ABS((DC35/DD35)-1))&lt;100%,(DC35/DD35)-1,"N/A"),"")</f>
        <v>-1.6158820863307888E-2</v>
      </c>
      <c r="DF35" s="77">
        <f t="shared" si="59"/>
        <v>722936</v>
      </c>
      <c r="DG35" s="76">
        <v>771077</v>
      </c>
      <c r="DH35" s="70">
        <f t="shared" ref="DH35" si="1086">IF(AND(DF35&lt;0,DG35&lt;0),((DF35-DG35)/DG35),((DF35-DG35)/ABS(DG35)))</f>
        <v>-6.2433453468330659E-2</v>
      </c>
      <c r="DI35" s="77">
        <f t="shared" si="61"/>
        <v>1129278</v>
      </c>
      <c r="DJ35" s="76">
        <v>1186462</v>
      </c>
      <c r="DK35" s="70">
        <f t="shared" ref="DK35" si="1087">IF(AND(DI35&lt;0,DJ35&lt;0),((DI35-DJ35)/DJ35),((DI35-DJ35)/ABS(DJ35)))</f>
        <v>-4.8197076686821827E-2</v>
      </c>
      <c r="DL35" s="71"/>
      <c r="DM35" s="77">
        <v>297028</v>
      </c>
      <c r="DN35" s="76">
        <v>231771</v>
      </c>
      <c r="DO35" s="70">
        <f t="shared" si="63"/>
        <v>0.2815580896660928</v>
      </c>
      <c r="DP35" s="77">
        <v>292811</v>
      </c>
      <c r="DQ35" s="76">
        <v>260977</v>
      </c>
      <c r="DR35" s="70">
        <f t="shared" si="64"/>
        <v>0.12198009786303007</v>
      </c>
      <c r="DS35" s="77">
        <v>336336</v>
      </c>
      <c r="DT35" s="76">
        <v>230188</v>
      </c>
      <c r="DU35" s="70">
        <f t="shared" si="65"/>
        <v>0.46113611482787981</v>
      </c>
      <c r="DV35" s="77">
        <v>540617</v>
      </c>
      <c r="DW35" s="76">
        <v>406342</v>
      </c>
      <c r="DX35" s="70">
        <f t="shared" si="66"/>
        <v>0.33044824310556131</v>
      </c>
      <c r="DY35" s="77">
        <v>589839</v>
      </c>
      <c r="DZ35" s="76">
        <v>492748</v>
      </c>
      <c r="EA35" s="70">
        <f t="shared" si="67"/>
        <v>0.19703986621964981</v>
      </c>
      <c r="EB35" s="77">
        <v>926175</v>
      </c>
      <c r="EC35" s="76">
        <v>722936</v>
      </c>
      <c r="ED35" s="70">
        <f t="shared" si="68"/>
        <v>0.28113000320913606</v>
      </c>
      <c r="EE35" s="77">
        <v>1466792</v>
      </c>
      <c r="EF35" s="76">
        <v>1129278</v>
      </c>
      <c r="EG35" s="70">
        <f t="shared" si="69"/>
        <v>0.298875918949984</v>
      </c>
      <c r="EH35" s="71"/>
      <c r="EI35" s="77">
        <v>352170</v>
      </c>
      <c r="EJ35" s="76">
        <v>297028</v>
      </c>
      <c r="EK35" s="70">
        <f t="shared" ref="EK35" si="1088">(EI35-EJ35)/ABS(EJ35)</f>
        <v>0.1856457977025735</v>
      </c>
      <c r="EL35" s="77">
        <v>381428</v>
      </c>
      <c r="EM35" s="76">
        <v>292811</v>
      </c>
      <c r="EN35" s="70">
        <f t="shared" ref="EN35" si="1089">(EL35-EM35)/ABS(EM35)</f>
        <v>0.30264231876534692</v>
      </c>
      <c r="EO35" s="77">
        <v>392918</v>
      </c>
      <c r="EP35" s="76">
        <v>336336</v>
      </c>
      <c r="EQ35" s="70">
        <f t="shared" ref="EQ35" si="1090">(EO35-EP35)/ABS(EP35)</f>
        <v>0.16823057894486465</v>
      </c>
      <c r="ER35" s="77">
        <v>466946</v>
      </c>
      <c r="ES35" s="76">
        <v>540617</v>
      </c>
      <c r="ET35" s="70">
        <f t="shared" ref="ET35" si="1091">(ER35-ES35)/ABS(ES35)</f>
        <v>-0.13627207431508814</v>
      </c>
      <c r="EU35" s="77">
        <v>733598</v>
      </c>
      <c r="EV35" s="76">
        <v>589839</v>
      </c>
      <c r="EW35" s="70">
        <f t="shared" ref="EW35" si="1092">(EU35-EV35)/ABS(EV35)</f>
        <v>0.24372583026893779</v>
      </c>
      <c r="EX35" s="77">
        <v>1126516</v>
      </c>
      <c r="EY35" s="76">
        <v>926175</v>
      </c>
      <c r="EZ35" s="70">
        <f t="shared" ref="EZ35" si="1093">(EX35-EY35)/ABS(EY35)</f>
        <v>0.21631009258509462</v>
      </c>
      <c r="FA35" s="77">
        <v>1593462</v>
      </c>
      <c r="FB35" s="76">
        <v>1466792</v>
      </c>
      <c r="FC35" s="70">
        <f t="shared" ref="FC35" si="1094">(FA35-FB35)/ABS(FB35)</f>
        <v>8.6358529362036335E-2</v>
      </c>
      <c r="FD35" s="71"/>
      <c r="FE35" s="77">
        <v>382076</v>
      </c>
      <c r="FF35" s="76">
        <v>352170</v>
      </c>
      <c r="FG35" s="70">
        <f t="shared" ref="FG35" si="1095">(FE35-FF35)/ABS(FF35)</f>
        <v>8.4919215151773295E-2</v>
      </c>
      <c r="FH35" s="77">
        <v>366922</v>
      </c>
      <c r="FI35" s="76">
        <v>381428</v>
      </c>
      <c r="FJ35" s="70">
        <f t="shared" ref="FJ35" si="1096">(FH35-FI35)/ABS(FI35)</f>
        <v>-3.80307685854211E-2</v>
      </c>
      <c r="FK35" s="77">
        <v>302420</v>
      </c>
      <c r="FL35" s="76">
        <v>392918</v>
      </c>
      <c r="FM35" s="70">
        <f t="shared" ref="FM35" si="1097">(FK35-FL35)/ABS(FL35)</f>
        <v>-0.2303228663487038</v>
      </c>
      <c r="FN35" s="77">
        <v>491508</v>
      </c>
      <c r="FO35" s="76">
        <v>466946</v>
      </c>
      <c r="FP35" s="70">
        <f t="shared" ref="FP35" si="1098">(FN35-FO35)/ABS(FO35)</f>
        <v>5.2601371464794641E-2</v>
      </c>
      <c r="FQ35" s="77">
        <v>748998</v>
      </c>
      <c r="FR35" s="76">
        <v>733598</v>
      </c>
      <c r="FS35" s="70">
        <f t="shared" ref="FS35" si="1099">(FQ35-FR35)/ABS(FR35)</f>
        <v>2.0992423643466859E-2</v>
      </c>
      <c r="FT35" s="77">
        <v>1051418</v>
      </c>
      <c r="FU35" s="76">
        <v>1126516</v>
      </c>
      <c r="FV35" s="70">
        <f t="shared" ref="FV35" si="1100">(FT35-FU35)/ABS(FU35)</f>
        <v>-6.6663944409134007E-2</v>
      </c>
      <c r="FW35" s="77">
        <v>1542926</v>
      </c>
      <c r="FX35" s="76">
        <v>1593462</v>
      </c>
      <c r="FY35" s="70">
        <f t="shared" ref="FY35" si="1101">(FW35-FX35)/ABS(FX35)</f>
        <v>-3.1714593758746676E-2</v>
      </c>
      <c r="GA35" s="77">
        <v>268859</v>
      </c>
      <c r="GB35" s="76">
        <v>382076</v>
      </c>
      <c r="GC35" s="70">
        <f t="shared" ref="GC35" si="1102">(GA35-GB35)/ABS(GB35)</f>
        <v>-0.2963206273097499</v>
      </c>
      <c r="GD35" s="77">
        <v>326021</v>
      </c>
      <c r="GE35" s="76">
        <v>366922</v>
      </c>
      <c r="GF35" s="70">
        <f t="shared" ref="GF35" si="1103">(GD35-GE35)/ABS(GE35)</f>
        <v>-0.11147055777522198</v>
      </c>
      <c r="GG35" s="77">
        <v>309922</v>
      </c>
      <c r="GH35" s="76">
        <v>302420</v>
      </c>
      <c r="GI35" s="70">
        <f t="shared" ref="GI35" si="1104">(GG35-GH35)/ABS(GH35)</f>
        <v>2.4806560412671121E-2</v>
      </c>
      <c r="GJ35" s="77">
        <v>576727</v>
      </c>
      <c r="GK35" s="76">
        <v>491508</v>
      </c>
      <c r="GL35" s="70">
        <f t="shared" ref="GL35" si="1105">(GJ35-GK35)/ABS(GK35)</f>
        <v>0.17338273232582177</v>
      </c>
      <c r="GM35" s="77">
        <v>594880</v>
      </c>
      <c r="GN35" s="76">
        <v>748998</v>
      </c>
      <c r="GO35" s="70">
        <f t="shared" ref="GO35" si="1106">(GM35-GN35)/ABS(GN35)</f>
        <v>-0.20576556946747521</v>
      </c>
      <c r="GP35" s="77">
        <v>904802</v>
      </c>
      <c r="GQ35" s="76">
        <v>1051418</v>
      </c>
      <c r="GR35" s="70">
        <f t="shared" ref="GR35" si="1107">(GP35-GQ35)/ABS(GQ35)</f>
        <v>-0.13944596725564903</v>
      </c>
      <c r="GS35" s="77">
        <v>1481529</v>
      </c>
      <c r="GT35" s="76">
        <v>1542926</v>
      </c>
      <c r="GU35" s="70">
        <f t="shared" ref="GU35" si="1108">(GS35-GT35)/ABS(GT35)</f>
        <v>-3.9792575923926356E-2</v>
      </c>
      <c r="GW35" s="77">
        <v>376307</v>
      </c>
      <c r="GX35" s="76">
        <v>268859</v>
      </c>
      <c r="GY35" s="70">
        <f t="shared" ref="GY35" si="1109">(GW35-GX35)/ABS(GX35)</f>
        <v>0.39964442328506766</v>
      </c>
      <c r="GZ35" s="77">
        <v>469552</v>
      </c>
      <c r="HA35" s="76">
        <v>326021</v>
      </c>
      <c r="HB35" s="70">
        <f t="shared" ref="HB35" si="1110">(GZ35-HA35)/ABS(HA35)</f>
        <v>0.44025078139138274</v>
      </c>
      <c r="HC35" s="77">
        <v>453665</v>
      </c>
      <c r="HD35" s="76">
        <v>309922</v>
      </c>
      <c r="HE35" s="70">
        <f t="shared" ref="HE35" si="1111">(HC35-HD35)/ABS(HD35)</f>
        <v>0.46380379579378039</v>
      </c>
      <c r="HF35" s="77">
        <v>568587</v>
      </c>
      <c r="HG35" s="76">
        <v>576727</v>
      </c>
      <c r="HH35" s="70">
        <f t="shared" ref="HH35" si="1112">(HF35-HG35)/ABS(HG35)</f>
        <v>-1.4114130255736249E-2</v>
      </c>
      <c r="HI35" s="77">
        <v>845857</v>
      </c>
      <c r="HJ35" s="76">
        <v>594880</v>
      </c>
      <c r="HK35" s="70">
        <f t="shared" ref="HK35" si="1113">(HI35-HJ35)/ABS(HJ35)</f>
        <v>0.42189517213555677</v>
      </c>
      <c r="HL35" s="77">
        <v>1299522</v>
      </c>
      <c r="HM35" s="76">
        <v>904802</v>
      </c>
      <c r="HN35" s="70">
        <f t="shared" ref="HN35" si="1114">(HL35-HM35)/ABS(HM35)</f>
        <v>0.4362501409148079</v>
      </c>
      <c r="HO35" s="77">
        <v>1868109</v>
      </c>
      <c r="HP35" s="76">
        <v>1481529</v>
      </c>
      <c r="HQ35" s="70">
        <f t="shared" ref="HQ35" si="1115">(HO35-HP35)/ABS(HP35)</f>
        <v>0.26093313056983697</v>
      </c>
      <c r="HS35" s="77">
        <v>427100</v>
      </c>
      <c r="HT35" s="76">
        <v>376307</v>
      </c>
      <c r="HU35" s="70">
        <f t="shared" ref="HU35" si="1116">(HS35-HT35)/ABS(HT35)</f>
        <v>0.13497755821709403</v>
      </c>
      <c r="HV35" s="77">
        <v>489912</v>
      </c>
      <c r="HW35" s="76">
        <v>469552</v>
      </c>
      <c r="HX35" s="70">
        <f t="shared" ref="HX35" si="1117">(HV35-HW35)/ABS(HW35)</f>
        <v>4.3360479776467779E-2</v>
      </c>
      <c r="HY35" s="77">
        <v>-917012</v>
      </c>
      <c r="HZ35" s="76">
        <v>453665</v>
      </c>
      <c r="IA35" s="70">
        <f t="shared" ref="IA35" si="1118">(HY35-HZ35)/ABS(HZ35)</f>
        <v>-3.021341738948343</v>
      </c>
      <c r="IB35" s="77">
        <v>0</v>
      </c>
      <c r="IC35" s="76">
        <v>568587</v>
      </c>
      <c r="ID35" s="70">
        <f t="shared" ref="ID35" si="1119">(IB35-IC35)/ABS(IC35)</f>
        <v>-1</v>
      </c>
      <c r="IE35" s="77">
        <v>917012</v>
      </c>
      <c r="IF35" s="76">
        <v>845857</v>
      </c>
      <c r="IG35" s="70">
        <f t="shared" ref="IG35" si="1120">(IE35-IF35)/ABS(IF35)</f>
        <v>8.4121784178649586E-2</v>
      </c>
      <c r="IH35" s="77">
        <v>0</v>
      </c>
      <c r="II35" s="76">
        <v>1299522</v>
      </c>
      <c r="IJ35" s="70">
        <f t="shared" ref="IJ35" si="1121">(IH35-II35)/ABS(II35)</f>
        <v>-1</v>
      </c>
      <c r="IK35" s="77">
        <v>0</v>
      </c>
      <c r="IL35" s="76">
        <v>1868109</v>
      </c>
      <c r="IM35" s="70">
        <f t="shared" ref="IM35" si="1122">(IK35-IL35)/ABS(IL35)</f>
        <v>-1</v>
      </c>
    </row>
    <row r="36" spans="1:247" s="64" customFormat="1" ht="12" outlineLevel="1" thickBot="1">
      <c r="A36" s="57" t="s">
        <v>37</v>
      </c>
      <c r="B36" s="57"/>
      <c r="C36" s="89" t="s">
        <v>37</v>
      </c>
      <c r="D36" s="90" t="s">
        <v>252</v>
      </c>
      <c r="E36" s="90" t="s">
        <v>774</v>
      </c>
      <c r="F36" s="435"/>
      <c r="G36" s="91">
        <f>IFERROR(G35/G$8,"")</f>
        <v>3.8090432673386743E-2</v>
      </c>
      <c r="H36" s="91">
        <f>IFERROR(H35/H$8,"")</f>
        <v>4.8208902115546355E-2</v>
      </c>
      <c r="I36" s="92" t="str">
        <f>IF((ABS((G36-H36)*10000))&lt;100,(G36-H36)*10000,"N/A")</f>
        <v>N/A</v>
      </c>
      <c r="J36" s="91">
        <f>IFERROR(J35/J$8,"")</f>
        <v>4.7605265673016449E-2</v>
      </c>
      <c r="K36" s="91">
        <f>IFERROR(K35/K$8,"")</f>
        <v>9.2306541104227591E-2</v>
      </c>
      <c r="L36" s="92" t="str">
        <f>IF((ABS((J36-K36)*10000))&lt;100,(J36-K36)*10000,"N/A")</f>
        <v>N/A</v>
      </c>
      <c r="M36" s="91">
        <f>IFERROR(M35/M$8,"")</f>
        <v>4.6857335542966783E-2</v>
      </c>
      <c r="N36" s="91">
        <f>IFERROR(N35/N$8,"")</f>
        <v>5.5901525758588463E-2</v>
      </c>
      <c r="O36" s="92">
        <f>IF((ABS((M36-N36)*10000))&lt;100,(M36-N36)*10000,"N/A")</f>
        <v>-90.441902156216813</v>
      </c>
      <c r="P36" s="91">
        <f>IFERROR(P35/P$8,"")</f>
        <v>5.6393899019307844E-2</v>
      </c>
      <c r="Q36" s="91">
        <f>IFERROR(Q35/Q$8,"")</f>
        <v>8.1899674161349731E-2</v>
      </c>
      <c r="R36" s="92" t="str">
        <f>IF((ABS((P36-Q36)*10000))&lt;100,(P36-Q36)*10000,"N/A")</f>
        <v>N/A</v>
      </c>
      <c r="S36" s="91">
        <f>IFERROR(S35/S$8,"")</f>
        <v>4.2824817621405789E-2</v>
      </c>
      <c r="T36" s="91">
        <f>IFERROR(T35/T$8,"")</f>
        <v>6.9769904628018159E-2</v>
      </c>
      <c r="U36" s="92" t="str">
        <f>IF((ABS((S36-T36)*10000))&lt;100,(S36-T36)*10000,"N/A")</f>
        <v>N/A</v>
      </c>
      <c r="V36" s="91">
        <f>IFERROR(V35/V$8,"")</f>
        <v>4.4235005903651363E-2</v>
      </c>
      <c r="W36" s="91">
        <f>IFERROR(W35/W$8,"")</f>
        <v>6.2335747769225784E-2</v>
      </c>
      <c r="X36" s="92" t="str">
        <f>IF((ABS((V36-W36)*10000))&lt;100,(V36-W36)*10000,"N/A")</f>
        <v>N/A</v>
      </c>
      <c r="Y36" s="91">
        <f>IFERROR(Y35/Y$8,"")</f>
        <v>4.7754512933382717E-2</v>
      </c>
      <c r="Z36" s="91">
        <f>IFERROR(Z35/Z$8,"")</f>
        <v>7.4328335503689988E-2</v>
      </c>
      <c r="AA36" s="92" t="str">
        <f>IF((ABS((Y36-Z36)*10000))&lt;100,(Y36-Z36)*10000,"N/A")</f>
        <v>N/A</v>
      </c>
      <c r="AB36" s="93"/>
      <c r="AC36" s="91">
        <f>IFERROR(AC35/AC$8,"")</f>
        <v>4.948420117739926E-2</v>
      </c>
      <c r="AD36" s="91">
        <f>IFERROR(AD35/AD$8,"")</f>
        <v>3.8090432673386743E-2</v>
      </c>
      <c r="AE36" s="92" t="str">
        <f>IF((ABS((AC36-AD36)*10000))&lt;100,(AC36-AD36)*10000,"N/A")</f>
        <v>N/A</v>
      </c>
      <c r="AF36" s="91">
        <f>IFERROR(AF35/AF$8,"")</f>
        <v>6.5317698495468812E-2</v>
      </c>
      <c r="AG36" s="91">
        <f>IFERROR(AG35/AG$8,"")</f>
        <v>4.7605265673016449E-2</v>
      </c>
      <c r="AH36" s="92" t="str">
        <f>IF((ABS((AF36-AG36)*10000))&lt;100,(AF36-AG36)*10000,"N/A")</f>
        <v>N/A</v>
      </c>
      <c r="AI36" s="91">
        <f>IFERROR(AI35/AI$8,"")</f>
        <v>3.9273200276761962E-2</v>
      </c>
      <c r="AJ36" s="91">
        <f>IFERROR(AJ35/AJ$8,"")</f>
        <v>4.6857335542966783E-2</v>
      </c>
      <c r="AK36" s="92">
        <f>IF((ABS((AI36-AJ36)*10000))&lt;100,(AI36-AJ36)*10000,"N/A")</f>
        <v>-75.841352662048209</v>
      </c>
      <c r="AL36" s="91">
        <f>IFERROR(AL35/AL$8,"")</f>
        <v>6.7900406532234142E-2</v>
      </c>
      <c r="AM36" s="91">
        <f>IFERROR(AM35/AM$8,"")</f>
        <v>5.6393899019307844E-2</v>
      </c>
      <c r="AN36" s="92" t="str">
        <f>IF((ABS((AL36-AM36)*10000))&lt;100,(AL36-AM36)*10000,"N/A")</f>
        <v>N/A</v>
      </c>
      <c r="AO36" s="91">
        <f>IFERROR(AO35/AO$8,"")</f>
        <v>5.7324661522210836E-2</v>
      </c>
      <c r="AP36" s="91">
        <f>IFERROR(AP35/AP$8,"")</f>
        <v>4.2824817621405789E-2</v>
      </c>
      <c r="AQ36" s="92" t="str">
        <f>IF((ABS((AO36-AP36)*10000))&lt;100,(AO36-AP36)*10000,"N/A")</f>
        <v>N/A</v>
      </c>
      <c r="AR36" s="91">
        <f>IFERROR(AR35/AR$8,"")</f>
        <v>5.1152996485634122E-2</v>
      </c>
      <c r="AS36" s="91">
        <f>IFERROR(AS35/AS$8,"")</f>
        <v>4.4235005903651363E-2</v>
      </c>
      <c r="AT36" s="92">
        <f>IF((ABS((AR36-AS36)*10000))&lt;100,(AR36-AS36)*10000,"N/A")</f>
        <v>69.179905819827596</v>
      </c>
      <c r="AU36" s="91">
        <f>IFERROR(AU35/AU$8,"")</f>
        <v>5.5820207936873721E-2</v>
      </c>
      <c r="AV36" s="91">
        <f>IFERROR(AV35/AV$8,"")</f>
        <v>4.7754512933382717E-2</v>
      </c>
      <c r="AW36" s="92">
        <f>IF((ABS((AU36-AV36)*10000))&lt;100,(AU36-AV36)*10000,"N/A")</f>
        <v>80.656950034910039</v>
      </c>
      <c r="AX36" s="93"/>
      <c r="AY36" s="91">
        <f t="shared" si="105"/>
        <v>6.0365736634767485E-2</v>
      </c>
      <c r="AZ36" s="91">
        <f>IFERROR(AZ35/AZ$8,"")</f>
        <v>4.948420117739926E-2</v>
      </c>
      <c r="BA36" s="92" t="str">
        <f>IF((ABS((AY36-AZ36)*10000))&lt;100,(AY36-AZ36)*10000,"N/A")</f>
        <v>N/A</v>
      </c>
      <c r="BB36" s="91">
        <f t="shared" si="106"/>
        <v>7.7416889976418934E-2</v>
      </c>
      <c r="BC36" s="91">
        <f>IFERROR(BC35/BC$8,"")</f>
        <v>6.5317698495468812E-2</v>
      </c>
      <c r="BD36" s="92" t="str">
        <f>IF((ABS((BB36-BC36)*10000))&lt;100,(BB36-BC36)*10000,"N/A")</f>
        <v>N/A</v>
      </c>
      <c r="BE36" s="91">
        <f t="shared" si="107"/>
        <v>7.5149164136152982E-2</v>
      </c>
      <c r="BF36" s="91">
        <f>IFERROR(BF35/BF$8,"")</f>
        <v>3.9273200276761962E-2</v>
      </c>
      <c r="BG36" s="92" t="str">
        <f>IF((ABS((BE36-BF36)*10000))&lt;100,(BE36-BF36)*10000,"N/A")</f>
        <v>N/A</v>
      </c>
      <c r="BH36" s="91">
        <f t="shared" si="108"/>
        <v>9.4148285668888262E-2</v>
      </c>
      <c r="BI36" s="91">
        <f>IFERROR(BI35/BI$8,"")</f>
        <v>6.7900406532234142E-2</v>
      </c>
      <c r="BJ36" s="92" t="str">
        <f>IF((ABS((BH36-BI36)*10000))&lt;100,(BH36-BI36)*10000,"N/A")</f>
        <v>N/A</v>
      </c>
      <c r="BK36" s="91">
        <f t="shared" si="109"/>
        <v>6.8676288876764219E-2</v>
      </c>
      <c r="BL36" s="91">
        <f>IFERROR(BL35/BL$8,"")</f>
        <v>5.7324661522210836E-2</v>
      </c>
      <c r="BM36" s="92" t="str">
        <f>IF((ABS((BK36-BL36)*10000))&lt;100,(BK36-BL36)*10000,"N/A")</f>
        <v>N/A</v>
      </c>
      <c r="BN36" s="91">
        <f t="shared" si="110"/>
        <v>7.0784414634078738E-2</v>
      </c>
      <c r="BO36" s="91">
        <f>IFERROR(BO35/BO$8,"")</f>
        <v>5.1152996485634122E-2</v>
      </c>
      <c r="BP36" s="92" t="str">
        <f>IF((ABS((BN36-BO36)*10000))&lt;100,(BN36-BO36)*10000,"N/A")</f>
        <v>N/A</v>
      </c>
      <c r="BQ36" s="91">
        <f t="shared" si="111"/>
        <v>7.7142765107285946E-2</v>
      </c>
      <c r="BR36" s="91">
        <f>IFERROR(BR35/BR$8,"")</f>
        <v>5.5820207936873721E-2</v>
      </c>
      <c r="BS36" s="92" t="str">
        <f>IF((ABS((BQ36-BR36)*10000))&lt;100,(BQ36-BR36)*10000,"N/A")</f>
        <v>N/A</v>
      </c>
      <c r="BT36" s="93"/>
      <c r="BU36" s="94">
        <f t="shared" si="35"/>
        <v>6.3546036927653454E-2</v>
      </c>
      <c r="BV36" s="91">
        <f>IFERROR(BV35/BV$8,"")</f>
        <v>6.0365736634767485E-2</v>
      </c>
      <c r="BW36" s="92">
        <f>IF((ABS((BU36-BV36)*10000))&lt;100,(BU36-BV36)*10000,"N/A")</f>
        <v>31.803002928859694</v>
      </c>
      <c r="BX36" s="94">
        <f t="shared" si="37"/>
        <v>7.2902315767673156E-2</v>
      </c>
      <c r="BY36" s="91">
        <f>IFERROR(BY35/BY$8,"")</f>
        <v>7.7416889976418934E-2</v>
      </c>
      <c r="BZ36" s="92">
        <f>IF((ABS((BX36-BY36)*10000))&lt;100,(BX36-BY36)*10000,"N/A")</f>
        <v>-45.145742087457776</v>
      </c>
      <c r="CA36" s="94">
        <f t="shared" si="39"/>
        <v>7.4558783645273283E-2</v>
      </c>
      <c r="CB36" s="91">
        <f>IFERROR(CB35/CB$8,"")</f>
        <v>7.5149164136152982E-2</v>
      </c>
      <c r="CC36" s="92">
        <f>IF((ABS((CA36-CB36)*10000))&lt;100,(CA36-CB36)*10000,"N/A")</f>
        <v>-5.9038049087969942</v>
      </c>
      <c r="CD36" s="94">
        <f t="shared" si="41"/>
        <v>9.6053257141588633E-2</v>
      </c>
      <c r="CE36" s="91">
        <f>IFERROR(CE35/CE$8,"")</f>
        <v>9.4148285668888262E-2</v>
      </c>
      <c r="CF36" s="92">
        <f>IF((ABS((CD36-CE36)*10000))&lt;100,(CD36-CE36)*10000,"N/A")</f>
        <v>19.049714727003703</v>
      </c>
      <c r="CG36" s="94">
        <f t="shared" si="43"/>
        <v>6.8196505324147894E-2</v>
      </c>
      <c r="CH36" s="91">
        <f>IFERROR(CH35/CH$8,"")</f>
        <v>6.8676288876764219E-2</v>
      </c>
      <c r="CI36" s="92">
        <f>IF((ABS((CG36-CH36)*10000))&lt;100,(CG36-CH36)*10000,"N/A")</f>
        <v>-4.7978355261632526</v>
      </c>
      <c r="CJ36" s="94">
        <f t="shared" si="45"/>
        <v>7.0298867991271413E-2</v>
      </c>
      <c r="CK36" s="91">
        <f>IFERROR(CK35/CK$8,"")</f>
        <v>7.0784414634078738E-2</v>
      </c>
      <c r="CL36" s="92">
        <f>IF((ABS((CJ36-CK36)*10000))&lt;100,(CJ36-CK36)*10000,"N/A")</f>
        <v>-4.855466428073246</v>
      </c>
      <c r="CM36" s="94">
        <f t="shared" si="47"/>
        <v>7.7581609934373602E-2</v>
      </c>
      <c r="CN36" s="91">
        <f>IFERROR(CN35/CN$8,"")</f>
        <v>7.7142765107285946E-2</v>
      </c>
      <c r="CO36" s="92">
        <f>IF((ABS((CM36-CN36)*10000))&lt;100,(CM36-CN36)*10000,"N/A")</f>
        <v>4.3884482708765606</v>
      </c>
      <c r="CP36" s="93"/>
      <c r="CQ36" s="94">
        <f t="shared" si="49"/>
        <v>5.7193077439196376E-2</v>
      </c>
      <c r="CR36" s="91">
        <f>IFERROR(CR35/CR$8,"")</f>
        <v>6.3546036927653454E-2</v>
      </c>
      <c r="CS36" s="61">
        <f>IF((ABS((CQ36-CR36)*10000))&lt;1000,(CQ36-CR36)*10000,"N/A")</f>
        <v>-63.529594884570784</v>
      </c>
      <c r="CT36" s="94">
        <f t="shared" si="51"/>
        <v>7.075508017446866E-2</v>
      </c>
      <c r="CU36" s="91">
        <f>IFERROR(CU35/CU$8,"")</f>
        <v>7.2902315767673156E-2</v>
      </c>
      <c r="CV36" s="92">
        <f>IF((ABS((CT36-CU36)*10000))&lt;100,(CT36-CU36)*10000,"N/A")</f>
        <v>-21.472355932044966</v>
      </c>
      <c r="CW36" s="94">
        <f t="shared" si="53"/>
        <v>6.3066259463514324E-2</v>
      </c>
      <c r="CX36" s="91">
        <f>IFERROR(CX35/CX$8,"")</f>
        <v>7.4558783645273283E-2</v>
      </c>
      <c r="CY36" s="92">
        <f>(CW36-CX36)*10000</f>
        <v>-114.92524181758959</v>
      </c>
      <c r="CZ36" s="94">
        <f t="shared" si="55"/>
        <v>9.3519167836782074E-2</v>
      </c>
      <c r="DA36" s="91">
        <f>IFERROR(DA35/DA$8,"")</f>
        <v>9.6053257141588633E-2</v>
      </c>
      <c r="DB36" s="92">
        <f>(CZ36-DA36)*10000</f>
        <v>-25.340893048065581</v>
      </c>
      <c r="DC36" s="94">
        <f t="shared" si="57"/>
        <v>6.3655237442427459E-2</v>
      </c>
      <c r="DD36" s="91">
        <f>IFERROR(DD35/DD$8,"")</f>
        <v>6.8196505324147894E-2</v>
      </c>
      <c r="DE36" s="92">
        <f>IF((ABS((DC36-DD36)*10000))&lt;100,(DC36-DD36)*10000,"N/A")</f>
        <v>-45.412678817204345</v>
      </c>
      <c r="DF36" s="94">
        <f t="shared" si="59"/>
        <v>6.3466512437289443E-2</v>
      </c>
      <c r="DG36" s="91">
        <f>IFERROR(DG35/DG$8,"")</f>
        <v>7.0298867991271413E-2</v>
      </c>
      <c r="DH36" s="92">
        <f>(DF36-DG36)*10000</f>
        <v>-68.323555539819694</v>
      </c>
      <c r="DI36" s="94">
        <f t="shared" si="61"/>
        <v>7.1764714928768653E-2</v>
      </c>
      <c r="DJ36" s="91">
        <f>IFERROR(DJ35/DJ$8,"")</f>
        <v>7.7581609934373602E-2</v>
      </c>
      <c r="DK36" s="92">
        <f>(DI36-DJ36)*10000</f>
        <v>-58.168950056049496</v>
      </c>
      <c r="DL36" s="93"/>
      <c r="DM36" s="94">
        <f>IFERROR(DM35/DM$8,"")</f>
        <v>7.7772878519218297E-2</v>
      </c>
      <c r="DN36" s="91">
        <f>IFERROR(DN35/DN$8,"")</f>
        <v>5.7193077439196376E-2</v>
      </c>
      <c r="DO36" s="61">
        <f>(DM36-DN36)*10000</f>
        <v>205.7980108002192</v>
      </c>
      <c r="DP36" s="94">
        <f>IFERROR(DP35/DP$8,"")</f>
        <v>7.9209032303789853E-2</v>
      </c>
      <c r="DQ36" s="91">
        <f>IFERROR(DQ35/DQ$8,"")</f>
        <v>7.075508017446866E-2</v>
      </c>
      <c r="DR36" s="92">
        <f>(DP36-DQ36)*10000</f>
        <v>84.539521293211934</v>
      </c>
      <c r="DS36" s="94">
        <f>IFERROR(DS35/DS$8,"")</f>
        <v>8.077510827100931E-2</v>
      </c>
      <c r="DT36" s="91">
        <f>IFERROR(DT35/DT$8,"")</f>
        <v>6.3066259463514324E-2</v>
      </c>
      <c r="DU36" s="92">
        <f>(DS36-DT36)*10000</f>
        <v>177.08848807494988</v>
      </c>
      <c r="DV36" s="94">
        <f>IFERROR(DV35/DV$8,"")</f>
        <v>0.10311865959876544</v>
      </c>
      <c r="DW36" s="91">
        <f>IFERROR(DW35/DW$8,"")</f>
        <v>9.3519167836782074E-2</v>
      </c>
      <c r="DX36" s="92">
        <f>(DV36-DW36)*10000</f>
        <v>95.994917619833672</v>
      </c>
      <c r="DY36" s="94">
        <f>IFERROR(DY35/DY$8,"")</f>
        <v>7.8479253003548896E-2</v>
      </c>
      <c r="DZ36" s="91">
        <f>IFERROR(DZ35/DZ$8,"")</f>
        <v>6.3655237442427459E-2</v>
      </c>
      <c r="EA36" s="92">
        <f>(DY36-DZ36)*10000</f>
        <v>148.24015561121436</v>
      </c>
      <c r="EB36" s="94">
        <f>IFERROR(EB35/EB$8,"")</f>
        <v>7.9297732924327957E-2</v>
      </c>
      <c r="EC36" s="91">
        <f>IFERROR(EC35/EC$8,"")</f>
        <v>6.3466512437289443E-2</v>
      </c>
      <c r="ED36" s="92">
        <f>(EB36-EC36)*10000</f>
        <v>158.31220487038513</v>
      </c>
      <c r="EE36" s="94">
        <f>IFERROR(EE35/EE$8,"")</f>
        <v>8.6677616659826609E-2</v>
      </c>
      <c r="EF36" s="91">
        <f>IFERROR(EF35/EF$8,"")</f>
        <v>7.1764714928768653E-2</v>
      </c>
      <c r="EG36" s="92">
        <f>(EE36-EF36)*10000</f>
        <v>149.12901731057957</v>
      </c>
      <c r="EH36" s="93"/>
      <c r="EI36" s="94">
        <f>IFERROR(EI35/EI$8,"")</f>
        <v>7.6525972480897847E-2</v>
      </c>
      <c r="EJ36" s="91">
        <f>IFERROR(EJ35/EJ$8,"")</f>
        <v>7.7772878519218297E-2</v>
      </c>
      <c r="EK36" s="61">
        <f>(EI36-EJ36)*10000</f>
        <v>-12.4690603832045</v>
      </c>
      <c r="EL36" s="94">
        <f>IFERROR(EL35/EL$8,"")</f>
        <v>8.0858727024314139E-2</v>
      </c>
      <c r="EM36" s="91">
        <f>IFERROR(EM35/EM$8,"")</f>
        <v>7.9209032303789853E-2</v>
      </c>
      <c r="EN36" s="92">
        <f>(EL36-EM36)*10000</f>
        <v>16.496947205242861</v>
      </c>
      <c r="EO36" s="94">
        <f>IFERROR(EO35/EO$8,"")</f>
        <v>7.6984704668735041E-2</v>
      </c>
      <c r="EP36" s="91">
        <f>IFERROR(EP35/EP$8,"")</f>
        <v>8.077510827100931E-2</v>
      </c>
      <c r="EQ36" s="92">
        <f>(EO36-EP36)*10000</f>
        <v>-37.904036022742702</v>
      </c>
      <c r="ER36" s="94">
        <f>IFERROR(ER35/ER$8,"")</f>
        <v>7.5354635394695779E-2</v>
      </c>
      <c r="ES36" s="91">
        <f>IFERROR(ES35/ES$8,"")</f>
        <v>0.10311865959876544</v>
      </c>
      <c r="ET36" s="92">
        <f>(ER36-ES36)*10000</f>
        <v>-277.64024204069665</v>
      </c>
      <c r="EU36" s="94">
        <f>IFERROR(EU35/EU$8,"")</f>
        <v>7.8719140800126014E-2</v>
      </c>
      <c r="EV36" s="91">
        <f>IFERROR(EV35/EV$8,"")</f>
        <v>7.8479253003548896E-2</v>
      </c>
      <c r="EW36" s="92">
        <f>(EU36-EV36)*10000</f>
        <v>2.3988779657711792</v>
      </c>
      <c r="EX36" s="94">
        <f>IFERROR(EX35/EX$8,"")</f>
        <v>7.8105379682087542E-2</v>
      </c>
      <c r="EY36" s="91">
        <f>IFERROR(EY35/EY$8,"")</f>
        <v>7.9297732924327957E-2</v>
      </c>
      <c r="EZ36" s="92">
        <f>(EX36-EY36)*10000</f>
        <v>-11.923532422404154</v>
      </c>
      <c r="FA36" s="94">
        <f>IFERROR(FA35/FA$8,"")</f>
        <v>7.7278723091292481E-2</v>
      </c>
      <c r="FB36" s="91">
        <f>IFERROR(FB35/FB$8,"")</f>
        <v>8.6677616659826609E-2</v>
      </c>
      <c r="FC36" s="92">
        <f>(FA36-FB36)*10000</f>
        <v>-93.988935685341275</v>
      </c>
      <c r="FD36" s="93"/>
      <c r="FE36" s="94">
        <f>IFERROR(FE35/FE$8,"")</f>
        <v>7.0026615817662036E-2</v>
      </c>
      <c r="FF36" s="91">
        <f>IFERROR(FF35/FF$8,"")</f>
        <v>7.6525972480897847E-2</v>
      </c>
      <c r="FG36" s="61">
        <f>(FE36-FF36)*10000</f>
        <v>-64.99356663235811</v>
      </c>
      <c r="FH36" s="94">
        <f>IFERROR(FH35/FH$8,"")</f>
        <v>7.1676772570285513E-2</v>
      </c>
      <c r="FI36" s="91">
        <f>IFERROR(FI35/FI$8,"")</f>
        <v>8.0858727024314139E-2</v>
      </c>
      <c r="FJ36" s="92">
        <f>(FH36-FI36)*10000</f>
        <v>-91.819544540286259</v>
      </c>
      <c r="FK36" s="94">
        <f>IFERROR(FK35/FK$8,"")</f>
        <v>5.8934299033202332E-2</v>
      </c>
      <c r="FL36" s="91">
        <f>IFERROR(FL35/FL$8,"")</f>
        <v>7.6984704668735041E-2</v>
      </c>
      <c r="FM36" s="92">
        <f>(FK36-FL36)*10000</f>
        <v>-180.50405635532709</v>
      </c>
      <c r="FN36" s="94">
        <f>IFERROR(FN35/FN$8,"")</f>
        <v>9.0762235251884649E-2</v>
      </c>
      <c r="FO36" s="91">
        <f>IFERROR(FO35/FO$8,"")</f>
        <v>7.5354635394695779E-2</v>
      </c>
      <c r="FP36" s="92">
        <f>(FN36-FO36)*10000</f>
        <v>154.0759985718887</v>
      </c>
      <c r="FQ36" s="94">
        <f>IFERROR(FQ35/FQ$8,"")</f>
        <v>7.0825398944746015E-2</v>
      </c>
      <c r="FR36" s="91">
        <f>IFERROR(FR35/FR$8,"")</f>
        <v>7.8719140800126014E-2</v>
      </c>
      <c r="FS36" s="92">
        <f>(FQ36-FR36)*10000</f>
        <v>-78.937418553799986</v>
      </c>
      <c r="FT36" s="94">
        <f>IFERROR(FT35/FT$8,"")</f>
        <v>6.6940514941632417E-2</v>
      </c>
      <c r="FU36" s="91">
        <f>IFERROR(FU35/FU$8,"")</f>
        <v>7.8105379682087542E-2</v>
      </c>
      <c r="FV36" s="92">
        <f>(FT36-FU36)*10000</f>
        <v>-111.64864740455124</v>
      </c>
      <c r="FW36" s="94">
        <f>IFERROR(FW35/FW$8,"")</f>
        <v>7.3047990002124322E-2</v>
      </c>
      <c r="FX36" s="91">
        <f>IFERROR(FX35/FX$8,"")</f>
        <v>7.7278723091292481E-2</v>
      </c>
      <c r="FY36" s="92">
        <f>(FW36-FX36)*10000</f>
        <v>-42.307330891681595</v>
      </c>
      <c r="GA36" s="94">
        <f>IFERROR(GA35/GA$8,"")</f>
        <v>5.0967187784056497E-2</v>
      </c>
      <c r="GB36" s="91">
        <f>IFERROR(GB35/GB$8,"")</f>
        <v>7.0026615817662036E-2</v>
      </c>
      <c r="GC36" s="61">
        <f>(GA36-GB36)*10000</f>
        <v>-190.59428033605539</v>
      </c>
      <c r="GD36" s="94">
        <f>IFERROR(GD35/GD$8,"")</f>
        <v>6.4241641784486325E-2</v>
      </c>
      <c r="GE36" s="91">
        <f>IFERROR(GE35/GE$8,"")</f>
        <v>7.1676772570285513E-2</v>
      </c>
      <c r="GF36" s="92">
        <f>(GD36-GE36)*10000</f>
        <v>-74.351307857991884</v>
      </c>
      <c r="GG36" s="94">
        <f>IFERROR(GG35/GG$8,"")</f>
        <v>5.9118015713708283E-2</v>
      </c>
      <c r="GH36" s="91">
        <f>IFERROR(GH35/GH$8,"")</f>
        <v>5.8934299033202332E-2</v>
      </c>
      <c r="GI36" s="92">
        <f>(GG36-GH36)*10000</f>
        <v>1.8371668050595065</v>
      </c>
      <c r="GJ36" s="94">
        <f>IFERROR(GJ35/GJ$8,"")</f>
        <v>9.1718320413535323E-2</v>
      </c>
      <c r="GK36" s="91">
        <f>IFERROR(GK35/GK$8,"")</f>
        <v>9.0762235251884649E-2</v>
      </c>
      <c r="GL36" s="92">
        <f>(GJ36-GK36)*10000</f>
        <v>9.5608516165067439</v>
      </c>
      <c r="GM36" s="94">
        <f>IFERROR(GM35/GM$8,"")</f>
        <v>5.7476017521064619E-2</v>
      </c>
      <c r="GN36" s="91">
        <f>IFERROR(GN35/GN$8,"")</f>
        <v>7.0825398944746015E-2</v>
      </c>
      <c r="GO36" s="92">
        <f>(GM36-GN36)*10000</f>
        <v>-133.49381423681396</v>
      </c>
      <c r="GP36" s="94">
        <f>IFERROR(GP35/GP$8,"")</f>
        <v>5.802808211776378E-2</v>
      </c>
      <c r="GQ36" s="91">
        <f>IFERROR(GQ35/GQ$8,"")</f>
        <v>6.6940514941632417E-2</v>
      </c>
      <c r="GR36" s="92">
        <f>(GP36-GQ36)*10000</f>
        <v>-89.124328238686374</v>
      </c>
      <c r="GS36" s="94">
        <f>IFERROR(GS35/GS$8,"")</f>
        <v>6.7709987916643066E-2</v>
      </c>
      <c r="GT36" s="91">
        <f>IFERROR(GT35/GT$8,"")</f>
        <v>7.3047990002124322E-2</v>
      </c>
      <c r="GU36" s="92">
        <f>(GS36-GT36)*10000</f>
        <v>-53.380020854812557</v>
      </c>
      <c r="GW36" s="94">
        <f>IFERROR(GW35/GW$8,"")</f>
        <v>6.9626628368724519E-2</v>
      </c>
      <c r="GX36" s="91">
        <f>IFERROR(GX35/GX$8,"")</f>
        <v>5.0967187784056497E-2</v>
      </c>
      <c r="GY36" s="61">
        <f>(GW36-GX36)*10000</f>
        <v>186.59440584668022</v>
      </c>
      <c r="GZ36" s="94">
        <f>IFERROR(GZ35/GZ$8,"")</f>
        <v>9.0151635730192498E-2</v>
      </c>
      <c r="HA36" s="91">
        <f>IFERROR(HA35/HA$8,"")</f>
        <v>6.4241641784486325E-2</v>
      </c>
      <c r="HB36" s="92">
        <f>(GZ36-HA36)*10000</f>
        <v>259.09993945706174</v>
      </c>
      <c r="HC36" s="94">
        <f>IFERROR(HC35/HC$8,"")</f>
        <v>8.6760994892812165E-2</v>
      </c>
      <c r="HD36" s="91">
        <f>IFERROR(HD35/HD$8,"")</f>
        <v>5.9118015713708283E-2</v>
      </c>
      <c r="HE36" s="92">
        <f>(HC36-HD36)*10000</f>
        <v>276.42979179103884</v>
      </c>
      <c r="HF36" s="94">
        <f>IFERROR(HF35/HF$8,"")</f>
        <v>9.2208122024979466E-2</v>
      </c>
      <c r="HG36" s="91">
        <f>IFERROR(HG35/HG$8,"")</f>
        <v>9.1718320413535323E-2</v>
      </c>
      <c r="HH36" s="92">
        <f>(HF36-HG36)*10000</f>
        <v>4.8980161144414334</v>
      </c>
      <c r="HI36" s="94">
        <f>IFERROR(HI35/HI$8,"")</f>
        <v>7.9699251237455263E-2</v>
      </c>
      <c r="HJ36" s="91">
        <f>IFERROR(HJ35/HJ$8,"")</f>
        <v>5.7476017521064619E-2</v>
      </c>
      <c r="HK36" s="92">
        <f>(HI36-HJ36)*10000</f>
        <v>222.23233716390644</v>
      </c>
      <c r="HL36" s="94">
        <f>IFERROR(HL35/HL$8,"")</f>
        <v>8.2030090109743603E-2</v>
      </c>
      <c r="HM36" s="91">
        <f>IFERROR(HM35/HM$8,"")</f>
        <v>5.802808211776378E-2</v>
      </c>
      <c r="HN36" s="92">
        <f>(HL36-HM36)*10000</f>
        <v>240.02007991979823</v>
      </c>
      <c r="HO36" s="94">
        <f>IFERROR(HO35/HO$8,"")</f>
        <v>8.4881790374203264E-2</v>
      </c>
      <c r="HP36" s="91">
        <f>IFERROR(HP35/HP$8,"")</f>
        <v>6.7709987916643066E-2</v>
      </c>
      <c r="HQ36" s="92">
        <f>(HO36-HP36)*10000</f>
        <v>171.71802457560199</v>
      </c>
      <c r="HS36" s="94">
        <f>IFERROR(HS35/HS$8,"")</f>
        <v>7.8254157263556001E-2</v>
      </c>
      <c r="HT36" s="91">
        <f>IFERROR(HT35/HT$8,"")</f>
        <v>6.9626628368724519E-2</v>
      </c>
      <c r="HU36" s="61">
        <f>(HS36-HT36)*10000</f>
        <v>86.275288948314824</v>
      </c>
      <c r="HV36" s="94">
        <f>IFERROR(HV35/HV$8,"")</f>
        <v>9.2450739436832352E-2</v>
      </c>
      <c r="HW36" s="91">
        <f>IFERROR(HW35/HW$8,"")</f>
        <v>9.0151635730192498E-2</v>
      </c>
      <c r="HX36" s="92">
        <f>(HV36-HW36)*10000</f>
        <v>22.991037066398544</v>
      </c>
      <c r="HY36" s="94">
        <f>IFERROR(HY35/HY$8,"")</f>
        <v>8.5247733457903097E-2</v>
      </c>
      <c r="HZ36" s="91">
        <f>IFERROR(HZ35/HZ$8,"")</f>
        <v>8.6760994892812165E-2</v>
      </c>
      <c r="IA36" s="92">
        <f>(HY36-HZ36)*10000</f>
        <v>-15.132614349090689</v>
      </c>
      <c r="IB36" s="94" t="str">
        <f>IFERROR(IB35/IB$8,"")</f>
        <v/>
      </c>
      <c r="IC36" s="91">
        <f>IFERROR(IC35/IC$8,"")</f>
        <v>9.2208122024979466E-2</v>
      </c>
      <c r="ID36" s="92" t="e">
        <f>(IB36-IC36)*10000</f>
        <v>#VALUE!</v>
      </c>
      <c r="IE36" s="94">
        <f>IFERROR(IE35/IE$8,"")</f>
        <v>8.5247733457903097E-2</v>
      </c>
      <c r="IF36" s="91">
        <f>IFERROR(IF35/IF$8,"")</f>
        <v>7.9699251237455263E-2</v>
      </c>
      <c r="IG36" s="92">
        <f>(IE36-IF36)*10000</f>
        <v>55.484822204478341</v>
      </c>
      <c r="IH36" s="94" t="str">
        <f>IFERROR(IH35/IH$8,"")</f>
        <v/>
      </c>
      <c r="II36" s="91">
        <f>IFERROR(II35/II$8,"")</f>
        <v>8.2030090109743603E-2</v>
      </c>
      <c r="IJ36" s="92" t="e">
        <f>(IH36-II36)*10000</f>
        <v>#VALUE!</v>
      </c>
      <c r="IK36" s="94" t="str">
        <f>IFERROR(IK35/IK$8,"")</f>
        <v/>
      </c>
      <c r="IL36" s="91">
        <f>IFERROR(IL35/IL$8,"")</f>
        <v>8.4881790374203264E-2</v>
      </c>
      <c r="IM36" s="92" t="e">
        <f>(IK36-IL36)*10000</f>
        <v>#VALUE!</v>
      </c>
    </row>
    <row r="37" spans="1:247" s="64" customFormat="1" ht="7.5" customHeight="1" thickBot="1">
      <c r="A37" s="57"/>
      <c r="B37" s="57"/>
      <c r="C37" s="95"/>
      <c r="D37" s="96"/>
      <c r="E37" s="96"/>
      <c r="F37" s="96"/>
      <c r="G37" s="96"/>
      <c r="H37" s="96"/>
      <c r="I37" s="97"/>
      <c r="J37" s="96"/>
      <c r="K37" s="96"/>
      <c r="L37" s="97"/>
      <c r="M37" s="96"/>
      <c r="N37" s="96"/>
      <c r="O37" s="97"/>
      <c r="P37" s="96"/>
      <c r="Q37" s="96"/>
      <c r="R37" s="97"/>
      <c r="S37" s="96"/>
      <c r="T37" s="96"/>
      <c r="U37" s="97"/>
      <c r="V37" s="96"/>
      <c r="W37" s="96"/>
      <c r="X37" s="97"/>
      <c r="Y37" s="96"/>
      <c r="Z37" s="96"/>
      <c r="AA37" s="97"/>
      <c r="AB37" s="97"/>
      <c r="AC37" s="96"/>
      <c r="AD37" s="96"/>
      <c r="AE37" s="97"/>
      <c r="AF37" s="96"/>
      <c r="AG37" s="96"/>
      <c r="AH37" s="97"/>
      <c r="AI37" s="96"/>
      <c r="AJ37" s="96"/>
      <c r="AK37" s="97"/>
      <c r="AL37" s="96"/>
      <c r="AM37" s="96"/>
      <c r="AN37" s="97"/>
      <c r="AO37" s="96"/>
      <c r="AP37" s="96"/>
      <c r="AQ37" s="97"/>
      <c r="AR37" s="96"/>
      <c r="AS37" s="96"/>
      <c r="AT37" s="97"/>
      <c r="AU37" s="96"/>
      <c r="AV37" s="96"/>
      <c r="AW37" s="97"/>
      <c r="AX37" s="97"/>
      <c r="AY37" s="96"/>
      <c r="AZ37" s="96"/>
      <c r="BA37" s="97"/>
      <c r="BB37" s="96"/>
      <c r="BC37" s="96"/>
      <c r="BD37" s="97"/>
      <c r="BE37" s="96"/>
      <c r="BF37" s="96"/>
      <c r="BG37" s="97"/>
      <c r="BH37" s="96"/>
      <c r="BI37" s="96"/>
      <c r="BJ37" s="97"/>
      <c r="BK37" s="96"/>
      <c r="BL37" s="96"/>
      <c r="BM37" s="97"/>
      <c r="BN37" s="96"/>
      <c r="BO37" s="96"/>
      <c r="BP37" s="97"/>
      <c r="BQ37" s="96"/>
      <c r="BR37" s="96"/>
      <c r="BS37" s="97"/>
      <c r="BT37" s="97"/>
      <c r="BU37" s="96"/>
      <c r="BV37" s="96"/>
      <c r="BW37" s="97"/>
      <c r="BX37" s="96">
        <f t="shared" si="37"/>
        <v>0</v>
      </c>
      <c r="BY37" s="96"/>
      <c r="BZ37" s="97"/>
      <c r="CA37" s="96">
        <f t="shared" si="39"/>
        <v>0</v>
      </c>
      <c r="CB37" s="96"/>
      <c r="CC37" s="97"/>
      <c r="CD37" s="96">
        <f t="shared" si="41"/>
        <v>0</v>
      </c>
      <c r="CE37" s="96"/>
      <c r="CF37" s="97"/>
      <c r="CG37" s="96">
        <f t="shared" si="43"/>
        <v>0</v>
      </c>
      <c r="CH37" s="96"/>
      <c r="CI37" s="97"/>
      <c r="CJ37" s="96">
        <f t="shared" si="45"/>
        <v>0</v>
      </c>
      <c r="CK37" s="96"/>
      <c r="CL37" s="97"/>
      <c r="CM37" s="96"/>
      <c r="CN37" s="96"/>
      <c r="CO37" s="97"/>
      <c r="CP37" s="97"/>
      <c r="CQ37" s="96"/>
      <c r="CR37" s="96"/>
      <c r="CS37" s="97"/>
      <c r="CT37" s="96"/>
      <c r="CU37" s="96"/>
      <c r="CV37" s="97"/>
      <c r="CW37" s="96"/>
      <c r="CX37" s="96"/>
      <c r="CY37" s="97"/>
      <c r="CZ37" s="96"/>
      <c r="DA37" s="96"/>
      <c r="DB37" s="97"/>
      <c r="DC37" s="96"/>
      <c r="DD37" s="96"/>
      <c r="DE37" s="97"/>
      <c r="DF37" s="96"/>
      <c r="DG37" s="96"/>
      <c r="DH37" s="97"/>
      <c r="DI37" s="96"/>
      <c r="DJ37" s="96"/>
      <c r="DK37" s="97"/>
      <c r="DL37" s="97"/>
      <c r="DM37" s="96"/>
      <c r="DN37" s="96"/>
      <c r="DO37" s="97"/>
      <c r="DP37" s="96"/>
      <c r="DQ37" s="96"/>
      <c r="DR37" s="97"/>
      <c r="DS37" s="96"/>
      <c r="DT37" s="96"/>
      <c r="DU37" s="97"/>
      <c r="DV37" s="96"/>
      <c r="DW37" s="96"/>
      <c r="DX37" s="97"/>
      <c r="DY37" s="96"/>
      <c r="DZ37" s="96"/>
      <c r="EA37" s="97"/>
      <c r="EB37" s="96"/>
      <c r="EC37" s="96"/>
      <c r="ED37" s="97"/>
      <c r="EE37" s="96"/>
      <c r="EF37" s="96"/>
      <c r="EG37" s="97"/>
      <c r="EH37" s="97"/>
      <c r="EI37" s="96"/>
      <c r="EJ37" s="96"/>
      <c r="EK37" s="97"/>
      <c r="EL37" s="96"/>
      <c r="EM37" s="96"/>
      <c r="EN37" s="97"/>
      <c r="EO37" s="96"/>
      <c r="EP37" s="96"/>
      <c r="EQ37" s="97"/>
      <c r="ER37" s="96"/>
      <c r="ES37" s="96"/>
      <c r="ET37" s="97"/>
      <c r="EU37" s="96"/>
      <c r="EV37" s="96"/>
      <c r="EW37" s="97"/>
      <c r="EX37" s="96"/>
      <c r="EY37" s="96"/>
      <c r="EZ37" s="97"/>
      <c r="FA37" s="96"/>
      <c r="FB37" s="96"/>
      <c r="FC37" s="97"/>
      <c r="FD37" s="97"/>
      <c r="FE37" s="96"/>
      <c r="FF37" s="96"/>
      <c r="FG37" s="97"/>
      <c r="FH37" s="96"/>
      <c r="FI37" s="96"/>
      <c r="FJ37" s="97"/>
      <c r="FK37" s="96"/>
      <c r="FL37" s="96"/>
      <c r="FM37" s="97"/>
      <c r="FN37" s="96"/>
      <c r="FO37" s="96"/>
      <c r="FP37" s="97"/>
      <c r="FQ37" s="96"/>
      <c r="FR37" s="96"/>
      <c r="FS37" s="97"/>
      <c r="FT37" s="96"/>
      <c r="FU37" s="96"/>
      <c r="FV37" s="97"/>
      <c r="FW37" s="96"/>
      <c r="FX37" s="96"/>
      <c r="FY37" s="97"/>
      <c r="GA37" s="96"/>
      <c r="GB37" s="96"/>
      <c r="GC37" s="97"/>
      <c r="GD37" s="96"/>
      <c r="GE37" s="96"/>
      <c r="GF37" s="97"/>
      <c r="GG37" s="96"/>
      <c r="GH37" s="96"/>
      <c r="GI37" s="97"/>
      <c r="GJ37" s="96"/>
      <c r="GK37" s="96"/>
      <c r="GL37" s="97"/>
      <c r="GM37" s="96"/>
      <c r="GN37" s="96"/>
      <c r="GO37" s="97"/>
      <c r="GP37" s="96"/>
      <c r="GQ37" s="96"/>
      <c r="GR37" s="97"/>
      <c r="GS37" s="96"/>
      <c r="GT37" s="96"/>
      <c r="GU37" s="97"/>
      <c r="GW37" s="96"/>
      <c r="GX37" s="96"/>
      <c r="GY37" s="97"/>
      <c r="GZ37" s="96"/>
      <c r="HA37" s="96"/>
      <c r="HB37" s="97"/>
      <c r="HC37" s="96"/>
      <c r="HD37" s="96"/>
      <c r="HE37" s="97"/>
      <c r="HF37" s="96"/>
      <c r="HG37" s="96"/>
      <c r="HH37" s="97"/>
      <c r="HI37" s="96"/>
      <c r="HJ37" s="96"/>
      <c r="HK37" s="97"/>
      <c r="HL37" s="96"/>
      <c r="HM37" s="96"/>
      <c r="HN37" s="97"/>
      <c r="HO37" s="96"/>
      <c r="HP37" s="96"/>
      <c r="HQ37" s="97"/>
      <c r="HS37" s="96"/>
      <c r="HT37" s="96"/>
      <c r="HU37" s="97"/>
      <c r="HV37" s="96"/>
      <c r="HW37" s="96"/>
      <c r="HX37" s="97"/>
      <c r="HY37" s="96"/>
      <c r="HZ37" s="96"/>
      <c r="IA37" s="97"/>
      <c r="IB37" s="96"/>
      <c r="IC37" s="96"/>
      <c r="ID37" s="97"/>
      <c r="IE37" s="96"/>
      <c r="IF37" s="96"/>
      <c r="IG37" s="97"/>
      <c r="IH37" s="96"/>
      <c r="II37" s="96"/>
      <c r="IJ37" s="97"/>
      <c r="IK37" s="96"/>
      <c r="IL37" s="96"/>
      <c r="IM37" s="97"/>
    </row>
    <row r="38" spans="1:247" hidden="1" outlineLevel="1">
      <c r="A38" s="49" t="s">
        <v>157</v>
      </c>
      <c r="B38" s="49"/>
      <c r="C38" s="330" t="s">
        <v>314</v>
      </c>
      <c r="D38" s="330" t="s">
        <v>319</v>
      </c>
      <c r="E38" s="330" t="s">
        <v>319</v>
      </c>
      <c r="F38" s="430"/>
      <c r="G38" s="331">
        <v>0</v>
      </c>
      <c r="H38" s="331">
        <v>0</v>
      </c>
      <c r="I38" s="332" t="str">
        <f t="shared" ref="I38" si="1123">IFERROR(IF((ABS((G38/H38)-1))&lt;100%,(G38/H38)-1,"N/A"),"")</f>
        <v/>
      </c>
      <c r="J38" s="331">
        <v>2760244</v>
      </c>
      <c r="K38" s="331">
        <v>0</v>
      </c>
      <c r="L38" s="332" t="str">
        <f t="shared" ref="L38" si="1124">IFERROR(IF((ABS((J38/K38)-1))&lt;100%,(J38/K38)-1,"N/A"),"")</f>
        <v/>
      </c>
      <c r="M38" s="331">
        <v>0</v>
      </c>
      <c r="N38" s="331">
        <v>0</v>
      </c>
      <c r="O38" s="332" t="str">
        <f t="shared" ref="O38" si="1125">IFERROR(IF((ABS((M38/N38)-1))&lt;100%,(M38/N38)-1,"N/A"),"")</f>
        <v/>
      </c>
      <c r="P38" s="331">
        <v>3664217</v>
      </c>
      <c r="Q38" s="331">
        <v>0</v>
      </c>
      <c r="R38" s="332" t="str">
        <f t="shared" ref="R38" si="1126">IFERROR(IF((ABS((P38/Q38)-1))&lt;100%,(P38/Q38)-1,"N/A"),"")</f>
        <v/>
      </c>
      <c r="S38" s="331">
        <v>5588837</v>
      </c>
      <c r="T38" s="331">
        <v>0</v>
      </c>
      <c r="U38" s="332" t="str">
        <f t="shared" ref="U38" si="1127">IFERROR(IF((ABS((S38/T38)-1))&lt;100%,(S38/T38)-1,"N/A"),"")</f>
        <v/>
      </c>
      <c r="V38" s="331">
        <v>0</v>
      </c>
      <c r="W38" s="331">
        <v>0</v>
      </c>
      <c r="X38" s="332" t="str">
        <f t="shared" ref="X38" si="1128">IFERROR(IF((ABS((V38/W38)-1))&lt;100%,(V38/W38)-1,"N/A"),"")</f>
        <v/>
      </c>
      <c r="Y38" s="331">
        <v>12276686</v>
      </c>
      <c r="Z38" s="331">
        <v>0</v>
      </c>
      <c r="AA38" s="332" t="str">
        <f t="shared" ref="AA38" si="1129">IFERROR(IF((ABS((Y38/Z38)-1))&lt;100%,(Y38/Z38)-1,"N/A"),"")</f>
        <v/>
      </c>
      <c r="AB38" s="333"/>
      <c r="AC38" s="331">
        <v>0</v>
      </c>
      <c r="AD38" s="331">
        <f>G38</f>
        <v>0</v>
      </c>
      <c r="AE38" s="332" t="str">
        <f t="shared" ref="AE38" si="1130">IFERROR(IF((ABS((AC38/AD38)-1))&lt;100%,(AC38/AD38)-1,"N/A"),"")</f>
        <v/>
      </c>
      <c r="AF38" s="331">
        <v>3212405</v>
      </c>
      <c r="AG38" s="331">
        <f>J38</f>
        <v>2760244</v>
      </c>
      <c r="AH38" s="332">
        <f t="shared" ref="AH38" si="1131">IFERROR(IF((ABS((AF38/AG38)-1))&lt;100%,(AF38/AG38)-1,"N/A"),"")</f>
        <v>0.16381196734781422</v>
      </c>
      <c r="AI38" s="331">
        <v>3259944</v>
      </c>
      <c r="AJ38" s="331">
        <f>M38</f>
        <v>0</v>
      </c>
      <c r="AK38" s="332" t="str">
        <f t="shared" ref="AK38" si="1132">IFERROR(IF((ABS((AI38/AJ38)-1))&lt;100%,(AI38/AJ38)-1,"N/A"),"")</f>
        <v/>
      </c>
      <c r="AL38" s="331">
        <v>3800610</v>
      </c>
      <c r="AM38" s="331">
        <f>P38</f>
        <v>3664217</v>
      </c>
      <c r="AN38" s="332">
        <f t="shared" ref="AN38" si="1133">IFERROR(IF((ABS((AL38/AM38)-1))&lt;100%,(AL38/AM38)-1,"N/A"),"")</f>
        <v>3.722295922976171E-2</v>
      </c>
      <c r="AO38" s="331">
        <v>6499675</v>
      </c>
      <c r="AP38" s="331">
        <f>S38</f>
        <v>5588837</v>
      </c>
      <c r="AQ38" s="332">
        <f t="shared" ref="AQ38" si="1134">IFERROR(IF((ABS((AO38/AP38)-1))&lt;100%,(AO38/AP38)-1,"N/A"),"")</f>
        <v>0.16297451509142236</v>
      </c>
      <c r="AR38" s="331">
        <v>9756498</v>
      </c>
      <c r="AS38" s="331">
        <f>V38</f>
        <v>0</v>
      </c>
      <c r="AT38" s="332" t="str">
        <f t="shared" ref="AT38" si="1135">IFERROR(IF((ABS((AR38/AS38)-1))&lt;100%,(AR38/AS38)-1,"N/A"),"")</f>
        <v/>
      </c>
      <c r="AU38" s="331">
        <v>13644641</v>
      </c>
      <c r="AV38" s="331">
        <f>Y38</f>
        <v>12276686</v>
      </c>
      <c r="AW38" s="332">
        <f t="shared" ref="AW38" si="1136">IFERROR(IF((ABS((AU38/AV38)-1))&lt;100%,(AU38/AV38)-1,"N/A"),"")</f>
        <v>0.11142705775809536</v>
      </c>
      <c r="AX38" s="333"/>
      <c r="AY38" s="331">
        <v>0</v>
      </c>
      <c r="AZ38" s="331">
        <f t="shared" ref="AZ38" si="1137">AC38</f>
        <v>0</v>
      </c>
      <c r="BA38" s="332" t="str">
        <f t="shared" ref="BA38" si="1138">IFERROR(IF((ABS((AY38/AZ38)-1))&lt;100%,(AY38/AZ38)-1,"N/A"),"")</f>
        <v/>
      </c>
      <c r="BB38" s="331">
        <v>0</v>
      </c>
      <c r="BC38" s="331">
        <f t="shared" ref="BC38" si="1139">AF38</f>
        <v>3212405</v>
      </c>
      <c r="BD38" s="332" t="str">
        <f t="shared" ref="BD38" si="1140">IFERROR(IF((ABS((BB38/BC38)-1))&lt;100%,(BB38/BC38)-1,"N/A"),"")</f>
        <v>N/A</v>
      </c>
      <c r="BE38" s="331">
        <v>0</v>
      </c>
      <c r="BF38" s="331">
        <f t="shared" ref="BF38" si="1141">AI38</f>
        <v>3259944</v>
      </c>
      <c r="BG38" s="332" t="str">
        <f t="shared" ref="BG38" si="1142">IFERROR(IF((ABS((BE38/BF38)-1))&lt;100%,(BE38/BF38)-1,"N/A"),"")</f>
        <v>N/A</v>
      </c>
      <c r="BH38" s="331">
        <v>0</v>
      </c>
      <c r="BI38" s="331">
        <f t="shared" ref="BI38" si="1143">AL38</f>
        <v>3800610</v>
      </c>
      <c r="BJ38" s="332" t="str">
        <f t="shared" ref="BJ38" si="1144">IFERROR(IF((ABS((BH38/BI38)-1))&lt;100%,(BH38/BI38)-1,"N/A"),"")</f>
        <v>N/A</v>
      </c>
      <c r="BK38" s="331">
        <v>0</v>
      </c>
      <c r="BL38" s="331">
        <f t="shared" ref="BL38" si="1145">AO38</f>
        <v>6499675</v>
      </c>
      <c r="BM38" s="332" t="str">
        <f t="shared" ref="BM38" si="1146">IFERROR(IF((ABS((BK38/BL38)-1))&lt;100%,(BK38/BL38)-1,"N/A"),"")</f>
        <v>N/A</v>
      </c>
      <c r="BN38" s="331">
        <v>0</v>
      </c>
      <c r="BO38" s="331">
        <f t="shared" ref="BO38" si="1147">AR38</f>
        <v>9756498</v>
      </c>
      <c r="BP38" s="332" t="str">
        <f t="shared" ref="BP38" si="1148">IFERROR(IF((ABS((BN38/BO38)-1))&lt;100%,(BN38/BO38)-1,"N/A"),"")</f>
        <v>N/A</v>
      </c>
      <c r="BQ38" s="331">
        <v>0</v>
      </c>
      <c r="BR38" s="331">
        <f t="shared" ref="BR38" si="1149">AU38</f>
        <v>13644641</v>
      </c>
      <c r="BS38" s="332" t="str">
        <f t="shared" ref="BS38" si="1150">IFERROR(IF((ABS((BQ38/BR38)-1))&lt;100%,(BQ38/BR38)-1,"N/A"),"")</f>
        <v>N/A</v>
      </c>
      <c r="BT38" s="333"/>
      <c r="BU38" s="335">
        <f t="shared" si="35"/>
        <v>0</v>
      </c>
      <c r="BV38" s="331">
        <v>0</v>
      </c>
      <c r="BW38" s="332" t="str">
        <f t="shared" ref="BW38" si="1151">IFERROR(IF((ABS((BU38/BV38)-1))&lt;100%,(BU38/BV38)-1,"N/A"),"")</f>
        <v/>
      </c>
      <c r="BX38" s="335">
        <f t="shared" si="37"/>
        <v>0</v>
      </c>
      <c r="BY38" s="331">
        <v>0</v>
      </c>
      <c r="BZ38" s="332" t="str">
        <f t="shared" ref="BZ38" si="1152">IFERROR(IF((ABS((BX38/BY38)-1))&lt;100%,(BX38/BY38)-1,"N/A"),"")</f>
        <v/>
      </c>
      <c r="CA38" s="335">
        <f t="shared" si="39"/>
        <v>0</v>
      </c>
      <c r="CB38" s="331">
        <v>0</v>
      </c>
      <c r="CC38" s="332" t="str">
        <f t="shared" ref="CC38" si="1153">IFERROR(IF((ABS((CA38/CB38)-1))&lt;100%,(CA38/CB38)-1,"N/A"),"")</f>
        <v/>
      </c>
      <c r="CD38" s="335">
        <f t="shared" si="41"/>
        <v>0</v>
      </c>
      <c r="CE38" s="331">
        <v>0</v>
      </c>
      <c r="CF38" s="332" t="str">
        <f t="shared" ref="CF38" si="1154">IFERROR(IF((ABS((CD38/CE38)-1))&lt;100%,(CD38/CE38)-1,"N/A"),"")</f>
        <v/>
      </c>
      <c r="CG38" s="335">
        <f t="shared" si="43"/>
        <v>0</v>
      </c>
      <c r="CH38" s="331">
        <v>0</v>
      </c>
      <c r="CI38" s="332" t="str">
        <f t="shared" ref="CI38" si="1155">IFERROR(IF((ABS((CG38/CH38)-1))&lt;100%,(CG38/CH38)-1,"N/A"),"")</f>
        <v/>
      </c>
      <c r="CJ38" s="335">
        <f t="shared" si="45"/>
        <v>0</v>
      </c>
      <c r="CK38" s="331">
        <v>0</v>
      </c>
      <c r="CL38" s="332" t="str">
        <f t="shared" ref="CL38" si="1156">IFERROR(IF((ABS((CJ38/CK38)-1))&lt;100%,(CJ38/CK38)-1,"N/A"),"")</f>
        <v/>
      </c>
      <c r="CM38" s="335">
        <f t="shared" si="47"/>
        <v>0</v>
      </c>
      <c r="CN38" s="331">
        <v>0</v>
      </c>
      <c r="CO38" s="332" t="str">
        <f t="shared" ref="CO38" si="1157">IFERROR(IF((ABS((CM38/CN38)-1))&lt;100%,(CM38/CN38)-1,"N/A"),"")</f>
        <v/>
      </c>
      <c r="CP38" s="333"/>
      <c r="CQ38" s="52">
        <f t="shared" si="49"/>
        <v>0</v>
      </c>
      <c r="CR38" s="50">
        <v>0</v>
      </c>
      <c r="CS38" s="51" t="str">
        <f t="shared" ref="CS38" si="1158">IFERROR(IF((ABS((CQ38/CR38)-1))&lt;100%,(CQ38/CR38)-1,"N/A"),"")</f>
        <v/>
      </c>
      <c r="CT38" s="52">
        <f t="shared" si="51"/>
        <v>0</v>
      </c>
      <c r="CU38" s="50">
        <v>0</v>
      </c>
      <c r="CV38" s="51" t="str">
        <f t="shared" ref="CV38" si="1159">IFERROR(IF((ABS((CT38/CU38)-1))&lt;100%,(CT38/CU38)-1,"N/A"),"")</f>
        <v/>
      </c>
      <c r="CW38" s="52">
        <f t="shared" si="53"/>
        <v>0</v>
      </c>
      <c r="CX38" s="50">
        <v>0</v>
      </c>
      <c r="CY38" s="51" t="str">
        <f>IFERROR(IF(AND(CW38&lt;0,CX38&lt;0),((CW38-CX38)/CX38),((CW38-CX38)/ABS(CX38))),"")</f>
        <v/>
      </c>
      <c r="CZ38" s="52">
        <f t="shared" si="55"/>
        <v>0</v>
      </c>
      <c r="DA38" s="50">
        <v>0</v>
      </c>
      <c r="DB38" s="51" t="str">
        <f t="shared" ref="DB38" si="1160">IFERROR(IF((ABS((CZ38/DA38)-1))&lt;100%,(CZ38/DA38)-1,"N/A"),"")</f>
        <v/>
      </c>
      <c r="DC38" s="52">
        <f t="shared" si="57"/>
        <v>0</v>
      </c>
      <c r="DD38" s="50">
        <v>0</v>
      </c>
      <c r="DE38" s="51" t="str">
        <f t="shared" ref="DE38" si="1161">IFERROR(IF((ABS((DC38/DD38)-1))&lt;100%,(DC38/DD38)-1,"N/A"),"")</f>
        <v/>
      </c>
      <c r="DF38" s="52">
        <f t="shared" si="59"/>
        <v>0</v>
      </c>
      <c r="DG38" s="50">
        <v>0</v>
      </c>
      <c r="DH38" s="51" t="str">
        <f>IFERROR(IF(AND(DF38&lt;0,DG38&lt;0),((DF38-DG38)/DG38),((DF38-DG38)/ABS(DG38))),"")</f>
        <v/>
      </c>
      <c r="DI38" s="52">
        <f t="shared" si="61"/>
        <v>0</v>
      </c>
      <c r="DJ38" s="50">
        <v>0</v>
      </c>
      <c r="DK38" s="51" t="str">
        <f t="shared" ref="DK38" si="1162">IFERROR(IF((ABS((DI38/DJ38)-1))&lt;100%,(DI38/DJ38)-1,"N/A"),"")</f>
        <v/>
      </c>
      <c r="DL38" s="333"/>
      <c r="DM38" s="336">
        <v>0</v>
      </c>
      <c r="DN38" s="337">
        <v>0</v>
      </c>
      <c r="DO38" s="338" t="str">
        <f t="shared" ref="DO38" si="1163">IFERROR(IF((ABS((DM38/DN38)-1))&lt;100%,(DM38/DN38)-1,"N/A"),"")</f>
        <v/>
      </c>
      <c r="DP38" s="336">
        <v>0</v>
      </c>
      <c r="DQ38" s="337">
        <v>0</v>
      </c>
      <c r="DR38" s="338" t="str">
        <f t="shared" ref="DR38" si="1164">IFERROR(IF((ABS((DP38/DQ38)-1))&lt;100%,(DP38/DQ38)-1,"N/A"),"")</f>
        <v/>
      </c>
      <c r="DS38" s="336">
        <v>0</v>
      </c>
      <c r="DT38" s="337">
        <v>0</v>
      </c>
      <c r="DU38" s="338" t="str">
        <f t="shared" ref="DU38" si="1165">IFERROR(IF((ABS((DS38/DT38)-1))&lt;100%,(DS38/DT38)-1,"N/A"),"")</f>
        <v/>
      </c>
      <c r="DV38" s="336">
        <v>0</v>
      </c>
      <c r="DW38" s="337">
        <v>0</v>
      </c>
      <c r="DX38" s="338" t="str">
        <f t="shared" ref="DX38" si="1166">IFERROR(IF((ABS((DV38/DW38)-1))&lt;100%,(DV38/DW38)-1,"N/A"),"")</f>
        <v/>
      </c>
      <c r="DY38" s="336">
        <v>0</v>
      </c>
      <c r="DZ38" s="337">
        <v>0</v>
      </c>
      <c r="EA38" s="338" t="str">
        <f t="shared" ref="EA38" si="1167">IFERROR(IF((ABS((DY38/DZ38)-1))&lt;100%,(DY38/DZ38)-1,"N/A"),"")</f>
        <v/>
      </c>
      <c r="EB38" s="336">
        <v>0</v>
      </c>
      <c r="EC38" s="337">
        <v>0</v>
      </c>
      <c r="ED38" s="338" t="str">
        <f t="shared" ref="ED38" si="1168">IFERROR(IF((ABS((EB38/EC38)-1))&lt;100%,(EB38/EC38)-1,"N/A"),"")</f>
        <v/>
      </c>
      <c r="EE38" s="336">
        <v>0</v>
      </c>
      <c r="EF38" s="337">
        <v>0</v>
      </c>
      <c r="EG38" s="338" t="str">
        <f t="shared" ref="EG38" si="1169">IFERROR(IF((ABS((EE38/EF38)-1))&lt;100%,(EE38/EF38)-1,"N/A"),"")</f>
        <v/>
      </c>
      <c r="EH38" s="333"/>
      <c r="EI38" s="336">
        <v>0</v>
      </c>
      <c r="EJ38" s="337">
        <v>0</v>
      </c>
      <c r="EK38" s="338" t="str">
        <f t="shared" ref="EK38" si="1170">IFERROR(IF((ABS((EI38/EJ38)-1))&lt;100%,(EI38/EJ38)-1,"N/A"),"")</f>
        <v/>
      </c>
      <c r="EL38" s="336">
        <v>0</v>
      </c>
      <c r="EM38" s="337">
        <v>0</v>
      </c>
      <c r="EN38" s="338" t="str">
        <f t="shared" ref="EN38" si="1171">IFERROR(IF((ABS((EL38/EM38)-1))&lt;100%,(EL38/EM38)-1,"N/A"),"")</f>
        <v/>
      </c>
      <c r="EO38" s="336">
        <v>0</v>
      </c>
      <c r="EP38" s="337">
        <v>0</v>
      </c>
      <c r="EQ38" s="338" t="str">
        <f t="shared" ref="EQ38" si="1172">IFERROR(IF((ABS((EO38/EP38)-1))&lt;100%,(EO38/EP38)-1,"N/A"),"")</f>
        <v/>
      </c>
      <c r="ER38" s="336">
        <v>0</v>
      </c>
      <c r="ES38" s="337">
        <v>0</v>
      </c>
      <c r="ET38" s="338" t="str">
        <f t="shared" ref="ET38" si="1173">IFERROR(IF((ABS((ER38/ES38)-1))&lt;100%,(ER38/ES38)-1,"N/A"),"")</f>
        <v/>
      </c>
      <c r="EU38" s="336">
        <v>0</v>
      </c>
      <c r="EV38" s="337">
        <v>0</v>
      </c>
      <c r="EW38" s="338" t="str">
        <f t="shared" ref="EW38" si="1174">IFERROR(IF((ABS((EU38/EV38)-1))&lt;100%,(EU38/EV38)-1,"N/A"),"")</f>
        <v/>
      </c>
      <c r="EX38" s="336">
        <v>0</v>
      </c>
      <c r="EY38" s="337">
        <v>0</v>
      </c>
      <c r="EZ38" s="338" t="str">
        <f t="shared" ref="EZ38" si="1175">IFERROR(IF((ABS((EX38/EY38)-1))&lt;100%,(EX38/EY38)-1,"N/A"),"")</f>
        <v/>
      </c>
      <c r="FA38" s="336">
        <v>0</v>
      </c>
      <c r="FB38" s="337">
        <v>0</v>
      </c>
      <c r="FC38" s="338" t="str">
        <f t="shared" ref="FC38" si="1176">IFERROR(IF((ABS((FA38/FB38)-1))&lt;100%,(FA38/FB38)-1,"N/A"),"")</f>
        <v/>
      </c>
      <c r="FD38" s="333"/>
      <c r="FE38" s="336">
        <v>0</v>
      </c>
      <c r="FF38" s="337">
        <v>0</v>
      </c>
      <c r="FG38" s="338" t="str">
        <f t="shared" ref="FG38" si="1177">IFERROR(IF((ABS((FE38/FF38)-1))&lt;100%,(FE38/FF38)-1,"N/A"),"")</f>
        <v/>
      </c>
      <c r="FH38" s="336">
        <v>0</v>
      </c>
      <c r="FI38" s="337">
        <v>0</v>
      </c>
      <c r="FJ38" s="338" t="str">
        <f t="shared" ref="FJ38" si="1178">IFERROR(IF((ABS((FH38/FI38)-1))&lt;100%,(FH38/FI38)-1,"N/A"),"")</f>
        <v/>
      </c>
      <c r="FK38" s="336">
        <v>0</v>
      </c>
      <c r="FL38" s="337">
        <v>0</v>
      </c>
      <c r="FM38" s="338" t="str">
        <f t="shared" ref="FM38" si="1179">IFERROR(IF((ABS((FK38/FL38)-1))&lt;100%,(FK38/FL38)-1,"N/A"),"")</f>
        <v/>
      </c>
      <c r="FN38" s="336">
        <v>0</v>
      </c>
      <c r="FO38" s="337">
        <v>0</v>
      </c>
      <c r="FP38" s="338" t="str">
        <f t="shared" ref="FP38" si="1180">IFERROR(IF((ABS((FN38/FO38)-1))&lt;100%,(FN38/FO38)-1,"N/A"),"")</f>
        <v/>
      </c>
      <c r="FQ38" s="336">
        <v>0</v>
      </c>
      <c r="FR38" s="337">
        <v>0</v>
      </c>
      <c r="FS38" s="338" t="str">
        <f t="shared" ref="FS38" si="1181">IFERROR(IF((ABS((FQ38/FR38)-1))&lt;100%,(FQ38/FR38)-1,"N/A"),"")</f>
        <v/>
      </c>
      <c r="FT38" s="336">
        <v>0</v>
      </c>
      <c r="FU38" s="337">
        <v>0</v>
      </c>
      <c r="FV38" s="338" t="str">
        <f t="shared" ref="FV38" si="1182">IFERROR(IF((ABS((FT38/FU38)-1))&lt;100%,(FT38/FU38)-1,"N/A"),"")</f>
        <v/>
      </c>
      <c r="FW38" s="336">
        <v>0</v>
      </c>
      <c r="FX38" s="337">
        <v>0</v>
      </c>
      <c r="FY38" s="338" t="str">
        <f t="shared" ref="FY38" si="1183">IFERROR(IF((ABS((FW38/FX38)-1))&lt;100%,(FW38/FX38)-1,"N/A"),"")</f>
        <v/>
      </c>
      <c r="GA38" s="336">
        <v>0</v>
      </c>
      <c r="GB38" s="337">
        <v>0</v>
      </c>
      <c r="GC38" s="338" t="str">
        <f t="shared" ref="GC38" si="1184">IFERROR(IF((ABS((GA38/GB38)-1))&lt;100%,(GA38/GB38)-1,"N/A"),"")</f>
        <v/>
      </c>
      <c r="GD38" s="336">
        <v>0</v>
      </c>
      <c r="GE38" s="337">
        <v>0</v>
      </c>
      <c r="GF38" s="338" t="str">
        <f t="shared" ref="GF38" si="1185">IFERROR(IF((ABS((GD38/GE38)-1))&lt;100%,(GD38/GE38)-1,"N/A"),"")</f>
        <v/>
      </c>
      <c r="GG38" s="336">
        <v>0</v>
      </c>
      <c r="GH38" s="337">
        <v>0</v>
      </c>
      <c r="GI38" s="338" t="str">
        <f t="shared" ref="GI38" si="1186">IFERROR(IF((ABS((GG38/GH38)-1))&lt;100%,(GG38/GH38)-1,"N/A"),"")</f>
        <v/>
      </c>
      <c r="GJ38" s="336">
        <v>0</v>
      </c>
      <c r="GK38" s="337">
        <v>0</v>
      </c>
      <c r="GL38" s="338" t="str">
        <f t="shared" ref="GL38" si="1187">IFERROR(IF((ABS((GJ38/GK38)-1))&lt;100%,(GJ38/GK38)-1,"N/A"),"")</f>
        <v/>
      </c>
      <c r="GM38" s="336">
        <v>0</v>
      </c>
      <c r="GN38" s="337">
        <v>0</v>
      </c>
      <c r="GO38" s="338" t="str">
        <f t="shared" ref="GO38" si="1188">IFERROR(IF((ABS((GM38/GN38)-1))&lt;100%,(GM38/GN38)-1,"N/A"),"")</f>
        <v/>
      </c>
      <c r="GP38" s="336">
        <v>0</v>
      </c>
      <c r="GQ38" s="337">
        <v>0</v>
      </c>
      <c r="GR38" s="338" t="str">
        <f t="shared" ref="GR38" si="1189">IFERROR(IF((ABS((GP38/GQ38)-1))&lt;100%,(GP38/GQ38)-1,"N/A"),"")</f>
        <v/>
      </c>
      <c r="GS38" s="336">
        <v>0</v>
      </c>
      <c r="GT38" s="337">
        <v>0</v>
      </c>
      <c r="GU38" s="338" t="str">
        <f t="shared" ref="GU38" si="1190">IFERROR(IF((ABS((GS38/GT38)-1))&lt;100%,(GS38/GT38)-1,"N/A"),"")</f>
        <v/>
      </c>
      <c r="GW38" s="336">
        <v>0</v>
      </c>
      <c r="GX38" s="337">
        <v>0</v>
      </c>
      <c r="GY38" s="338" t="str">
        <f t="shared" ref="GY38" si="1191">IFERROR(IF((ABS((GW38/GX38)-1))&lt;100%,(GW38/GX38)-1,"N/A"),"")</f>
        <v/>
      </c>
      <c r="GZ38" s="336">
        <v>0</v>
      </c>
      <c r="HA38" s="337">
        <v>0</v>
      </c>
      <c r="HB38" s="338" t="str">
        <f t="shared" ref="HB38" si="1192">IFERROR(IF((ABS((GZ38/HA38)-1))&lt;100%,(GZ38/HA38)-1,"N/A"),"")</f>
        <v/>
      </c>
      <c r="HC38" s="336">
        <v>0</v>
      </c>
      <c r="HD38" s="337">
        <v>0</v>
      </c>
      <c r="HE38" s="338" t="str">
        <f t="shared" ref="HE38" si="1193">IFERROR(IF((ABS((HC38/HD38)-1))&lt;100%,(HC38/HD38)-1,"N/A"),"")</f>
        <v/>
      </c>
      <c r="HF38" s="336">
        <v>0</v>
      </c>
      <c r="HG38" s="337">
        <v>0</v>
      </c>
      <c r="HH38" s="338" t="str">
        <f t="shared" ref="HH38" si="1194">IFERROR(IF((ABS((HF38/HG38)-1))&lt;100%,(HF38/HG38)-1,"N/A"),"")</f>
        <v/>
      </c>
      <c r="HI38" s="336">
        <v>0</v>
      </c>
      <c r="HJ38" s="337">
        <v>0</v>
      </c>
      <c r="HK38" s="338" t="str">
        <f t="shared" ref="HK38" si="1195">IFERROR(IF((ABS((HI38/HJ38)-1))&lt;100%,(HI38/HJ38)-1,"N/A"),"")</f>
        <v/>
      </c>
      <c r="HL38" s="336">
        <v>0</v>
      </c>
      <c r="HM38" s="337">
        <v>0</v>
      </c>
      <c r="HN38" s="338" t="str">
        <f t="shared" ref="HN38" si="1196">IFERROR(IF((ABS((HL38/HM38)-1))&lt;100%,(HL38/HM38)-1,"N/A"),"")</f>
        <v/>
      </c>
      <c r="HO38" s="336">
        <v>0</v>
      </c>
      <c r="HP38" s="337">
        <v>0</v>
      </c>
      <c r="HQ38" s="338" t="str">
        <f t="shared" ref="HQ38" si="1197">IFERROR(IF((ABS((HO38/HP38)-1))&lt;100%,(HO38/HP38)-1,"N/A"),"")</f>
        <v/>
      </c>
      <c r="HS38" s="336">
        <v>0</v>
      </c>
      <c r="HT38" s="337">
        <v>0</v>
      </c>
      <c r="HU38" s="338" t="str">
        <f t="shared" ref="HU38" si="1198">IFERROR(IF((ABS((HS38/HT38)-1))&lt;100%,(HS38/HT38)-1,"N/A"),"")</f>
        <v/>
      </c>
      <c r="HV38" s="336">
        <v>0</v>
      </c>
      <c r="HW38" s="337">
        <v>0</v>
      </c>
      <c r="HX38" s="338" t="str">
        <f t="shared" ref="HX38" si="1199">IFERROR(IF((ABS((HV38/HW38)-1))&lt;100%,(HV38/HW38)-1,"N/A"),"")</f>
        <v/>
      </c>
      <c r="HY38" s="336">
        <v>0</v>
      </c>
      <c r="HZ38" s="337">
        <v>0</v>
      </c>
      <c r="IA38" s="338" t="str">
        <f t="shared" ref="IA38" si="1200">IFERROR(IF((ABS((HY38/HZ38)-1))&lt;100%,(HY38/HZ38)-1,"N/A"),"")</f>
        <v/>
      </c>
      <c r="IB38" s="336">
        <v>0</v>
      </c>
      <c r="IC38" s="337">
        <v>0</v>
      </c>
      <c r="ID38" s="338" t="str">
        <f t="shared" ref="ID38" si="1201">IFERROR(IF((ABS((IB38/IC38)-1))&lt;100%,(IB38/IC38)-1,"N/A"),"")</f>
        <v/>
      </c>
      <c r="IE38" s="336">
        <v>0</v>
      </c>
      <c r="IF38" s="337">
        <v>0</v>
      </c>
      <c r="IG38" s="338" t="str">
        <f t="shared" ref="IG38" si="1202">IFERROR(IF((ABS((IE38/IF38)-1))&lt;100%,(IE38/IF38)-1,"N/A"),"")</f>
        <v/>
      </c>
      <c r="IH38" s="336">
        <v>0</v>
      </c>
      <c r="II38" s="337">
        <v>0</v>
      </c>
      <c r="IJ38" s="338" t="str">
        <f t="shared" ref="IJ38" si="1203">IFERROR(IF((ABS((IH38/II38)-1))&lt;100%,(IH38/II38)-1,"N/A"),"")</f>
        <v/>
      </c>
      <c r="IK38" s="336">
        <v>0</v>
      </c>
      <c r="IL38" s="337">
        <v>0</v>
      </c>
      <c r="IM38" s="338" t="str">
        <f t="shared" ref="IM38" si="1204">IFERROR(IF((ABS((IK38/IL38)-1))&lt;100%,(IK38/IL38)-1,"N/A"),"")</f>
        <v/>
      </c>
    </row>
    <row r="39" spans="1:247" s="64" customFormat="1" ht="11.25" hidden="1" outlineLevel="1">
      <c r="A39" s="57" t="s">
        <v>35</v>
      </c>
      <c r="B39" s="57"/>
      <c r="C39" s="58" t="s">
        <v>307</v>
      </c>
      <c r="D39" s="59" t="s">
        <v>308</v>
      </c>
      <c r="E39" s="59" t="s">
        <v>308</v>
      </c>
      <c r="F39" s="431"/>
      <c r="G39" s="87">
        <f>IFERROR(G38/G$8,"")</f>
        <v>0</v>
      </c>
      <c r="H39" s="87">
        <f>IFERROR(H38/H$8,"")</f>
        <v>0</v>
      </c>
      <c r="I39" s="61">
        <f>IF((ABS((G39-H39)*10000))&lt;100,(G39-H39)*10000,"N/A")</f>
        <v>0</v>
      </c>
      <c r="J39" s="87">
        <f>IFERROR(J38/J$8,"")</f>
        <v>0.23263605435583462</v>
      </c>
      <c r="K39" s="87">
        <f>IFERROR(K38/K$8,"")</f>
        <v>0</v>
      </c>
      <c r="L39" s="61" t="str">
        <f>IF((ABS((J39-K39)*10000))&lt;100,(J39-K39)*10000,"N/A")</f>
        <v>N/A</v>
      </c>
      <c r="M39" s="87">
        <f>IFERROR(M38/M$8,"")</f>
        <v>0</v>
      </c>
      <c r="N39" s="87">
        <f>IFERROR(N38/N$8,"")</f>
        <v>0</v>
      </c>
      <c r="O39" s="61">
        <f>IF((ABS((M39-N39)*10000))&lt;100,(M39-N39)*10000,"N/A")</f>
        <v>0</v>
      </c>
      <c r="P39" s="87">
        <f>IFERROR(P38/P$8,"")</f>
        <v>0.24529299966267515</v>
      </c>
      <c r="Q39" s="87">
        <f>IFERROR(Q38/Q$8,"")</f>
        <v>0</v>
      </c>
      <c r="R39" s="61" t="str">
        <f>IF((ABS((P39-Q39)*10000))&lt;100,(P39-Q39)*10000,"N/A")</f>
        <v>N/A</v>
      </c>
      <c r="S39" s="87">
        <f>IFERROR(S38/S$8,"")</f>
        <v>0.23437613556117234</v>
      </c>
      <c r="T39" s="87">
        <f>IFERROR(T38/T$8,"")</f>
        <v>0</v>
      </c>
      <c r="U39" s="61" t="str">
        <f>IF((ABS((S39-T39)*10000))&lt;100,(S39-T39)*10000,"N/A")</f>
        <v>N/A</v>
      </c>
      <c r="V39" s="87">
        <f>IFERROR(V38/V$8,"")</f>
        <v>0</v>
      </c>
      <c r="W39" s="87">
        <f>IFERROR(W38/W$8,"")</f>
        <v>0</v>
      </c>
      <c r="X39" s="61">
        <f>IF((ABS((V39-W39)*10000))&lt;100,(V39-W39)*10000,"N/A")</f>
        <v>0</v>
      </c>
      <c r="Y39" s="87">
        <f>IFERROR(Y38/Y$8,"")</f>
        <v>0.23788820712247022</v>
      </c>
      <c r="Z39" s="87">
        <f>IFERROR(Z38/Z$8,"")</f>
        <v>0</v>
      </c>
      <c r="AA39" s="61" t="str">
        <f>IF((ABS((Y39-Z39)*10000))&lt;100,(Y39-Z39)*10000,"N/A")</f>
        <v>N/A</v>
      </c>
      <c r="AB39" s="62"/>
      <c r="AC39" s="87">
        <f>IFERROR(AC38/AC$8,"")</f>
        <v>0</v>
      </c>
      <c r="AD39" s="87">
        <f>IFERROR(AD38/AD$8,"")</f>
        <v>0</v>
      </c>
      <c r="AE39" s="61">
        <f>IF((ABS((AC39-AD39)*10000))&lt;100,(AC39-AD39)*10000,"N/A")</f>
        <v>0</v>
      </c>
      <c r="AF39" s="87">
        <f>IFERROR(AF38/AF$8,"")</f>
        <v>0.24212183840766624</v>
      </c>
      <c r="AG39" s="87">
        <f>IFERROR(AG38/AG$8,"")</f>
        <v>0.23263605435583462</v>
      </c>
      <c r="AH39" s="61">
        <f>IF((ABS((AF39-AG39)*10000))&lt;100,(AF39-AG39)*10000,"N/A")</f>
        <v>94.857840518316195</v>
      </c>
      <c r="AI39" s="87">
        <f>IFERROR(AI38/AI$8,"")</f>
        <v>0.2341990681734307</v>
      </c>
      <c r="AJ39" s="87">
        <f>IFERROR(AJ38/AJ$8,"")</f>
        <v>0</v>
      </c>
      <c r="AK39" s="61" t="str">
        <f>IF((ABS((AI39-AJ39)*10000))&lt;100,(AI39-AJ39)*10000,"N/A")</f>
        <v>N/A</v>
      </c>
      <c r="AL39" s="87">
        <f>IFERROR(AL38/AL$8,"")</f>
        <v>0.24162112945342756</v>
      </c>
      <c r="AM39" s="87">
        <f>IFERROR(AM38/AM$8,"")</f>
        <v>0.24529299966267515</v>
      </c>
      <c r="AN39" s="61">
        <f>IF((ABS((AL39-AM39)*10000))&lt;100,(AL39-AM39)*10000,"N/A")</f>
        <v>-36.718702092475851</v>
      </c>
      <c r="AO39" s="87">
        <f>IFERROR(AO38/AO$8,"")</f>
        <v>0.24258280903590757</v>
      </c>
      <c r="AP39" s="87">
        <f>IFERROR(AP38/AP$8,"")</f>
        <v>0.23437613556117234</v>
      </c>
      <c r="AQ39" s="61">
        <f>IF((ABS((AO39-AP39)*10000))&lt;100,(AO39-AP39)*10000,"N/A")</f>
        <v>82.066734747352214</v>
      </c>
      <c r="AR39" s="87">
        <f>IFERROR(AR38/AR$8,"")</f>
        <v>0.23963980998093073</v>
      </c>
      <c r="AS39" s="87">
        <f>IFERROR(AS38/AS$8,"")</f>
        <v>0</v>
      </c>
      <c r="AT39" s="61" t="str">
        <f>IF((ABS((AR39-AS39)*10000))&lt;100,(AR39-AS39)*10000,"N/A")</f>
        <v>N/A</v>
      </c>
      <c r="AU39" s="88">
        <f>IFERROR(AU38/AU$8,"")</f>
        <v>0.24174279579984714</v>
      </c>
      <c r="AV39" s="87">
        <f>IFERROR(AV38/AV$8,"")</f>
        <v>0.23788820712247022</v>
      </c>
      <c r="AW39" s="61">
        <f>IF((ABS((AU39-AV39)*10000))&lt;100,(AU39-AV39)*10000,"N/A")</f>
        <v>38.545886773769247</v>
      </c>
      <c r="AX39" s="62"/>
      <c r="AY39" s="87">
        <v>0</v>
      </c>
      <c r="AZ39" s="87">
        <f>IFERROR(AZ38/AZ$8,"")</f>
        <v>0</v>
      </c>
      <c r="BA39" s="61">
        <f>IF((ABS((AY39-AZ39)*10000))&lt;100,(AY39-AZ39)*10000,"N/A")</f>
        <v>0</v>
      </c>
      <c r="BB39" s="87">
        <v>0</v>
      </c>
      <c r="BC39" s="87">
        <f>IFERROR(BC38/BC$8,"")</f>
        <v>0.24212183840766624</v>
      </c>
      <c r="BD39" s="61" t="str">
        <f>IF((ABS((BB39-BC39)*10000))&lt;100,(BB39-BC39)*10000,"N/A")</f>
        <v>N/A</v>
      </c>
      <c r="BE39" s="88">
        <v>0</v>
      </c>
      <c r="BF39" s="87">
        <f>IFERROR(BF38/BF$8,"")</f>
        <v>0.2341990681734307</v>
      </c>
      <c r="BG39" s="61" t="str">
        <f>IF((ABS((BE39-BF39)*10000))&lt;100,(BE39-BF39)*10000,"N/A")</f>
        <v>N/A</v>
      </c>
      <c r="BH39" s="88">
        <v>0</v>
      </c>
      <c r="BI39" s="87">
        <f>IFERROR(BI38/BI$8,"")</f>
        <v>0.24162112945342756</v>
      </c>
      <c r="BJ39" s="61" t="str">
        <f>IF((ABS((BH39-BI39)*10000))&lt;100,(BH39-BI39)*10000,"N/A")</f>
        <v>N/A</v>
      </c>
      <c r="BK39" s="87">
        <v>0</v>
      </c>
      <c r="BL39" s="87">
        <f>IFERROR(BL38/BL$8,"")</f>
        <v>0.24258280903590757</v>
      </c>
      <c r="BM39" s="61" t="str">
        <f>IF((ABS((BK39-BL39)*10000))&lt;100,(BK39-BL39)*10000,"N/A")</f>
        <v>N/A</v>
      </c>
      <c r="BN39" s="88">
        <v>0</v>
      </c>
      <c r="BO39" s="87">
        <f>IFERROR(BO38/BO$8,"")</f>
        <v>0.23963980998093073</v>
      </c>
      <c r="BP39" s="61" t="str">
        <f>IF((ABS((BN39-BO39)*10000))&lt;100,(BN39-BO39)*10000,"N/A")</f>
        <v>N/A</v>
      </c>
      <c r="BQ39" s="88">
        <v>0</v>
      </c>
      <c r="BR39" s="87">
        <f>IFERROR(BR38/BR$8,"")</f>
        <v>0.24174279579984714</v>
      </c>
      <c r="BS39" s="61" t="str">
        <f>IF((ABS((BQ39-BR39)*10000))&lt;100,(BQ39-BR39)*10000,"N/A")</f>
        <v>N/A</v>
      </c>
      <c r="BT39" s="62"/>
      <c r="BU39" s="88">
        <f t="shared" si="35"/>
        <v>0</v>
      </c>
      <c r="BV39" s="87">
        <f>IFERROR(BV38/BV$8,"")</f>
        <v>0</v>
      </c>
      <c r="BW39" s="61">
        <f>IF((ABS((BU39-BV39)*10000))&lt;100,(BU39-BV39)*10000,"N/A")</f>
        <v>0</v>
      </c>
      <c r="BX39" s="88">
        <f t="shared" si="37"/>
        <v>0</v>
      </c>
      <c r="BY39" s="87">
        <f>IFERROR(BY38/BY$8,"")</f>
        <v>0</v>
      </c>
      <c r="BZ39" s="61">
        <f>IF((ABS((BX39-BY39)*10000))&lt;100,(BX39-BY39)*10000,"N/A")</f>
        <v>0</v>
      </c>
      <c r="CA39" s="88">
        <f t="shared" si="39"/>
        <v>0</v>
      </c>
      <c r="CB39" s="87">
        <f>IFERROR(CB38/CB$8,"")</f>
        <v>0</v>
      </c>
      <c r="CC39" s="61">
        <f>IF((ABS((CA39-CB39)*10000))&lt;100,(CA39-CB39)*10000,"N/A")</f>
        <v>0</v>
      </c>
      <c r="CD39" s="88">
        <f t="shared" si="41"/>
        <v>0</v>
      </c>
      <c r="CE39" s="87">
        <f>IFERROR(CE38/CE$8,"")</f>
        <v>0</v>
      </c>
      <c r="CF39" s="61">
        <f>IF((ABS((CD39-CE39)*10000))&lt;100,(CD39-CE39)*10000,"N/A")</f>
        <v>0</v>
      </c>
      <c r="CG39" s="88">
        <f t="shared" si="43"/>
        <v>0</v>
      </c>
      <c r="CH39" s="87">
        <f>IFERROR(CH38/CH$8,"")</f>
        <v>0</v>
      </c>
      <c r="CI39" s="61">
        <f>IF((ABS((CG39-CH39)*10000))&lt;100,(CG39-CH39)*10000,"N/A")</f>
        <v>0</v>
      </c>
      <c r="CJ39" s="88">
        <f t="shared" si="45"/>
        <v>0</v>
      </c>
      <c r="CK39" s="87">
        <f>IFERROR(CK38/CK$8,"")</f>
        <v>0</v>
      </c>
      <c r="CL39" s="61">
        <f>IF((ABS((CJ39-CK39)*10000))&lt;100,(CJ39-CK39)*10000,"N/A")</f>
        <v>0</v>
      </c>
      <c r="CM39" s="88">
        <f t="shared" si="47"/>
        <v>0</v>
      </c>
      <c r="CN39" s="87">
        <f>IFERROR(CN38/CN$8,"")</f>
        <v>0</v>
      </c>
      <c r="CO39" s="61">
        <f>IF((ABS((CM39-CN39)*10000))&lt;100,(CM39-CN39)*10000,"N/A")</f>
        <v>0</v>
      </c>
      <c r="CP39" s="62"/>
      <c r="CQ39" s="88">
        <f t="shared" si="49"/>
        <v>0</v>
      </c>
      <c r="CR39" s="87">
        <f>IFERROR(CR38/CR$8,"")</f>
        <v>0</v>
      </c>
      <c r="CS39" s="61">
        <f>IF((ABS((CQ39-CR39)*10000))&lt;1000,(CQ39-CR39)*10000,"N/A")</f>
        <v>0</v>
      </c>
      <c r="CT39" s="88">
        <f t="shared" si="51"/>
        <v>0</v>
      </c>
      <c r="CU39" s="87">
        <f>IFERROR(CU38/CU$8,"")</f>
        <v>0</v>
      </c>
      <c r="CV39" s="61">
        <f>IF((ABS((CT39-CU39)*10000))&lt;100,(CT39-CU39)*10000,"N/A")</f>
        <v>0</v>
      </c>
      <c r="CW39" s="88">
        <f t="shared" si="53"/>
        <v>0</v>
      </c>
      <c r="CX39" s="87">
        <f>IFERROR(CX38/CX$8,"")</f>
        <v>0</v>
      </c>
      <c r="CY39" s="61">
        <f>(CW39-CX39)*10000</f>
        <v>0</v>
      </c>
      <c r="CZ39" s="88">
        <f t="shared" si="55"/>
        <v>0</v>
      </c>
      <c r="DA39" s="87">
        <f>IFERROR(DA38/DA$8,"")</f>
        <v>0</v>
      </c>
      <c r="DB39" s="61">
        <f>IF((ABS((CZ39-DA39)*10000))&lt;100,(CZ39-DA39)*10000,"N/A")</f>
        <v>0</v>
      </c>
      <c r="DC39" s="88">
        <f t="shared" si="57"/>
        <v>0</v>
      </c>
      <c r="DD39" s="87">
        <f>IFERROR(DD38/DD$8,"")</f>
        <v>0</v>
      </c>
      <c r="DE39" s="61">
        <f>IF((ABS((DC39-DD39)*10000))&lt;100,(DC39-DD39)*10000,"N/A")</f>
        <v>0</v>
      </c>
      <c r="DF39" s="88">
        <f t="shared" si="59"/>
        <v>0</v>
      </c>
      <c r="DG39" s="87">
        <f>IFERROR(DG38/DG$8,"")</f>
        <v>0</v>
      </c>
      <c r="DH39" s="61">
        <f>(DF39-DG39)*10000</f>
        <v>0</v>
      </c>
      <c r="DI39" s="88">
        <f t="shared" si="61"/>
        <v>0</v>
      </c>
      <c r="DJ39" s="87">
        <f>IFERROR(DJ38/DJ$8,"")</f>
        <v>0</v>
      </c>
      <c r="DK39" s="61">
        <f>IF((ABS((DI39-DJ39)*10000))&lt;100,(DI39-DJ39)*10000,"N/A")</f>
        <v>0</v>
      </c>
      <c r="DL39" s="62"/>
      <c r="DM39" s="88">
        <f>IFERROR(DM38/DM$8,"")</f>
        <v>0</v>
      </c>
      <c r="DN39" s="87">
        <f>IFERROR(DN38/DN$8,"")</f>
        <v>0</v>
      </c>
      <c r="DO39" s="61">
        <f>IF((ABS((DM39-DN39)*10000))&lt;100,(DM39-DN39)*10000,"N/A")</f>
        <v>0</v>
      </c>
      <c r="DP39" s="88">
        <f>IFERROR(DP38/DP$8,"")</f>
        <v>0</v>
      </c>
      <c r="DQ39" s="87">
        <f>IFERROR(DQ38/DQ$8,"")</f>
        <v>0</v>
      </c>
      <c r="DR39" s="61">
        <f>IF((ABS((DP39-DQ39)*10000))&lt;100,(DP39-DQ39)*10000,"N/A")</f>
        <v>0</v>
      </c>
      <c r="DS39" s="88">
        <f>IFERROR(DS38/DS$8,"")</f>
        <v>0</v>
      </c>
      <c r="DT39" s="87">
        <f>IFERROR(DT38/DT$8,"")</f>
        <v>0</v>
      </c>
      <c r="DU39" s="61">
        <f>IF((ABS((DS39-DT39)*10000))&lt;100,(DS39-DT39)*10000,"N/A")</f>
        <v>0</v>
      </c>
      <c r="DV39" s="88">
        <f>IFERROR(DV38/DV$8,"")</f>
        <v>0</v>
      </c>
      <c r="DW39" s="87">
        <f>IFERROR(DW38/DW$8,"")</f>
        <v>0</v>
      </c>
      <c r="DX39" s="61">
        <f>IF((ABS((DV39-DW39)*10000))&lt;100,(DV39-DW39)*10000,"N/A")</f>
        <v>0</v>
      </c>
      <c r="DY39" s="88">
        <f>IFERROR(DY38/DY$8,"")</f>
        <v>0</v>
      </c>
      <c r="DZ39" s="87">
        <f>IFERROR(DZ38/DZ$8,"")</f>
        <v>0</v>
      </c>
      <c r="EA39" s="61">
        <f>IF((ABS((DY39-DZ39)*10000))&lt;100,(DY39-DZ39)*10000,"N/A")</f>
        <v>0</v>
      </c>
      <c r="EB39" s="88">
        <f>IFERROR(EB38/EB$8,"")</f>
        <v>0</v>
      </c>
      <c r="EC39" s="87">
        <f>IFERROR(EC38/EC$8,"")</f>
        <v>0</v>
      </c>
      <c r="ED39" s="61">
        <f>IF((ABS((EB39-EC39)*10000))&lt;100,(EB39-EC39)*10000,"N/A")</f>
        <v>0</v>
      </c>
      <c r="EE39" s="88">
        <f>IFERROR(EE38/EE$8,"")</f>
        <v>0</v>
      </c>
      <c r="EF39" s="87">
        <f>IFERROR(EF38/EF$8,"")</f>
        <v>0</v>
      </c>
      <c r="EG39" s="61">
        <f>IF((ABS((EE39-EF39)*10000))&lt;100,(EE39-EF39)*10000,"N/A")</f>
        <v>0</v>
      </c>
      <c r="EH39" s="62"/>
      <c r="EI39" s="88">
        <f>IFERROR(EI38/EI$8,"")</f>
        <v>0</v>
      </c>
      <c r="EJ39" s="87">
        <f>IFERROR(EJ38/EJ$8,"")</f>
        <v>0</v>
      </c>
      <c r="EK39" s="61">
        <f>IF((ABS((EI39-EJ39)*10000))&lt;100,(EI39-EJ39)*10000,"N/A")</f>
        <v>0</v>
      </c>
      <c r="EL39" s="88">
        <f>IFERROR(EL38/EL$8,"")</f>
        <v>0</v>
      </c>
      <c r="EM39" s="87">
        <f>IFERROR(EM38/EM$8,"")</f>
        <v>0</v>
      </c>
      <c r="EN39" s="61">
        <f>IF((ABS((EL39-EM39)*10000))&lt;100,(EL39-EM39)*10000,"N/A")</f>
        <v>0</v>
      </c>
      <c r="EO39" s="88">
        <f>IFERROR(EO38/EO$8,"")</f>
        <v>0</v>
      </c>
      <c r="EP39" s="87">
        <f>IFERROR(EP38/EP$8,"")</f>
        <v>0</v>
      </c>
      <c r="EQ39" s="61">
        <f>IF((ABS((EO39-EP39)*10000))&lt;100,(EO39-EP39)*10000,"N/A")</f>
        <v>0</v>
      </c>
      <c r="ER39" s="88">
        <f>IFERROR(ER38/ER$8,"")</f>
        <v>0</v>
      </c>
      <c r="ES39" s="87">
        <f>IFERROR(ES38/ES$8,"")</f>
        <v>0</v>
      </c>
      <c r="ET39" s="61">
        <f>IF((ABS((ER39-ES39)*10000))&lt;100,(ER39-ES39)*10000,"N/A")</f>
        <v>0</v>
      </c>
      <c r="EU39" s="88">
        <f>IFERROR(EU38/EU$8,"")</f>
        <v>0</v>
      </c>
      <c r="EV39" s="87">
        <f>IFERROR(EV38/EV$8,"")</f>
        <v>0</v>
      </c>
      <c r="EW39" s="61">
        <f>IF((ABS((EU39-EV39)*10000))&lt;100,(EU39-EV39)*10000,"N/A")</f>
        <v>0</v>
      </c>
      <c r="EX39" s="88">
        <f>IFERROR(EX38/EX$8,"")</f>
        <v>0</v>
      </c>
      <c r="EY39" s="87">
        <f>IFERROR(EY38/EY$8,"")</f>
        <v>0</v>
      </c>
      <c r="EZ39" s="61">
        <f>IF((ABS((EX39-EY39)*10000))&lt;100,(EX39-EY39)*10000,"N/A")</f>
        <v>0</v>
      </c>
      <c r="FA39" s="88">
        <f>IFERROR(FA38/FA$8,"")</f>
        <v>0</v>
      </c>
      <c r="FB39" s="87">
        <f>IFERROR(FB38/FB$8,"")</f>
        <v>0</v>
      </c>
      <c r="FC39" s="61">
        <f>IF((ABS((FA39-FB39)*10000))&lt;100,(FA39-FB39)*10000,"N/A")</f>
        <v>0</v>
      </c>
      <c r="FD39" s="62"/>
      <c r="FE39" s="88">
        <f>IFERROR(FE38/FE$8,"")</f>
        <v>0</v>
      </c>
      <c r="FF39" s="87">
        <f>IFERROR(FF38/FF$8,"")</f>
        <v>0</v>
      </c>
      <c r="FG39" s="61">
        <f>IF((ABS((FE39-FF39)*10000))&lt;100,(FE39-FF39)*10000,"N/A")</f>
        <v>0</v>
      </c>
      <c r="FH39" s="88">
        <f>IFERROR(FH38/FH$8,"")</f>
        <v>0</v>
      </c>
      <c r="FI39" s="87">
        <f>IFERROR(FI38/FI$8,"")</f>
        <v>0</v>
      </c>
      <c r="FJ39" s="61">
        <f>IF((ABS((FH39-FI39)*10000))&lt;100,(FH39-FI39)*10000,"N/A")</f>
        <v>0</v>
      </c>
      <c r="FK39" s="88">
        <f>IFERROR(FK38/FK$8,"")</f>
        <v>0</v>
      </c>
      <c r="FL39" s="87">
        <f>IFERROR(FL38/FL$8,"")</f>
        <v>0</v>
      </c>
      <c r="FM39" s="61">
        <f>IF((ABS((FK39-FL39)*10000))&lt;100,(FK39-FL39)*10000,"N/A")</f>
        <v>0</v>
      </c>
      <c r="FN39" s="88">
        <f>IFERROR(FN38/FN$8,"")</f>
        <v>0</v>
      </c>
      <c r="FO39" s="87">
        <f>IFERROR(FO38/FO$8,"")</f>
        <v>0</v>
      </c>
      <c r="FP39" s="61">
        <f>IF((ABS((FN39-FO39)*10000))&lt;100,(FN39-FO39)*10000,"N/A")</f>
        <v>0</v>
      </c>
      <c r="FQ39" s="88">
        <f>IFERROR(FQ38/FQ$8,"")</f>
        <v>0</v>
      </c>
      <c r="FR39" s="87">
        <f>IFERROR(FR38/FR$8,"")</f>
        <v>0</v>
      </c>
      <c r="FS39" s="61">
        <f>IF((ABS((FQ39-FR39)*10000))&lt;100,(FQ39-FR39)*10000,"N/A")</f>
        <v>0</v>
      </c>
      <c r="FT39" s="88">
        <f>IFERROR(FT38/FT$8,"")</f>
        <v>0</v>
      </c>
      <c r="FU39" s="87">
        <f>IFERROR(FU38/FU$8,"")</f>
        <v>0</v>
      </c>
      <c r="FV39" s="61">
        <f>IF((ABS((FT39-FU39)*10000))&lt;100,(FT39-FU39)*10000,"N/A")</f>
        <v>0</v>
      </c>
      <c r="FW39" s="88">
        <f>IFERROR(FW38/FW$8,"")</f>
        <v>0</v>
      </c>
      <c r="FX39" s="87">
        <f>IFERROR(FX38/FX$8,"")</f>
        <v>0</v>
      </c>
      <c r="FY39" s="61">
        <f>IF((ABS((FW39-FX39)*10000))&lt;100,(FW39-FX39)*10000,"N/A")</f>
        <v>0</v>
      </c>
      <c r="GA39" s="88">
        <f>IFERROR(GA38/GA$8,"")</f>
        <v>0</v>
      </c>
      <c r="GB39" s="87">
        <f>IFERROR(GB38/GB$8,"")</f>
        <v>0</v>
      </c>
      <c r="GC39" s="61">
        <f>IF((ABS((GA39-GB39)*10000))&lt;100,(GA39-GB39)*10000,"N/A")</f>
        <v>0</v>
      </c>
      <c r="GD39" s="88">
        <f>IFERROR(GD38/GD$8,"")</f>
        <v>0</v>
      </c>
      <c r="GE39" s="87">
        <f>IFERROR(GE38/GE$8,"")</f>
        <v>0</v>
      </c>
      <c r="GF39" s="61">
        <f>IF((ABS((GD39-GE39)*10000))&lt;100,(GD39-GE39)*10000,"N/A")</f>
        <v>0</v>
      </c>
      <c r="GG39" s="88">
        <f>IFERROR(GG38/GG$8,"")</f>
        <v>0</v>
      </c>
      <c r="GH39" s="87">
        <f>IFERROR(GH38/GH$8,"")</f>
        <v>0</v>
      </c>
      <c r="GI39" s="61">
        <f>IF((ABS((GG39-GH39)*10000))&lt;100,(GG39-GH39)*10000,"N/A")</f>
        <v>0</v>
      </c>
      <c r="GJ39" s="88">
        <f>IFERROR(GJ38/GJ$8,"")</f>
        <v>0</v>
      </c>
      <c r="GK39" s="87">
        <f>IFERROR(GK38/GK$8,"")</f>
        <v>0</v>
      </c>
      <c r="GL39" s="61">
        <f>IF((ABS((GJ39-GK39)*10000))&lt;100,(GJ39-GK39)*10000,"N/A")</f>
        <v>0</v>
      </c>
      <c r="GM39" s="88">
        <f>IFERROR(GM38/GM$8,"")</f>
        <v>0</v>
      </c>
      <c r="GN39" s="87">
        <f>IFERROR(GN38/GN$8,"")</f>
        <v>0</v>
      </c>
      <c r="GO39" s="61">
        <f>IF((ABS((GM39-GN39)*10000))&lt;100,(GM39-GN39)*10000,"N/A")</f>
        <v>0</v>
      </c>
      <c r="GP39" s="88">
        <f>IFERROR(GP38/GP$8,"")</f>
        <v>0</v>
      </c>
      <c r="GQ39" s="87">
        <f>IFERROR(GQ38/GQ$8,"")</f>
        <v>0</v>
      </c>
      <c r="GR39" s="61">
        <f>IF((ABS((GP39-GQ39)*10000))&lt;100,(GP39-GQ39)*10000,"N/A")</f>
        <v>0</v>
      </c>
      <c r="GS39" s="88">
        <f>IFERROR(GS38/GS$8,"")</f>
        <v>0</v>
      </c>
      <c r="GT39" s="87">
        <f>IFERROR(GT38/GT$8,"")</f>
        <v>0</v>
      </c>
      <c r="GU39" s="61">
        <f>IF((ABS((GS39-GT39)*10000))&lt;100,(GS39-GT39)*10000,"N/A")</f>
        <v>0</v>
      </c>
      <c r="GW39" s="88">
        <f>IFERROR(GW38/GW$8,"")</f>
        <v>0</v>
      </c>
      <c r="GX39" s="87">
        <f>IFERROR(GX38/GX$8,"")</f>
        <v>0</v>
      </c>
      <c r="GY39" s="61">
        <f>IF((ABS((GW39-GX39)*10000))&lt;100,(GW39-GX39)*10000,"N/A")</f>
        <v>0</v>
      </c>
      <c r="GZ39" s="88">
        <f>IFERROR(GZ38/GZ$8,"")</f>
        <v>0</v>
      </c>
      <c r="HA39" s="87">
        <f>IFERROR(HA38/HA$8,"")</f>
        <v>0</v>
      </c>
      <c r="HB39" s="61">
        <f>IF((ABS((GZ39-HA39)*10000))&lt;100,(GZ39-HA39)*10000,"N/A")</f>
        <v>0</v>
      </c>
      <c r="HC39" s="88">
        <f>IFERROR(HC38/HC$8,"")</f>
        <v>0</v>
      </c>
      <c r="HD39" s="87">
        <f>IFERROR(HD38/HD$8,"")</f>
        <v>0</v>
      </c>
      <c r="HE39" s="61">
        <f>IF((ABS((HC39-HD39)*10000))&lt;100,(HC39-HD39)*10000,"N/A")</f>
        <v>0</v>
      </c>
      <c r="HF39" s="88">
        <f>IFERROR(HF38/HF$8,"")</f>
        <v>0</v>
      </c>
      <c r="HG39" s="87">
        <f>IFERROR(HG38/HG$8,"")</f>
        <v>0</v>
      </c>
      <c r="HH39" s="61">
        <f>IF((ABS((HF39-HG39)*10000))&lt;100,(HF39-HG39)*10000,"N/A")</f>
        <v>0</v>
      </c>
      <c r="HI39" s="88">
        <f>IFERROR(HI38/HI$8,"")</f>
        <v>0</v>
      </c>
      <c r="HJ39" s="87">
        <f>IFERROR(HJ38/HJ$8,"")</f>
        <v>0</v>
      </c>
      <c r="HK39" s="61">
        <f>IF((ABS((HI39-HJ39)*10000))&lt;100,(HI39-HJ39)*10000,"N/A")</f>
        <v>0</v>
      </c>
      <c r="HL39" s="88">
        <f>IFERROR(HL38/HL$8,"")</f>
        <v>0</v>
      </c>
      <c r="HM39" s="87">
        <f>IFERROR(HM38/HM$8,"")</f>
        <v>0</v>
      </c>
      <c r="HN39" s="61">
        <f>IF((ABS((HL39-HM39)*10000))&lt;100,(HL39-HM39)*10000,"N/A")</f>
        <v>0</v>
      </c>
      <c r="HO39" s="88">
        <f>IFERROR(HO38/HO$8,"")</f>
        <v>0</v>
      </c>
      <c r="HP39" s="87">
        <f>IFERROR(HP38/HP$8,"")</f>
        <v>0</v>
      </c>
      <c r="HQ39" s="61">
        <f>IF((ABS((HO39-HP39)*10000))&lt;100,(HO39-HP39)*10000,"N/A")</f>
        <v>0</v>
      </c>
      <c r="HS39" s="88">
        <f>IFERROR(HS38/HS$8,"")</f>
        <v>0</v>
      </c>
      <c r="HT39" s="87">
        <f>IFERROR(HT38/HT$8,"")</f>
        <v>0</v>
      </c>
      <c r="HU39" s="61">
        <f>IF((ABS((HS39-HT39)*10000))&lt;100,(HS39-HT39)*10000,"N/A")</f>
        <v>0</v>
      </c>
      <c r="HV39" s="88">
        <f>IFERROR(HV38/HV$8,"")</f>
        <v>0</v>
      </c>
      <c r="HW39" s="87">
        <f>IFERROR(HW38/HW$8,"")</f>
        <v>0</v>
      </c>
      <c r="HX39" s="61">
        <f>IF((ABS((HV39-HW39)*10000))&lt;100,(HV39-HW39)*10000,"N/A")</f>
        <v>0</v>
      </c>
      <c r="HY39" s="88">
        <f>IFERROR(HY38/HY$8,"")</f>
        <v>0</v>
      </c>
      <c r="HZ39" s="87">
        <f>IFERROR(HZ38/HZ$8,"")</f>
        <v>0</v>
      </c>
      <c r="IA39" s="61">
        <f>IF((ABS((HY39-HZ39)*10000))&lt;100,(HY39-HZ39)*10000,"N/A")</f>
        <v>0</v>
      </c>
      <c r="IB39" s="88" t="str">
        <f>IFERROR(IB38/IB$8,"")</f>
        <v/>
      </c>
      <c r="IC39" s="87">
        <f>IFERROR(IC38/IC$8,"")</f>
        <v>0</v>
      </c>
      <c r="ID39" s="61" t="e">
        <f>IF((ABS((IB39-IC39)*10000))&lt;100,(IB39-IC39)*10000,"N/A")</f>
        <v>#VALUE!</v>
      </c>
      <c r="IE39" s="88">
        <f>IFERROR(IE38/IE$8,"")</f>
        <v>0</v>
      </c>
      <c r="IF39" s="87">
        <f>IFERROR(IF38/IF$8,"")</f>
        <v>0</v>
      </c>
      <c r="IG39" s="61">
        <f>IF((ABS((IE39-IF39)*10000))&lt;100,(IE39-IF39)*10000,"N/A")</f>
        <v>0</v>
      </c>
      <c r="IH39" s="88" t="str">
        <f>IFERROR(IH38/IH$8,"")</f>
        <v/>
      </c>
      <c r="II39" s="87">
        <f>IFERROR(II38/II$8,"")</f>
        <v>0</v>
      </c>
      <c r="IJ39" s="61" t="e">
        <f>IF((ABS((IH39-II39)*10000))&lt;100,(IH39-II39)*10000,"N/A")</f>
        <v>#VALUE!</v>
      </c>
      <c r="IK39" s="88" t="str">
        <f>IFERROR(IK38/IK$8,"")</f>
        <v/>
      </c>
      <c r="IL39" s="87">
        <f>IFERROR(IL38/IL$8,"")</f>
        <v>0</v>
      </c>
      <c r="IM39" s="61" t="e">
        <f>IF((ABS((IK39-IL39)*10000))&lt;100,(IK39-IL39)*10000,"N/A")</f>
        <v>#VALUE!</v>
      </c>
    </row>
    <row r="40" spans="1:247" hidden="1" outlineLevel="1">
      <c r="A40" s="49" t="s">
        <v>36</v>
      </c>
      <c r="B40" s="49"/>
      <c r="C40" s="330" t="s">
        <v>157</v>
      </c>
      <c r="D40" s="330" t="s">
        <v>320</v>
      </c>
      <c r="E40" s="330" t="s">
        <v>320</v>
      </c>
      <c r="F40" s="430"/>
      <c r="G40" s="331">
        <v>0</v>
      </c>
      <c r="H40" s="331">
        <v>0</v>
      </c>
      <c r="I40" s="332" t="str">
        <f t="shared" ref="I40" si="1205">IFERROR(IF((ABS((G40/H40)-1))&lt;100%,(G40/H40)-1,"N/A"),"")</f>
        <v/>
      </c>
      <c r="J40" s="331">
        <v>453164</v>
      </c>
      <c r="K40" s="331">
        <v>0</v>
      </c>
      <c r="L40" s="332" t="str">
        <f t="shared" ref="L40" si="1206">IFERROR(IF((ABS((J40/K40)-1))&lt;100%,(J40/K40)-1,"N/A"),"")</f>
        <v/>
      </c>
      <c r="M40" s="331">
        <v>0</v>
      </c>
      <c r="N40" s="331">
        <v>0</v>
      </c>
      <c r="O40" s="332" t="str">
        <f t="shared" ref="O40" si="1207">IFERROR(IF((ABS((M40/N40)-1))&lt;100%,(M40/N40)-1,"N/A"),"")</f>
        <v/>
      </c>
      <c r="P40" s="331">
        <v>1035230</v>
      </c>
      <c r="Q40" s="331">
        <v>0</v>
      </c>
      <c r="R40" s="332" t="str">
        <f t="shared" ref="R40" si="1208">IFERROR(IF((ABS((P40/Q40)-1))&lt;100%,(P40/Q40)-1,"N/A"),"")</f>
        <v/>
      </c>
      <c r="S40" s="331">
        <v>995003</v>
      </c>
      <c r="T40" s="331">
        <v>0</v>
      </c>
      <c r="U40" s="332" t="str">
        <f t="shared" ref="U40" si="1209">IFERROR(IF((ABS((S40/T40)-1))&lt;100%,(S40/T40)-1,"N/A"),"")</f>
        <v/>
      </c>
      <c r="V40" s="331">
        <v>0</v>
      </c>
      <c r="W40" s="331">
        <v>0</v>
      </c>
      <c r="X40" s="332" t="str">
        <f t="shared" ref="X40" si="1210">IFERROR(IF((ABS((V40/W40)-1))&lt;100%,(V40/W40)-1,"N/A"),"")</f>
        <v/>
      </c>
      <c r="Y40" s="331">
        <v>2655521</v>
      </c>
      <c r="Z40" s="331">
        <v>0</v>
      </c>
      <c r="AA40" s="332" t="str">
        <f t="shared" ref="AA40" si="1211">IFERROR(IF((ABS((Y40/Z40)-1))&lt;100%,(Y40/Z40)-1,"N/A"),"")</f>
        <v/>
      </c>
      <c r="AB40" s="333"/>
      <c r="AC40" s="331">
        <v>0</v>
      </c>
      <c r="AD40" s="331">
        <f>G40</f>
        <v>0</v>
      </c>
      <c r="AE40" s="332" t="str">
        <f t="shared" ref="AE40" si="1212">IFERROR(IF((ABS((AC40/AD40)-1))&lt;100%,(AC40/AD40)-1,"N/A"),"")</f>
        <v/>
      </c>
      <c r="AF40" s="331">
        <v>648092</v>
      </c>
      <c r="AG40" s="331">
        <f>J40</f>
        <v>453164</v>
      </c>
      <c r="AH40" s="332">
        <f t="shared" ref="AH40" si="1213">IFERROR(IF((ABS((AF40/AG40)-1))&lt;100%,(AF40/AG40)-1,"N/A"),"")</f>
        <v>0.43014890856290444</v>
      </c>
      <c r="AI40" s="331">
        <v>670126</v>
      </c>
      <c r="AJ40" s="331">
        <f>M40</f>
        <v>0</v>
      </c>
      <c r="AK40" s="332" t="str">
        <f t="shared" ref="AK40" si="1214">IFERROR(IF((ABS((AI40/AJ40)-1))&lt;100%,(AI40/AJ40)-1,"N/A"),"")</f>
        <v/>
      </c>
      <c r="AL40" s="331">
        <v>891185</v>
      </c>
      <c r="AM40" s="331">
        <f>P40</f>
        <v>1035230</v>
      </c>
      <c r="AN40" s="332">
        <f t="shared" ref="AN40" si="1215">IFERROR(IF((ABS((AL40/AM40)-1))&lt;100%,(AL40/AM40)-1,"N/A"),"")</f>
        <v>-0.13914299237850525</v>
      </c>
      <c r="AO40" s="331">
        <v>1322297</v>
      </c>
      <c r="AP40" s="331">
        <f>S40</f>
        <v>995003</v>
      </c>
      <c r="AQ40" s="332">
        <f t="shared" ref="AQ40" si="1216">IFERROR(IF((ABS((AO40/AP40)-1))&lt;100%,(AO40/AP40)-1,"N/A"),"")</f>
        <v>0.32893770169537184</v>
      </c>
      <c r="AR40" s="331">
        <v>1989302</v>
      </c>
      <c r="AS40" s="331">
        <f>V40</f>
        <v>0</v>
      </c>
      <c r="AT40" s="332" t="str">
        <f t="shared" ref="AT40" si="1217">IFERROR(IF((ABS((AR40/AS40)-1))&lt;100%,(AR40/AS40)-1,"N/A"),"")</f>
        <v/>
      </c>
      <c r="AU40" s="331">
        <v>2968020</v>
      </c>
      <c r="AV40" s="331">
        <f>Y40</f>
        <v>2655521</v>
      </c>
      <c r="AW40" s="332">
        <f t="shared" ref="AW40" si="1218">IFERROR(IF((ABS((AU40/AV40)-1))&lt;100%,(AU40/AV40)-1,"N/A"),"")</f>
        <v>0.11767897900261381</v>
      </c>
      <c r="AX40" s="333"/>
      <c r="AY40" s="331">
        <v>0</v>
      </c>
      <c r="AZ40" s="331">
        <f t="shared" ref="AZ40" si="1219">AC40</f>
        <v>0</v>
      </c>
      <c r="BA40" s="332" t="str">
        <f t="shared" ref="BA40" si="1220">IFERROR(IF((ABS((AY40/AZ40)-1))&lt;100%,(AY40/AZ40)-1,"N/A"),"")</f>
        <v/>
      </c>
      <c r="BB40" s="331">
        <v>0</v>
      </c>
      <c r="BC40" s="331">
        <f t="shared" ref="BC40" si="1221">AF40</f>
        <v>648092</v>
      </c>
      <c r="BD40" s="332" t="str">
        <f t="shared" ref="BD40" si="1222">IFERROR(IF((ABS((BB40/BC40)-1))&lt;100%,(BB40/BC40)-1,"N/A"),"")</f>
        <v>N/A</v>
      </c>
      <c r="BE40" s="331">
        <v>0</v>
      </c>
      <c r="BF40" s="331">
        <f t="shared" ref="BF40" si="1223">AI40</f>
        <v>670126</v>
      </c>
      <c r="BG40" s="332" t="str">
        <f t="shared" ref="BG40" si="1224">IFERROR(IF((ABS((BE40/BF40)-1))&lt;100%,(BE40/BF40)-1,"N/A"),"")</f>
        <v>N/A</v>
      </c>
      <c r="BH40" s="331">
        <v>0</v>
      </c>
      <c r="BI40" s="331">
        <f t="shared" ref="BI40" si="1225">AL40</f>
        <v>891185</v>
      </c>
      <c r="BJ40" s="332" t="str">
        <f t="shared" ref="BJ40" si="1226">IFERROR(IF((ABS((BH40/BI40)-1))&lt;100%,(BH40/BI40)-1,"N/A"),"")</f>
        <v>N/A</v>
      </c>
      <c r="BK40" s="331">
        <v>0</v>
      </c>
      <c r="BL40" s="331">
        <f t="shared" ref="BL40" si="1227">AO40</f>
        <v>1322297</v>
      </c>
      <c r="BM40" s="332" t="str">
        <f t="shared" ref="BM40" si="1228">IFERROR(IF((ABS((BK40/BL40)-1))&lt;100%,(BK40/BL40)-1,"N/A"),"")</f>
        <v>N/A</v>
      </c>
      <c r="BN40" s="331">
        <v>0</v>
      </c>
      <c r="BO40" s="331">
        <f t="shared" ref="BO40" si="1229">AR40</f>
        <v>1989302</v>
      </c>
      <c r="BP40" s="332" t="str">
        <f t="shared" ref="BP40" si="1230">IFERROR(IF((ABS((BN40/BO40)-1))&lt;100%,(BN40/BO40)-1,"N/A"),"")</f>
        <v>N/A</v>
      </c>
      <c r="BQ40" s="331">
        <v>0</v>
      </c>
      <c r="BR40" s="331">
        <f t="shared" ref="BR40" si="1231">AU40</f>
        <v>2968020</v>
      </c>
      <c r="BS40" s="332" t="str">
        <f t="shared" ref="BS40" si="1232">IFERROR(IF((ABS((BQ40/BR40)-1))&lt;100%,(BQ40/BR40)-1,"N/A"),"")</f>
        <v>N/A</v>
      </c>
      <c r="BT40" s="333"/>
      <c r="BU40" s="335">
        <f t="shared" si="35"/>
        <v>0</v>
      </c>
      <c r="BV40" s="331">
        <v>0</v>
      </c>
      <c r="BW40" s="332" t="str">
        <f t="shared" ref="BW40" si="1233">IFERROR(IF((ABS((BU40/BV40)-1))&lt;100%,(BU40/BV40)-1,"N/A"),"")</f>
        <v/>
      </c>
      <c r="BX40" s="335">
        <f t="shared" si="37"/>
        <v>0</v>
      </c>
      <c r="BY40" s="331">
        <v>0</v>
      </c>
      <c r="BZ40" s="332" t="str">
        <f t="shared" ref="BZ40" si="1234">IFERROR(IF((ABS((BX40/BY40)-1))&lt;100%,(BX40/BY40)-1,"N/A"),"")</f>
        <v/>
      </c>
      <c r="CA40" s="335">
        <f t="shared" si="39"/>
        <v>0</v>
      </c>
      <c r="CB40" s="331">
        <v>0</v>
      </c>
      <c r="CC40" s="332" t="str">
        <f t="shared" ref="CC40" si="1235">IFERROR(IF((ABS((CA40/CB40)-1))&lt;100%,(CA40/CB40)-1,"N/A"),"")</f>
        <v/>
      </c>
      <c r="CD40" s="335">
        <f t="shared" si="41"/>
        <v>0</v>
      </c>
      <c r="CE40" s="331">
        <v>0</v>
      </c>
      <c r="CF40" s="332" t="str">
        <f t="shared" ref="CF40" si="1236">IFERROR(IF((ABS((CD40/CE40)-1))&lt;100%,(CD40/CE40)-1,"N/A"),"")</f>
        <v/>
      </c>
      <c r="CG40" s="335">
        <f t="shared" si="43"/>
        <v>0</v>
      </c>
      <c r="CH40" s="331">
        <v>0</v>
      </c>
      <c r="CI40" s="332" t="str">
        <f t="shared" ref="CI40" si="1237">IFERROR(IF((ABS((CG40/CH40)-1))&lt;100%,(CG40/CH40)-1,"N/A"),"")</f>
        <v/>
      </c>
      <c r="CJ40" s="335">
        <f t="shared" si="45"/>
        <v>0</v>
      </c>
      <c r="CK40" s="331">
        <v>0</v>
      </c>
      <c r="CL40" s="332" t="str">
        <f t="shared" ref="CL40" si="1238">IFERROR(IF((ABS((CJ40/CK40)-1))&lt;100%,(CJ40/CK40)-1,"N/A"),"")</f>
        <v/>
      </c>
      <c r="CM40" s="335">
        <f t="shared" si="47"/>
        <v>0</v>
      </c>
      <c r="CN40" s="331">
        <v>0</v>
      </c>
      <c r="CO40" s="332" t="str">
        <f t="shared" ref="CO40" si="1239">IFERROR(IF((ABS((CM40/CN40)-1))&lt;100%,(CM40/CN40)-1,"N/A"),"")</f>
        <v/>
      </c>
      <c r="CP40" s="333"/>
      <c r="CQ40" s="52">
        <f t="shared" si="49"/>
        <v>0</v>
      </c>
      <c r="CR40" s="50">
        <v>0</v>
      </c>
      <c r="CS40" s="51" t="str">
        <f t="shared" ref="CS40" si="1240">IFERROR(IF((ABS((CQ40/CR40)-1))&lt;100%,(CQ40/CR40)-1,"N/A"),"")</f>
        <v/>
      </c>
      <c r="CT40" s="52">
        <f t="shared" si="51"/>
        <v>0</v>
      </c>
      <c r="CU40" s="50">
        <v>0</v>
      </c>
      <c r="CV40" s="51" t="str">
        <f t="shared" ref="CV40" si="1241">IFERROR(IF((ABS((CT40/CU40)-1))&lt;100%,(CT40/CU40)-1,"N/A"),"")</f>
        <v/>
      </c>
      <c r="CW40" s="52">
        <f t="shared" si="53"/>
        <v>0</v>
      </c>
      <c r="CX40" s="50">
        <v>0</v>
      </c>
      <c r="CY40" s="51" t="str">
        <f>IFERROR(IF(AND(CW40&lt;0,CX40&lt;0),((CW40-CX40)/CX40),((CW40-CX40)/ABS(CX40))),"")</f>
        <v/>
      </c>
      <c r="CZ40" s="52">
        <f t="shared" si="55"/>
        <v>0</v>
      </c>
      <c r="DA40" s="50">
        <v>0</v>
      </c>
      <c r="DB40" s="51" t="str">
        <f t="shared" ref="DB40" si="1242">IFERROR(IF((ABS((CZ40/DA40)-1))&lt;100%,(CZ40/DA40)-1,"N/A"),"")</f>
        <v/>
      </c>
      <c r="DC40" s="52">
        <f t="shared" si="57"/>
        <v>0</v>
      </c>
      <c r="DD40" s="50">
        <v>0</v>
      </c>
      <c r="DE40" s="51" t="str">
        <f t="shared" ref="DE40" si="1243">IFERROR(IF((ABS((DC40/DD40)-1))&lt;100%,(DC40/DD40)-1,"N/A"),"")</f>
        <v/>
      </c>
      <c r="DF40" s="52">
        <f t="shared" si="59"/>
        <v>0</v>
      </c>
      <c r="DG40" s="50">
        <v>0</v>
      </c>
      <c r="DH40" s="51" t="str">
        <f>IFERROR(IF(AND(DF40&lt;0,DG40&lt;0),((DF40-DG40)/DG40),((DF40-DG40)/ABS(DG40))),"")</f>
        <v/>
      </c>
      <c r="DI40" s="52">
        <f t="shared" si="61"/>
        <v>0</v>
      </c>
      <c r="DJ40" s="50">
        <v>0</v>
      </c>
      <c r="DK40" s="51" t="str">
        <f t="shared" ref="DK40" si="1244">IFERROR(IF((ABS((DI40/DJ40)-1))&lt;100%,(DI40/DJ40)-1,"N/A"),"")</f>
        <v/>
      </c>
      <c r="DL40" s="333"/>
      <c r="DM40" s="336">
        <v>0</v>
      </c>
      <c r="DN40" s="337">
        <v>0</v>
      </c>
      <c r="DO40" s="338" t="str">
        <f t="shared" ref="DO40" si="1245">IFERROR(IF((ABS((DM40/DN40)-1))&lt;100%,(DM40/DN40)-1,"N/A"),"")</f>
        <v/>
      </c>
      <c r="DP40" s="336">
        <v>0</v>
      </c>
      <c r="DQ40" s="337">
        <v>0</v>
      </c>
      <c r="DR40" s="338" t="str">
        <f t="shared" ref="DR40" si="1246">IFERROR(IF((ABS((DP40/DQ40)-1))&lt;100%,(DP40/DQ40)-1,"N/A"),"")</f>
        <v/>
      </c>
      <c r="DS40" s="336">
        <v>0</v>
      </c>
      <c r="DT40" s="337">
        <v>0</v>
      </c>
      <c r="DU40" s="338" t="str">
        <f t="shared" ref="DU40" si="1247">IFERROR(IF((ABS((DS40/DT40)-1))&lt;100%,(DS40/DT40)-1,"N/A"),"")</f>
        <v/>
      </c>
      <c r="DV40" s="336">
        <v>0</v>
      </c>
      <c r="DW40" s="337">
        <v>0</v>
      </c>
      <c r="DX40" s="338" t="str">
        <f t="shared" ref="DX40" si="1248">IFERROR(IF((ABS((DV40/DW40)-1))&lt;100%,(DV40/DW40)-1,"N/A"),"")</f>
        <v/>
      </c>
      <c r="DY40" s="336">
        <v>0</v>
      </c>
      <c r="DZ40" s="337">
        <v>0</v>
      </c>
      <c r="EA40" s="338" t="str">
        <f t="shared" ref="EA40" si="1249">IFERROR(IF((ABS((DY40/DZ40)-1))&lt;100%,(DY40/DZ40)-1,"N/A"),"")</f>
        <v/>
      </c>
      <c r="EB40" s="336">
        <v>0</v>
      </c>
      <c r="EC40" s="337">
        <v>0</v>
      </c>
      <c r="ED40" s="338" t="str">
        <f t="shared" ref="ED40" si="1250">IFERROR(IF((ABS((EB40/EC40)-1))&lt;100%,(EB40/EC40)-1,"N/A"),"")</f>
        <v/>
      </c>
      <c r="EE40" s="336">
        <v>0</v>
      </c>
      <c r="EF40" s="337">
        <v>0</v>
      </c>
      <c r="EG40" s="338" t="str">
        <f t="shared" ref="EG40" si="1251">IFERROR(IF((ABS((EE40/EF40)-1))&lt;100%,(EE40/EF40)-1,"N/A"),"")</f>
        <v/>
      </c>
      <c r="EH40" s="333"/>
      <c r="EI40" s="336">
        <v>0</v>
      </c>
      <c r="EJ40" s="337">
        <v>0</v>
      </c>
      <c r="EK40" s="338" t="str">
        <f t="shared" ref="EK40" si="1252">IFERROR(IF((ABS((EI40/EJ40)-1))&lt;100%,(EI40/EJ40)-1,"N/A"),"")</f>
        <v/>
      </c>
      <c r="EL40" s="336">
        <v>0</v>
      </c>
      <c r="EM40" s="337">
        <v>0</v>
      </c>
      <c r="EN40" s="338" t="str">
        <f t="shared" ref="EN40" si="1253">IFERROR(IF((ABS((EL40/EM40)-1))&lt;100%,(EL40/EM40)-1,"N/A"),"")</f>
        <v/>
      </c>
      <c r="EO40" s="336">
        <v>0</v>
      </c>
      <c r="EP40" s="337">
        <v>0</v>
      </c>
      <c r="EQ40" s="338" t="str">
        <f t="shared" ref="EQ40" si="1254">IFERROR(IF((ABS((EO40/EP40)-1))&lt;100%,(EO40/EP40)-1,"N/A"),"")</f>
        <v/>
      </c>
      <c r="ER40" s="336">
        <v>0</v>
      </c>
      <c r="ES40" s="337">
        <v>0</v>
      </c>
      <c r="ET40" s="338" t="str">
        <f t="shared" ref="ET40" si="1255">IFERROR(IF((ABS((ER40/ES40)-1))&lt;100%,(ER40/ES40)-1,"N/A"),"")</f>
        <v/>
      </c>
      <c r="EU40" s="336">
        <v>0</v>
      </c>
      <c r="EV40" s="337">
        <v>0</v>
      </c>
      <c r="EW40" s="338" t="str">
        <f t="shared" ref="EW40" si="1256">IFERROR(IF((ABS((EU40/EV40)-1))&lt;100%,(EU40/EV40)-1,"N/A"),"")</f>
        <v/>
      </c>
      <c r="EX40" s="336">
        <v>0</v>
      </c>
      <c r="EY40" s="337">
        <v>0</v>
      </c>
      <c r="EZ40" s="338" t="str">
        <f t="shared" ref="EZ40" si="1257">IFERROR(IF((ABS((EX40/EY40)-1))&lt;100%,(EX40/EY40)-1,"N/A"),"")</f>
        <v/>
      </c>
      <c r="FA40" s="336">
        <v>0</v>
      </c>
      <c r="FB40" s="337">
        <v>0</v>
      </c>
      <c r="FC40" s="338" t="str">
        <f t="shared" ref="FC40" si="1258">IFERROR(IF((ABS((FA40/FB40)-1))&lt;100%,(FA40/FB40)-1,"N/A"),"")</f>
        <v/>
      </c>
      <c r="FD40" s="333"/>
      <c r="FE40" s="336">
        <v>0</v>
      </c>
      <c r="FF40" s="337">
        <v>0</v>
      </c>
      <c r="FG40" s="338" t="str">
        <f t="shared" ref="FG40" si="1259">IFERROR(IF((ABS((FE40/FF40)-1))&lt;100%,(FE40/FF40)-1,"N/A"),"")</f>
        <v/>
      </c>
      <c r="FH40" s="336">
        <v>0</v>
      </c>
      <c r="FI40" s="337">
        <v>0</v>
      </c>
      <c r="FJ40" s="338" t="str">
        <f t="shared" ref="FJ40" si="1260">IFERROR(IF((ABS((FH40/FI40)-1))&lt;100%,(FH40/FI40)-1,"N/A"),"")</f>
        <v/>
      </c>
      <c r="FK40" s="336">
        <v>0</v>
      </c>
      <c r="FL40" s="337">
        <v>0</v>
      </c>
      <c r="FM40" s="338" t="str">
        <f t="shared" ref="FM40" si="1261">IFERROR(IF((ABS((FK40/FL40)-1))&lt;100%,(FK40/FL40)-1,"N/A"),"")</f>
        <v/>
      </c>
      <c r="FN40" s="336">
        <v>0</v>
      </c>
      <c r="FO40" s="337">
        <v>0</v>
      </c>
      <c r="FP40" s="338" t="str">
        <f t="shared" ref="FP40" si="1262">IFERROR(IF((ABS((FN40/FO40)-1))&lt;100%,(FN40/FO40)-1,"N/A"),"")</f>
        <v/>
      </c>
      <c r="FQ40" s="336">
        <v>0</v>
      </c>
      <c r="FR40" s="337">
        <v>0</v>
      </c>
      <c r="FS40" s="338" t="str">
        <f t="shared" ref="FS40" si="1263">IFERROR(IF((ABS((FQ40/FR40)-1))&lt;100%,(FQ40/FR40)-1,"N/A"),"")</f>
        <v/>
      </c>
      <c r="FT40" s="336">
        <v>0</v>
      </c>
      <c r="FU40" s="337">
        <v>0</v>
      </c>
      <c r="FV40" s="338" t="str">
        <f t="shared" ref="FV40" si="1264">IFERROR(IF((ABS((FT40/FU40)-1))&lt;100%,(FT40/FU40)-1,"N/A"),"")</f>
        <v/>
      </c>
      <c r="FW40" s="336">
        <v>0</v>
      </c>
      <c r="FX40" s="337">
        <v>0</v>
      </c>
      <c r="FY40" s="338" t="str">
        <f t="shared" ref="FY40" si="1265">IFERROR(IF((ABS((FW40/FX40)-1))&lt;100%,(FW40/FX40)-1,"N/A"),"")</f>
        <v/>
      </c>
      <c r="GA40" s="336">
        <v>0</v>
      </c>
      <c r="GB40" s="337">
        <v>0</v>
      </c>
      <c r="GC40" s="338" t="str">
        <f t="shared" ref="GC40" si="1266">IFERROR(IF((ABS((GA40/GB40)-1))&lt;100%,(GA40/GB40)-1,"N/A"),"")</f>
        <v/>
      </c>
      <c r="GD40" s="336">
        <v>0</v>
      </c>
      <c r="GE40" s="337">
        <v>0</v>
      </c>
      <c r="GF40" s="338" t="str">
        <f t="shared" ref="GF40" si="1267">IFERROR(IF((ABS((GD40/GE40)-1))&lt;100%,(GD40/GE40)-1,"N/A"),"")</f>
        <v/>
      </c>
      <c r="GG40" s="336">
        <v>0</v>
      </c>
      <c r="GH40" s="337">
        <v>0</v>
      </c>
      <c r="GI40" s="338" t="str">
        <f t="shared" ref="GI40" si="1268">IFERROR(IF((ABS((GG40/GH40)-1))&lt;100%,(GG40/GH40)-1,"N/A"),"")</f>
        <v/>
      </c>
      <c r="GJ40" s="336">
        <v>0</v>
      </c>
      <c r="GK40" s="337">
        <v>0</v>
      </c>
      <c r="GL40" s="338" t="str">
        <f t="shared" ref="GL40" si="1269">IFERROR(IF((ABS((GJ40/GK40)-1))&lt;100%,(GJ40/GK40)-1,"N/A"),"")</f>
        <v/>
      </c>
      <c r="GM40" s="336">
        <v>0</v>
      </c>
      <c r="GN40" s="337">
        <v>0</v>
      </c>
      <c r="GO40" s="338" t="str">
        <f t="shared" ref="GO40" si="1270">IFERROR(IF((ABS((GM40/GN40)-1))&lt;100%,(GM40/GN40)-1,"N/A"),"")</f>
        <v/>
      </c>
      <c r="GP40" s="336">
        <v>0</v>
      </c>
      <c r="GQ40" s="337">
        <v>0</v>
      </c>
      <c r="GR40" s="338" t="str">
        <f t="shared" ref="GR40" si="1271">IFERROR(IF((ABS((GP40/GQ40)-1))&lt;100%,(GP40/GQ40)-1,"N/A"),"")</f>
        <v/>
      </c>
      <c r="GS40" s="336">
        <v>0</v>
      </c>
      <c r="GT40" s="337">
        <v>0</v>
      </c>
      <c r="GU40" s="338" t="str">
        <f t="shared" ref="GU40" si="1272">IFERROR(IF((ABS((GS40/GT40)-1))&lt;100%,(GS40/GT40)-1,"N/A"),"")</f>
        <v/>
      </c>
      <c r="GW40" s="336">
        <v>0</v>
      </c>
      <c r="GX40" s="337">
        <v>0</v>
      </c>
      <c r="GY40" s="338" t="str">
        <f t="shared" ref="GY40" si="1273">IFERROR(IF((ABS((GW40/GX40)-1))&lt;100%,(GW40/GX40)-1,"N/A"),"")</f>
        <v/>
      </c>
      <c r="GZ40" s="336">
        <v>0</v>
      </c>
      <c r="HA40" s="337">
        <v>0</v>
      </c>
      <c r="HB40" s="338" t="str">
        <f t="shared" ref="HB40" si="1274">IFERROR(IF((ABS((GZ40/HA40)-1))&lt;100%,(GZ40/HA40)-1,"N/A"),"")</f>
        <v/>
      </c>
      <c r="HC40" s="336">
        <v>0</v>
      </c>
      <c r="HD40" s="337">
        <v>0</v>
      </c>
      <c r="HE40" s="338" t="str">
        <f t="shared" ref="HE40" si="1275">IFERROR(IF((ABS((HC40/HD40)-1))&lt;100%,(HC40/HD40)-1,"N/A"),"")</f>
        <v/>
      </c>
      <c r="HF40" s="336">
        <v>0</v>
      </c>
      <c r="HG40" s="337">
        <v>0</v>
      </c>
      <c r="HH40" s="338" t="str">
        <f t="shared" ref="HH40" si="1276">IFERROR(IF((ABS((HF40/HG40)-1))&lt;100%,(HF40/HG40)-1,"N/A"),"")</f>
        <v/>
      </c>
      <c r="HI40" s="336">
        <v>0</v>
      </c>
      <c r="HJ40" s="337">
        <v>0</v>
      </c>
      <c r="HK40" s="338" t="str">
        <f t="shared" ref="HK40" si="1277">IFERROR(IF((ABS((HI40/HJ40)-1))&lt;100%,(HI40/HJ40)-1,"N/A"),"")</f>
        <v/>
      </c>
      <c r="HL40" s="336">
        <v>0</v>
      </c>
      <c r="HM40" s="337">
        <v>0</v>
      </c>
      <c r="HN40" s="338" t="str">
        <f t="shared" ref="HN40" si="1278">IFERROR(IF((ABS((HL40/HM40)-1))&lt;100%,(HL40/HM40)-1,"N/A"),"")</f>
        <v/>
      </c>
      <c r="HO40" s="336">
        <v>0</v>
      </c>
      <c r="HP40" s="337">
        <v>0</v>
      </c>
      <c r="HQ40" s="338" t="str">
        <f t="shared" ref="HQ40" si="1279">IFERROR(IF((ABS((HO40/HP40)-1))&lt;100%,(HO40/HP40)-1,"N/A"),"")</f>
        <v/>
      </c>
      <c r="HS40" s="336">
        <v>0</v>
      </c>
      <c r="HT40" s="337">
        <v>0</v>
      </c>
      <c r="HU40" s="338" t="str">
        <f t="shared" ref="HU40" si="1280">IFERROR(IF((ABS((HS40/HT40)-1))&lt;100%,(HS40/HT40)-1,"N/A"),"")</f>
        <v/>
      </c>
      <c r="HV40" s="336">
        <v>0</v>
      </c>
      <c r="HW40" s="337">
        <v>0</v>
      </c>
      <c r="HX40" s="338" t="str">
        <f t="shared" ref="HX40" si="1281">IFERROR(IF((ABS((HV40/HW40)-1))&lt;100%,(HV40/HW40)-1,"N/A"),"")</f>
        <v/>
      </c>
      <c r="HY40" s="336">
        <v>0</v>
      </c>
      <c r="HZ40" s="337">
        <v>0</v>
      </c>
      <c r="IA40" s="338" t="str">
        <f t="shared" ref="IA40" si="1282">IFERROR(IF((ABS((HY40/HZ40)-1))&lt;100%,(HY40/HZ40)-1,"N/A"),"")</f>
        <v/>
      </c>
      <c r="IB40" s="336">
        <v>0</v>
      </c>
      <c r="IC40" s="337">
        <v>0</v>
      </c>
      <c r="ID40" s="338" t="str">
        <f t="shared" ref="ID40" si="1283">IFERROR(IF((ABS((IB40/IC40)-1))&lt;100%,(IB40/IC40)-1,"N/A"),"")</f>
        <v/>
      </c>
      <c r="IE40" s="336">
        <v>0</v>
      </c>
      <c r="IF40" s="337">
        <v>0</v>
      </c>
      <c r="IG40" s="338" t="str">
        <f t="shared" ref="IG40" si="1284">IFERROR(IF((ABS((IE40/IF40)-1))&lt;100%,(IE40/IF40)-1,"N/A"),"")</f>
        <v/>
      </c>
      <c r="IH40" s="336">
        <v>0</v>
      </c>
      <c r="II40" s="337">
        <v>0</v>
      </c>
      <c r="IJ40" s="338" t="str">
        <f t="shared" ref="IJ40" si="1285">IFERROR(IF((ABS((IH40/II40)-1))&lt;100%,(IH40/II40)-1,"N/A"),"")</f>
        <v/>
      </c>
      <c r="IK40" s="336">
        <v>0</v>
      </c>
      <c r="IL40" s="337">
        <v>0</v>
      </c>
      <c r="IM40" s="338" t="str">
        <f t="shared" ref="IM40" si="1286">IFERROR(IF((ABS((IK40/IL40)-1))&lt;100%,(IK40/IL40)-1,"N/A"),"")</f>
        <v/>
      </c>
    </row>
    <row r="41" spans="1:247" s="64" customFormat="1" ht="11.25" hidden="1" outlineLevel="1">
      <c r="A41" s="57" t="s">
        <v>37</v>
      </c>
      <c r="B41" s="57"/>
      <c r="C41" s="59" t="s">
        <v>309</v>
      </c>
      <c r="D41" s="59" t="s">
        <v>310</v>
      </c>
      <c r="E41" s="59" t="s">
        <v>310</v>
      </c>
      <c r="F41" s="431"/>
      <c r="G41" s="60">
        <f>IFERROR(G40/G$8,"")</f>
        <v>0</v>
      </c>
      <c r="H41" s="60">
        <f>IFERROR(H40/H$8,"")</f>
        <v>0</v>
      </c>
      <c r="I41" s="61">
        <f>IF((ABS((G41-H41)*10000))&lt;100,(G41-H41)*10000,"N/A")</f>
        <v>0</v>
      </c>
      <c r="J41" s="60">
        <f>IFERROR(J40/J$8,"")</f>
        <v>3.8193103557550505E-2</v>
      </c>
      <c r="K41" s="60">
        <f>IFERROR(K40/K$8,"")</f>
        <v>0</v>
      </c>
      <c r="L41" s="61" t="str">
        <f>IF((ABS((J41-K41)*10000))&lt;100,(J41-K41)*10000,"N/A")</f>
        <v>N/A</v>
      </c>
      <c r="M41" s="60">
        <f>IFERROR(M40/M$8,"")</f>
        <v>0</v>
      </c>
      <c r="N41" s="60">
        <f>IFERROR(N40/N$8,"")</f>
        <v>0</v>
      </c>
      <c r="O41" s="61">
        <f>IF((ABS((M41-N41)*10000))&lt;100,(M41-N41)*10000,"N/A")</f>
        <v>0</v>
      </c>
      <c r="P41" s="60">
        <f>IFERROR(P40/P$8,"")</f>
        <v>6.9301210065012858E-2</v>
      </c>
      <c r="Q41" s="60">
        <f>IFERROR(Q40/Q$8,"")</f>
        <v>0</v>
      </c>
      <c r="R41" s="61" t="str">
        <f>IF((ABS((P41-Q41)*10000))&lt;100,(P41-Q41)*10000,"N/A")</f>
        <v>N/A</v>
      </c>
      <c r="S41" s="60">
        <f>IFERROR(S40/S$8,"")</f>
        <v>4.1726920647671986E-2</v>
      </c>
      <c r="T41" s="60">
        <f>IFERROR(T40/T$8,"")</f>
        <v>0</v>
      </c>
      <c r="U41" s="61" t="str">
        <f>IF((ABS((S41-T41)*10000))&lt;100,(S41-T41)*10000,"N/A")</f>
        <v>N/A</v>
      </c>
      <c r="V41" s="60">
        <f>IFERROR(V40/V$8,"")</f>
        <v>0</v>
      </c>
      <c r="W41" s="60">
        <f>IFERROR(W40/W$8,"")</f>
        <v>0</v>
      </c>
      <c r="X41" s="61">
        <f>IF((ABS((V41-W41)*10000))&lt;100,(V41-W41)*10000,"N/A")</f>
        <v>0</v>
      </c>
      <c r="Y41" s="60">
        <f>IFERROR(Y40/Y$8,"")</f>
        <v>5.1456649593063571E-2</v>
      </c>
      <c r="Z41" s="60">
        <f>IFERROR(Z40/Z$8,"")</f>
        <v>0</v>
      </c>
      <c r="AA41" s="61" t="str">
        <f>IF((ABS((Y41-Z41)*10000))&lt;100,(Y41-Z41)*10000,"N/A")</f>
        <v>N/A</v>
      </c>
      <c r="AB41" s="62"/>
      <c r="AC41" s="60">
        <f>IFERROR(AC40/AC$8,"")</f>
        <v>0</v>
      </c>
      <c r="AD41" s="60">
        <f>IFERROR(AD40/AD$8,"")</f>
        <v>0</v>
      </c>
      <c r="AE41" s="61">
        <f>IF((ABS((AC41-AD41)*10000))&lt;100,(AC41-AD41)*10000,"N/A")</f>
        <v>0</v>
      </c>
      <c r="AF41" s="60">
        <f>IFERROR(AF40/AF$8,"")</f>
        <v>4.8847273770679982E-2</v>
      </c>
      <c r="AG41" s="60">
        <f>IFERROR(AG40/AG$8,"")</f>
        <v>3.8193103557550505E-2</v>
      </c>
      <c r="AH41" s="61" t="str">
        <f>IF((ABS((AF41-AG41)*10000))&lt;100,(AF41-AG41)*10000,"N/A")</f>
        <v>N/A</v>
      </c>
      <c r="AI41" s="60">
        <f>IFERROR(AI40/AI$8,"")</f>
        <v>4.8142816182973822E-2</v>
      </c>
      <c r="AJ41" s="60">
        <f>IFERROR(AJ40/AJ$8,"")</f>
        <v>0</v>
      </c>
      <c r="AK41" s="61" t="str">
        <f>IF((ABS((AI41-AJ41)*10000))&lt;100,(AI41-AJ41)*10000,"N/A")</f>
        <v>N/A</v>
      </c>
      <c r="AL41" s="60">
        <f>IFERROR(AL40/AL$8,"")</f>
        <v>5.665646468644582E-2</v>
      </c>
      <c r="AM41" s="60">
        <f>IFERROR(AM40/AM$8,"")</f>
        <v>6.9301210065012858E-2</v>
      </c>
      <c r="AN41" s="61" t="str">
        <f>IF((ABS((AL41-AM41)*10000))&lt;100,(AL41-AM41)*10000,"N/A")</f>
        <v>N/A</v>
      </c>
      <c r="AO41" s="60">
        <f>IFERROR(AO40/AO$8,"")</f>
        <v>4.9351163041191054E-2</v>
      </c>
      <c r="AP41" s="60">
        <f>IFERROR(AP40/AP$8,"")</f>
        <v>4.1726920647671986E-2</v>
      </c>
      <c r="AQ41" s="61">
        <f>IF((ABS((AO41-AP41)*10000))&lt;100,(AO41-AP41)*10000,"N/A")</f>
        <v>76.242423935190672</v>
      </c>
      <c r="AR41" s="60">
        <f>IFERROR(AR40/AR$8,"")</f>
        <v>4.8861379695325668E-2</v>
      </c>
      <c r="AS41" s="60">
        <f>IFERROR(AS40/AS$8,"")</f>
        <v>0</v>
      </c>
      <c r="AT41" s="61" t="str">
        <f>IF((ABS((AR41-AS41)*10000))&lt;100,(AR41-AS41)*10000,"N/A")</f>
        <v>N/A</v>
      </c>
      <c r="AU41" s="63">
        <f>IFERROR(AU40/AU$8,"")</f>
        <v>5.2584560692352574E-2</v>
      </c>
      <c r="AV41" s="60">
        <f>IFERROR(AV40/AV$8,"")</f>
        <v>5.1456649593063571E-2</v>
      </c>
      <c r="AW41" s="61">
        <f>IF((ABS((AU41-AV41)*10000))&lt;100,(AU41-AV41)*10000,"N/A")</f>
        <v>11.279110992890029</v>
      </c>
      <c r="AX41" s="62"/>
      <c r="AY41" s="60">
        <v>0</v>
      </c>
      <c r="AZ41" s="60">
        <f>IFERROR(AZ40/AZ$8,"")</f>
        <v>0</v>
      </c>
      <c r="BA41" s="61">
        <f>IF((ABS((AY41-AZ41)*10000))&lt;100,(AY41-AZ41)*10000,"N/A")</f>
        <v>0</v>
      </c>
      <c r="BB41" s="60">
        <v>0</v>
      </c>
      <c r="BC41" s="60">
        <f>IFERROR(BC40/BC$8,"")</f>
        <v>4.8847273770679982E-2</v>
      </c>
      <c r="BD41" s="61" t="str">
        <f>IF((ABS((BB41-BC41)*10000))&lt;100,(BB41-BC41)*10000,"N/A")</f>
        <v>N/A</v>
      </c>
      <c r="BE41" s="63">
        <v>0</v>
      </c>
      <c r="BF41" s="60">
        <f>IFERROR(BF40/BF$8,"")</f>
        <v>4.8142816182973822E-2</v>
      </c>
      <c r="BG41" s="61" t="str">
        <f>IF((ABS((BE41-BF41)*10000))&lt;100,(BE41-BF41)*10000,"N/A")</f>
        <v>N/A</v>
      </c>
      <c r="BH41" s="63">
        <v>0</v>
      </c>
      <c r="BI41" s="60">
        <f>IFERROR(BI40/BI$8,"")</f>
        <v>5.665646468644582E-2</v>
      </c>
      <c r="BJ41" s="61" t="str">
        <f>IF((ABS((BH41-BI41)*10000))&lt;100,(BH41-BI41)*10000,"N/A")</f>
        <v>N/A</v>
      </c>
      <c r="BK41" s="60">
        <v>0</v>
      </c>
      <c r="BL41" s="60">
        <f>IFERROR(BL40/BL$8,"")</f>
        <v>4.9351163041191054E-2</v>
      </c>
      <c r="BM41" s="61" t="str">
        <f>IF((ABS((BK41-BL41)*10000))&lt;100,(BK41-BL41)*10000,"N/A")</f>
        <v>N/A</v>
      </c>
      <c r="BN41" s="63">
        <v>0</v>
      </c>
      <c r="BO41" s="60">
        <f>IFERROR(BO40/BO$8,"")</f>
        <v>4.8861379695325668E-2</v>
      </c>
      <c r="BP41" s="61" t="str">
        <f>IF((ABS((BN41-BO41)*10000))&lt;100,(BN41-BO41)*10000,"N/A")</f>
        <v>N/A</v>
      </c>
      <c r="BQ41" s="63">
        <v>0</v>
      </c>
      <c r="BR41" s="60">
        <f>IFERROR(BR40/BR$8,"")</f>
        <v>5.2584560692352574E-2</v>
      </c>
      <c r="BS41" s="61" t="str">
        <f>IF((ABS((BQ41-BR41)*10000))&lt;100,(BQ41-BR41)*10000,"N/A")</f>
        <v>N/A</v>
      </c>
      <c r="BT41" s="62"/>
      <c r="BU41" s="63">
        <f t="shared" si="35"/>
        <v>0</v>
      </c>
      <c r="BV41" s="60">
        <f>IFERROR(BV40/BV$8,"")</f>
        <v>0</v>
      </c>
      <c r="BW41" s="61">
        <f>IF((ABS((BU41-BV41)*10000))&lt;100,(BU41-BV41)*10000,"N/A")</f>
        <v>0</v>
      </c>
      <c r="BX41" s="63">
        <f t="shared" si="37"/>
        <v>0</v>
      </c>
      <c r="BY41" s="60">
        <f>IFERROR(BY40/BY$8,"")</f>
        <v>0</v>
      </c>
      <c r="BZ41" s="61">
        <f>IF((ABS((BX41-BY41)*10000))&lt;100,(BX41-BY41)*10000,"N/A")</f>
        <v>0</v>
      </c>
      <c r="CA41" s="63">
        <f t="shared" si="39"/>
        <v>0</v>
      </c>
      <c r="CB41" s="60">
        <f>IFERROR(CB40/CB$8,"")</f>
        <v>0</v>
      </c>
      <c r="CC41" s="61">
        <f>IF((ABS((CA41-CB41)*10000))&lt;100,(CA41-CB41)*10000,"N/A")</f>
        <v>0</v>
      </c>
      <c r="CD41" s="63">
        <f t="shared" si="41"/>
        <v>0</v>
      </c>
      <c r="CE41" s="60">
        <f>IFERROR(CE40/CE$8,"")</f>
        <v>0</v>
      </c>
      <c r="CF41" s="61">
        <f>IF((ABS((CD41-CE41)*10000))&lt;100,(CD41-CE41)*10000,"N/A")</f>
        <v>0</v>
      </c>
      <c r="CG41" s="63">
        <f t="shared" si="43"/>
        <v>0</v>
      </c>
      <c r="CH41" s="60">
        <f>IFERROR(CH40/CH$8,"")</f>
        <v>0</v>
      </c>
      <c r="CI41" s="61">
        <f>IF((ABS((CG41-CH41)*10000))&lt;100,(CG41-CH41)*10000,"N/A")</f>
        <v>0</v>
      </c>
      <c r="CJ41" s="63">
        <f t="shared" si="45"/>
        <v>0</v>
      </c>
      <c r="CK41" s="60">
        <f>IFERROR(CK40/CK$8,"")</f>
        <v>0</v>
      </c>
      <c r="CL41" s="61">
        <f>IF((ABS((CJ41-CK41)*10000))&lt;100,(CJ41-CK41)*10000,"N/A")</f>
        <v>0</v>
      </c>
      <c r="CM41" s="63">
        <f t="shared" si="47"/>
        <v>0</v>
      </c>
      <c r="CN41" s="60">
        <f>IFERROR(CN40/CN$8,"")</f>
        <v>0</v>
      </c>
      <c r="CO41" s="61">
        <f>IF((ABS((CM41-CN41)*10000))&lt;100,(CM41-CN41)*10000,"N/A")</f>
        <v>0</v>
      </c>
      <c r="CP41" s="62"/>
      <c r="CQ41" s="63">
        <f t="shared" si="49"/>
        <v>0</v>
      </c>
      <c r="CR41" s="60">
        <f>IFERROR(CR40/CR$8,"")</f>
        <v>0</v>
      </c>
      <c r="CS41" s="61">
        <f>IF((ABS((CQ41-CR41)*10000))&lt;1000,(CQ41-CR41)*10000,"N/A")</f>
        <v>0</v>
      </c>
      <c r="CT41" s="63">
        <f t="shared" si="51"/>
        <v>0</v>
      </c>
      <c r="CU41" s="60">
        <f>IFERROR(CU40/CU$8,"")</f>
        <v>0</v>
      </c>
      <c r="CV41" s="61">
        <f>IF((ABS((CT41-CU41)*10000))&lt;100,(CT41-CU41)*10000,"N/A")</f>
        <v>0</v>
      </c>
      <c r="CW41" s="63">
        <f t="shared" si="53"/>
        <v>0</v>
      </c>
      <c r="CX41" s="60">
        <f>IFERROR(CX40/CX$8,"")</f>
        <v>0</v>
      </c>
      <c r="CY41" s="61">
        <f>(CW41-CX41)*10000</f>
        <v>0</v>
      </c>
      <c r="CZ41" s="63">
        <f t="shared" si="55"/>
        <v>0</v>
      </c>
      <c r="DA41" s="60">
        <f>IFERROR(DA40/DA$8,"")</f>
        <v>0</v>
      </c>
      <c r="DB41" s="61">
        <f>IF((ABS((CZ41-DA41)*10000))&lt;100,(CZ41-DA41)*10000,"N/A")</f>
        <v>0</v>
      </c>
      <c r="DC41" s="63">
        <f t="shared" si="57"/>
        <v>0</v>
      </c>
      <c r="DD41" s="60">
        <f>IFERROR(DD40/DD$8,"")</f>
        <v>0</v>
      </c>
      <c r="DE41" s="61">
        <f>IF((ABS((DC41-DD41)*10000))&lt;100,(DC41-DD41)*10000,"N/A")</f>
        <v>0</v>
      </c>
      <c r="DF41" s="63">
        <f t="shared" si="59"/>
        <v>0</v>
      </c>
      <c r="DG41" s="60">
        <f>IFERROR(DG40/DG$8,"")</f>
        <v>0</v>
      </c>
      <c r="DH41" s="61">
        <f>(DF41-DG41)*10000</f>
        <v>0</v>
      </c>
      <c r="DI41" s="63">
        <f t="shared" si="61"/>
        <v>0</v>
      </c>
      <c r="DJ41" s="60">
        <f>IFERROR(DJ40/DJ$8,"")</f>
        <v>0</v>
      </c>
      <c r="DK41" s="61">
        <f>IF((ABS((DI41-DJ41)*10000))&lt;100,(DI41-DJ41)*10000,"N/A")</f>
        <v>0</v>
      </c>
      <c r="DL41" s="62"/>
      <c r="DM41" s="63">
        <f>IFERROR(DM40/DM$8,"")</f>
        <v>0</v>
      </c>
      <c r="DN41" s="60">
        <f>IFERROR(DN40/DN$8,"")</f>
        <v>0</v>
      </c>
      <c r="DO41" s="61">
        <f>IF((ABS((DM41-DN41)*10000))&lt;100,(DM41-DN41)*10000,"N/A")</f>
        <v>0</v>
      </c>
      <c r="DP41" s="63">
        <f>IFERROR(DP40/DP$8,"")</f>
        <v>0</v>
      </c>
      <c r="DQ41" s="60">
        <f>IFERROR(DQ40/DQ$8,"")</f>
        <v>0</v>
      </c>
      <c r="DR41" s="61">
        <f>IF((ABS((DP41-DQ41)*10000))&lt;100,(DP41-DQ41)*10000,"N/A")</f>
        <v>0</v>
      </c>
      <c r="DS41" s="63">
        <f>IFERROR(DS40/DS$8,"")</f>
        <v>0</v>
      </c>
      <c r="DT41" s="60">
        <f>IFERROR(DT40/DT$8,"")</f>
        <v>0</v>
      </c>
      <c r="DU41" s="61">
        <f>IF((ABS((DS41-DT41)*10000))&lt;100,(DS41-DT41)*10000,"N/A")</f>
        <v>0</v>
      </c>
      <c r="DV41" s="63">
        <f>IFERROR(DV40/DV$8,"")</f>
        <v>0</v>
      </c>
      <c r="DW41" s="60">
        <f>IFERROR(DW40/DW$8,"")</f>
        <v>0</v>
      </c>
      <c r="DX41" s="61">
        <f>IF((ABS((DV41-DW41)*10000))&lt;100,(DV41-DW41)*10000,"N/A")</f>
        <v>0</v>
      </c>
      <c r="DY41" s="63">
        <f>IFERROR(DY40/DY$8,"")</f>
        <v>0</v>
      </c>
      <c r="DZ41" s="60">
        <f>IFERROR(DZ40/DZ$8,"")</f>
        <v>0</v>
      </c>
      <c r="EA41" s="61">
        <f>IF((ABS((DY41-DZ41)*10000))&lt;100,(DY41-DZ41)*10000,"N/A")</f>
        <v>0</v>
      </c>
      <c r="EB41" s="63">
        <f>IFERROR(EB40/EB$8,"")</f>
        <v>0</v>
      </c>
      <c r="EC41" s="60">
        <f>IFERROR(EC40/EC$8,"")</f>
        <v>0</v>
      </c>
      <c r="ED41" s="61">
        <f>IF((ABS((EB41-EC41)*10000))&lt;100,(EB41-EC41)*10000,"N/A")</f>
        <v>0</v>
      </c>
      <c r="EE41" s="63">
        <f>IFERROR(EE40/EE$8,"")</f>
        <v>0</v>
      </c>
      <c r="EF41" s="60">
        <f>IFERROR(EF40/EF$8,"")</f>
        <v>0</v>
      </c>
      <c r="EG41" s="61">
        <f>IF((ABS((EE41-EF41)*10000))&lt;100,(EE41-EF41)*10000,"N/A")</f>
        <v>0</v>
      </c>
      <c r="EH41" s="62"/>
      <c r="EI41" s="63">
        <f>IFERROR(EI40/EI$8,"")</f>
        <v>0</v>
      </c>
      <c r="EJ41" s="60">
        <f>IFERROR(EJ40/EJ$8,"")</f>
        <v>0</v>
      </c>
      <c r="EK41" s="61">
        <f>IF((ABS((EI41-EJ41)*10000))&lt;100,(EI41-EJ41)*10000,"N/A")</f>
        <v>0</v>
      </c>
      <c r="EL41" s="63">
        <f>IFERROR(EL40/EL$8,"")</f>
        <v>0</v>
      </c>
      <c r="EM41" s="60">
        <f>IFERROR(EM40/EM$8,"")</f>
        <v>0</v>
      </c>
      <c r="EN41" s="61">
        <f>IF((ABS((EL41-EM41)*10000))&lt;100,(EL41-EM41)*10000,"N/A")</f>
        <v>0</v>
      </c>
      <c r="EO41" s="63">
        <f>IFERROR(EO40/EO$8,"")</f>
        <v>0</v>
      </c>
      <c r="EP41" s="60">
        <f>IFERROR(EP40/EP$8,"")</f>
        <v>0</v>
      </c>
      <c r="EQ41" s="61">
        <f>IF((ABS((EO41-EP41)*10000))&lt;100,(EO41-EP41)*10000,"N/A")</f>
        <v>0</v>
      </c>
      <c r="ER41" s="63">
        <f>IFERROR(ER40/ER$8,"")</f>
        <v>0</v>
      </c>
      <c r="ES41" s="60">
        <f>IFERROR(ES40/ES$8,"")</f>
        <v>0</v>
      </c>
      <c r="ET41" s="61">
        <f>IF((ABS((ER41-ES41)*10000))&lt;100,(ER41-ES41)*10000,"N/A")</f>
        <v>0</v>
      </c>
      <c r="EU41" s="63">
        <f>IFERROR(EU40/EU$8,"")</f>
        <v>0</v>
      </c>
      <c r="EV41" s="60">
        <f>IFERROR(EV40/EV$8,"")</f>
        <v>0</v>
      </c>
      <c r="EW41" s="61">
        <f>IF((ABS((EU41-EV41)*10000))&lt;100,(EU41-EV41)*10000,"N/A")</f>
        <v>0</v>
      </c>
      <c r="EX41" s="63">
        <f>IFERROR(EX40/EX$8,"")</f>
        <v>0</v>
      </c>
      <c r="EY41" s="60">
        <f>IFERROR(EY40/EY$8,"")</f>
        <v>0</v>
      </c>
      <c r="EZ41" s="61">
        <f>IF((ABS((EX41-EY41)*10000))&lt;100,(EX41-EY41)*10000,"N/A")</f>
        <v>0</v>
      </c>
      <c r="FA41" s="63">
        <f>IFERROR(FA40/FA$8,"")</f>
        <v>0</v>
      </c>
      <c r="FB41" s="60">
        <f>IFERROR(FB40/FB$8,"")</f>
        <v>0</v>
      </c>
      <c r="FC41" s="61">
        <f>IF((ABS((FA41-FB41)*10000))&lt;100,(FA41-FB41)*10000,"N/A")</f>
        <v>0</v>
      </c>
      <c r="FD41" s="62"/>
      <c r="FE41" s="63">
        <f>IFERROR(FE40/FE$8,"")</f>
        <v>0</v>
      </c>
      <c r="FF41" s="60">
        <f>IFERROR(FF40/FF$8,"")</f>
        <v>0</v>
      </c>
      <c r="FG41" s="61">
        <f>IF((ABS((FE41-FF41)*10000))&lt;100,(FE41-FF41)*10000,"N/A")</f>
        <v>0</v>
      </c>
      <c r="FH41" s="63">
        <f>IFERROR(FH40/FH$8,"")</f>
        <v>0</v>
      </c>
      <c r="FI41" s="60">
        <f>IFERROR(FI40/FI$8,"")</f>
        <v>0</v>
      </c>
      <c r="FJ41" s="61">
        <f>IF((ABS((FH41-FI41)*10000))&lt;100,(FH41-FI41)*10000,"N/A")</f>
        <v>0</v>
      </c>
      <c r="FK41" s="63">
        <f>IFERROR(FK40/FK$8,"")</f>
        <v>0</v>
      </c>
      <c r="FL41" s="60">
        <f>IFERROR(FL40/FL$8,"")</f>
        <v>0</v>
      </c>
      <c r="FM41" s="61">
        <f>IF((ABS((FK41-FL41)*10000))&lt;100,(FK41-FL41)*10000,"N/A")</f>
        <v>0</v>
      </c>
      <c r="FN41" s="63">
        <f>IFERROR(FN40/FN$8,"")</f>
        <v>0</v>
      </c>
      <c r="FO41" s="60">
        <f>IFERROR(FO40/FO$8,"")</f>
        <v>0</v>
      </c>
      <c r="FP41" s="61">
        <f>IF((ABS((FN41-FO41)*10000))&lt;100,(FN41-FO41)*10000,"N/A")</f>
        <v>0</v>
      </c>
      <c r="FQ41" s="63">
        <f>IFERROR(FQ40/FQ$8,"")</f>
        <v>0</v>
      </c>
      <c r="FR41" s="60">
        <f>IFERROR(FR40/FR$8,"")</f>
        <v>0</v>
      </c>
      <c r="FS41" s="61">
        <f>IF((ABS((FQ41-FR41)*10000))&lt;100,(FQ41-FR41)*10000,"N/A")</f>
        <v>0</v>
      </c>
      <c r="FT41" s="63">
        <f>IFERROR(FT40/FT$8,"")</f>
        <v>0</v>
      </c>
      <c r="FU41" s="60">
        <f>IFERROR(FU40/FU$8,"")</f>
        <v>0</v>
      </c>
      <c r="FV41" s="61">
        <f>IF((ABS((FT41-FU41)*10000))&lt;100,(FT41-FU41)*10000,"N/A")</f>
        <v>0</v>
      </c>
      <c r="FW41" s="63">
        <f>IFERROR(FW40/FW$8,"")</f>
        <v>0</v>
      </c>
      <c r="FX41" s="60">
        <f>IFERROR(FX40/FX$8,"")</f>
        <v>0</v>
      </c>
      <c r="FY41" s="61">
        <f>IF((ABS((FW41-FX41)*10000))&lt;100,(FW41-FX41)*10000,"N/A")</f>
        <v>0</v>
      </c>
      <c r="GA41" s="63">
        <f>IFERROR(GA40/GA$8,"")</f>
        <v>0</v>
      </c>
      <c r="GB41" s="60">
        <f>IFERROR(GB40/GB$8,"")</f>
        <v>0</v>
      </c>
      <c r="GC41" s="61">
        <f>IF((ABS((GA41-GB41)*10000))&lt;100,(GA41-GB41)*10000,"N/A")</f>
        <v>0</v>
      </c>
      <c r="GD41" s="63">
        <f>IFERROR(GD40/GD$8,"")</f>
        <v>0</v>
      </c>
      <c r="GE41" s="60">
        <f>IFERROR(GE40/GE$8,"")</f>
        <v>0</v>
      </c>
      <c r="GF41" s="61">
        <f>IF((ABS((GD41-GE41)*10000))&lt;100,(GD41-GE41)*10000,"N/A")</f>
        <v>0</v>
      </c>
      <c r="GG41" s="63">
        <f>IFERROR(GG40/GG$8,"")</f>
        <v>0</v>
      </c>
      <c r="GH41" s="60">
        <f>IFERROR(GH40/GH$8,"")</f>
        <v>0</v>
      </c>
      <c r="GI41" s="61">
        <f>IF((ABS((GG41-GH41)*10000))&lt;100,(GG41-GH41)*10000,"N/A")</f>
        <v>0</v>
      </c>
      <c r="GJ41" s="63">
        <f>IFERROR(GJ40/GJ$8,"")</f>
        <v>0</v>
      </c>
      <c r="GK41" s="60">
        <f>IFERROR(GK40/GK$8,"")</f>
        <v>0</v>
      </c>
      <c r="GL41" s="61">
        <f>IF((ABS((GJ41-GK41)*10000))&lt;100,(GJ41-GK41)*10000,"N/A")</f>
        <v>0</v>
      </c>
      <c r="GM41" s="63">
        <f>IFERROR(GM40/GM$8,"")</f>
        <v>0</v>
      </c>
      <c r="GN41" s="60">
        <f>IFERROR(GN40/GN$8,"")</f>
        <v>0</v>
      </c>
      <c r="GO41" s="61">
        <f>IF((ABS((GM41-GN41)*10000))&lt;100,(GM41-GN41)*10000,"N/A")</f>
        <v>0</v>
      </c>
      <c r="GP41" s="63">
        <f>IFERROR(GP40/GP$8,"")</f>
        <v>0</v>
      </c>
      <c r="GQ41" s="60">
        <f>IFERROR(GQ40/GQ$8,"")</f>
        <v>0</v>
      </c>
      <c r="GR41" s="61">
        <f>IF((ABS((GP41-GQ41)*10000))&lt;100,(GP41-GQ41)*10000,"N/A")</f>
        <v>0</v>
      </c>
      <c r="GS41" s="63">
        <f>IFERROR(GS40/GS$8,"")</f>
        <v>0</v>
      </c>
      <c r="GT41" s="60">
        <f>IFERROR(GT40/GT$8,"")</f>
        <v>0</v>
      </c>
      <c r="GU41" s="61">
        <f>IF((ABS((GS41-GT41)*10000))&lt;100,(GS41-GT41)*10000,"N/A")</f>
        <v>0</v>
      </c>
      <c r="GW41" s="63">
        <f>IFERROR(GW40/GW$8,"")</f>
        <v>0</v>
      </c>
      <c r="GX41" s="60">
        <f>IFERROR(GX40/GX$8,"")</f>
        <v>0</v>
      </c>
      <c r="GY41" s="61">
        <f>IF((ABS((GW41-GX41)*10000))&lt;100,(GW41-GX41)*10000,"N/A")</f>
        <v>0</v>
      </c>
      <c r="GZ41" s="63">
        <f>IFERROR(GZ40/GZ$8,"")</f>
        <v>0</v>
      </c>
      <c r="HA41" s="60">
        <f>IFERROR(HA40/HA$8,"")</f>
        <v>0</v>
      </c>
      <c r="HB41" s="61">
        <f>IF((ABS((GZ41-HA41)*10000))&lt;100,(GZ41-HA41)*10000,"N/A")</f>
        <v>0</v>
      </c>
      <c r="HC41" s="63">
        <f>IFERROR(HC40/HC$8,"")</f>
        <v>0</v>
      </c>
      <c r="HD41" s="60">
        <f>IFERROR(HD40/HD$8,"")</f>
        <v>0</v>
      </c>
      <c r="HE41" s="61">
        <f>IF((ABS((HC41-HD41)*10000))&lt;100,(HC41-HD41)*10000,"N/A")</f>
        <v>0</v>
      </c>
      <c r="HF41" s="63">
        <f>IFERROR(HF40/HF$8,"")</f>
        <v>0</v>
      </c>
      <c r="HG41" s="60">
        <f>IFERROR(HG40/HG$8,"")</f>
        <v>0</v>
      </c>
      <c r="HH41" s="61">
        <f>IF((ABS((HF41-HG41)*10000))&lt;100,(HF41-HG41)*10000,"N/A")</f>
        <v>0</v>
      </c>
      <c r="HI41" s="63">
        <f>IFERROR(HI40/HI$8,"")</f>
        <v>0</v>
      </c>
      <c r="HJ41" s="60">
        <f>IFERROR(HJ40/HJ$8,"")</f>
        <v>0</v>
      </c>
      <c r="HK41" s="61">
        <f>IF((ABS((HI41-HJ41)*10000))&lt;100,(HI41-HJ41)*10000,"N/A")</f>
        <v>0</v>
      </c>
      <c r="HL41" s="63">
        <f>IFERROR(HL40/HL$8,"")</f>
        <v>0</v>
      </c>
      <c r="HM41" s="60">
        <f>IFERROR(HM40/HM$8,"")</f>
        <v>0</v>
      </c>
      <c r="HN41" s="61">
        <f>IF((ABS((HL41-HM41)*10000))&lt;100,(HL41-HM41)*10000,"N/A")</f>
        <v>0</v>
      </c>
      <c r="HO41" s="63">
        <f>IFERROR(HO40/HO$8,"")</f>
        <v>0</v>
      </c>
      <c r="HP41" s="60">
        <f>IFERROR(HP40/HP$8,"")</f>
        <v>0</v>
      </c>
      <c r="HQ41" s="61">
        <f>IF((ABS((HO41-HP41)*10000))&lt;100,(HO41-HP41)*10000,"N/A")</f>
        <v>0</v>
      </c>
      <c r="HS41" s="63">
        <f>IFERROR(HS40/HS$8,"")</f>
        <v>0</v>
      </c>
      <c r="HT41" s="60">
        <f>IFERROR(HT40/HT$8,"")</f>
        <v>0</v>
      </c>
      <c r="HU41" s="61">
        <f>IF((ABS((HS41-HT41)*10000))&lt;100,(HS41-HT41)*10000,"N/A")</f>
        <v>0</v>
      </c>
      <c r="HV41" s="63">
        <f>IFERROR(HV40/HV$8,"")</f>
        <v>0</v>
      </c>
      <c r="HW41" s="60">
        <f>IFERROR(HW40/HW$8,"")</f>
        <v>0</v>
      </c>
      <c r="HX41" s="61">
        <f>IF((ABS((HV41-HW41)*10000))&lt;100,(HV41-HW41)*10000,"N/A")</f>
        <v>0</v>
      </c>
      <c r="HY41" s="63">
        <f>IFERROR(HY40/HY$8,"")</f>
        <v>0</v>
      </c>
      <c r="HZ41" s="60">
        <f>IFERROR(HZ40/HZ$8,"")</f>
        <v>0</v>
      </c>
      <c r="IA41" s="61">
        <f>IF((ABS((HY41-HZ41)*10000))&lt;100,(HY41-HZ41)*10000,"N/A")</f>
        <v>0</v>
      </c>
      <c r="IB41" s="63" t="str">
        <f>IFERROR(IB40/IB$8,"")</f>
        <v/>
      </c>
      <c r="IC41" s="60">
        <f>IFERROR(IC40/IC$8,"")</f>
        <v>0</v>
      </c>
      <c r="ID41" s="61" t="e">
        <f>IF((ABS((IB41-IC41)*10000))&lt;100,(IB41-IC41)*10000,"N/A")</f>
        <v>#VALUE!</v>
      </c>
      <c r="IE41" s="63">
        <f>IFERROR(IE40/IE$8,"")</f>
        <v>0</v>
      </c>
      <c r="IF41" s="60">
        <f>IFERROR(IF40/IF$8,"")</f>
        <v>0</v>
      </c>
      <c r="IG41" s="61">
        <f>IF((ABS((IE41-IF41)*10000))&lt;100,(IE41-IF41)*10000,"N/A")</f>
        <v>0</v>
      </c>
      <c r="IH41" s="63" t="str">
        <f>IFERROR(IH40/IH$8,"")</f>
        <v/>
      </c>
      <c r="II41" s="60">
        <f>IFERROR(II40/II$8,"")</f>
        <v>0</v>
      </c>
      <c r="IJ41" s="61" t="e">
        <f>IF((ABS((IH41-II41)*10000))&lt;100,(IH41-II41)*10000,"N/A")</f>
        <v>#VALUE!</v>
      </c>
      <c r="IK41" s="63" t="str">
        <f>IFERROR(IK40/IK$8,"")</f>
        <v/>
      </c>
      <c r="IL41" s="60">
        <f>IFERROR(IL40/IL$8,"")</f>
        <v>0</v>
      </c>
      <c r="IM41" s="61" t="e">
        <f>IF((ABS((IK41-IL41)*10000))&lt;100,(IK41-IL41)*10000,"N/A")</f>
        <v>#VALUE!</v>
      </c>
    </row>
    <row r="42" spans="1:247" collapsed="1">
      <c r="A42" s="20"/>
      <c r="B42" s="20"/>
      <c r="C42" s="19"/>
      <c r="D42" s="19"/>
      <c r="E42" s="19"/>
      <c r="F42" s="19"/>
      <c r="G42" s="19"/>
      <c r="H42" s="19"/>
      <c r="I42" s="98"/>
      <c r="J42" s="19"/>
      <c r="K42" s="19"/>
      <c r="L42" s="98"/>
      <c r="M42" s="19"/>
      <c r="N42" s="19"/>
      <c r="O42" s="98"/>
      <c r="P42" s="19"/>
      <c r="Q42" s="19"/>
      <c r="R42" s="98"/>
      <c r="S42" s="19"/>
      <c r="T42" s="19"/>
      <c r="U42" s="98"/>
      <c r="V42" s="19"/>
      <c r="W42" s="19"/>
      <c r="X42" s="98"/>
      <c r="Y42" s="19"/>
      <c r="Z42" s="19"/>
      <c r="AA42" s="98"/>
      <c r="AB42" s="98"/>
      <c r="AC42" s="19"/>
      <c r="AD42" s="19"/>
      <c r="AE42" s="98"/>
      <c r="AF42" s="19"/>
      <c r="AG42" s="19"/>
      <c r="AH42" s="98"/>
      <c r="AI42" s="19"/>
      <c r="AJ42" s="19"/>
      <c r="AK42" s="98"/>
      <c r="AL42" s="19"/>
      <c r="AM42" s="19"/>
      <c r="AN42" s="98"/>
      <c r="AO42" s="19"/>
      <c r="AP42" s="19"/>
      <c r="AQ42" s="98"/>
      <c r="AR42" s="19"/>
      <c r="AS42" s="19"/>
      <c r="AT42" s="98"/>
      <c r="AU42" s="19"/>
      <c r="AV42" s="19"/>
      <c r="AW42" s="98"/>
      <c r="AX42" s="98"/>
      <c r="AY42" s="19"/>
      <c r="AZ42" s="19"/>
      <c r="BA42" s="98"/>
      <c r="BB42" s="19"/>
      <c r="BC42" s="19"/>
      <c r="BD42" s="98"/>
      <c r="BE42" s="19"/>
      <c r="BF42" s="19"/>
      <c r="BG42" s="98"/>
      <c r="BH42" s="19"/>
      <c r="BI42" s="19"/>
      <c r="BJ42" s="98"/>
      <c r="BK42" s="19"/>
      <c r="BL42" s="19"/>
      <c r="BM42" s="98"/>
      <c r="BN42" s="19"/>
      <c r="BO42" s="19"/>
      <c r="BP42" s="98"/>
      <c r="BQ42" s="19"/>
      <c r="BR42" s="19"/>
      <c r="BS42" s="98"/>
      <c r="BT42" s="98"/>
      <c r="BU42" s="19"/>
      <c r="BV42" s="19"/>
      <c r="BW42" s="98"/>
      <c r="BX42" s="19"/>
      <c r="BY42" s="19"/>
      <c r="BZ42" s="98"/>
      <c r="CA42" s="19"/>
      <c r="CB42" s="19"/>
      <c r="CC42" s="98"/>
      <c r="CD42" s="19"/>
      <c r="CE42" s="19"/>
      <c r="CF42" s="98"/>
      <c r="CG42" s="19"/>
      <c r="CH42" s="19"/>
      <c r="CI42" s="98"/>
      <c r="CJ42" s="19"/>
      <c r="CK42" s="19"/>
      <c r="CL42" s="98"/>
      <c r="CM42" s="19"/>
      <c r="CN42" s="19"/>
      <c r="CO42" s="98"/>
      <c r="CP42" s="98"/>
      <c r="CQ42" s="19"/>
      <c r="CR42" s="19"/>
      <c r="CS42" s="98"/>
      <c r="CT42" s="19"/>
      <c r="CU42" s="19"/>
      <c r="CV42" s="98"/>
      <c r="CW42" s="19"/>
      <c r="CX42" s="19"/>
      <c r="CY42" s="98"/>
      <c r="CZ42" s="19"/>
      <c r="DA42" s="19"/>
      <c r="DB42" s="98"/>
      <c r="DC42" s="19"/>
      <c r="DD42" s="19"/>
      <c r="DE42" s="98"/>
      <c r="DF42" s="19"/>
      <c r="DG42" s="19"/>
      <c r="DH42" s="98"/>
      <c r="DI42" s="19"/>
      <c r="DJ42" s="19"/>
      <c r="DK42" s="98"/>
      <c r="DL42" s="98"/>
      <c r="DM42" s="19"/>
      <c r="DN42" s="19"/>
      <c r="DO42" s="98"/>
      <c r="DP42" s="19"/>
      <c r="DQ42" s="19"/>
      <c r="DR42" s="98"/>
      <c r="DS42" s="19"/>
      <c r="DT42" s="19"/>
      <c r="DU42" s="98"/>
      <c r="DV42" s="19"/>
      <c r="DW42" s="19"/>
      <c r="DX42" s="98"/>
      <c r="DY42" s="19"/>
      <c r="DZ42" s="19"/>
      <c r="EA42" s="98"/>
      <c r="EB42" s="19"/>
      <c r="EC42" s="19"/>
      <c r="ED42" s="98"/>
      <c r="EE42" s="19"/>
      <c r="EF42" s="19"/>
      <c r="EG42" s="98"/>
      <c r="EH42" s="98"/>
      <c r="EI42" s="19"/>
      <c r="EJ42" s="19"/>
      <c r="EK42" s="98"/>
      <c r="EL42" s="19"/>
      <c r="EM42" s="19"/>
      <c r="EN42" s="98"/>
      <c r="EO42" s="19"/>
      <c r="EP42" s="19"/>
      <c r="EQ42" s="98"/>
      <c r="ER42" s="19"/>
      <c r="ES42" s="19"/>
      <c r="ET42" s="98"/>
      <c r="EU42" s="19"/>
      <c r="EV42" s="19"/>
      <c r="EW42" s="98"/>
      <c r="EX42" s="19"/>
      <c r="EY42" s="19"/>
      <c r="EZ42" s="98"/>
      <c r="FA42" s="19"/>
      <c r="FB42" s="19"/>
      <c r="FC42" s="98"/>
      <c r="FD42" s="98"/>
      <c r="FE42" s="19"/>
      <c r="FF42" s="19"/>
      <c r="FG42" s="98"/>
      <c r="FH42" s="19"/>
      <c r="FI42" s="19"/>
      <c r="FJ42" s="98"/>
      <c r="FK42" s="19"/>
      <c r="FL42" s="19"/>
      <c r="FM42" s="98"/>
      <c r="FN42" s="19"/>
      <c r="FO42" s="19"/>
      <c r="FP42" s="98"/>
      <c r="FQ42" s="19"/>
      <c r="FR42" s="19"/>
      <c r="FS42" s="98"/>
      <c r="FT42" s="19"/>
      <c r="FU42" s="19"/>
      <c r="FV42" s="98"/>
      <c r="FW42" s="19"/>
      <c r="FX42" s="19"/>
      <c r="FY42" s="98"/>
      <c r="GA42" s="19"/>
      <c r="GB42" s="19"/>
      <c r="GC42" s="98"/>
      <c r="GD42" s="19"/>
      <c r="GE42" s="19"/>
      <c r="GF42" s="98"/>
      <c r="GG42" s="19"/>
      <c r="GH42" s="19"/>
      <c r="GI42" s="98"/>
      <c r="GJ42" s="19"/>
      <c r="GK42" s="19"/>
      <c r="GL42" s="98"/>
      <c r="GM42" s="19"/>
      <c r="GN42" s="19"/>
      <c r="GO42" s="98"/>
      <c r="GP42" s="19"/>
      <c r="GQ42" s="19"/>
      <c r="GR42" s="98"/>
      <c r="GS42" s="19"/>
      <c r="GT42" s="19"/>
      <c r="GU42" s="98"/>
      <c r="GW42" s="19"/>
      <c r="GX42" s="19"/>
      <c r="GY42" s="98"/>
      <c r="GZ42" s="19"/>
      <c r="HA42" s="19"/>
      <c r="HB42" s="98"/>
      <c r="HC42" s="19"/>
      <c r="HD42" s="19"/>
      <c r="HE42" s="98"/>
      <c r="HF42" s="19"/>
      <c r="HG42" s="19"/>
      <c r="HH42" s="98"/>
      <c r="HI42" s="19"/>
      <c r="HJ42" s="19"/>
      <c r="HK42" s="98"/>
      <c r="HL42" s="19"/>
      <c r="HM42" s="19"/>
      <c r="HN42" s="98"/>
      <c r="HO42" s="19"/>
      <c r="HP42" s="19"/>
      <c r="HQ42" s="98"/>
      <c r="HS42" s="19"/>
      <c r="HT42" s="19"/>
      <c r="HU42" s="98"/>
      <c r="HV42" s="19"/>
      <c r="HW42" s="19"/>
      <c r="HX42" s="98"/>
      <c r="HY42" s="19"/>
      <c r="HZ42" s="19"/>
      <c r="IA42" s="98"/>
      <c r="IB42" s="19"/>
      <c r="IC42" s="19"/>
      <c r="ID42" s="98"/>
      <c r="IE42" s="19"/>
      <c r="IF42" s="19"/>
      <c r="IG42" s="98"/>
      <c r="IH42" s="19"/>
      <c r="II42" s="19"/>
      <c r="IJ42" s="98"/>
      <c r="IK42" s="19"/>
      <c r="IL42" s="19"/>
      <c r="IM42" s="98"/>
    </row>
    <row r="43" spans="1:247" outlineLevel="1">
      <c r="A43" s="42"/>
      <c r="B43" s="42"/>
      <c r="C43" s="473" t="s">
        <v>316</v>
      </c>
      <c r="D43" s="473" t="s">
        <v>315</v>
      </c>
      <c r="E43" s="473" t="s">
        <v>703</v>
      </c>
      <c r="F43" s="429"/>
      <c r="G43" s="99">
        <v>447.60431599999998</v>
      </c>
      <c r="H43" s="99">
        <v>447.60431599999998</v>
      </c>
      <c r="I43" s="45">
        <f t="shared" ref="I43" si="1287">IFERROR(IF((ABS((G43/H43)-1))&lt;100%,(G43/H43)-1,"N/A"),"")</f>
        <v>0</v>
      </c>
      <c r="J43" s="99">
        <v>447.60431599999998</v>
      </c>
      <c r="K43" s="99">
        <v>447.60431599999998</v>
      </c>
      <c r="L43" s="45">
        <f>IF((ABS((J43/K43)-1))&lt;100%,(J43/K43)-1,"N/A")</f>
        <v>0</v>
      </c>
      <c r="M43" s="99">
        <v>447.60431599999998</v>
      </c>
      <c r="N43" s="99">
        <v>447.60431599999998</v>
      </c>
      <c r="O43" s="45">
        <f>IF((ABS((M43/N43)-1))&lt;100%,(M43/N43)-1,"N/A")</f>
        <v>0</v>
      </c>
      <c r="P43" s="99">
        <v>447.60431599999998</v>
      </c>
      <c r="Q43" s="99">
        <v>447.60431599999998</v>
      </c>
      <c r="R43" s="45">
        <f>IF((ABS((P43/Q43)-1))&lt;100%,(P43/Q43)-1,"N/A")</f>
        <v>0</v>
      </c>
      <c r="S43" s="99">
        <v>447.60431599999998</v>
      </c>
      <c r="T43" s="99">
        <v>447.60431599999998</v>
      </c>
      <c r="U43" s="45">
        <f>IF((ABS((S43/T43)-1))&lt;100%,(S43/T43)-1,"N/A")</f>
        <v>0</v>
      </c>
      <c r="V43" s="99">
        <v>447.60431599999998</v>
      </c>
      <c r="W43" s="99">
        <v>447.60431599999998</v>
      </c>
      <c r="X43" s="45">
        <f>IF((ABS((V43/W43)-1))&lt;100%,(V43/W43)-1,"N/A")</f>
        <v>0</v>
      </c>
      <c r="Y43" s="99">
        <v>447.60431599999998</v>
      </c>
      <c r="Z43" s="99">
        <v>447.60431599999998</v>
      </c>
      <c r="AA43" s="45">
        <f>IF((ABS((Y43/Z43)-1))&lt;100%,(Y43/Z43)-1,"N/A")</f>
        <v>0</v>
      </c>
      <c r="AB43" s="46"/>
      <c r="AC43" s="99">
        <v>447.60431599999998</v>
      </c>
      <c r="AD43" s="99">
        <v>447.60431599999998</v>
      </c>
      <c r="AE43" s="45">
        <f>IF((ABS((AC43/AD43)-1))&lt;100%,(AC43/AD43)-1,"N/A")</f>
        <v>0</v>
      </c>
      <c r="AF43" s="99">
        <v>447.60431599999998</v>
      </c>
      <c r="AG43" s="99">
        <v>447.60431599999998</v>
      </c>
      <c r="AH43" s="45">
        <f>IF((ABS((AF43/AG43)-1))&lt;100%,(AF43/AG43)-1,"N/A")</f>
        <v>0</v>
      </c>
      <c r="AI43" s="99">
        <v>447.60431599999998</v>
      </c>
      <c r="AJ43" s="99">
        <v>447.60431599999998</v>
      </c>
      <c r="AK43" s="45">
        <f>IF((ABS((AI43/AJ43)-1))&lt;100%,(AI43/AJ43)-1,"N/A")</f>
        <v>0</v>
      </c>
      <c r="AL43" s="99">
        <v>447.60431599999998</v>
      </c>
      <c r="AM43" s="99">
        <v>447.60431599999998</v>
      </c>
      <c r="AN43" s="45">
        <f>IF((ABS((AL43/AM43)-1))&lt;100%,(AL43/AM43)-1,"N/A")</f>
        <v>0</v>
      </c>
      <c r="AO43" s="99">
        <v>447.60431599999998</v>
      </c>
      <c r="AP43" s="99">
        <v>447.60431599999998</v>
      </c>
      <c r="AQ43" s="45">
        <f>IF((ABS((AO43/AP43)-1))&lt;100%,(AO43/AP43)-1,"N/A")</f>
        <v>0</v>
      </c>
      <c r="AR43" s="99">
        <v>447.60431599999998</v>
      </c>
      <c r="AS43" s="99">
        <v>447.60431599999998</v>
      </c>
      <c r="AT43" s="45">
        <f>IF((ABS((AR43/AS43)-1))&lt;100%,(AR43/AS43)-1,"N/A")</f>
        <v>0</v>
      </c>
      <c r="AU43" s="99">
        <v>447.60431599999998</v>
      </c>
      <c r="AV43" s="99">
        <v>447.60431599999998</v>
      </c>
      <c r="AW43" s="45">
        <f>IF((ABS((AU43/AV43)-1))&lt;100%,(AU43/AV43)-1,"N/A")</f>
        <v>0</v>
      </c>
      <c r="AX43" s="47"/>
      <c r="AY43" s="99">
        <v>447.60431599999998</v>
      </c>
      <c r="AZ43" s="99">
        <v>447.60431599999998</v>
      </c>
      <c r="BA43" s="45">
        <f>IF((ABS((AY43/AZ43)-1))&lt;100%,(AY43/AZ43)-1,"N/A")</f>
        <v>0</v>
      </c>
      <c r="BB43" s="99">
        <v>447.60431599999998</v>
      </c>
      <c r="BC43" s="99">
        <v>447.60431599999998</v>
      </c>
      <c r="BD43" s="45">
        <f>IF((ABS((BB43/BC43)-1))&lt;100%,(BB43/BC43)-1,"N/A")</f>
        <v>0</v>
      </c>
      <c r="BE43" s="99">
        <v>447.60431599999998</v>
      </c>
      <c r="BF43" s="99">
        <v>447.60431599999998</v>
      </c>
      <c r="BG43" s="45">
        <f>IF((ABS((BE43/BF43)-1))&lt;100%,(BE43/BF43)-1,"N/A")</f>
        <v>0</v>
      </c>
      <c r="BH43" s="99">
        <v>447.60431599999998</v>
      </c>
      <c r="BI43" s="99">
        <v>447.60431599999998</v>
      </c>
      <c r="BJ43" s="45">
        <f>IF((ABS((BH43/BI43)-1))&lt;100%,(BH43/BI43)-1,"N/A")</f>
        <v>0</v>
      </c>
      <c r="BK43" s="99">
        <v>447.60431599999998</v>
      </c>
      <c r="BL43" s="99">
        <v>447.60431599999998</v>
      </c>
      <c r="BM43" s="45">
        <f>IF((ABS((BK43/BL43)-1))&lt;100%,(BK43/BL43)-1,"N/A")</f>
        <v>0</v>
      </c>
      <c r="BN43" s="99">
        <v>447.60431599999998</v>
      </c>
      <c r="BO43" s="99">
        <v>447.60431599999998</v>
      </c>
      <c r="BP43" s="45">
        <f>IF((ABS((BN43/BO43)-1))&lt;100%,(BN43/BO43)-1,"N/A")</f>
        <v>0</v>
      </c>
      <c r="BQ43" s="99">
        <v>447.60431599999998</v>
      </c>
      <c r="BR43" s="99">
        <v>447.60431599999998</v>
      </c>
      <c r="BS43" s="45">
        <f>IF((ABS((BQ43/BR43)-1))&lt;100%,(BQ43/BR43)-1,"N/A")</f>
        <v>0</v>
      </c>
      <c r="BT43" s="47"/>
      <c r="BU43" s="99">
        <v>447.60431599999998</v>
      </c>
      <c r="BV43" s="99">
        <v>447.60431599999998</v>
      </c>
      <c r="BW43" s="45">
        <f>IF((ABS((BU43/BV43)-1))&lt;100%,(BU43/BV43)-1,"N/A")</f>
        <v>0</v>
      </c>
      <c r="BX43" s="99">
        <v>447.60431599999998</v>
      </c>
      <c r="BY43" s="99">
        <v>447.60431599999998</v>
      </c>
      <c r="BZ43" s="45">
        <f>IF((ABS((BX43/BY43)-1))&lt;100%,(BX43/BY43)-1,"N/A")</f>
        <v>0</v>
      </c>
      <c r="CA43" s="99">
        <v>447.60431599999998</v>
      </c>
      <c r="CB43" s="99">
        <v>447.60431599999998</v>
      </c>
      <c r="CC43" s="45">
        <f>IF((ABS((CA43/CB43)-1))&lt;100%,(CA43/CB43)-1,"N/A")</f>
        <v>0</v>
      </c>
      <c r="CD43" s="99">
        <v>447.60431599999998</v>
      </c>
      <c r="CE43" s="99">
        <v>447.60431599999998</v>
      </c>
      <c r="CF43" s="45">
        <f>IF((ABS((CD43/CE43)-1))&lt;100%,(CD43/CE43)-1,"N/A")</f>
        <v>0</v>
      </c>
      <c r="CG43" s="99">
        <v>447.60431599999998</v>
      </c>
      <c r="CH43" s="99">
        <v>447.60431599999998</v>
      </c>
      <c r="CI43" s="45">
        <f>IF((ABS((CG43/CH43)-1))&lt;100%,(CG43/CH43)-1,"N/A")</f>
        <v>0</v>
      </c>
      <c r="CJ43" s="99">
        <v>447.60431599999998</v>
      </c>
      <c r="CK43" s="99">
        <v>447.60431599999998</v>
      </c>
      <c r="CL43" s="45">
        <f>IF((ABS((CJ43/CK43)-1))&lt;100%,(CJ43/CK43)-1,"N/A")</f>
        <v>0</v>
      </c>
      <c r="CM43" s="99">
        <v>447.60431599999998</v>
      </c>
      <c r="CN43" s="99">
        <v>447.60431599999998</v>
      </c>
      <c r="CO43" s="45">
        <f>IF((ABS((CM43/CN43)-1))&lt;100%,(CM43/CN43)-1,"N/A")</f>
        <v>0</v>
      </c>
      <c r="CP43" s="47"/>
      <c r="CQ43" s="99">
        <v>447.60431599999998</v>
      </c>
      <c r="CR43" s="99">
        <v>447.60431599999998</v>
      </c>
      <c r="CS43" s="45">
        <f>IF((ABS((CQ43/CR43)-1))&lt;100%,(CQ43/CR43)-1,"N/A")</f>
        <v>0</v>
      </c>
      <c r="CT43" s="99">
        <v>447.60431599999998</v>
      </c>
      <c r="CU43" s="99">
        <v>447.60431599999998</v>
      </c>
      <c r="CV43" s="45">
        <f>IF((ABS((CT43/CU43)-1))&lt;100%,(CT43/CU43)-1,"N/A")</f>
        <v>0</v>
      </c>
      <c r="CW43" s="99">
        <v>447.60431599999998</v>
      </c>
      <c r="CX43" s="99">
        <v>447.60431599999998</v>
      </c>
      <c r="CY43" s="45">
        <f>IF((ABS((CW43/CX43)-1))&lt;100%,(CW43/CX43)-1,"N/A")</f>
        <v>0</v>
      </c>
      <c r="CZ43" s="99">
        <v>447.60431599999998</v>
      </c>
      <c r="DA43" s="99">
        <v>447.60431599999998</v>
      </c>
      <c r="DB43" s="45">
        <f>IF((ABS((CZ43/DA43)-1))&lt;100%,(CZ43/DA43)-1,"N/A")</f>
        <v>0</v>
      </c>
      <c r="DC43" s="99">
        <v>447.60431599999998</v>
      </c>
      <c r="DD43" s="99">
        <v>447.60431599999998</v>
      </c>
      <c r="DE43" s="45">
        <f>IF((ABS((DC43/DD43)-1))&lt;100%,(DC43/DD43)-1,"N/A")</f>
        <v>0</v>
      </c>
      <c r="DF43" s="99">
        <v>447.60431599999998</v>
      </c>
      <c r="DG43" s="99">
        <v>447.60431599999998</v>
      </c>
      <c r="DH43" s="45">
        <f>IF((ABS((DF43/DG43)-1))&lt;100%,(DF43/DG43)-1,"N/A")</f>
        <v>0</v>
      </c>
      <c r="DI43" s="99">
        <v>447.60431599999998</v>
      </c>
      <c r="DJ43" s="99">
        <v>447.60431599999998</v>
      </c>
      <c r="DK43" s="45">
        <f>IF((ABS((DI43/DJ43)-1))&lt;100%,(DI43/DJ43)-1,"N/A")</f>
        <v>0</v>
      </c>
      <c r="DL43" s="47"/>
      <c r="DM43" s="99">
        <v>447.60431599999998</v>
      </c>
      <c r="DN43" s="99">
        <v>447.60431599999998</v>
      </c>
      <c r="DO43" s="45">
        <f>IF((ABS((DM43/DN43)-1))&lt;100%,(DM43/DN43)-1,"N/A")</f>
        <v>0</v>
      </c>
      <c r="DP43" s="99">
        <v>447.60431599999998</v>
      </c>
      <c r="DQ43" s="99">
        <v>447.60431599999998</v>
      </c>
      <c r="DR43" s="45">
        <f>IF((ABS((DP43/DQ43)-1))&lt;100%,(DP43/DQ43)-1,"N/A")</f>
        <v>0</v>
      </c>
      <c r="DS43" s="99">
        <v>447.60431599999998</v>
      </c>
      <c r="DT43" s="99">
        <v>447.60431599999998</v>
      </c>
      <c r="DU43" s="45">
        <f>IF((ABS((DS43/DT43)-1))&lt;100%,(DS43/DT43)-1,"N/A")</f>
        <v>0</v>
      </c>
      <c r="DV43" s="99">
        <v>447.60431599999998</v>
      </c>
      <c r="DW43" s="99">
        <v>447.60431599999998</v>
      </c>
      <c r="DX43" s="45">
        <f>IF((ABS((DV43/DW43)-1))&lt;100%,(DV43/DW43)-1,"N/A")</f>
        <v>0</v>
      </c>
      <c r="DY43" s="99">
        <v>447.60431599999998</v>
      </c>
      <c r="DZ43" s="99">
        <v>447.60431599999998</v>
      </c>
      <c r="EA43" s="45">
        <f>IF((ABS((DY43/DZ43)-1))&lt;100%,(DY43/DZ43)-1,"N/A")</f>
        <v>0</v>
      </c>
      <c r="EB43" s="99">
        <v>447.60431599999998</v>
      </c>
      <c r="EC43" s="99">
        <v>447.60431599999998</v>
      </c>
      <c r="ED43" s="45">
        <f>IF((ABS((EB43/EC43)-1))&lt;100%,(EB43/EC43)-1,"N/A")</f>
        <v>0</v>
      </c>
      <c r="EE43" s="99">
        <v>447.60431599999998</v>
      </c>
      <c r="EF43" s="99">
        <v>447.60431599999998</v>
      </c>
      <c r="EG43" s="45">
        <f>IF((ABS((EE43/EF43)-1))&lt;100%,(EE43/EF43)-1,"N/A")</f>
        <v>0</v>
      </c>
      <c r="EH43" s="47"/>
      <c r="EI43" s="99">
        <v>447.60431599999998</v>
      </c>
      <c r="EJ43" s="99">
        <v>447.60431599999998</v>
      </c>
      <c r="EK43" s="45">
        <f>IF((ABS((EI43/EJ43)-1))&lt;100%,(EI43/EJ43)-1,"N/A")</f>
        <v>0</v>
      </c>
      <c r="EL43" s="99">
        <v>445.773077</v>
      </c>
      <c r="EM43" s="99">
        <v>447.60431599999998</v>
      </c>
      <c r="EN43" s="45">
        <f>IF((ABS((EL43/EM43)-1))&lt;100%,(EL43/EM43)-1,"N/A")</f>
        <v>-4.091200496824432E-3</v>
      </c>
      <c r="EO43" s="99">
        <v>441.38920200000001</v>
      </c>
      <c r="EP43" s="99">
        <v>447.60431599999998</v>
      </c>
      <c r="EQ43" s="45">
        <f>IF((ABS((EO43/EP43)-1))&lt;100%,(EO43/EP43)-1,"N/A")</f>
        <v>-1.3885286128474172E-2</v>
      </c>
      <c r="ER43" s="99">
        <v>1297.8643589999999</v>
      </c>
      <c r="ES43" s="99">
        <v>1297.8643589999999</v>
      </c>
      <c r="ET43" s="45">
        <f>IF((ABS((ER43/ES43)-1))&lt;100%,(ER43/ES43)-1,"N/A")</f>
        <v>0</v>
      </c>
      <c r="EU43" s="99">
        <v>445.773077</v>
      </c>
      <c r="EV43" s="99">
        <v>447.60431599999998</v>
      </c>
      <c r="EW43" s="45">
        <f>IF((ABS((EU43/EV43)-1))&lt;100%,(EU43/EV43)-1,"N/A")</f>
        <v>-4.091200496824432E-3</v>
      </c>
      <c r="EX43" s="99">
        <v>441.38920200000001</v>
      </c>
      <c r="EY43" s="99">
        <v>447.60431599999998</v>
      </c>
      <c r="EZ43" s="45">
        <f>IF((ABS((EX43/EY43)-1))&lt;100%,(EX43/EY43)-1,"N/A")</f>
        <v>-1.3885286128474172E-2</v>
      </c>
      <c r="FA43" s="99">
        <v>1297.8643589999999</v>
      </c>
      <c r="FB43" s="99">
        <v>1297.8643589999999</v>
      </c>
      <c r="FC43" s="45">
        <f>IF((ABS((FA43/FB43)-1))&lt;100%,(FA43/FB43)-1,"N/A")</f>
        <v>0</v>
      </c>
      <c r="FD43" s="47"/>
      <c r="FE43" s="99">
        <v>1297.8643589999999</v>
      </c>
      <c r="FF43" s="99">
        <v>1297.8643589999999</v>
      </c>
      <c r="FG43" s="45">
        <f>IF((ABS((FE43/FF43)-1))&lt;100%,(FE43/FF43)-1,"N/A")</f>
        <v>0</v>
      </c>
      <c r="FH43" s="99">
        <v>1297.8643589999999</v>
      </c>
      <c r="FI43" s="99">
        <v>1297.8643589999999</v>
      </c>
      <c r="FJ43" s="45">
        <f>IF((ABS((FH43/FI43)-1))&lt;100%,(FH43/FI43)-1,"N/A")</f>
        <v>0</v>
      </c>
      <c r="FK43" s="99">
        <v>1297.8643589999999</v>
      </c>
      <c r="FL43" s="99">
        <v>1297.8643589999999</v>
      </c>
      <c r="FM43" s="45">
        <f>IF((ABS((FK43/FL43)-1))&lt;100%,(FK43/FL43)-1,"N/A")</f>
        <v>0</v>
      </c>
      <c r="FN43" s="99">
        <v>1297.8643589999999</v>
      </c>
      <c r="FO43" s="99">
        <v>1297.8643589999999</v>
      </c>
      <c r="FP43" s="45">
        <f>IF((ABS((FN43/FO43)-1))&lt;100%,(FN43/FO43)-1,"N/A")</f>
        <v>0</v>
      </c>
      <c r="FQ43" s="99">
        <v>1297.8643589999999</v>
      </c>
      <c r="FR43" s="99">
        <v>1297.8643589999999</v>
      </c>
      <c r="FS43" s="45">
        <f>IF((ABS((FQ43/FR43)-1))&lt;100%,(FQ43/FR43)-1,"N/A")</f>
        <v>0</v>
      </c>
      <c r="FT43" s="99">
        <v>1297.8643589999999</v>
      </c>
      <c r="FU43" s="99">
        <v>1297.8643589999999</v>
      </c>
      <c r="FV43" s="45">
        <f>IF((ABS((FT43/FU43)-1))&lt;100%,(FT43/FU43)-1,"N/A")</f>
        <v>0</v>
      </c>
      <c r="FW43" s="99">
        <v>1297.8643589999999</v>
      </c>
      <c r="FX43" s="99">
        <v>1297.8643589999999</v>
      </c>
      <c r="FY43" s="45">
        <f>IF((ABS((FW43/FX43)-1))&lt;100%,(FW43/FX43)-1,"N/A")</f>
        <v>0</v>
      </c>
      <c r="GA43" s="99">
        <v>1297.8643589999999</v>
      </c>
      <c r="GB43" s="99">
        <v>1297.8643589999999</v>
      </c>
      <c r="GC43" s="45">
        <f>IF((ABS((GA43/GB43)-1))&lt;100%,(GA43/GB43)-1,"N/A")</f>
        <v>0</v>
      </c>
      <c r="GD43" s="99">
        <v>1297.8643589999999</v>
      </c>
      <c r="GE43" s="99">
        <v>1297.8643589999999</v>
      </c>
      <c r="GF43" s="45">
        <f>IF((ABS((GD43/GE43)-1))&lt;100%,(GD43/GE43)-1,"N/A")</f>
        <v>0</v>
      </c>
      <c r="GG43" s="99">
        <v>1297.8643589999999</v>
      </c>
      <c r="GH43" s="99">
        <v>1297.8643589999999</v>
      </c>
      <c r="GI43" s="45">
        <f>IF((ABS((GG43/GH43)-1))&lt;100%,(GG43/GH43)-1,"N/A")</f>
        <v>0</v>
      </c>
      <c r="GJ43" s="99">
        <v>1297.8643589999999</v>
      </c>
      <c r="GK43" s="99">
        <v>1297.8643589999999</v>
      </c>
      <c r="GL43" s="45">
        <f>IF((ABS((GJ43/GK43)-1))&lt;100%,(GJ43/GK43)-1,"N/A")</f>
        <v>0</v>
      </c>
      <c r="GM43" s="99">
        <v>1297.8643589999999</v>
      </c>
      <c r="GN43" s="99">
        <v>1297.8643589999999</v>
      </c>
      <c r="GO43" s="45">
        <f>IF((ABS((GM43/GN43)-1))&lt;100%,(GM43/GN43)-1,"N/A")</f>
        <v>0</v>
      </c>
      <c r="GP43" s="99">
        <v>1297.8643589999999</v>
      </c>
      <c r="GQ43" s="99">
        <v>1297.8643589999999</v>
      </c>
      <c r="GR43" s="45">
        <f>IF((ABS((GP43/GQ43)-1))&lt;100%,(GP43/GQ43)-1,"N/A")</f>
        <v>0</v>
      </c>
      <c r="GS43" s="99">
        <v>1297.8643589999999</v>
      </c>
      <c r="GT43" s="99">
        <v>1297.8643589999999</v>
      </c>
      <c r="GU43" s="45">
        <f>IF((ABS((GS43/GT43)-1))&lt;100%,(GS43/GT43)-1,"N/A")</f>
        <v>0</v>
      </c>
      <c r="GW43" s="99">
        <v>1297.8643589999999</v>
      </c>
      <c r="GX43" s="99">
        <v>1297.8643589999999</v>
      </c>
      <c r="GY43" s="45">
        <f>IF((ABS((GW43/GX43)-1))&lt;100%,(GW43/GX43)-1,"N/A")</f>
        <v>0</v>
      </c>
      <c r="GZ43" s="468">
        <v>1297.8643589999999</v>
      </c>
      <c r="HA43" s="469">
        <v>1297.8643589999999</v>
      </c>
      <c r="HB43" s="470">
        <f>IF((ABS((GZ43/HA43)-1))&lt;100%,(GZ43/HA43)-1,"N/A")</f>
        <v>0</v>
      </c>
      <c r="HC43" s="99">
        <v>1297.8643589999999</v>
      </c>
      <c r="HD43" s="99">
        <v>1297.8643589999999</v>
      </c>
      <c r="HE43" s="45">
        <f>IF((ABS((HC43/HD43)-1))&lt;100%,(HC43/HD43)-1,"N/A")</f>
        <v>0</v>
      </c>
      <c r="HF43" s="99">
        <v>1297.8643589999999</v>
      </c>
      <c r="HG43" s="99">
        <v>1297.8643589999999</v>
      </c>
      <c r="HH43" s="45">
        <f>IF((ABS((HF43/HG43)-1))&lt;100%,(HF43/HG43)-1,"N/A")</f>
        <v>0</v>
      </c>
      <c r="HI43" s="468">
        <v>1297.8643589999999</v>
      </c>
      <c r="HJ43" s="469">
        <v>1297.8643589999999</v>
      </c>
      <c r="HK43" s="470">
        <f>IF((ABS((HI43/HJ43)-1))&lt;100%,(HI43/HJ43)-1,"N/A")</f>
        <v>0</v>
      </c>
      <c r="HL43" s="99">
        <v>1297.8643589999999</v>
      </c>
      <c r="HM43" s="99">
        <v>1297.8643589999999</v>
      </c>
      <c r="HN43" s="45">
        <f>IF((ABS((HL43/HM43)-1))&lt;100%,(HL43/HM43)-1,"N/A")</f>
        <v>0</v>
      </c>
      <c r="HO43" s="99">
        <v>1297.8643589999999</v>
      </c>
      <c r="HP43" s="99">
        <v>1297.8643589999999</v>
      </c>
      <c r="HQ43" s="45">
        <f>IF((ABS((HO43/HP43)-1))&lt;100%,(HO43/HP43)-1,"N/A")</f>
        <v>0</v>
      </c>
      <c r="HS43" s="99">
        <v>1297.8643589999999</v>
      </c>
      <c r="HT43" s="99">
        <v>1297.8643589999999</v>
      </c>
      <c r="HU43" s="45">
        <f>IF((ABS((HS43/HT43)-1))&lt;100%,(HS43/HT43)-1,"N/A")</f>
        <v>0</v>
      </c>
      <c r="HV43" s="468">
        <v>1297.8643589999999</v>
      </c>
      <c r="HW43" s="469">
        <v>1297.8643589999999</v>
      </c>
      <c r="HX43" s="470">
        <f>IF((ABS((HV43/HW43)-1))&lt;100%,(HV43/HW43)-1,"N/A")</f>
        <v>0</v>
      </c>
      <c r="HY43" s="99">
        <v>1297.8643589999999</v>
      </c>
      <c r="HZ43" s="99">
        <v>1297.8643589999999</v>
      </c>
      <c r="IA43" s="45">
        <f>IF((ABS((HY43/HZ43)-1))&lt;100%,(HY43/HZ43)-1,"N/A")</f>
        <v>0</v>
      </c>
      <c r="IB43" s="99">
        <v>1297.8643589999999</v>
      </c>
      <c r="IC43" s="99">
        <v>1297.8643589999999</v>
      </c>
      <c r="ID43" s="45">
        <f>IF((ABS((IB43/IC43)-1))&lt;100%,(IB43/IC43)-1,"N/A")</f>
        <v>0</v>
      </c>
      <c r="IE43" s="468">
        <v>1297.8643589999999</v>
      </c>
      <c r="IF43" s="469">
        <v>1297.8643589999999</v>
      </c>
      <c r="IG43" s="470">
        <f>IF((ABS((IE43/IF43)-1))&lt;100%,(IE43/IF43)-1,"N/A")</f>
        <v>0</v>
      </c>
      <c r="IH43" s="99">
        <v>1297.8643589999999</v>
      </c>
      <c r="II43" s="99">
        <v>1297.8643589999999</v>
      </c>
      <c r="IJ43" s="45">
        <f>IF((ABS((IH43/II43)-1))&lt;100%,(IH43/II43)-1,"N/A")</f>
        <v>0</v>
      </c>
      <c r="IK43" s="99">
        <v>1297.8643589999999</v>
      </c>
      <c r="IL43" s="99">
        <v>1297.8643589999999</v>
      </c>
      <c r="IM43" s="45">
        <f>IF((ABS((IK43/IL43)-1))&lt;100%,(IK43/IL43)-1,"N/A")</f>
        <v>0</v>
      </c>
    </row>
    <row r="44" spans="1:247">
      <c r="A44" s="49"/>
      <c r="B44" s="49"/>
      <c r="C44" s="459" t="s">
        <v>317</v>
      </c>
      <c r="D44" s="459" t="s">
        <v>318</v>
      </c>
      <c r="E44" s="459" t="s">
        <v>704</v>
      </c>
      <c r="F44" s="430"/>
      <c r="G44" s="340">
        <f>+G29/G43</f>
        <v>1.6979282210495934</v>
      </c>
      <c r="H44" s="340">
        <f>+H29/H43</f>
        <v>151.66520422917461</v>
      </c>
      <c r="I44" s="332">
        <f>IF((ABS((G44/H44)-1))&lt;100%,(G44/H44)-1,"N/A")</f>
        <v>-0.9888047609227234</v>
      </c>
      <c r="J44" s="340">
        <f>+J29/J43</f>
        <v>-108.24962644015255</v>
      </c>
      <c r="K44" s="340">
        <f>+K29/K43</f>
        <v>359.21458809168411</v>
      </c>
      <c r="L44" s="332" t="str">
        <f>IF((ABS((J44/K44)-1))&lt;100%,(J44/K44)-1,"N/A")</f>
        <v>N/A</v>
      </c>
      <c r="M44" s="340">
        <f>+M29/M43</f>
        <v>-224.03336246203673</v>
      </c>
      <c r="N44" s="340">
        <f>+N29/N43</f>
        <v>328.74124475600456</v>
      </c>
      <c r="O44" s="332" t="str">
        <f>IF((ABS((M44/N44)-1))&lt;100%,(M44/N44)-1,"N/A")</f>
        <v>N/A</v>
      </c>
      <c r="P44" s="340">
        <f>+P29/P43</f>
        <v>427.83055009460628</v>
      </c>
      <c r="Q44" s="340">
        <f>+Q29/Q43</f>
        <v>441.63783264324019</v>
      </c>
      <c r="R44" s="332">
        <f>IF((ABS((P44/Q44)-1))&lt;100%,(P44/Q44)-1,"N/A")</f>
        <v>-3.1263812853161044E-2</v>
      </c>
      <c r="S44" s="340">
        <f>+S29/S43</f>
        <v>-106.55169821910297</v>
      </c>
      <c r="T44" s="340">
        <f>+T29/T43</f>
        <v>510.87755820477838</v>
      </c>
      <c r="U44" s="332" t="str">
        <f>IF((ABS((S44/T44)-1))&lt;100%,(S44/T44)-1,"N/A")</f>
        <v>N/A</v>
      </c>
      <c r="V44" s="340">
        <f>+V29/V43</f>
        <v>-330.58506068113968</v>
      </c>
      <c r="W44" s="340">
        <f>+W29/W43</f>
        <v>839.62103707686322</v>
      </c>
      <c r="X44" s="332" t="str">
        <f>IF((ABS((V44/W44)-1))&lt;100%,(V44/W44)-1,"N/A")</f>
        <v>N/A</v>
      </c>
      <c r="Y44" s="340">
        <f>+Y29/Y43</f>
        <v>97.245489413466586</v>
      </c>
      <c r="Z44" s="340">
        <f>+Z29/Z43</f>
        <v>1281.2544014879429</v>
      </c>
      <c r="AA44" s="332">
        <f>IF((ABS((Y44/Z44)-1))&lt;100%,(Y44/Z44)-1,"N/A")</f>
        <v>-0.92410134216863282</v>
      </c>
      <c r="AB44" s="333"/>
      <c r="AC44" s="340">
        <f>+AC29/AC43</f>
        <v>-16.963643397933634</v>
      </c>
      <c r="AD44" s="340">
        <f>+AD29/AD43</f>
        <v>1.6979282210495934</v>
      </c>
      <c r="AE44" s="332" t="str">
        <f>IF((ABS((AC44/AD44)-1))&lt;100%,(AC44/AD44)-1,"N/A")</f>
        <v>N/A</v>
      </c>
      <c r="AF44" s="340">
        <f>+AF29/AF43</f>
        <v>154.74158207178681</v>
      </c>
      <c r="AG44" s="340">
        <f>+AG29/AG43</f>
        <v>-108.24962644015255</v>
      </c>
      <c r="AH44" s="332" t="str">
        <f>IF((ABS((AF44/AG44)-1))&lt;100%,(AF44/AG44)-1,"N/A")</f>
        <v>N/A</v>
      </c>
      <c r="AI44" s="340">
        <f>+AI29/AI43</f>
        <v>-69.99709091276948</v>
      </c>
      <c r="AJ44" s="340">
        <f>+AJ29/AJ43</f>
        <v>-224.03336246203673</v>
      </c>
      <c r="AK44" s="332">
        <f>IF((ABS((AI44/AJ44)-1))&lt;100%,(AI44/AJ44)-1,"N/A")</f>
        <v>-0.68755952174475476</v>
      </c>
      <c r="AL44" s="340">
        <f>+AL29/AL43</f>
        <v>418.61526643545591</v>
      </c>
      <c r="AM44" s="340">
        <f>+AM29/AM43</f>
        <v>427.83055009460628</v>
      </c>
      <c r="AN44" s="332">
        <f>IF((ABS((AL44/AM44)-1))&lt;100%,(AL44/AM44)-1,"N/A")</f>
        <v>-2.1539564337125006E-2</v>
      </c>
      <c r="AO44" s="340">
        <f>+AO29/AO43</f>
        <v>137.77793867385319</v>
      </c>
      <c r="AP44" s="340">
        <f>+AP29/AP43</f>
        <v>-106.55169821910297</v>
      </c>
      <c r="AQ44" s="332" t="str">
        <f>IF((ABS((AO44/AP44)-1))&lt;100%,(AO44/AP44)-1,"N/A")</f>
        <v>N/A</v>
      </c>
      <c r="AR44" s="340">
        <f>+AR29/AR43</f>
        <v>67.780847761083706</v>
      </c>
      <c r="AS44" s="340">
        <f>+AS29/AS43</f>
        <v>-330.58506068113968</v>
      </c>
      <c r="AT44" s="332" t="str">
        <f>IF((ABS((AR44/AS44)-1))&lt;100%,(AR44/AS44)-1,"N/A")</f>
        <v>N/A</v>
      </c>
      <c r="AU44" s="340">
        <f>+AU29/AU43</f>
        <v>486.3961141965396</v>
      </c>
      <c r="AV44" s="340">
        <f>+AV29/AV43</f>
        <v>97.245489413466586</v>
      </c>
      <c r="AW44" s="332" t="str">
        <f>IF((ABS((AU44/AV44)-1))&lt;100%,(AU44/AV44)-1,"N/A")</f>
        <v>N/A</v>
      </c>
      <c r="AX44" s="334"/>
      <c r="AY44" s="340">
        <v>21.208463950557618</v>
      </c>
      <c r="AZ44" s="340">
        <f>+AZ29/AZ43</f>
        <v>-16.963643397933634</v>
      </c>
      <c r="BA44" s="332" t="str">
        <f>IF((ABS((AY44/AZ44)-1))&lt;100%,(AY44/AZ44)-1,"N/A")</f>
        <v>N/A</v>
      </c>
      <c r="BB44" s="340">
        <v>255.60522075037366</v>
      </c>
      <c r="BC44" s="340">
        <f>+BC29/BC43</f>
        <v>154.74158207178681</v>
      </c>
      <c r="BD44" s="332">
        <f>IF((ABS((BB44/BC44)-1))&lt;100%,(BB44/BC44)-1,"N/A")</f>
        <v>0.65181987496932003</v>
      </c>
      <c r="BE44" s="340">
        <v>-70.370188298184331</v>
      </c>
      <c r="BF44" s="340">
        <f>+BF29/BF43</f>
        <v>-69.99709091276948</v>
      </c>
      <c r="BG44" s="332">
        <f>IF((ABS((BE44/BF44)-1))&lt;100%,(BE44/BF44)-1,"N/A")</f>
        <v>5.3301841626505198E-3</v>
      </c>
      <c r="BH44" s="340">
        <v>359.16320342183656</v>
      </c>
      <c r="BI44" s="340">
        <f>+BI29/BI43</f>
        <v>418.61526643545591</v>
      </c>
      <c r="BJ44" s="332">
        <f>IF((ABS((BH44/BI44)-1))&lt;100%,(BH44/BI44)-1,"N/A")</f>
        <v>-0.14202077129164126</v>
      </c>
      <c r="BK44" s="340">
        <v>276.81368470093128</v>
      </c>
      <c r="BL44" s="340">
        <f>+BL29/BL43</f>
        <v>137.77793867385319</v>
      </c>
      <c r="BM44" s="332" t="str">
        <f>IF((ABS((BK44/BL44)-1))&lt;100%,(BK44/BL44)-1,"N/A")</f>
        <v>N/A</v>
      </c>
      <c r="BN44" s="340">
        <v>206.44349640274694</v>
      </c>
      <c r="BO44" s="340">
        <f>+BO29/BO43</f>
        <v>67.780847761083706</v>
      </c>
      <c r="BP44" s="332" t="str">
        <f>IF((ABS((BN44/BO44)-1))&lt;100%,(BN44/BO44)-1,"N/A")</f>
        <v>N/A</v>
      </c>
      <c r="BQ44" s="340">
        <v>565.60669982458353</v>
      </c>
      <c r="BR44" s="340">
        <f>+BR29/BR43</f>
        <v>486.3961141965396</v>
      </c>
      <c r="BS44" s="332">
        <f>IF((ABS((BQ44/BR44)-1))&lt;100%,(BQ44/BR44)-1,"N/A")</f>
        <v>0.16285201159324458</v>
      </c>
      <c r="BT44" s="334"/>
      <c r="BU44" s="340">
        <f>+BU29/BU43</f>
        <v>-27.571226547332937</v>
      </c>
      <c r="BV44" s="340">
        <f>+BV29/BV43</f>
        <v>21.208463950557618</v>
      </c>
      <c r="BW44" s="332" t="str">
        <f>IF((ABS((BU44/BV44)-1))&lt;100%,(BU44/BV44)-1,"N/A")</f>
        <v>N/A</v>
      </c>
      <c r="BX44" s="340">
        <f>+BX29/BX43</f>
        <v>-40.685487938860717</v>
      </c>
      <c r="BY44" s="340">
        <f>+BY29/BY43</f>
        <v>255.60522075037366</v>
      </c>
      <c r="BZ44" s="332" t="str">
        <f>IF((ABS((BX44/BY44)-1))&lt;100%,(BX44/BY44)-1,"N/A")</f>
        <v>N/A</v>
      </c>
      <c r="CA44" s="340">
        <f>+CA29/CA43</f>
        <v>24.649002714263371</v>
      </c>
      <c r="CB44" s="340">
        <f>+CB29/CB43</f>
        <v>-70.370188298184331</v>
      </c>
      <c r="CC44" s="332" t="str">
        <f>IF((ABS((CA44/CB44)-1))&lt;100%,(CA44/CB44)-1,"N/A")</f>
        <v>N/A</v>
      </c>
      <c r="CD44" s="340">
        <f>+CD29/CD43</f>
        <v>172.29726623100748</v>
      </c>
      <c r="CE44" s="340">
        <f>+CE29/CE43</f>
        <v>359.16320342183656</v>
      </c>
      <c r="CF44" s="332">
        <f>IF((ABS((CD44/CE44)-1))&lt;100%,(CD44/CE44)-1,"N/A")</f>
        <v>-0.52028140803543099</v>
      </c>
      <c r="CG44" s="340">
        <f>+CG29/CG43</f>
        <v>-68.256714486193658</v>
      </c>
      <c r="CH44" s="340">
        <f>+CH29/CH43</f>
        <v>276.81368470093128</v>
      </c>
      <c r="CI44" s="332" t="str">
        <f>IF((ABS((CG44/CH44)-1))&lt;100%,(CG44/CH44)-1,"N/A")</f>
        <v>N/A</v>
      </c>
      <c r="CJ44" s="340">
        <f>+CJ29/CJ43</f>
        <v>-43.607711771930276</v>
      </c>
      <c r="CK44" s="340">
        <f>+CK29/CK43</f>
        <v>206.44349640274694</v>
      </c>
      <c r="CL44" s="332" t="str">
        <f>IF((ABS((CJ44/CK44)-1))&lt;100%,(CJ44/CK44)-1,"N/A")</f>
        <v>N/A</v>
      </c>
      <c r="CM44" s="340">
        <f>+CM29/CM43</f>
        <v>128.68955445907721</v>
      </c>
      <c r="CN44" s="340">
        <f>+CN29/CN43</f>
        <v>565.60669982458353</v>
      </c>
      <c r="CO44" s="332">
        <f>IF((ABS((CM44/CN44)-1))&lt;100%,(CM44/CN44)-1,"N/A")</f>
        <v>-0.77247519433735701</v>
      </c>
      <c r="CP44" s="334"/>
      <c r="CQ44" s="340">
        <f>+CQ29/CQ43</f>
        <v>49.121510258180798</v>
      </c>
      <c r="CR44" s="340">
        <f>+CR29/CR43</f>
        <v>-27.571226547332937</v>
      </c>
      <c r="CS44" s="332" t="str">
        <f>IF((ABS((CQ44/CR44)-1))&lt;100%,(CQ44/CR44)-1,"N/A")</f>
        <v>N/A</v>
      </c>
      <c r="CT44" s="340">
        <f>+CT29/CT43</f>
        <v>28.567642319159408</v>
      </c>
      <c r="CU44" s="340">
        <f>+CU29/CU43</f>
        <v>-40.685487938860717</v>
      </c>
      <c r="CV44" s="332" t="str">
        <f>IF((ABS((CT44/CU44)-1))&lt;100%,(CT44/CU44)-1,"N/A")</f>
        <v>N/A</v>
      </c>
      <c r="CW44" s="340">
        <f>+CW29/CW43</f>
        <v>115.75849058613636</v>
      </c>
      <c r="CX44" s="340">
        <f>+CX29/CX43</f>
        <v>24.649002714263371</v>
      </c>
      <c r="CY44" s="332" t="str">
        <f>IF((ABS((CW44/CX44)-1))&lt;100%,(CW44/CX44)-1,"N/A")</f>
        <v>N/A</v>
      </c>
      <c r="CZ44" s="340">
        <f>+CZ29/CZ43</f>
        <v>322.34720453410466</v>
      </c>
      <c r="DA44" s="340">
        <f>+DA29/DA43</f>
        <v>172.29726623100748</v>
      </c>
      <c r="DB44" s="332">
        <f>IF((ABS((CZ44/DA44)-1))&lt;100%,(CZ44/DA44)-1,"N/A")</f>
        <v>0.87087823031340372</v>
      </c>
      <c r="DC44" s="340">
        <f>+DC29/DC43</f>
        <v>77.689152577340209</v>
      </c>
      <c r="DD44" s="340">
        <f>+DD29/DD43</f>
        <v>-68.256714486193658</v>
      </c>
      <c r="DE44" s="332" t="str">
        <f>IF((ABS((DC44/DD44)-1))&lt;100%,(DC44/DD44)-1,"N/A")</f>
        <v>N/A</v>
      </c>
      <c r="DF44" s="340">
        <f>+DF29/DF43</f>
        <v>193.44764316347656</v>
      </c>
      <c r="DG44" s="340">
        <f>+DG29/DG43</f>
        <v>-43.607711771930276</v>
      </c>
      <c r="DH44" s="332" t="str">
        <f>IF((ABS((DF44/DG44)-1))&lt;100%,(DF44/DG44)-1,"N/A")</f>
        <v>N/A</v>
      </c>
      <c r="DI44" s="340">
        <f>+DI29/DI43</f>
        <v>515.79484769758119</v>
      </c>
      <c r="DJ44" s="340">
        <f>+DJ29/DJ43</f>
        <v>128.68955445907721</v>
      </c>
      <c r="DK44" s="332" t="str">
        <f>IF((ABS((DI44/DJ44)-1))&lt;100%,(DI44/DJ44)-1,"N/A")</f>
        <v>N/A</v>
      </c>
      <c r="DL44" s="334"/>
      <c r="DM44" s="340">
        <f>+DM29/DM43</f>
        <v>189.80379983646091</v>
      </c>
      <c r="DN44" s="340">
        <f>+DN29/DN43</f>
        <v>49.121510258180798</v>
      </c>
      <c r="DO44" s="332" t="str">
        <f>IF((ABS((DM44/DN44)-1))&lt;100%,(DM44/DN44)-1,"N/A")</f>
        <v>N/A</v>
      </c>
      <c r="DP44" s="340">
        <f>+DP29/DP43</f>
        <v>113.36798638018496</v>
      </c>
      <c r="DQ44" s="340">
        <f>+DQ29/DQ43</f>
        <v>28.567642319159408</v>
      </c>
      <c r="DR44" s="332">
        <f t="shared" ref="DR44" si="1288">(DP44-DQ44)/ABS(DQ44)</f>
        <v>2.9684054117463052</v>
      </c>
      <c r="DS44" s="340">
        <f>+DS29/DS43</f>
        <v>282.20237268668342</v>
      </c>
      <c r="DT44" s="340">
        <f>+DT29/DT43</f>
        <v>115.75849058613636</v>
      </c>
      <c r="DU44" s="332" t="str">
        <f>IF((ABS((DS44/DT44)-1))&lt;100%,(DS44/DT44)-1,"N/A")</f>
        <v>N/A</v>
      </c>
      <c r="DV44" s="340">
        <f>+DV29/DV43</f>
        <v>475.1182962230418</v>
      </c>
      <c r="DW44" s="340">
        <f>+DW29/DW43</f>
        <v>322.34720453410466</v>
      </c>
      <c r="DX44" s="332">
        <f>IF((ABS((DV44/DW44)-1))&lt;100%,(DV44/DW44)-1,"N/A")</f>
        <v>0.47393335366360767</v>
      </c>
      <c r="DY44" s="340">
        <f>+DY29/DY43</f>
        <v>303.1717862166459</v>
      </c>
      <c r="DZ44" s="340">
        <f>+DZ29/DZ43</f>
        <v>77.689152577340209</v>
      </c>
      <c r="EA44" s="332">
        <f t="shared" ref="EA44" si="1289">(DY44-DZ44)/ABS(DZ44)</f>
        <v>2.902369586472652</v>
      </c>
      <c r="EB44" s="340">
        <f>+EB29/EB43</f>
        <v>585.37415890332932</v>
      </c>
      <c r="EC44" s="340">
        <f>+EC29/EC43</f>
        <v>193.44764316347656</v>
      </c>
      <c r="ED44" s="332" t="str">
        <f>IF((ABS((EB44/EC44)-1))&lt;100%,(EB44/EC44)-1,"N/A")</f>
        <v>N/A</v>
      </c>
      <c r="EE44" s="340">
        <f>+EE29/EE43</f>
        <v>1060.4924551263712</v>
      </c>
      <c r="EF44" s="340">
        <f>+EF29/EF43</f>
        <v>515.79484769758119</v>
      </c>
      <c r="EG44" s="332" t="str">
        <f>IF((ABS((EE44/EF44)-1))&lt;100%,(EE44/EF44)-1,"N/A")</f>
        <v>N/A</v>
      </c>
      <c r="EH44" s="334"/>
      <c r="EI44" s="340">
        <f>+EI29/EI43</f>
        <v>144.1876177083154</v>
      </c>
      <c r="EJ44" s="340">
        <f>+EJ29/EJ43</f>
        <v>189.80379983646091</v>
      </c>
      <c r="EK44" s="332">
        <f>IF((ABS((EI44/EJ44)-1))&lt;100%,(EI44/EJ44)-1,"N/A")</f>
        <v>-0.24033334510399373</v>
      </c>
      <c r="EL44" s="340">
        <f>+EL29/EL43</f>
        <v>139.67644797893436</v>
      </c>
      <c r="EM44" s="340">
        <f>+EM29/EM43</f>
        <v>113.36798638018496</v>
      </c>
      <c r="EN44" s="332">
        <f t="shared" ref="EN44" si="1290">(EL44-EM44)/ABS(EM44)</f>
        <v>0.2320625287506009</v>
      </c>
      <c r="EO44" s="340">
        <f>+EO29/EO43</f>
        <v>113.13598015929715</v>
      </c>
      <c r="EP44" s="340">
        <f>+EP29/EP43</f>
        <v>282.20237268668342</v>
      </c>
      <c r="EQ44" s="332">
        <f>IF((ABS((EO44/EP44)-1))&lt;100%,(EO44/EP44)-1,"N/A")</f>
        <v>-0.59909628298941719</v>
      </c>
      <c r="ER44" s="340">
        <f>+ER29/ER43</f>
        <v>-59.842925388476594</v>
      </c>
      <c r="ES44" s="340">
        <f>+ES29/ES43</f>
        <v>163.85764700700901</v>
      </c>
      <c r="ET44" s="332" t="str">
        <f>IF((ABS((ER44/ES44)-1))&lt;100%,(ER44/ES44)-1,"N/A")</f>
        <v>N/A</v>
      </c>
      <c r="EU44" s="340">
        <f>+EU29/EU43</f>
        <v>284.4563894557499</v>
      </c>
      <c r="EV44" s="340">
        <f>+EV29/EV43</f>
        <v>303.1717862166459</v>
      </c>
      <c r="EW44" s="332">
        <f t="shared" ref="EW44" si="1291">(EU44-EV44)/ABS(EV44)</f>
        <v>-6.1731986984837756E-2</v>
      </c>
      <c r="EX44" s="340">
        <f>+EX29/EX43</f>
        <v>400.41758882900808</v>
      </c>
      <c r="EY44" s="340">
        <f>+EY29/EY43</f>
        <v>585.37415890332932</v>
      </c>
      <c r="EZ44" s="332">
        <f>IF((ABS((EX44/EY44)-1))&lt;100%,(EX44/EY44)-1,"N/A")</f>
        <v>-0.31596299095407387</v>
      </c>
      <c r="FA44" s="340">
        <f>+FA29/FA43</f>
        <v>76.334633363639512</v>
      </c>
      <c r="FB44" s="340">
        <f>+FB29/FB43</f>
        <v>365.74006883565249</v>
      </c>
      <c r="FC44" s="332">
        <f>IF((ABS((FA44/FB44)-1))&lt;100%,(FA44/FB44)-1,"N/A")</f>
        <v>-0.791287201299399</v>
      </c>
      <c r="FD44" s="334"/>
      <c r="FE44" s="340">
        <f>+FE29/FE43</f>
        <v>34.763262961287623</v>
      </c>
      <c r="FF44" s="340">
        <f>+FF29/FF43</f>
        <v>49.727076294572939</v>
      </c>
      <c r="FG44" s="332">
        <f>IF((ABS((FE44/FF44)-1))&lt;100%,(FE44/FF44)-1,"N/A")</f>
        <v>-0.30091882427679384</v>
      </c>
      <c r="FH44" s="340">
        <f>+FH29/FH43</f>
        <v>-4.764750612895134</v>
      </c>
      <c r="FI44" s="340">
        <f>+FI29/FI43</f>
        <v>47.974196662565106</v>
      </c>
      <c r="FJ44" s="332">
        <f t="shared" ref="FJ44" si="1292">(FH44-FI44)/ABS(FI44)</f>
        <v>-1.0993190286521908</v>
      </c>
      <c r="FK44" s="340">
        <f>+FK29/FK43</f>
        <v>-24.413182918755226</v>
      </c>
      <c r="FL44" s="340">
        <f>+FL29/FL43</f>
        <v>38.476285794978061</v>
      </c>
      <c r="FM44" s="332" t="str">
        <f>IF((ABS((FK44/FL44)-1))&lt;100%,(FK44/FL44)-1,"N/A")</f>
        <v>N/A</v>
      </c>
      <c r="FN44" s="340">
        <f>+FN29/FN43</f>
        <v>91.495693811559548</v>
      </c>
      <c r="FO44" s="340">
        <f>+FO29/FO43</f>
        <v>-59.842925388476594</v>
      </c>
      <c r="FP44" s="332" t="str">
        <f>IF((ABS((FN44/FO44)-1))&lt;100%,(FN44/FO44)-1,"N/A")</f>
        <v>N/A</v>
      </c>
      <c r="FQ44" s="340">
        <f>+FQ29/FQ43</f>
        <v>29.998512348392488</v>
      </c>
      <c r="FR44" s="340">
        <f>+FR29/FR43</f>
        <v>97.701272957138045</v>
      </c>
      <c r="FS44" s="332">
        <f t="shared" ref="FS44" si="1293">(FQ44-FR44)/ABS(FR44)</f>
        <v>-0.69295679124310949</v>
      </c>
      <c r="FT44" s="340">
        <f>+FT29/FT43</f>
        <v>5.5853294296372615</v>
      </c>
      <c r="FU44" s="340">
        <f>+FU29/FU43</f>
        <v>136.17755875211611</v>
      </c>
      <c r="FV44" s="332">
        <f>IF((ABS((FT44/FU44)-1))&lt;100%,(FT44/FU44)-1,"N/A")</f>
        <v>-0.95898494964354419</v>
      </c>
      <c r="FW44" s="340">
        <f>+FW29/FW43</f>
        <v>97.081023241196817</v>
      </c>
      <c r="FX44" s="340">
        <f>+FX29/FX43</f>
        <v>76.334633363639512</v>
      </c>
      <c r="FY44" s="332">
        <f>IF((ABS((FW44/FX44)-1))&lt;100%,(FW44/FX44)-1,"N/A")</f>
        <v>0.27178213824289399</v>
      </c>
      <c r="GA44" s="340">
        <f>+GA29/GA43</f>
        <v>-29.173310552401109</v>
      </c>
      <c r="GB44" s="340">
        <f>+GB29/GB43</f>
        <v>34.763262961287623</v>
      </c>
      <c r="GC44" s="332">
        <f>IF((ABS((GA44/GB44)-1))&lt;200%,(GA44/GB44)-1,"N/A")</f>
        <v>-1.8391994325989627</v>
      </c>
      <c r="GD44" s="340">
        <f>+GD29/GD43</f>
        <v>-14.435252705787571</v>
      </c>
      <c r="GE44" s="340">
        <f>+GE29/GE43</f>
        <v>-4.764750612895134</v>
      </c>
      <c r="GF44" s="332">
        <f t="shared" ref="GF44" si="1294">(GD44-GE44)/ABS(GE44)</f>
        <v>-2.0295924967658476</v>
      </c>
      <c r="GG44" s="340">
        <f>+GG29/GG43</f>
        <v>-26.761656377374951</v>
      </c>
      <c r="GH44" s="340">
        <f>+GH29/GH43</f>
        <v>-24.413182918755226</v>
      </c>
      <c r="GI44" s="332">
        <f>IF((ABS((GG44/GH44)-1))&lt;100%,(GG44/GH44)-1,"N/A")</f>
        <v>9.6196938614486527E-2</v>
      </c>
      <c r="GJ44" s="340">
        <f>+GJ29/GJ43</f>
        <v>112.58264316047838</v>
      </c>
      <c r="GK44" s="340">
        <f>+GK29/GK43</f>
        <v>91.495693811559548</v>
      </c>
      <c r="GL44" s="332">
        <f>IF((ABS((GJ44/GK44)-1))&lt;100%,(GJ44/GK44)-1,"N/A")</f>
        <v>0.23046930921523567</v>
      </c>
      <c r="GM44" s="340">
        <f>+GM29/GM43</f>
        <v>-43.608563258188681</v>
      </c>
      <c r="GN44" s="340">
        <f>+GN29/GN43</f>
        <v>29.998512348392488</v>
      </c>
      <c r="GO44" s="332">
        <f t="shared" ref="GO44" si="1295">(GM44-GN44)/ABS(GN44)</f>
        <v>-2.4536908614578516</v>
      </c>
      <c r="GP44" s="340">
        <f>+GP29/GP43</f>
        <v>-70.370219635563629</v>
      </c>
      <c r="GQ44" s="340">
        <f>+GQ29/GQ43</f>
        <v>5.5853294296372615</v>
      </c>
      <c r="GR44" s="332" t="str">
        <f>IF((ABS((GP44/GQ44)-1))&lt;100%,(GP44/GQ44)-1,"N/A")</f>
        <v>N/A</v>
      </c>
      <c r="GS44" s="340">
        <f>+GS29/GS43</f>
        <v>42.212423524914747</v>
      </c>
      <c r="GT44" s="340">
        <f>+GT29/GT43</f>
        <v>97.081023241196817</v>
      </c>
      <c r="GU44" s="332">
        <f>IF((ABS((GS44/GT44)-1))&lt;100%,(GS44/GT44)-1,"N/A")</f>
        <v>-0.56518357434244992</v>
      </c>
      <c r="GW44" s="340">
        <f>+GW29/GW43</f>
        <v>71.769441355003735</v>
      </c>
      <c r="GX44" s="340">
        <f>+GX29/GX43</f>
        <v>-29.173310552401109</v>
      </c>
      <c r="GY44" s="332" t="str">
        <f>IF((ABS((GW44/GX44)-1))&lt;200%,(GW44/GX44)-1,"N/A")</f>
        <v>N/A</v>
      </c>
      <c r="GZ44" s="471">
        <f>+GZ29/GZ43</f>
        <v>113.15897457355173</v>
      </c>
      <c r="HA44" s="472">
        <f>+HA29/HA43</f>
        <v>-14.435252705787571</v>
      </c>
      <c r="HB44" s="462">
        <f t="shared" ref="HB44" si="1296">(GZ44-HA44)/ABS(HA44)</f>
        <v>8.8390712570056049</v>
      </c>
      <c r="HC44" s="340">
        <f>+HC29/HC43</f>
        <v>110.10780826904579</v>
      </c>
      <c r="HD44" s="340">
        <f>+HD29/HD43</f>
        <v>-26.761656377374951</v>
      </c>
      <c r="HE44" s="332" t="str">
        <f>IF((ABS((HC44/HD44)-1))&lt;100%,(HC44/HD44)-1,"N/A")</f>
        <v>N/A</v>
      </c>
      <c r="HF44" s="340">
        <f>+HF29/HF43</f>
        <v>161.18094202169243</v>
      </c>
      <c r="HG44" s="340">
        <f>+HG29/HG43</f>
        <v>112.58264316047838</v>
      </c>
      <c r="HH44" s="332">
        <f>IF((ABS((HF44/HG44)-1))&lt;100%,(HF44/HG44)-1,"N/A")</f>
        <v>0.43166777308595172</v>
      </c>
      <c r="HI44" s="471">
        <f>+HI29/HI43</f>
        <v>184.92841592855547</v>
      </c>
      <c r="HJ44" s="472">
        <f>+HJ29/HJ43</f>
        <v>-43.608563258188681</v>
      </c>
      <c r="HK44" s="462">
        <f t="shared" ref="HK44" si="1297">(HI44-HJ44)/ABS(HJ44)</f>
        <v>5.2406445457436659</v>
      </c>
      <c r="HL44" s="340">
        <f>+HL29/HL43</f>
        <v>295.03622419760126</v>
      </c>
      <c r="HM44" s="340">
        <f>+HM29/HM43</f>
        <v>-70.370219635563629</v>
      </c>
      <c r="HN44" s="332" t="str">
        <f>IF((ABS((HL44/HM44)-1))&lt;100%,(HL44/HM44)-1,"N/A")</f>
        <v>N/A</v>
      </c>
      <c r="HO44" s="340">
        <f>+HO29/HO43</f>
        <v>456.21716621929369</v>
      </c>
      <c r="HP44" s="340">
        <f>+HP29/HP43</f>
        <v>42.212423524914747</v>
      </c>
      <c r="HQ44" s="332" t="str">
        <f>IF((ABS((HO44/HP44)-1))&lt;100%,(HO44/HP44)-1,"N/A")</f>
        <v>N/A</v>
      </c>
      <c r="HS44" s="340">
        <f>+HS29/HS43</f>
        <v>122.98819895400179</v>
      </c>
      <c r="HT44" s="340">
        <f>+HT29/HT43</f>
        <v>71.769441355003735</v>
      </c>
      <c r="HU44" s="332">
        <f>IF((ABS((HS44/HT44)-1))&lt;200%,(HS44/HT44)-1,"N/A")</f>
        <v>0.71365690789826819</v>
      </c>
      <c r="HV44" s="471">
        <f>+HV29/HV43</f>
        <v>120.34077283726381</v>
      </c>
      <c r="HW44" s="472">
        <f>+HW29/HW43</f>
        <v>113.15897457355173</v>
      </c>
      <c r="HX44" s="462">
        <f t="shared" ref="HX44" si="1298">(HV44-HW44)/ABS(HW44)</f>
        <v>6.3466448779491327E-2</v>
      </c>
      <c r="HY44" s="340">
        <f>+HY29/HY43</f>
        <v>-243.32897179126562</v>
      </c>
      <c r="HZ44" s="340">
        <f>+HZ29/HZ43</f>
        <v>110.10780826904579</v>
      </c>
      <c r="IA44" s="332" t="str">
        <f>IF((ABS((HY44/HZ44)-1))&lt;100%,(HY44/HZ44)-1,"N/A")</f>
        <v>N/A</v>
      </c>
      <c r="IB44" s="340">
        <f>+IB29/IB43</f>
        <v>0</v>
      </c>
      <c r="IC44" s="340">
        <f>+IC29/IC43</f>
        <v>161.18094202169243</v>
      </c>
      <c r="ID44" s="332" t="str">
        <f>IF((ABS((IB44/IC44)-1))&lt;100%,(IB44/IC44)-1,"N/A")</f>
        <v>N/A</v>
      </c>
      <c r="IE44" s="471">
        <f>+IE29/IE43</f>
        <v>243.32897179126562</v>
      </c>
      <c r="IF44" s="472">
        <f>+IF29/IF43</f>
        <v>184.92841592855547</v>
      </c>
      <c r="IG44" s="462">
        <f t="shared" ref="IG44" si="1299">(IE44-IF44)/ABS(IF44)</f>
        <v>0.31580087662283546</v>
      </c>
      <c r="IH44" s="340">
        <f>+IH29/IH43</f>
        <v>0</v>
      </c>
      <c r="II44" s="340">
        <f>+II29/II43</f>
        <v>295.03622419760126</v>
      </c>
      <c r="IJ44" s="332" t="str">
        <f>IF((ABS((IH44/II44)-1))&lt;100%,(IH44/II44)-1,"N/A")</f>
        <v>N/A</v>
      </c>
      <c r="IK44" s="340">
        <f>+IK29/IK43</f>
        <v>0</v>
      </c>
      <c r="IL44" s="340">
        <f>+IL29/IL43</f>
        <v>456.21716621929369</v>
      </c>
      <c r="IM44" s="332" t="str">
        <f>IF((ABS((IK44/IL44)-1))&lt;100%,(IK44/IL44)-1,"N/A")</f>
        <v>N/A</v>
      </c>
    </row>
    <row r="45" spans="1:247">
      <c r="A45" s="20"/>
      <c r="B45" s="20"/>
      <c r="C45" s="19"/>
      <c r="D45" s="19"/>
      <c r="E45" s="19"/>
      <c r="F45" s="19"/>
      <c r="G45" s="19"/>
      <c r="H45" s="19"/>
      <c r="I45" s="98"/>
      <c r="J45" s="19"/>
      <c r="K45" s="19"/>
      <c r="L45" s="98"/>
      <c r="M45" s="19"/>
      <c r="N45" s="19"/>
      <c r="O45" s="98"/>
      <c r="P45" s="19"/>
      <c r="Q45" s="19"/>
      <c r="R45" s="98"/>
      <c r="S45" s="19"/>
      <c r="T45" s="19"/>
      <c r="U45" s="98"/>
      <c r="V45" s="19"/>
      <c r="W45" s="19"/>
      <c r="X45" s="98"/>
      <c r="Y45" s="19"/>
      <c r="Z45" s="19"/>
      <c r="AA45" s="98"/>
      <c r="AB45" s="98"/>
      <c r="AC45" s="19"/>
      <c r="AD45" s="19"/>
      <c r="AE45" s="98"/>
      <c r="AF45" s="19"/>
      <c r="AG45" s="19"/>
      <c r="AH45" s="98"/>
      <c r="AI45" s="19"/>
      <c r="AJ45" s="19"/>
      <c r="AK45" s="98"/>
      <c r="AL45" s="19"/>
      <c r="AM45" s="19"/>
      <c r="AN45" s="98"/>
      <c r="AO45" s="19"/>
      <c r="AP45" s="19"/>
      <c r="AQ45" s="98"/>
      <c r="AS45" s="19"/>
      <c r="AT45" s="98"/>
      <c r="AV45" s="19"/>
      <c r="AW45" s="98"/>
      <c r="AX45" s="98"/>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M45" s="25"/>
      <c r="DN45" s="25"/>
      <c r="DO45" s="25"/>
      <c r="DP45" s="25"/>
      <c r="DQ45" s="25"/>
      <c r="DR45" s="25"/>
      <c r="DS45" s="25"/>
      <c r="DT45" s="25"/>
      <c r="DU45" s="25"/>
      <c r="DV45" s="25"/>
      <c r="DW45" s="25"/>
      <c r="DX45" s="25"/>
      <c r="DY45" s="25"/>
      <c r="DZ45" s="25"/>
      <c r="EA45" s="25"/>
      <c r="EB45" s="25"/>
      <c r="EC45" s="25"/>
      <c r="ED45" s="25"/>
      <c r="EE45" s="25"/>
      <c r="EF45" s="25"/>
      <c r="EG45" s="25"/>
      <c r="EI45" s="25"/>
      <c r="EJ45" s="25"/>
      <c r="EK45" s="25"/>
      <c r="EL45" s="25"/>
      <c r="EM45" s="25"/>
      <c r="EN45" s="25"/>
      <c r="EO45" s="25"/>
      <c r="EP45" s="25"/>
      <c r="EQ45" s="25"/>
      <c r="ER45" s="25"/>
      <c r="ES45" s="25"/>
      <c r="ET45" s="25"/>
      <c r="EU45" s="25"/>
      <c r="EV45" s="25"/>
      <c r="EW45" s="25"/>
      <c r="EX45" s="25"/>
      <c r="EY45" s="25"/>
      <c r="EZ45" s="25"/>
      <c r="FA45" s="25"/>
      <c r="FB45" s="25"/>
      <c r="FC45" s="25"/>
      <c r="FE45" s="25"/>
      <c r="FF45" s="25"/>
      <c r="FG45" s="25"/>
      <c r="FH45" s="25"/>
      <c r="FI45" s="25"/>
      <c r="FJ45" s="25"/>
      <c r="FK45" s="25"/>
      <c r="FL45" s="25"/>
      <c r="FM45" s="25"/>
      <c r="FN45" s="25"/>
      <c r="FO45" s="25"/>
      <c r="FP45" s="25"/>
      <c r="FQ45" s="25"/>
      <c r="FR45" s="25"/>
      <c r="FS45" s="25"/>
      <c r="FT45" s="25"/>
      <c r="FU45" s="25"/>
      <c r="FV45" s="25"/>
      <c r="FW45" s="25"/>
      <c r="FX45" s="25"/>
      <c r="FY45" s="25"/>
      <c r="GA45" s="25"/>
      <c r="GB45" s="25"/>
      <c r="GC45" s="25"/>
      <c r="GD45" s="25"/>
      <c r="GE45" s="25"/>
      <c r="GF45" s="25"/>
      <c r="GG45" s="25"/>
      <c r="GH45" s="25"/>
      <c r="GI45" s="25"/>
      <c r="GJ45" s="25"/>
      <c r="GK45" s="25"/>
      <c r="GL45" s="25"/>
      <c r="GM45" s="25"/>
      <c r="GN45" s="25"/>
      <c r="GO45" s="25"/>
      <c r="GP45" s="25"/>
      <c r="GQ45" s="25"/>
      <c r="GR45" s="25"/>
      <c r="GS45" s="25"/>
      <c r="GT45" s="25"/>
      <c r="GU45" s="25"/>
      <c r="GW45" s="25"/>
      <c r="GX45" s="25"/>
      <c r="GY45" s="25"/>
      <c r="GZ45" s="25"/>
      <c r="HA45" s="25"/>
      <c r="HB45" s="25"/>
      <c r="HC45" s="25"/>
      <c r="HD45" s="25"/>
      <c r="HE45" s="25"/>
      <c r="HF45" s="25"/>
      <c r="HG45" s="25"/>
      <c r="HH45" s="25"/>
      <c r="HI45" s="25"/>
      <c r="HJ45" s="25"/>
      <c r="HK45" s="25"/>
      <c r="HL45" s="25"/>
      <c r="HM45" s="25"/>
      <c r="HN45" s="25"/>
      <c r="HO45" s="25"/>
      <c r="HP45" s="25"/>
      <c r="HQ45" s="25"/>
      <c r="HS45" s="25"/>
      <c r="HT45" s="25"/>
      <c r="HU45" s="25"/>
      <c r="HV45" s="25"/>
      <c r="HW45" s="25"/>
      <c r="HX45" s="25"/>
      <c r="HY45" s="25"/>
      <c r="HZ45" s="25"/>
      <c r="IA45" s="25"/>
      <c r="IB45" s="25"/>
      <c r="IC45" s="25"/>
      <c r="ID45" s="25"/>
      <c r="IE45" s="25"/>
      <c r="IF45" s="25"/>
      <c r="IG45" s="25"/>
      <c r="IH45" s="25"/>
      <c r="II45" s="25"/>
      <c r="IJ45" s="25"/>
      <c r="IK45" s="25"/>
      <c r="IL45" s="25"/>
      <c r="IM45" s="25"/>
    </row>
    <row r="46" spans="1:247">
      <c r="A46" s="20"/>
      <c r="B46" s="20"/>
      <c r="C46" s="100"/>
      <c r="D46" s="100"/>
      <c r="E46" s="100"/>
      <c r="F46" s="100"/>
      <c r="G46" s="19"/>
      <c r="H46" s="19"/>
      <c r="I46" s="19"/>
      <c r="J46" s="19"/>
      <c r="K46" s="19"/>
      <c r="L46" s="98"/>
      <c r="M46" s="19"/>
      <c r="N46" s="19"/>
      <c r="O46" s="98"/>
      <c r="P46" s="19"/>
      <c r="Q46" s="19"/>
      <c r="R46" s="98"/>
      <c r="S46" s="19"/>
      <c r="T46" s="19"/>
      <c r="U46" s="98"/>
      <c r="V46" s="19"/>
      <c r="W46" s="19"/>
      <c r="X46" s="98"/>
      <c r="Y46" s="19"/>
      <c r="Z46" s="19"/>
      <c r="AA46" s="98"/>
      <c r="AB46" s="98"/>
      <c r="AC46" s="19"/>
      <c r="AD46" s="19"/>
      <c r="AE46" s="98"/>
      <c r="AF46" s="19"/>
      <c r="AG46" s="19"/>
      <c r="AH46" s="98"/>
      <c r="AI46" s="19"/>
      <c r="AJ46" s="19"/>
      <c r="AK46" s="98"/>
      <c r="AL46" s="19"/>
      <c r="AM46" s="19"/>
      <c r="AN46" s="98"/>
      <c r="AO46" s="19"/>
      <c r="AP46" s="19"/>
      <c r="AQ46" s="98"/>
      <c r="AR46" s="19"/>
      <c r="AS46" s="19"/>
      <c r="AT46" s="98"/>
      <c r="AU46" s="19"/>
      <c r="AV46" s="19"/>
      <c r="AW46" s="98"/>
      <c r="AX46" s="98"/>
      <c r="AY46" s="19"/>
      <c r="AZ46" s="19"/>
      <c r="BA46" s="25"/>
      <c r="BB46" s="19"/>
      <c r="BC46" s="19"/>
      <c r="BD46" s="25"/>
      <c r="BE46" s="19"/>
      <c r="BF46" s="19"/>
      <c r="BG46" s="25"/>
      <c r="BH46" s="19"/>
      <c r="BI46" s="19"/>
      <c r="BJ46" s="25"/>
      <c r="BK46" s="19"/>
      <c r="BL46" s="19"/>
      <c r="BM46" s="25"/>
      <c r="BN46" s="19"/>
      <c r="BO46" s="19"/>
      <c r="BP46" s="25"/>
      <c r="BQ46" s="19"/>
      <c r="BR46" s="19"/>
      <c r="BS46" s="25"/>
      <c r="BT46" s="25"/>
      <c r="BU46" s="19"/>
      <c r="BV46" s="19"/>
      <c r="BW46" s="25"/>
      <c r="BX46" s="19"/>
      <c r="BY46" s="19"/>
      <c r="BZ46" s="25"/>
      <c r="CA46" s="19"/>
      <c r="CB46" s="19"/>
      <c r="CC46" s="25"/>
      <c r="CD46" s="19"/>
      <c r="CE46" s="19"/>
      <c r="CF46" s="25"/>
      <c r="CG46" s="19"/>
      <c r="CH46" s="19"/>
      <c r="CI46" s="25"/>
      <c r="CJ46" s="19"/>
      <c r="CK46" s="19"/>
      <c r="CL46" s="25"/>
      <c r="CM46" s="19"/>
      <c r="CN46" s="19"/>
      <c r="CO46" s="25"/>
      <c r="CP46" s="25"/>
      <c r="CQ46" s="19"/>
      <c r="CR46" s="19"/>
      <c r="CS46" s="25"/>
      <c r="CT46" s="19"/>
      <c r="CU46" s="19"/>
      <c r="CV46" s="25"/>
      <c r="CW46" s="19"/>
      <c r="CX46" s="19"/>
      <c r="CY46" s="25"/>
      <c r="CZ46" s="19"/>
      <c r="DA46" s="19"/>
      <c r="DB46" s="25"/>
      <c r="DC46" s="19"/>
      <c r="DD46" s="19"/>
      <c r="DE46" s="25"/>
      <c r="DF46" s="19"/>
      <c r="DG46" s="19"/>
      <c r="DH46" s="25"/>
      <c r="DI46" s="19"/>
      <c r="DJ46" s="19"/>
      <c r="DK46" s="25"/>
      <c r="DM46" s="19"/>
      <c r="DN46" s="19"/>
      <c r="DO46" s="25"/>
      <c r="DP46" s="19"/>
      <c r="DQ46" s="19"/>
      <c r="DR46" s="25"/>
      <c r="DS46" s="19"/>
      <c r="DT46" s="19"/>
      <c r="DU46" s="25"/>
      <c r="DV46" s="19"/>
      <c r="DW46" s="19"/>
      <c r="DX46" s="25"/>
      <c r="DY46" s="19"/>
      <c r="DZ46" s="19"/>
      <c r="EA46" s="25"/>
      <c r="EB46" s="19"/>
      <c r="EC46" s="19"/>
      <c r="ED46" s="25"/>
      <c r="EE46" s="19"/>
      <c r="EF46" s="19"/>
      <c r="EG46" s="25"/>
      <c r="EI46" s="19"/>
      <c r="EJ46" s="19"/>
      <c r="EK46" s="25"/>
      <c r="EL46" s="424"/>
      <c r="EM46" s="19"/>
      <c r="EN46" s="25"/>
      <c r="EO46" s="19"/>
      <c r="EP46" s="19"/>
      <c r="EQ46" s="25"/>
      <c r="ER46" s="19"/>
      <c r="ES46" s="19"/>
      <c r="ET46" s="25"/>
      <c r="EU46" s="19"/>
      <c r="EV46" s="19"/>
      <c r="EW46" s="25"/>
      <c r="EX46" s="19"/>
      <c r="EY46" s="19"/>
      <c r="EZ46" s="25"/>
      <c r="FA46" s="19"/>
      <c r="FB46" s="19"/>
      <c r="FC46" s="25"/>
      <c r="FE46" s="19"/>
      <c r="FF46" s="19"/>
      <c r="FG46" s="25"/>
      <c r="FH46" s="424"/>
      <c r="FI46" s="19"/>
      <c r="FJ46" s="25"/>
      <c r="FK46" s="19"/>
      <c r="FL46" s="19"/>
      <c r="FM46" s="25"/>
      <c r="FN46" s="19"/>
      <c r="FO46" s="19"/>
      <c r="FP46" s="25"/>
      <c r="FQ46" s="19"/>
      <c r="FR46" s="19"/>
      <c r="FS46" s="25"/>
      <c r="FT46" s="19"/>
      <c r="FU46" s="19"/>
      <c r="FV46" s="25"/>
      <c r="FW46" s="19"/>
      <c r="FX46" s="19"/>
      <c r="FY46" s="25"/>
      <c r="GA46" s="19"/>
      <c r="GB46" s="19"/>
      <c r="GC46" s="25"/>
      <c r="GD46" s="424"/>
      <c r="GE46" s="19"/>
      <c r="GF46" s="25"/>
      <c r="GG46" s="19"/>
      <c r="GH46" s="19"/>
      <c r="GI46" s="25"/>
      <c r="GJ46" s="19"/>
      <c r="GK46" s="19"/>
      <c r="GL46" s="25"/>
      <c r="GM46" s="19"/>
      <c r="GN46" s="19"/>
      <c r="GO46" s="25"/>
      <c r="GP46" s="19"/>
      <c r="GQ46" s="19"/>
      <c r="GR46" s="25"/>
      <c r="GS46" s="19"/>
      <c r="GT46" s="19"/>
      <c r="GU46" s="25"/>
      <c r="GW46" s="19"/>
      <c r="GX46" s="19"/>
      <c r="GY46" s="25"/>
      <c r="GZ46" s="424"/>
      <c r="HA46" s="19"/>
      <c r="HB46" s="25"/>
      <c r="HC46" s="19"/>
      <c r="HD46" s="19"/>
      <c r="HE46" s="25"/>
      <c r="HF46" s="19"/>
      <c r="HG46" s="19"/>
      <c r="HH46" s="25"/>
      <c r="HI46" s="19"/>
      <c r="HJ46" s="19"/>
      <c r="HK46" s="25"/>
      <c r="HL46" s="19"/>
      <c r="HM46" s="19"/>
      <c r="HN46" s="25"/>
      <c r="HO46" s="19"/>
      <c r="HP46" s="19"/>
      <c r="HQ46" s="25"/>
      <c r="HS46" s="19"/>
      <c r="HT46" s="19"/>
      <c r="HU46" s="25"/>
      <c r="HV46" s="424"/>
      <c r="HW46" s="19"/>
      <c r="HX46" s="25"/>
      <c r="HY46" s="19"/>
      <c r="HZ46" s="19"/>
      <c r="IA46" s="25"/>
      <c r="IB46" s="19"/>
      <c r="IC46" s="19"/>
      <c r="ID46" s="25"/>
      <c r="IE46" s="19"/>
      <c r="IF46" s="19"/>
      <c r="IG46" s="25"/>
      <c r="IH46" s="19"/>
      <c r="II46" s="19"/>
      <c r="IJ46" s="25"/>
      <c r="IK46" s="19"/>
      <c r="IL46" s="19"/>
      <c r="IM46" s="25"/>
    </row>
    <row r="47" spans="1:247" s="65" customFormat="1" ht="11.25">
      <c r="A47" s="101"/>
      <c r="B47" s="101"/>
      <c r="C47" s="100"/>
      <c r="D47" s="100"/>
      <c r="E47" s="100"/>
      <c r="F47" s="100"/>
      <c r="G47" s="102"/>
      <c r="H47" s="102"/>
      <c r="I47" s="102"/>
      <c r="J47" s="102"/>
      <c r="K47" s="102"/>
      <c r="L47" s="103"/>
      <c r="M47" s="102"/>
      <c r="N47" s="102"/>
      <c r="O47" s="103"/>
      <c r="P47" s="102"/>
      <c r="Q47" s="102"/>
      <c r="R47" s="103"/>
      <c r="S47" s="102"/>
      <c r="T47" s="102"/>
      <c r="U47" s="103"/>
      <c r="V47" s="102"/>
      <c r="W47" s="102"/>
      <c r="X47" s="103"/>
      <c r="Y47" s="102"/>
      <c r="Z47" s="102"/>
      <c r="AA47" s="103"/>
      <c r="AB47" s="103"/>
      <c r="AC47" s="102"/>
      <c r="AD47" s="102"/>
      <c r="AE47" s="103"/>
      <c r="AF47" s="102"/>
      <c r="AG47" s="102"/>
      <c r="AH47" s="103"/>
      <c r="AI47" s="102"/>
      <c r="AJ47" s="102"/>
      <c r="AK47" s="103"/>
      <c r="AL47" s="102"/>
      <c r="AM47" s="102"/>
      <c r="AN47" s="103"/>
      <c r="AO47" s="102"/>
      <c r="AP47" s="102"/>
      <c r="AQ47" s="103"/>
      <c r="AR47" s="102"/>
      <c r="AS47" s="102"/>
      <c r="AT47" s="103"/>
      <c r="AU47" s="102"/>
      <c r="AV47" s="102"/>
      <c r="AW47" s="103"/>
      <c r="AX47" s="103"/>
      <c r="AY47" s="102"/>
      <c r="AZ47" s="102"/>
      <c r="BA47" s="64"/>
      <c r="BB47" s="102"/>
      <c r="BC47" s="102"/>
      <c r="BD47" s="64"/>
      <c r="BE47" s="102"/>
      <c r="BF47" s="102"/>
      <c r="BG47" s="64"/>
      <c r="BH47" s="102"/>
      <c r="BI47" s="102"/>
      <c r="BJ47" s="64"/>
      <c r="BK47" s="102"/>
      <c r="BL47" s="102"/>
      <c r="BM47" s="64"/>
      <c r="BN47" s="102"/>
      <c r="BO47" s="102"/>
      <c r="BP47" s="64"/>
      <c r="BQ47" s="102"/>
      <c r="BR47" s="102"/>
      <c r="BS47" s="64"/>
      <c r="BT47" s="64"/>
      <c r="BU47" s="102"/>
      <c r="BV47" s="102"/>
      <c r="BW47" s="64"/>
      <c r="BX47" s="102"/>
      <c r="BY47" s="102"/>
      <c r="BZ47" s="64"/>
      <c r="CA47" s="102"/>
      <c r="CB47" s="102"/>
      <c r="CC47" s="64"/>
      <c r="CD47" s="102"/>
      <c r="CE47" s="102"/>
      <c r="CF47" s="64"/>
      <c r="CG47" s="102"/>
      <c r="CH47" s="102"/>
      <c r="CI47" s="64"/>
      <c r="CJ47" s="102"/>
      <c r="CK47" s="102"/>
      <c r="CL47" s="64"/>
      <c r="CM47" s="102"/>
      <c r="CN47" s="102"/>
      <c r="CO47" s="64"/>
      <c r="CP47" s="64"/>
      <c r="CQ47" s="102"/>
      <c r="CR47" s="102"/>
      <c r="CS47" s="64"/>
      <c r="CT47" s="102"/>
      <c r="CU47" s="102"/>
      <c r="CV47" s="64"/>
      <c r="CW47" s="102"/>
      <c r="CX47" s="102"/>
      <c r="CY47" s="64"/>
      <c r="CZ47" s="102"/>
      <c r="DA47" s="102"/>
      <c r="DB47" s="64"/>
      <c r="DC47" s="102"/>
      <c r="DD47" s="102"/>
      <c r="DE47" s="64"/>
      <c r="DF47" s="102"/>
      <c r="DG47" s="102"/>
      <c r="DH47" s="64"/>
      <c r="DI47" s="102"/>
      <c r="DJ47" s="102"/>
      <c r="DK47" s="64"/>
      <c r="DL47" s="64"/>
      <c r="DM47" s="102"/>
      <c r="DN47" s="102"/>
      <c r="DO47" s="64"/>
      <c r="DP47" s="102"/>
      <c r="DQ47" s="102"/>
      <c r="DR47" s="64"/>
      <c r="DS47" s="102"/>
      <c r="DT47" s="102"/>
      <c r="DU47" s="64"/>
      <c r="DV47" s="102"/>
      <c r="DW47" s="102"/>
      <c r="DX47" s="64"/>
      <c r="DY47" s="102"/>
      <c r="DZ47" s="102"/>
      <c r="EA47" s="64"/>
      <c r="EB47" s="102"/>
      <c r="EC47" s="102"/>
      <c r="ED47" s="64"/>
      <c r="EE47" s="102"/>
      <c r="EF47" s="102"/>
      <c r="EG47" s="64"/>
      <c r="EH47" s="64"/>
      <c r="EI47" s="102"/>
      <c r="EJ47" s="102"/>
      <c r="EK47" s="64"/>
      <c r="EL47" s="102"/>
      <c r="EM47" s="102"/>
      <c r="EN47" s="64"/>
      <c r="EO47" s="102"/>
      <c r="EP47" s="102"/>
      <c r="EQ47" s="64"/>
      <c r="ER47" s="102"/>
      <c r="ES47" s="102"/>
      <c r="ET47" s="64"/>
      <c r="EU47" s="102"/>
      <c r="EV47" s="102"/>
      <c r="EW47" s="64"/>
      <c r="EX47" s="102"/>
      <c r="EY47" s="102"/>
      <c r="EZ47" s="64"/>
      <c r="FA47" s="102"/>
      <c r="FB47" s="102"/>
      <c r="FC47" s="64"/>
      <c r="FD47" s="64"/>
      <c r="FE47" s="102"/>
      <c r="FF47" s="102"/>
      <c r="FG47" s="64"/>
      <c r="FH47" s="102"/>
      <c r="FI47" s="102"/>
      <c r="FJ47" s="64"/>
      <c r="FK47" s="102"/>
      <c r="FL47" s="102"/>
      <c r="FM47" s="64"/>
      <c r="FN47" s="102"/>
      <c r="FO47" s="102"/>
      <c r="FP47" s="64"/>
      <c r="FQ47" s="102"/>
      <c r="FR47" s="102"/>
      <c r="FS47" s="64"/>
      <c r="FT47" s="102"/>
      <c r="FU47" s="102"/>
      <c r="FV47" s="64"/>
      <c r="FW47" s="102"/>
      <c r="FX47" s="102"/>
      <c r="FY47" s="64"/>
      <c r="FZ47" s="64"/>
      <c r="GA47" s="102"/>
      <c r="GB47" s="102"/>
      <c r="GC47" s="64"/>
      <c r="GD47" s="102"/>
      <c r="GE47" s="102"/>
      <c r="GF47" s="64"/>
      <c r="GG47" s="102"/>
      <c r="GH47" s="102"/>
      <c r="GI47" s="64"/>
      <c r="GJ47" s="102"/>
      <c r="GK47" s="102"/>
      <c r="GL47" s="64"/>
      <c r="GM47" s="102"/>
      <c r="GN47" s="102"/>
      <c r="GO47" s="64"/>
      <c r="GP47" s="102"/>
      <c r="GQ47" s="102"/>
      <c r="GR47" s="64"/>
      <c r="GS47" s="102"/>
      <c r="GT47" s="102"/>
      <c r="GU47" s="64"/>
      <c r="GV47" s="64"/>
      <c r="GW47" s="102"/>
      <c r="GX47" s="102"/>
      <c r="GY47" s="64"/>
      <c r="GZ47" s="102"/>
      <c r="HA47" s="102"/>
      <c r="HB47" s="64"/>
      <c r="HC47" s="102"/>
      <c r="HD47" s="102"/>
      <c r="HE47" s="64"/>
      <c r="HF47" s="102"/>
      <c r="HG47" s="102"/>
      <c r="HH47" s="64"/>
      <c r="HI47" s="102"/>
      <c r="HJ47" s="102"/>
      <c r="HK47" s="64"/>
      <c r="HL47" s="102"/>
      <c r="HM47" s="102"/>
      <c r="HN47" s="64"/>
      <c r="HO47" s="102"/>
      <c r="HP47" s="102"/>
      <c r="HQ47" s="64"/>
      <c r="HR47" s="64"/>
      <c r="HS47" s="102"/>
      <c r="HT47" s="102"/>
      <c r="HU47" s="64"/>
      <c r="HV47" s="102"/>
      <c r="HW47" s="102"/>
      <c r="HX47" s="64"/>
      <c r="HY47" s="102"/>
      <c r="HZ47" s="102"/>
      <c r="IA47" s="64"/>
      <c r="IB47" s="102"/>
      <c r="IC47" s="102"/>
      <c r="ID47" s="64"/>
      <c r="IE47" s="102"/>
      <c r="IF47" s="102"/>
      <c r="IG47" s="64"/>
      <c r="IH47" s="102"/>
      <c r="II47" s="102"/>
      <c r="IJ47" s="64"/>
      <c r="IK47" s="102"/>
      <c r="IL47" s="102"/>
      <c r="IM47" s="64"/>
    </row>
    <row r="48" spans="1:247" s="39" customFormat="1" ht="15.75" hidden="1" outlineLevel="1" thickBot="1">
      <c r="A48" s="41" t="s">
        <v>194</v>
      </c>
      <c r="B48" s="41"/>
      <c r="C48" s="444" t="s">
        <v>194</v>
      </c>
      <c r="D48" s="445" t="s">
        <v>145</v>
      </c>
      <c r="E48" s="445" t="s">
        <v>722</v>
      </c>
      <c r="F48" s="445"/>
      <c r="G48" s="446" t="s">
        <v>355</v>
      </c>
      <c r="H48" s="447" t="s">
        <v>362</v>
      </c>
      <c r="I48" s="448" t="s">
        <v>303</v>
      </c>
      <c r="J48" s="374" t="s">
        <v>354</v>
      </c>
      <c r="K48" s="447" t="s">
        <v>361</v>
      </c>
      <c r="L48" s="448" t="s">
        <v>303</v>
      </c>
      <c r="M48" s="374" t="s">
        <v>353</v>
      </c>
      <c r="N48" s="447" t="s">
        <v>360</v>
      </c>
      <c r="O48" s="448" t="s">
        <v>303</v>
      </c>
      <c r="P48" s="374" t="s">
        <v>352</v>
      </c>
      <c r="Q48" s="447" t="s">
        <v>359</v>
      </c>
      <c r="R48" s="448" t="s">
        <v>303</v>
      </c>
      <c r="S48" s="374" t="s">
        <v>351</v>
      </c>
      <c r="T48" s="447" t="s">
        <v>358</v>
      </c>
      <c r="U48" s="448" t="s">
        <v>303</v>
      </c>
      <c r="V48" s="374" t="s">
        <v>350</v>
      </c>
      <c r="W48" s="447" t="s">
        <v>357</v>
      </c>
      <c r="X48" s="448" t="s">
        <v>303</v>
      </c>
      <c r="Y48" s="374" t="s">
        <v>349</v>
      </c>
      <c r="Z48" s="369" t="s">
        <v>356</v>
      </c>
      <c r="AA48" s="448" t="s">
        <v>303</v>
      </c>
      <c r="AB48" s="449"/>
      <c r="AC48" s="369" t="s">
        <v>342</v>
      </c>
      <c r="AD48" s="369" t="s">
        <v>355</v>
      </c>
      <c r="AE48" s="448" t="s">
        <v>303</v>
      </c>
      <c r="AF48" s="374" t="s">
        <v>343</v>
      </c>
      <c r="AG48" s="369" t="s">
        <v>354</v>
      </c>
      <c r="AH48" s="448" t="s">
        <v>303</v>
      </c>
      <c r="AI48" s="374" t="s">
        <v>344</v>
      </c>
      <c r="AJ48" s="369" t="s">
        <v>353</v>
      </c>
      <c r="AK48" s="448" t="s">
        <v>303</v>
      </c>
      <c r="AL48" s="374" t="s">
        <v>345</v>
      </c>
      <c r="AM48" s="369" t="s">
        <v>352</v>
      </c>
      <c r="AN48" s="448" t="s">
        <v>303</v>
      </c>
      <c r="AO48" s="374" t="s">
        <v>346</v>
      </c>
      <c r="AP48" s="369" t="s">
        <v>351</v>
      </c>
      <c r="AQ48" s="448" t="s">
        <v>303</v>
      </c>
      <c r="AR48" s="369" t="s">
        <v>347</v>
      </c>
      <c r="AS48" s="369" t="s">
        <v>350</v>
      </c>
      <c r="AT48" s="448" t="s">
        <v>303</v>
      </c>
      <c r="AU48" s="369" t="s">
        <v>348</v>
      </c>
      <c r="AV48" s="369" t="s">
        <v>349</v>
      </c>
      <c r="AW48" s="371" t="s">
        <v>303</v>
      </c>
      <c r="AX48" s="450"/>
      <c r="AY48" s="369" t="s">
        <v>168</v>
      </c>
      <c r="AZ48" s="369" t="s">
        <v>342</v>
      </c>
      <c r="BA48" s="448" t="s">
        <v>303</v>
      </c>
      <c r="BB48" s="374" t="s">
        <v>169</v>
      </c>
      <c r="BC48" s="369" t="s">
        <v>343</v>
      </c>
      <c r="BD48" s="448" t="s">
        <v>303</v>
      </c>
      <c r="BE48" s="374" t="s">
        <v>170</v>
      </c>
      <c r="BF48" s="369" t="s">
        <v>344</v>
      </c>
      <c r="BG48" s="448" t="s">
        <v>303</v>
      </c>
      <c r="BH48" s="374" t="s">
        <v>171</v>
      </c>
      <c r="BI48" s="369" t="s">
        <v>345</v>
      </c>
      <c r="BJ48" s="448" t="s">
        <v>303</v>
      </c>
      <c r="BK48" s="374" t="s">
        <v>231</v>
      </c>
      <c r="BL48" s="369" t="s">
        <v>346</v>
      </c>
      <c r="BM48" s="448" t="s">
        <v>303</v>
      </c>
      <c r="BN48" s="374" t="s">
        <v>233</v>
      </c>
      <c r="BO48" s="369" t="s">
        <v>347</v>
      </c>
      <c r="BP48" s="448" t="s">
        <v>303</v>
      </c>
      <c r="BQ48" s="374" t="s">
        <v>273</v>
      </c>
      <c r="BR48" s="369" t="s">
        <v>348</v>
      </c>
      <c r="BS48" s="448" t="s">
        <v>303</v>
      </c>
      <c r="BT48" s="450"/>
      <c r="BU48" s="374" t="s">
        <v>132</v>
      </c>
      <c r="BV48" s="369" t="s">
        <v>168</v>
      </c>
      <c r="BW48" s="448" t="s">
        <v>303</v>
      </c>
      <c r="BX48" s="374" t="s">
        <v>154</v>
      </c>
      <c r="BY48" s="369" t="s">
        <v>169</v>
      </c>
      <c r="BZ48" s="448" t="s">
        <v>303</v>
      </c>
      <c r="CA48" s="374" t="s">
        <v>155</v>
      </c>
      <c r="CB48" s="369" t="s">
        <v>170</v>
      </c>
      <c r="CC48" s="448" t="s">
        <v>303</v>
      </c>
      <c r="CD48" s="374" t="s">
        <v>156</v>
      </c>
      <c r="CE48" s="369" t="s">
        <v>171</v>
      </c>
      <c r="CF48" s="448" t="s">
        <v>303</v>
      </c>
      <c r="CG48" s="374" t="s">
        <v>230</v>
      </c>
      <c r="CH48" s="369" t="s">
        <v>231</v>
      </c>
      <c r="CI48" s="448" t="s">
        <v>303</v>
      </c>
      <c r="CJ48" s="374" t="s">
        <v>232</v>
      </c>
      <c r="CK48" s="369" t="s">
        <v>233</v>
      </c>
      <c r="CL48" s="448" t="s">
        <v>303</v>
      </c>
      <c r="CM48" s="374" t="s">
        <v>272</v>
      </c>
      <c r="CN48" s="369" t="s">
        <v>273</v>
      </c>
      <c r="CO48" s="448" t="s">
        <v>303</v>
      </c>
      <c r="CP48" s="450"/>
      <c r="CQ48" s="374" t="s">
        <v>580</v>
      </c>
      <c r="CR48" s="369" t="s">
        <v>132</v>
      </c>
      <c r="CS48" s="448" t="s">
        <v>303</v>
      </c>
      <c r="CT48" s="374" t="s">
        <v>581</v>
      </c>
      <c r="CU48" s="369" t="s">
        <v>154</v>
      </c>
      <c r="CV48" s="448" t="s">
        <v>303</v>
      </c>
      <c r="CW48" s="374" t="s">
        <v>582</v>
      </c>
      <c r="CX48" s="369" t="s">
        <v>155</v>
      </c>
      <c r="CY48" s="448" t="s">
        <v>303</v>
      </c>
      <c r="CZ48" s="374" t="s">
        <v>583</v>
      </c>
      <c r="DA48" s="369" t="s">
        <v>156</v>
      </c>
      <c r="DB48" s="448" t="s">
        <v>303</v>
      </c>
      <c r="DC48" s="374" t="s">
        <v>584</v>
      </c>
      <c r="DD48" s="369" t="s">
        <v>230</v>
      </c>
      <c r="DE48" s="448" t="s">
        <v>303</v>
      </c>
      <c r="DF48" s="374" t="s">
        <v>585</v>
      </c>
      <c r="DG48" s="369" t="s">
        <v>232</v>
      </c>
      <c r="DH48" s="448" t="s">
        <v>303</v>
      </c>
      <c r="DI48" s="374" t="s">
        <v>586</v>
      </c>
      <c r="DJ48" s="369" t="s">
        <v>272</v>
      </c>
      <c r="DK48" s="448" t="s">
        <v>303</v>
      </c>
      <c r="DL48" s="450"/>
      <c r="DM48" s="374" t="s">
        <v>606</v>
      </c>
      <c r="DN48" s="369" t="s">
        <v>580</v>
      </c>
      <c r="DO48" s="448" t="s">
        <v>303</v>
      </c>
      <c r="DP48" s="374" t="s">
        <v>607</v>
      </c>
      <c r="DQ48" s="369" t="s">
        <v>581</v>
      </c>
      <c r="DR48" s="448" t="s">
        <v>303</v>
      </c>
      <c r="DS48" s="374" t="s">
        <v>608</v>
      </c>
      <c r="DT48" s="369" t="s">
        <v>582</v>
      </c>
      <c r="DU48" s="448" t="s">
        <v>303</v>
      </c>
      <c r="DV48" s="374" t="s">
        <v>609</v>
      </c>
      <c r="DW48" s="369" t="s">
        <v>583</v>
      </c>
      <c r="DX48" s="448" t="s">
        <v>303</v>
      </c>
      <c r="DY48" s="374" t="s">
        <v>610</v>
      </c>
      <c r="DZ48" s="369" t="s">
        <v>584</v>
      </c>
      <c r="EA48" s="448" t="s">
        <v>303</v>
      </c>
      <c r="EB48" s="374" t="s">
        <v>611</v>
      </c>
      <c r="EC48" s="369" t="s">
        <v>585</v>
      </c>
      <c r="ED48" s="448" t="s">
        <v>303</v>
      </c>
      <c r="EE48" s="374" t="s">
        <v>612</v>
      </c>
      <c r="EF48" s="369" t="s">
        <v>586</v>
      </c>
      <c r="EG48" s="448" t="s">
        <v>303</v>
      </c>
      <c r="EH48" s="450"/>
      <c r="EI48" s="374" t="s">
        <v>625</v>
      </c>
      <c r="EJ48" s="369" t="s">
        <v>606</v>
      </c>
      <c r="EK48" s="448" t="s">
        <v>303</v>
      </c>
      <c r="EL48" s="374" t="s">
        <v>626</v>
      </c>
      <c r="EM48" s="369" t="s">
        <v>607</v>
      </c>
      <c r="EN48" s="448" t="s">
        <v>303</v>
      </c>
      <c r="EO48" s="374" t="s">
        <v>627</v>
      </c>
      <c r="EP48" s="369" t="s">
        <v>608</v>
      </c>
      <c r="EQ48" s="448" t="s">
        <v>303</v>
      </c>
      <c r="ER48" s="374" t="s">
        <v>628</v>
      </c>
      <c r="ES48" s="369" t="s">
        <v>609</v>
      </c>
      <c r="ET48" s="448" t="s">
        <v>303</v>
      </c>
      <c r="EU48" s="374" t="s">
        <v>629</v>
      </c>
      <c r="EV48" s="369" t="s">
        <v>610</v>
      </c>
      <c r="EW48" s="448" t="s">
        <v>303</v>
      </c>
      <c r="EX48" s="374" t="s">
        <v>630</v>
      </c>
      <c r="EY48" s="369" t="s">
        <v>611</v>
      </c>
      <c r="EZ48" s="448" t="s">
        <v>303</v>
      </c>
      <c r="FA48" s="374" t="s">
        <v>631</v>
      </c>
      <c r="FB48" s="369" t="s">
        <v>612</v>
      </c>
      <c r="FC48" s="448" t="s">
        <v>303</v>
      </c>
      <c r="FD48" s="450"/>
      <c r="FE48" s="374" t="s">
        <v>660</v>
      </c>
      <c r="FF48" s="369" t="s">
        <v>625</v>
      </c>
      <c r="FG48" s="448" t="s">
        <v>303</v>
      </c>
      <c r="FH48" s="374" t="s">
        <v>661</v>
      </c>
      <c r="FI48" s="369" t="s">
        <v>626</v>
      </c>
      <c r="FJ48" s="448" t="s">
        <v>303</v>
      </c>
      <c r="FK48" s="374" t="s">
        <v>662</v>
      </c>
      <c r="FL48" s="369" t="s">
        <v>627</v>
      </c>
      <c r="FM48" s="448" t="s">
        <v>303</v>
      </c>
      <c r="FN48" s="374" t="s">
        <v>663</v>
      </c>
      <c r="FO48" s="369" t="s">
        <v>628</v>
      </c>
      <c r="FP48" s="448" t="s">
        <v>303</v>
      </c>
      <c r="FQ48" s="374" t="s">
        <v>664</v>
      </c>
      <c r="FR48" s="369" t="s">
        <v>629</v>
      </c>
      <c r="FS48" s="448" t="s">
        <v>303</v>
      </c>
      <c r="FT48" s="374" t="s">
        <v>665</v>
      </c>
      <c r="FU48" s="369" t="s">
        <v>630</v>
      </c>
      <c r="FV48" s="448" t="s">
        <v>303</v>
      </c>
      <c r="FW48" s="374" t="s">
        <v>666</v>
      </c>
      <c r="FX48" s="369" t="s">
        <v>631</v>
      </c>
      <c r="FY48" s="448" t="s">
        <v>303</v>
      </c>
      <c r="GA48" s="374" t="str">
        <f>GA5</f>
        <v>1Q24</v>
      </c>
      <c r="GB48" s="369" t="str">
        <f>GB5</f>
        <v>1Q23</v>
      </c>
      <c r="GC48" s="448" t="s">
        <v>303</v>
      </c>
      <c r="GD48" s="374" t="str">
        <f>GD5</f>
        <v>2Q24</v>
      </c>
      <c r="GE48" s="369" t="str">
        <f>GE5</f>
        <v>2Q23</v>
      </c>
      <c r="GF48" s="448" t="s">
        <v>303</v>
      </c>
      <c r="GG48" s="374" t="str">
        <f>GG5</f>
        <v>3Q24</v>
      </c>
      <c r="GH48" s="369" t="str">
        <f>GH5</f>
        <v>3Q23</v>
      </c>
      <c r="GI48" s="448" t="s">
        <v>303</v>
      </c>
      <c r="GJ48" s="374" t="str">
        <f>GJ5</f>
        <v>4Q24</v>
      </c>
      <c r="GK48" s="369" t="str">
        <f>GK5</f>
        <v>4Q23</v>
      </c>
      <c r="GL48" s="448" t="s">
        <v>303</v>
      </c>
      <c r="GM48" s="374" t="str">
        <f>GM5</f>
        <v>1H24</v>
      </c>
      <c r="GN48" s="369" t="str">
        <f>GN5</f>
        <v>1H23</v>
      </c>
      <c r="GO48" s="448" t="s">
        <v>303</v>
      </c>
      <c r="GP48" s="374" t="str">
        <f>GP5</f>
        <v>9M24</v>
      </c>
      <c r="GQ48" s="369" t="str">
        <f>GQ5</f>
        <v>9M23</v>
      </c>
      <c r="GR48" s="448" t="s">
        <v>303</v>
      </c>
      <c r="GS48" s="374" t="str">
        <f>GS5</f>
        <v>FY24</v>
      </c>
      <c r="GT48" s="369" t="str">
        <f>GT5</f>
        <v>FY23</v>
      </c>
      <c r="GU48" s="448" t="s">
        <v>303</v>
      </c>
      <c r="GW48" s="374" t="str">
        <f>GW5</f>
        <v>1Q25</v>
      </c>
      <c r="GX48" s="369" t="str">
        <f>GX5</f>
        <v>1Q24</v>
      </c>
      <c r="GY48" s="448" t="s">
        <v>303</v>
      </c>
      <c r="GZ48" s="374" t="str">
        <f>GZ5</f>
        <v>2Q25</v>
      </c>
      <c r="HA48" s="369" t="str">
        <f>HA5</f>
        <v>2Q24</v>
      </c>
      <c r="HB48" s="448" t="s">
        <v>303</v>
      </c>
      <c r="HC48" s="374" t="str">
        <f>HC5</f>
        <v>3Q25</v>
      </c>
      <c r="HD48" s="369" t="str">
        <f>HD5</f>
        <v>3Q24</v>
      </c>
      <c r="HE48" s="448" t="s">
        <v>303</v>
      </c>
      <c r="HF48" s="374" t="str">
        <f>HF5</f>
        <v>4Q25</v>
      </c>
      <c r="HG48" s="369" t="str">
        <f>HG5</f>
        <v>4Q24</v>
      </c>
      <c r="HH48" s="448" t="s">
        <v>303</v>
      </c>
      <c r="HI48" s="374" t="str">
        <f>HI5</f>
        <v>1H25</v>
      </c>
      <c r="HJ48" s="369" t="str">
        <f>HJ5</f>
        <v>1H24</v>
      </c>
      <c r="HK48" s="448" t="s">
        <v>303</v>
      </c>
      <c r="HL48" s="374" t="str">
        <f>HL5</f>
        <v>9M25</v>
      </c>
      <c r="HM48" s="369" t="str">
        <f>HM5</f>
        <v>9M24</v>
      </c>
      <c r="HN48" s="448" t="s">
        <v>303</v>
      </c>
      <c r="HO48" s="374" t="str">
        <f>HO5</f>
        <v>FY25</v>
      </c>
      <c r="HP48" s="369" t="str">
        <f>HP5</f>
        <v>FY24</v>
      </c>
      <c r="HQ48" s="448" t="s">
        <v>303</v>
      </c>
      <c r="HS48" s="374" t="str">
        <f>HS5</f>
        <v>1Q26</v>
      </c>
      <c r="HT48" s="369" t="str">
        <f>HT5</f>
        <v>1Q25</v>
      </c>
      <c r="HU48" s="448" t="s">
        <v>303</v>
      </c>
      <c r="HV48" s="374" t="str">
        <f>HV5</f>
        <v>2Q26</v>
      </c>
      <c r="HW48" s="369" t="str">
        <f>HW5</f>
        <v>2Q25</v>
      </c>
      <c r="HX48" s="448" t="s">
        <v>303</v>
      </c>
      <c r="HY48" s="374" t="str">
        <f>HY5</f>
        <v>3Q26</v>
      </c>
      <c r="HZ48" s="369" t="str">
        <f>HZ5</f>
        <v>3Q25</v>
      </c>
      <c r="IA48" s="448" t="s">
        <v>303</v>
      </c>
      <c r="IB48" s="374" t="str">
        <f>IB5</f>
        <v>4Q26</v>
      </c>
      <c r="IC48" s="369" t="str">
        <f>IC5</f>
        <v>4Q25</v>
      </c>
      <c r="ID48" s="448" t="s">
        <v>303</v>
      </c>
      <c r="IE48" s="374" t="str">
        <f>IE5</f>
        <v>1H26</v>
      </c>
      <c r="IF48" s="369" t="str">
        <f>IF5</f>
        <v>1H25</v>
      </c>
      <c r="IG48" s="448" t="s">
        <v>303</v>
      </c>
      <c r="IH48" s="374" t="str">
        <f>IH5</f>
        <v>9M26</v>
      </c>
      <c r="II48" s="369" t="str">
        <f>II5</f>
        <v>9M25</v>
      </c>
      <c r="IJ48" s="448" t="s">
        <v>303</v>
      </c>
      <c r="IK48" s="374" t="str">
        <f>IK5</f>
        <v>FY26</v>
      </c>
      <c r="IL48" s="369" t="str">
        <f>IL5</f>
        <v>FY25</v>
      </c>
      <c r="IM48" s="448" t="s">
        <v>303</v>
      </c>
    </row>
    <row r="49" spans="1:247" s="25" customFormat="1" hidden="1" outlineLevel="1">
      <c r="A49" s="49" t="s">
        <v>16</v>
      </c>
      <c r="B49" s="49"/>
      <c r="C49" s="451" t="s">
        <v>16</v>
      </c>
      <c r="D49" s="452" t="s">
        <v>253</v>
      </c>
      <c r="E49" s="452" t="s">
        <v>690</v>
      </c>
      <c r="F49" s="453"/>
      <c r="G49" s="454" t="e">
        <f>+G46+G48</f>
        <v>#VALUE!</v>
      </c>
      <c r="H49" s="454">
        <v>89415</v>
      </c>
      <c r="I49" s="455" t="e">
        <f t="shared" ref="I49" si="1300">(G49-H49)/ABS(H49)</f>
        <v>#VALUE!</v>
      </c>
      <c r="J49" s="454" t="e">
        <f>+J46+J48</f>
        <v>#VALUE!</v>
      </c>
      <c r="K49" s="454" t="e">
        <f>+K46+K48</f>
        <v>#VALUE!</v>
      </c>
      <c r="L49" s="455" t="e">
        <f t="shared" ref="L49" si="1301">(J49-K49)/ABS(K49)</f>
        <v>#VALUE!</v>
      </c>
      <c r="M49" s="454" t="e">
        <f>+M46+M48</f>
        <v>#VALUE!</v>
      </c>
      <c r="N49" s="454" t="e">
        <f>+N46+N48</f>
        <v>#VALUE!</v>
      </c>
      <c r="O49" s="455" t="e">
        <f t="shared" ref="O49" si="1302">(M49-N49)/ABS(N49)</f>
        <v>#VALUE!</v>
      </c>
      <c r="P49" s="454" t="e">
        <f>+P46+P48</f>
        <v>#VALUE!</v>
      </c>
      <c r="Q49" s="454" t="e">
        <f>+Q46+Q48</f>
        <v>#VALUE!</v>
      </c>
      <c r="R49" s="455" t="e">
        <f t="shared" ref="R49" si="1303">(P49-Q49)/ABS(Q49)</f>
        <v>#VALUE!</v>
      </c>
      <c r="S49" s="454" t="e">
        <f>+S46+S48</f>
        <v>#VALUE!</v>
      </c>
      <c r="T49" s="454" t="e">
        <f>+T46+T48</f>
        <v>#VALUE!</v>
      </c>
      <c r="U49" s="455" t="e">
        <f t="shared" ref="U49" si="1304">(S49-T49)/ABS(T49)</f>
        <v>#VALUE!</v>
      </c>
      <c r="V49" s="454" t="e">
        <f>+V46+V48</f>
        <v>#VALUE!</v>
      </c>
      <c r="W49" s="454" t="e">
        <f>+W46+W48</f>
        <v>#VALUE!</v>
      </c>
      <c r="X49" s="455" t="e">
        <f t="shared" ref="X49" si="1305">(V49-W49)/ABS(W49)</f>
        <v>#VALUE!</v>
      </c>
      <c r="Y49" s="454" t="e">
        <f>+Y46+Y48</f>
        <v>#VALUE!</v>
      </c>
      <c r="Z49" s="454">
        <v>1350362</v>
      </c>
      <c r="AA49" s="455" t="e">
        <f t="shared" ref="AA49" si="1306">(Y49-Z49)/ABS(Z49)</f>
        <v>#VALUE!</v>
      </c>
      <c r="AB49" s="456"/>
      <c r="AC49" s="454" t="e">
        <f>+AC46+AC48</f>
        <v>#VALUE!</v>
      </c>
      <c r="AD49" s="454" t="e">
        <f>+AD46+AD48</f>
        <v>#VALUE!</v>
      </c>
      <c r="AE49" s="455" t="e">
        <f t="shared" ref="AE49" si="1307">(AC49-AD49)/ABS(AD49)</f>
        <v>#VALUE!</v>
      </c>
      <c r="AF49" s="454" t="e">
        <f>+AF46+AF48</f>
        <v>#VALUE!</v>
      </c>
      <c r="AG49" s="454" t="e">
        <f>+AG46+AG48</f>
        <v>#VALUE!</v>
      </c>
      <c r="AH49" s="455" t="e">
        <f t="shared" ref="AH49" si="1308">(AF49-AG49)/ABS(AG49)</f>
        <v>#VALUE!</v>
      </c>
      <c r="AI49" s="454" t="e">
        <f>+AI46+AI48</f>
        <v>#VALUE!</v>
      </c>
      <c r="AJ49" s="454" t="e">
        <f>+AJ46+AJ48</f>
        <v>#VALUE!</v>
      </c>
      <c r="AK49" s="455" t="e">
        <f t="shared" ref="AK49" si="1309">(AI49-AJ49)/ABS(AJ49)</f>
        <v>#VALUE!</v>
      </c>
      <c r="AL49" s="454" t="e">
        <f>+AL46+AL48</f>
        <v>#VALUE!</v>
      </c>
      <c r="AM49" s="454" t="e">
        <f>+AM46+AM48</f>
        <v>#VALUE!</v>
      </c>
      <c r="AN49" s="455" t="e">
        <f t="shared" ref="AN49" si="1310">(AL49-AM49)/ABS(AM49)</f>
        <v>#VALUE!</v>
      </c>
      <c r="AO49" s="454" t="e">
        <f>+AO46+AO48</f>
        <v>#VALUE!</v>
      </c>
      <c r="AP49" s="454" t="e">
        <f>+AP46+AP48</f>
        <v>#VALUE!</v>
      </c>
      <c r="AQ49" s="455" t="e">
        <f t="shared" ref="AQ49" si="1311">(AO49-AP49)/ABS(AP49)</f>
        <v>#VALUE!</v>
      </c>
      <c r="AR49" s="454" t="e">
        <f>+AR46+AR48</f>
        <v>#VALUE!</v>
      </c>
      <c r="AS49" s="454" t="e">
        <f>+AS46+AS48</f>
        <v>#VALUE!</v>
      </c>
      <c r="AT49" s="455" t="e">
        <f t="shared" ref="AT49" si="1312">(AR49-AS49)/ABS(AS49)</f>
        <v>#VALUE!</v>
      </c>
      <c r="AU49" s="454" t="e">
        <f>+AU46+AU48</f>
        <v>#VALUE!</v>
      </c>
      <c r="AV49" s="454" t="e">
        <f>+AV46+AV48</f>
        <v>#VALUE!</v>
      </c>
      <c r="AW49" s="455" t="e">
        <f t="shared" ref="AW49" si="1313">(AU49-AV49)/ABS(AV49)</f>
        <v>#VALUE!</v>
      </c>
      <c r="AX49" s="456"/>
      <c r="AY49" s="457">
        <f t="shared" ref="AY49:AY53" si="1314">BV49</f>
        <v>106890</v>
      </c>
      <c r="AZ49" s="454" t="e">
        <f>+AZ46+AZ48</f>
        <v>#VALUE!</v>
      </c>
      <c r="BA49" s="455" t="e">
        <f t="shared" ref="BA49" si="1315">(AY49-AZ49)/ABS(AZ49)</f>
        <v>#VALUE!</v>
      </c>
      <c r="BB49" s="457">
        <f t="shared" ref="BB49:BB53" si="1316">BY49</f>
        <v>151250</v>
      </c>
      <c r="BC49" s="454" t="e">
        <f>+BC46+BC48</f>
        <v>#VALUE!</v>
      </c>
      <c r="BD49" s="455" t="e">
        <f t="shared" ref="BD49" si="1317">(BB49-BC49)/ABS(BC49)</f>
        <v>#VALUE!</v>
      </c>
      <c r="BE49" s="457">
        <f t="shared" ref="BE49:BE53" si="1318">CB49</f>
        <v>142842</v>
      </c>
      <c r="BF49" s="454" t="e">
        <f>+BF46+BF48</f>
        <v>#VALUE!</v>
      </c>
      <c r="BG49" s="455" t="e">
        <f t="shared" ref="BG49" si="1319">(BE49-BF49)/ABS(BF49)</f>
        <v>#VALUE!</v>
      </c>
      <c r="BH49" s="454">
        <f t="shared" ref="BH49:BH53" si="1320">CE49</f>
        <v>253713</v>
      </c>
      <c r="BI49" s="454" t="e">
        <f>+BI46+BI48</f>
        <v>#VALUE!</v>
      </c>
      <c r="BJ49" s="455" t="e">
        <f t="shared" ref="BJ49" si="1321">(BH49-BI49)/ABS(BI49)</f>
        <v>#VALUE!</v>
      </c>
      <c r="BK49" s="457">
        <f t="shared" ref="BK49:BK53" si="1322">CH49</f>
        <v>258140</v>
      </c>
      <c r="BL49" s="454" t="e">
        <f>+BL46+BL48</f>
        <v>#VALUE!</v>
      </c>
      <c r="BM49" s="455" t="e">
        <f t="shared" ref="BM49" si="1323">(BK49-BL49)/ABS(BL49)</f>
        <v>#VALUE!</v>
      </c>
      <c r="BN49" s="457">
        <f t="shared" ref="BN49:BN53" si="1324">CK49</f>
        <v>400982</v>
      </c>
      <c r="BO49" s="454" t="e">
        <f>+BO46+BO48</f>
        <v>#VALUE!</v>
      </c>
      <c r="BP49" s="455" t="e">
        <f t="shared" ref="BP49" si="1325">(BN49-BO49)/ABS(BO49)</f>
        <v>#VALUE!</v>
      </c>
      <c r="BQ49" s="454">
        <f t="shared" ref="BQ49:BQ53" si="1326">CN49</f>
        <v>654695</v>
      </c>
      <c r="BR49" s="454" t="e">
        <f>+BR46+BR48</f>
        <v>#VALUE!</v>
      </c>
      <c r="BS49" s="455" t="e">
        <f t="shared" ref="BS49" si="1327">(BQ49-BR49)/ABS(BR49)</f>
        <v>#VALUE!</v>
      </c>
      <c r="BT49" s="456"/>
      <c r="BU49" s="458">
        <f t="shared" ref="BU49:BU53" si="1328">CR49</f>
        <v>102340</v>
      </c>
      <c r="BV49" s="457">
        <v>106890</v>
      </c>
      <c r="BW49" s="455">
        <f t="shared" ref="BW49" si="1329">(BU49-BV49)/ABS(BV49)</f>
        <v>-4.2567125081859856E-2</v>
      </c>
      <c r="BX49" s="458">
        <f t="shared" ref="BX49:BX53" si="1330">CU49</f>
        <v>142324</v>
      </c>
      <c r="BY49" s="457">
        <v>151250</v>
      </c>
      <c r="BZ49" s="455">
        <f t="shared" ref="BZ49" si="1331">(BX49-BY49)/ABS(BY49)</f>
        <v>-5.9014876033057849E-2</v>
      </c>
      <c r="CA49" s="458">
        <f t="shared" ref="CA49:CA53" si="1332">CX49</f>
        <v>144312</v>
      </c>
      <c r="CB49" s="457">
        <v>142842</v>
      </c>
      <c r="CC49" s="455">
        <f t="shared" ref="CC49" si="1333">(CA49-CB49)/ABS(CB49)</f>
        <v>1.0291090855630698E-2</v>
      </c>
      <c r="CD49" s="458">
        <f t="shared" ref="CD49:CD53" si="1334">DA49</f>
        <v>285211</v>
      </c>
      <c r="CE49" s="454">
        <v>253713</v>
      </c>
      <c r="CF49" s="455">
        <f t="shared" ref="CF49" si="1335">(CD49-CE49)/ABS(CE49)</f>
        <v>0.12414815165166941</v>
      </c>
      <c r="CG49" s="458">
        <f t="shared" ref="CG49:CG53" si="1336">DD49</f>
        <v>244664</v>
      </c>
      <c r="CH49" s="457">
        <v>258140</v>
      </c>
      <c r="CI49" s="455">
        <f t="shared" ref="CI49" si="1337">(CG49-CH49)/ABS(CH49)</f>
        <v>-5.2204230262648178E-2</v>
      </c>
      <c r="CJ49" s="458">
        <f t="shared" ref="CJ49:CJ53" si="1338">DG49</f>
        <v>388976</v>
      </c>
      <c r="CK49" s="457">
        <v>400982</v>
      </c>
      <c r="CL49" s="455">
        <f t="shared" ref="CL49" si="1339">(CJ49-CK49)/ABS(CK49)</f>
        <v>-2.9941493633130666E-2</v>
      </c>
      <c r="CM49" s="458">
        <f t="shared" ref="CM49:CM53" si="1340">DJ49</f>
        <v>674187</v>
      </c>
      <c r="CN49" s="454">
        <v>654695</v>
      </c>
      <c r="CO49" s="455">
        <f t="shared" ref="CO49" si="1341">(CM49-CN49)/ABS(CN49)</f>
        <v>2.9772642222714394E-2</v>
      </c>
      <c r="CP49" s="456"/>
      <c r="CQ49" s="458">
        <f t="shared" ref="CQ49:CQ53" si="1342">DN49</f>
        <v>104885</v>
      </c>
      <c r="CR49" s="457">
        <v>102340</v>
      </c>
      <c r="CS49" s="455">
        <f t="shared" ref="CS49" si="1343">(CQ49-CR49)/ABS(CR49)</f>
        <v>2.4868086769591558E-2</v>
      </c>
      <c r="CT49" s="458">
        <f t="shared" ref="CT49:CT53" si="1344">DQ49</f>
        <v>133659</v>
      </c>
      <c r="CU49" s="457">
        <v>142324</v>
      </c>
      <c r="CV49" s="455">
        <f t="shared" ref="CV49" si="1345">(CT49-CU49)/ABS(CU49)</f>
        <v>-6.0882212416739273E-2</v>
      </c>
      <c r="CW49" s="458">
        <f t="shared" ref="CW49:CW53" si="1346">DT49</f>
        <v>98918</v>
      </c>
      <c r="CX49" s="457">
        <v>144312</v>
      </c>
      <c r="CY49" s="455">
        <f t="shared" ref="CY49" si="1347">(CW49-CX49)/ABS(CX49)</f>
        <v>-0.31455457619601973</v>
      </c>
      <c r="CZ49" s="458">
        <f t="shared" ref="CZ49:CZ53" si="1348">DW49</f>
        <v>273783</v>
      </c>
      <c r="DA49" s="454">
        <v>285211</v>
      </c>
      <c r="DB49" s="455">
        <f t="shared" ref="DB49" si="1349">(CZ49-DA49)/ABS(DA49)</f>
        <v>-4.0068580805088162E-2</v>
      </c>
      <c r="DC49" s="458">
        <f t="shared" ref="DC49:DC53" si="1350">DZ49</f>
        <v>238544</v>
      </c>
      <c r="DD49" s="457">
        <v>244664</v>
      </c>
      <c r="DE49" s="455">
        <f t="shared" ref="DE49" si="1351">(DC49-DD49)/ABS(DD49)</f>
        <v>-2.501389660922735E-2</v>
      </c>
      <c r="DF49" s="458">
        <f t="shared" ref="DF49:DF53" si="1352">EC49</f>
        <v>337462</v>
      </c>
      <c r="DG49" s="457">
        <v>388976</v>
      </c>
      <c r="DH49" s="455">
        <f t="shared" ref="DH49" si="1353">(DF49-DG49)/ABS(DG49)</f>
        <v>-0.13243490600962526</v>
      </c>
      <c r="DI49" s="458">
        <f t="shared" ref="DI49:DI53" si="1354">EF49</f>
        <v>611245</v>
      </c>
      <c r="DJ49" s="454">
        <v>674187</v>
      </c>
      <c r="DK49" s="455">
        <f t="shared" ref="DK49" si="1355">(DI49-DJ49)/ABS(DJ49)</f>
        <v>-9.3359854165090697E-2</v>
      </c>
      <c r="DL49" s="456"/>
      <c r="DM49" s="458">
        <v>165129</v>
      </c>
      <c r="DN49" s="457">
        <v>104885</v>
      </c>
      <c r="DO49" s="455">
        <f t="shared" ref="DO49" si="1356">(DM49-DN49)/ABS(DN49)</f>
        <v>0.57438146541450164</v>
      </c>
      <c r="DP49" s="458">
        <v>157196</v>
      </c>
      <c r="DQ49" s="457">
        <v>133659</v>
      </c>
      <c r="DR49" s="455">
        <f t="shared" ref="DR49" si="1357">(DP49-DQ49)/ABS(DQ49)</f>
        <v>0.176097382144113</v>
      </c>
      <c r="DS49" s="458">
        <v>198927</v>
      </c>
      <c r="DT49" s="457">
        <v>98918</v>
      </c>
      <c r="DU49" s="455">
        <f t="shared" ref="DU49" si="1358">(DS49-DT49)/ABS(DT49)</f>
        <v>1.0110293374310035</v>
      </c>
      <c r="DV49" s="458">
        <v>398156</v>
      </c>
      <c r="DW49" s="454">
        <v>273783</v>
      </c>
      <c r="DX49" s="455">
        <f t="shared" ref="DX49" si="1359">(DV49-DW49)/ABS(DW49)</f>
        <v>0.45427583158925133</v>
      </c>
      <c r="DY49" s="458">
        <v>322325</v>
      </c>
      <c r="DZ49" s="457">
        <v>238544</v>
      </c>
      <c r="EA49" s="455">
        <f t="shared" ref="EA49" si="1360">(DY49-DZ49)/ABS(DZ49)</f>
        <v>0.35121822389160912</v>
      </c>
      <c r="EB49" s="458">
        <v>521252</v>
      </c>
      <c r="EC49" s="457">
        <v>337462</v>
      </c>
      <c r="ED49" s="455">
        <f t="shared" ref="ED49" si="1361">(EB49-EC49)/ABS(EC49)</f>
        <v>0.54462428362304494</v>
      </c>
      <c r="EE49" s="458">
        <v>919408</v>
      </c>
      <c r="EF49" s="454">
        <v>611245</v>
      </c>
      <c r="EG49" s="455">
        <f t="shared" ref="EG49" si="1362">(EE49-EF49)/ABS(EF49)</f>
        <v>0.50415627121694251</v>
      </c>
      <c r="EH49" s="456"/>
      <c r="EI49" s="458">
        <v>208083</v>
      </c>
      <c r="EJ49" s="457">
        <v>165129</v>
      </c>
      <c r="EK49" s="455">
        <f t="shared" ref="EK49" si="1363">(EI49-EJ49)/ABS(EJ49)</f>
        <v>0.26012390313027994</v>
      </c>
      <c r="EL49" s="458">
        <v>237260</v>
      </c>
      <c r="EM49" s="457">
        <v>157196</v>
      </c>
      <c r="EN49" s="455">
        <f t="shared" ref="EN49" si="1364">(EL49-EM49)/ABS(EM49)</f>
        <v>0.50932593704674423</v>
      </c>
      <c r="EO49" s="458">
        <v>239430</v>
      </c>
      <c r="EP49" s="457">
        <v>198927</v>
      </c>
      <c r="EQ49" s="455">
        <f t="shared" ref="EQ49" si="1365">(EO49-EP49)/ABS(EP49)</f>
        <v>0.20360735345126604</v>
      </c>
      <c r="ER49" s="458">
        <v>305361</v>
      </c>
      <c r="ES49" s="454">
        <v>398156</v>
      </c>
      <c r="ET49" s="455">
        <f t="shared" ref="ET49" si="1366">(ER49-ES49)/ABS(ES49)</f>
        <v>-0.23306191543013291</v>
      </c>
      <c r="EU49" s="458">
        <v>445343</v>
      </c>
      <c r="EV49" s="457">
        <v>322325</v>
      </c>
      <c r="EW49" s="455">
        <f t="shared" ref="EW49" si="1367">(EU49-EV49)/ABS(EV49)</f>
        <v>0.38165826417435816</v>
      </c>
      <c r="EX49" s="458">
        <v>684773</v>
      </c>
      <c r="EY49" s="457">
        <v>521252</v>
      </c>
      <c r="EZ49" s="455">
        <f t="shared" ref="EZ49" si="1368">(EX49-EY49)/ABS(EY49)</f>
        <v>0.31370814884163511</v>
      </c>
      <c r="FA49" s="458">
        <v>990134</v>
      </c>
      <c r="FB49" s="454">
        <v>919408</v>
      </c>
      <c r="FC49" s="455">
        <f t="shared" ref="FC49" si="1369">(FA49-FB49)/ABS(FB49)</f>
        <v>7.6925586899396131E-2</v>
      </c>
      <c r="FD49" s="456"/>
      <c r="FE49" s="458">
        <v>213385</v>
      </c>
      <c r="FF49" s="457">
        <v>208083</v>
      </c>
      <c r="FG49" s="455">
        <f t="shared" ref="FG49" si="1370">(FE49-FF49)/ABS(FF49)</f>
        <v>2.5480217028781785E-2</v>
      </c>
      <c r="FH49" s="458">
        <v>199321</v>
      </c>
      <c r="FI49" s="457">
        <v>237260</v>
      </c>
      <c r="FJ49" s="455">
        <f t="shared" ref="FJ49" si="1371">(FH49-FI49)/ABS(FI49)</f>
        <v>-0.15990474584843631</v>
      </c>
      <c r="FK49" s="458">
        <v>136517</v>
      </c>
      <c r="FL49" s="457">
        <v>239430</v>
      </c>
      <c r="FM49" s="455">
        <f t="shared" ref="FM49" si="1372">(FK49-FL49)/ABS(FL49)</f>
        <v>-0.4298250010441465</v>
      </c>
      <c r="FN49" s="458">
        <v>333558</v>
      </c>
      <c r="FO49" s="454">
        <v>305361</v>
      </c>
      <c r="FP49" s="455">
        <f t="shared" ref="FP49" si="1373">(FN49-FO49)/ABS(FO49)</f>
        <v>9.2339886233016005E-2</v>
      </c>
      <c r="FQ49" s="458">
        <v>412706</v>
      </c>
      <c r="FR49" s="457">
        <v>445343</v>
      </c>
      <c r="FS49" s="455">
        <f t="shared" ref="FS49" si="1374">(FQ49-FR49)/ABS(FR49)</f>
        <v>-7.3285085877626902E-2</v>
      </c>
      <c r="FT49" s="458">
        <v>549223</v>
      </c>
      <c r="FU49" s="457">
        <v>684773</v>
      </c>
      <c r="FV49" s="455">
        <f t="shared" ref="FV49" si="1375">(FT49-FU49)/ABS(FU49)</f>
        <v>-0.19794880931345132</v>
      </c>
      <c r="FW49" s="458">
        <v>882781</v>
      </c>
      <c r="FX49" s="454">
        <v>990134</v>
      </c>
      <c r="FY49" s="455">
        <f t="shared" ref="FY49" si="1376">(FW49-FX49)/ABS(FX49)</f>
        <v>-0.1084226983418406</v>
      </c>
      <c r="GA49" s="458">
        <v>95228</v>
      </c>
      <c r="GB49" s="457">
        <v>213385</v>
      </c>
      <c r="GC49" s="455">
        <f t="shared" ref="GC49" si="1377">(GA49-GB49)/ABS(GB49)</f>
        <v>-0.55372683178292759</v>
      </c>
      <c r="GD49" s="458">
        <v>148163</v>
      </c>
      <c r="GE49" s="457">
        <v>199321</v>
      </c>
      <c r="GF49" s="455">
        <f t="shared" ref="GF49" si="1378">(GD49-GE49)/ABS(GE49)</f>
        <v>-0.25666136533531336</v>
      </c>
      <c r="GG49" s="458">
        <v>135034</v>
      </c>
      <c r="GH49" s="457">
        <v>136517</v>
      </c>
      <c r="GI49" s="455">
        <f t="shared" ref="GI49" si="1379">(GG49-GH49)/ABS(GH49)</f>
        <v>-1.0863115948929438E-2</v>
      </c>
      <c r="GJ49" s="458">
        <v>397701</v>
      </c>
      <c r="GK49" s="454">
        <v>333558</v>
      </c>
      <c r="GL49" s="455">
        <f t="shared" ref="GL49" si="1380">(GJ49-GK49)/ABS(GK49)</f>
        <v>0.19229939021099779</v>
      </c>
      <c r="GM49" s="458">
        <v>243391</v>
      </c>
      <c r="GN49" s="457">
        <v>412706</v>
      </c>
      <c r="GO49" s="455">
        <f t="shared" ref="GO49" si="1381">(GM49-GN49)/ABS(GN49)</f>
        <v>-0.41025572683702199</v>
      </c>
      <c r="GP49" s="458">
        <v>378425</v>
      </c>
      <c r="GQ49" s="457">
        <v>549223</v>
      </c>
      <c r="GR49" s="455">
        <f t="shared" ref="GR49" si="1382">(GP49-GQ49)/ABS(GQ49)</f>
        <v>-0.31098114973335056</v>
      </c>
      <c r="GS49" s="458">
        <v>776126</v>
      </c>
      <c r="GT49" s="454">
        <v>882781</v>
      </c>
      <c r="GU49" s="455">
        <f t="shared" ref="GU49" si="1383">(GS49-GT49)/ABS(GT49)</f>
        <v>-0.12081705428639719</v>
      </c>
      <c r="GW49" s="458">
        <v>198342</v>
      </c>
      <c r="GX49" s="457">
        <v>95228</v>
      </c>
      <c r="GY49" s="455">
        <f t="shared" ref="GY49" si="1384">(GW49-GX49)/ABS(GX49)</f>
        <v>1.0828117780484732</v>
      </c>
      <c r="GZ49" s="458">
        <v>297984</v>
      </c>
      <c r="HA49" s="457">
        <v>148163</v>
      </c>
      <c r="HB49" s="455">
        <f t="shared" ref="HB49" si="1385">(GZ49-HA49)/ABS(HA49)</f>
        <v>1.011190378164589</v>
      </c>
      <c r="HC49" s="458">
        <v>286256</v>
      </c>
      <c r="HD49" s="457">
        <v>135034</v>
      </c>
      <c r="HE49" s="455">
        <f t="shared" ref="HE49" si="1386">(HC49-HD49)/ABS(HD49)</f>
        <v>1.1198809188796897</v>
      </c>
      <c r="HF49" s="458">
        <v>403710</v>
      </c>
      <c r="HG49" s="454">
        <v>397701</v>
      </c>
      <c r="HH49" s="455">
        <f t="shared" ref="HH49" si="1387">(HF49-HG49)/ABS(HG49)</f>
        <v>1.5109340937035613E-2</v>
      </c>
      <c r="HI49" s="458">
        <v>496326</v>
      </c>
      <c r="HJ49" s="457">
        <v>243391</v>
      </c>
      <c r="HK49" s="455">
        <f t="shared" ref="HK49" si="1388">(HI49-HJ49)/ABS(HJ49)</f>
        <v>1.0392126249532645</v>
      </c>
      <c r="HL49" s="458">
        <v>782582</v>
      </c>
      <c r="HM49" s="457">
        <v>378425</v>
      </c>
      <c r="HN49" s="455">
        <f t="shared" ref="HN49" si="1389">(HL49-HM49)/ABS(HM49)</f>
        <v>1.0679976217216094</v>
      </c>
      <c r="HO49" s="458">
        <v>1186292</v>
      </c>
      <c r="HP49" s="454">
        <v>776126</v>
      </c>
      <c r="HQ49" s="455">
        <f t="shared" ref="HQ49" si="1390">(HO49-HP49)/ABS(HP49)</f>
        <v>0.52847862331631723</v>
      </c>
      <c r="HS49" s="458">
        <v>263604</v>
      </c>
      <c r="HT49" s="457">
        <v>198342</v>
      </c>
      <c r="HU49" s="455">
        <f t="shared" ref="HU49" si="1391">(HS49-HT49)/ABS(HT49)</f>
        <v>0.32903772272136006</v>
      </c>
      <c r="HV49" s="458">
        <v>349296</v>
      </c>
      <c r="HW49" s="457">
        <v>297984</v>
      </c>
      <c r="HX49" s="455">
        <f t="shared" ref="HX49" si="1392">(HV49-HW49)/ABS(HW49)</f>
        <v>0.17219716494845361</v>
      </c>
      <c r="HY49" s="458">
        <v>-612900</v>
      </c>
      <c r="HZ49" s="457">
        <v>286256</v>
      </c>
      <c r="IA49" s="455">
        <f t="shared" ref="IA49" si="1393">(HY49-HZ49)/ABS(HZ49)</f>
        <v>-3.1410904924263594</v>
      </c>
      <c r="IB49" s="458">
        <v>0</v>
      </c>
      <c r="IC49" s="454">
        <v>403710</v>
      </c>
      <c r="ID49" s="455">
        <f t="shared" ref="ID49" si="1394">(IB49-IC49)/ABS(IC49)</f>
        <v>-1</v>
      </c>
      <c r="IE49" s="458">
        <v>612900</v>
      </c>
      <c r="IF49" s="457">
        <v>496326</v>
      </c>
      <c r="IG49" s="455">
        <f t="shared" ref="IG49" si="1395">(IE49-IF49)/ABS(IF49)</f>
        <v>0.23487385307237582</v>
      </c>
      <c r="IH49" s="458">
        <v>0</v>
      </c>
      <c r="II49" s="457">
        <v>782582</v>
      </c>
      <c r="IJ49" s="455">
        <f t="shared" ref="IJ49" si="1396">(IH49-II49)/ABS(II49)</f>
        <v>-1</v>
      </c>
      <c r="IK49" s="458">
        <v>0</v>
      </c>
      <c r="IL49" s="454">
        <v>1186292</v>
      </c>
      <c r="IM49" s="455">
        <f t="shared" ref="IM49" si="1397">(IK49-IL49)/ABS(IL49)</f>
        <v>-1</v>
      </c>
    </row>
    <row r="50" spans="1:247" hidden="1" outlineLevel="1">
      <c r="A50" s="42" t="s">
        <v>15</v>
      </c>
      <c r="B50" s="42"/>
      <c r="C50" s="53" t="s">
        <v>15</v>
      </c>
      <c r="D50" s="43" t="s">
        <v>764</v>
      </c>
      <c r="E50" s="43" t="s">
        <v>767</v>
      </c>
      <c r="F50" s="429"/>
      <c r="G50" s="44">
        <v>-85496</v>
      </c>
      <c r="H50" s="44">
        <v>-30800</v>
      </c>
      <c r="I50" s="45">
        <f t="shared" ref="I50" si="1398">IF(AND(G50&lt;0,H50&lt;0),((G50-H50)/H50),((G50-H50)/ABS(H50)))</f>
        <v>1.7758441558441558</v>
      </c>
      <c r="J50" s="44">
        <v>-131122</v>
      </c>
      <c r="K50" s="44">
        <v>60219</v>
      </c>
      <c r="L50" s="45">
        <f t="shared" ref="L50" si="1399">IF(AND(J50&lt;0,K50&lt;0),((J50-K50)/K50),((J50-K50)/ABS(K50)))</f>
        <v>-3.1774190869991199</v>
      </c>
      <c r="M50" s="44">
        <v>-34456</v>
      </c>
      <c r="N50" s="44">
        <v>-70212</v>
      </c>
      <c r="O50" s="45">
        <f t="shared" ref="O50" si="1400">IF(AND(M50&lt;0,N50&lt;0),((M50-N50)/N50),((M50-N50)/ABS(N50)))</f>
        <v>-0.509257676750413</v>
      </c>
      <c r="P50" s="44">
        <v>-192811</v>
      </c>
      <c r="Q50" s="44">
        <v>-46911</v>
      </c>
      <c r="R50" s="45">
        <f t="shared" ref="R50" si="1401">IF(AND(P50&lt;0,Q50&lt;0),((P50-Q50)/Q50),((P50-Q50)/ABS(Q50)))</f>
        <v>3.1101447421713457</v>
      </c>
      <c r="S50" s="44">
        <v>-216618</v>
      </c>
      <c r="T50" s="44">
        <f t="shared" ref="T50:T52" si="1402">+H50+K50</f>
        <v>29419</v>
      </c>
      <c r="U50" s="45">
        <f t="shared" ref="U50" si="1403">IF(AND(S50&lt;0,T50&lt;0),((S50-T50)/T50),((S50-T50)/ABS(T50)))</f>
        <v>-8.3632006526394509</v>
      </c>
      <c r="V50" s="44">
        <v>-251074</v>
      </c>
      <c r="W50" s="44">
        <f>+T50+N50</f>
        <v>-40793</v>
      </c>
      <c r="X50" s="45">
        <f t="shared" ref="X50" si="1404">IF(AND(V50&lt;0,W50&lt;0),((V50-W50)/W50),((V50-W50)/ABS(W50)))</f>
        <v>5.1548304856225329</v>
      </c>
      <c r="Y50" s="44">
        <v>-443885</v>
      </c>
      <c r="Z50" s="44">
        <v>-67531</v>
      </c>
      <c r="AA50" s="45">
        <f t="shared" ref="AA50" si="1405">IF(AND(Y50&lt;0,Z50&lt;0),((Y50-Z50)/Z50),((Y50-Z50)/ABS(Z50)))</f>
        <v>5.5730553375486815</v>
      </c>
      <c r="AB50" s="46"/>
      <c r="AC50" s="44">
        <v>-4886</v>
      </c>
      <c r="AD50" s="44">
        <f>G50</f>
        <v>-85496</v>
      </c>
      <c r="AE50" s="45">
        <f t="shared" ref="AE50" si="1406">IF(AND(AC50&lt;0,AD50&lt;0),((AC50-AD50)/AD50),((AC50-AD50)/ABS(AD50)))</f>
        <v>-0.94285112753813038</v>
      </c>
      <c r="AF50" s="44">
        <v>-192294</v>
      </c>
      <c r="AG50" s="44">
        <f>J50</f>
        <v>-131122</v>
      </c>
      <c r="AH50" s="45">
        <f t="shared" ref="AH50" si="1407">IF(AND(AF50&lt;0,AG50&lt;0),((AF50-AG50)/AG50),((AF50-AG50)/ABS(AG50)))</f>
        <v>0.46652735620262048</v>
      </c>
      <c r="AI50" s="44">
        <v>-123461</v>
      </c>
      <c r="AJ50" s="44">
        <f>M50</f>
        <v>-34456</v>
      </c>
      <c r="AK50" s="45">
        <f t="shared" ref="AK50" si="1408">IF(AND(AI50&lt;0,AJ50&lt;0),((AI50-AJ50)/AJ50),((AI50-AJ50)/ABS(AJ50)))</f>
        <v>2.5831495240306479</v>
      </c>
      <c r="AL50" s="44">
        <v>-146771</v>
      </c>
      <c r="AM50" s="44">
        <f>P50</f>
        <v>-192811</v>
      </c>
      <c r="AN50" s="45">
        <f t="shared" ref="AN50" si="1409">IF(AND(AL50&lt;0,AM50&lt;0),((AL50-AM50)/AM50),((AL50-AM50)/ABS(AM50)))</f>
        <v>-0.23878305698326341</v>
      </c>
      <c r="AO50" s="44">
        <v>-197180</v>
      </c>
      <c r="AP50" s="44">
        <f>S50</f>
        <v>-216618</v>
      </c>
      <c r="AQ50" s="45">
        <f t="shared" ref="AQ50" si="1410">IF(AND(AO50&lt;0,AP50&lt;0),((AO50-AP50)/AP50),((AO50-AP50)/ABS(AP50)))</f>
        <v>-8.9734001791171553E-2</v>
      </c>
      <c r="AR50" s="44">
        <v>-320641</v>
      </c>
      <c r="AS50" s="44">
        <f>V50</f>
        <v>-251074</v>
      </c>
      <c r="AT50" s="45">
        <f t="shared" ref="AT50" si="1411">IF(AND(AR50&lt;0,AS50&lt;0),((AR50-AS50)/AS50),((AR50-AS50)/ABS(AS50)))</f>
        <v>0.27707767431115926</v>
      </c>
      <c r="AU50" s="44">
        <v>-467412</v>
      </c>
      <c r="AV50" s="44">
        <f>Y50</f>
        <v>-443885</v>
      </c>
      <c r="AW50" s="45">
        <f t="shared" ref="AW50" si="1412">IF(AND(AU50&lt;0,AV50&lt;0),((AU50-AV50)/AV50),((AU50-AV50)/ABS(AV50)))</f>
        <v>5.3002466855153925E-2</v>
      </c>
      <c r="AX50" s="46"/>
      <c r="AY50" s="44">
        <f t="shared" si="1314"/>
        <v>-41583</v>
      </c>
      <c r="AZ50" s="44">
        <f t="shared" ref="AZ50:AZ52" si="1413">AC50</f>
        <v>-4886</v>
      </c>
      <c r="BA50" s="45">
        <f t="shared" ref="BA50" si="1414">IF(AND(AY50&lt;0,AZ50&lt;0),((AY50-AZ50)/AZ50),((AY50-AZ50)/ABS(AZ50)))</f>
        <v>7.5106426524764638</v>
      </c>
      <c r="BB50" s="44">
        <f t="shared" si="1316"/>
        <v>-11177</v>
      </c>
      <c r="BC50" s="44">
        <f t="shared" ref="BC50:BC52" si="1415">AF50</f>
        <v>-192294</v>
      </c>
      <c r="BD50" s="45">
        <f t="shared" ref="BD50" si="1416">IF(AND(BB50&lt;0,BC50&lt;0),((BB50-BC50)/BC50),((BB50-BC50)/ABS(BC50)))</f>
        <v>-0.94187546153286117</v>
      </c>
      <c r="BE50" s="44">
        <f t="shared" si="1318"/>
        <v>16885</v>
      </c>
      <c r="BF50" s="44">
        <f t="shared" ref="BF50:BF52" si="1417">AI50</f>
        <v>-123461</v>
      </c>
      <c r="BG50" s="45">
        <f t="shared" ref="BG50" si="1418">IF(AND(BE50&lt;0,BF50&lt;0),((BE50-BF50)/BF50),((BE50-BF50)/ABS(BF50)))</f>
        <v>1.1367638363531805</v>
      </c>
      <c r="BH50" s="44">
        <f t="shared" si="1320"/>
        <v>-32209</v>
      </c>
      <c r="BI50" s="44">
        <f t="shared" ref="BI50:BI52" si="1419">AL50</f>
        <v>-146771</v>
      </c>
      <c r="BJ50" s="45">
        <f t="shared" ref="BJ50" si="1420">IF(AND(BH50&lt;0,BI50&lt;0),((BH50-BI50)/BI50),((BH50-BI50)/ABS(BI50)))</f>
        <v>-0.78054929107248705</v>
      </c>
      <c r="BK50" s="44">
        <f t="shared" si="1322"/>
        <v>-52760</v>
      </c>
      <c r="BL50" s="44">
        <f t="shared" ref="BL50:BL52" si="1421">AO50</f>
        <v>-197180</v>
      </c>
      <c r="BM50" s="45">
        <f t="shared" ref="BM50" si="1422">IF(AND(BK50&lt;0,BL50&lt;0),((BK50-BL50)/BL50),((BK50-BL50)/ABS(BL50)))</f>
        <v>-0.73242722385637493</v>
      </c>
      <c r="BN50" s="44">
        <f t="shared" si="1324"/>
        <v>-35875</v>
      </c>
      <c r="BO50" s="44">
        <f t="shared" ref="BO50:BO52" si="1423">AR50</f>
        <v>-320641</v>
      </c>
      <c r="BP50" s="45">
        <f t="shared" ref="BP50" si="1424">IF(AND(BN50&lt;0,BO50&lt;0),((BN50-BO50)/BO50),((BN50-BO50)/ABS(BO50)))</f>
        <v>-0.88811474515111921</v>
      </c>
      <c r="BQ50" s="44">
        <f t="shared" si="1326"/>
        <v>-68084</v>
      </c>
      <c r="BR50" s="44">
        <f t="shared" ref="BR50:BR52" si="1425">AU50</f>
        <v>-467412</v>
      </c>
      <c r="BS50" s="45">
        <f t="shared" ref="BS50" si="1426">IF(AND(BQ50&lt;0,BR50&lt;0),((BQ50-BR50)/BR50),((BQ50-BR50)/ABS(BR50)))</f>
        <v>-0.85433835673880854</v>
      </c>
      <c r="BT50" s="46"/>
      <c r="BU50" s="48">
        <f t="shared" si="1328"/>
        <v>-22761</v>
      </c>
      <c r="BV50" s="44">
        <v>-41583</v>
      </c>
      <c r="BW50" s="45">
        <f t="shared" ref="BW50" si="1427">IF(AND(BU50&lt;0,BV50&lt;0),((BU50-BV50)/BV50),((BU50-BV50)/ABS(BV50)))</f>
        <v>-0.45263689488492892</v>
      </c>
      <c r="BX50" s="48">
        <f t="shared" si="1330"/>
        <v>-10406</v>
      </c>
      <c r="BY50" s="44">
        <v>-11177</v>
      </c>
      <c r="BZ50" s="45">
        <f t="shared" ref="BZ50" si="1428">IF(AND(BX50&lt;0,BY50&lt;0),((BX50-BY50)/BY50),((BX50-BY50)/ABS(BY50)))</f>
        <v>-6.8980943007962786E-2</v>
      </c>
      <c r="CA50" s="48">
        <f t="shared" si="1332"/>
        <v>-5117</v>
      </c>
      <c r="CB50" s="44">
        <v>16885</v>
      </c>
      <c r="CC50" s="45">
        <f t="shared" ref="CC50" si="1429">IF(AND(CA50&lt;0,CB50&lt;0),((CA50-CB50)/CB50),((CA50-CB50)/ABS(CB50)))</f>
        <v>-1.3030500444181226</v>
      </c>
      <c r="CD50" s="48">
        <f t="shared" si="1334"/>
        <v>-55036</v>
      </c>
      <c r="CE50" s="44">
        <v>-32209</v>
      </c>
      <c r="CF50" s="45">
        <f t="shared" ref="CF50" si="1430">IF(AND(CD50&lt;0,CE50&lt;0),((CD50-CE50)/CE50),((CD50-CE50)/ABS(CE50)))</f>
        <v>0.70871495544723528</v>
      </c>
      <c r="CG50" s="48">
        <f t="shared" si="1336"/>
        <v>-33167</v>
      </c>
      <c r="CH50" s="44">
        <v>-52760</v>
      </c>
      <c r="CI50" s="45">
        <f t="shared" ref="CI50" si="1431">IF(AND(CG50&lt;0,CH50&lt;0),((CG50-CH50)/CH50),((CG50-CH50)/ABS(CH50)))</f>
        <v>-0.37136087945413193</v>
      </c>
      <c r="CJ50" s="48">
        <f t="shared" si="1338"/>
        <v>-38284</v>
      </c>
      <c r="CK50" s="44">
        <v>-35875</v>
      </c>
      <c r="CL50" s="45">
        <f t="shared" ref="CL50" si="1432">IF(AND(CJ50&lt;0,CK50&lt;0),((CJ50-CK50)/CK50),((CJ50-CK50)/ABS(CK50)))</f>
        <v>6.714982578397212E-2</v>
      </c>
      <c r="CM50" s="48">
        <f t="shared" si="1340"/>
        <v>-93320</v>
      </c>
      <c r="CN50" s="44">
        <v>-68084</v>
      </c>
      <c r="CO50" s="45">
        <f t="shared" ref="CO50" si="1433">IF(AND(CM50&lt;0,CN50&lt;0),((CM50-CN50)/CN50),((CM50-CN50)/ABS(CN50)))</f>
        <v>0.37065977322131483</v>
      </c>
      <c r="CP50" s="46"/>
      <c r="CQ50" s="48">
        <f t="shared" si="1342"/>
        <v>-31061</v>
      </c>
      <c r="CR50" s="44">
        <v>-22761</v>
      </c>
      <c r="CS50" s="45">
        <f t="shared" ref="CS50" si="1434">IF(AND(CQ50&lt;0,CR50&lt;0),((CQ50-CR50)/CR50),((CQ50-CR50)/ABS(CR50)))</f>
        <v>0.36465884627213213</v>
      </c>
      <c r="CT50" s="48">
        <f t="shared" si="1344"/>
        <v>-38166</v>
      </c>
      <c r="CU50" s="44">
        <v>-10406</v>
      </c>
      <c r="CV50" s="45">
        <f t="shared" ref="CV50" si="1435">IF(AND(CT50&lt;0,CU50&lt;0),((CT50-CU50)/CU50),((CT50-CU50)/ABS(CU50)))</f>
        <v>2.6676917163175093</v>
      </c>
      <c r="CW50" s="48">
        <f t="shared" si="1346"/>
        <v>-19269</v>
      </c>
      <c r="CX50" s="44">
        <v>-5117</v>
      </c>
      <c r="CY50" s="45">
        <f t="shared" ref="CY50" si="1436">IF(AND(CW50&lt;0,CX50&lt;0),((CW50-CX50)/CX50),((CW50-CX50)/ABS(CX50)))</f>
        <v>2.7656830173930036</v>
      </c>
      <c r="CZ50" s="48">
        <f t="shared" si="1348"/>
        <v>-54087</v>
      </c>
      <c r="DA50" s="44">
        <v>-55036</v>
      </c>
      <c r="DB50" s="45">
        <f t="shared" ref="DB50" si="1437">IF(AND(CZ50&lt;0,DA50&lt;0),((CZ50-DA50)/DA50),((CZ50-DA50)/ABS(DA50)))</f>
        <v>-1.7243258957773094E-2</v>
      </c>
      <c r="DC50" s="48">
        <f t="shared" si="1350"/>
        <v>-69227</v>
      </c>
      <c r="DD50" s="44">
        <v>-33167</v>
      </c>
      <c r="DE50" s="45">
        <f t="shared" ref="DE50" si="1438">IF(AND(DC50&lt;0,DD50&lt;0),((DC50-DD50)/DD50),((DC50-DD50)/ABS(DD50)))</f>
        <v>1.0872252540175475</v>
      </c>
      <c r="DF50" s="48">
        <f t="shared" si="1352"/>
        <v>-88496</v>
      </c>
      <c r="DG50" s="44">
        <v>-38284</v>
      </c>
      <c r="DH50" s="45">
        <f t="shared" ref="DH50" si="1439">IF(AND(DF50&lt;0,DG50&lt;0),((DF50-DG50)/DG50),((DF50-DG50)/ABS(DG50)))</f>
        <v>1.3115661895308746</v>
      </c>
      <c r="DI50" s="48">
        <f t="shared" si="1354"/>
        <v>-142583</v>
      </c>
      <c r="DJ50" s="44">
        <v>-93320</v>
      </c>
      <c r="DK50" s="45">
        <f t="shared" ref="DK50" si="1440">IF(AND(DI50&lt;0,DJ50&lt;0),((DI50-DJ50)/DJ50),((DI50-DJ50)/ABS(DJ50)))</f>
        <v>0.52789327046720957</v>
      </c>
      <c r="DL50" s="46"/>
      <c r="DM50" s="48">
        <v>-9666</v>
      </c>
      <c r="DN50" s="44">
        <v>-31061</v>
      </c>
      <c r="DO50" s="45">
        <f t="shared" ref="DO50:DO52" si="1441">IF(AND(DM50&lt;0,DN50&lt;0),((DM50-DN50)/DN50),((DM50-DN50)/ABS(DN50)))</f>
        <v>-0.68880589807153669</v>
      </c>
      <c r="DP50" s="48">
        <v>-13746</v>
      </c>
      <c r="DQ50" s="44">
        <v>-38166</v>
      </c>
      <c r="DR50" s="45">
        <f t="shared" ref="DR50:DR52" si="1442">IF(AND(DP50&lt;0,DQ50&lt;0),((DP50-DQ50)/DQ50),((DP50-DQ50)/ABS(DQ50)))</f>
        <v>-0.63983650369438771</v>
      </c>
      <c r="DS50" s="48">
        <v>-17178</v>
      </c>
      <c r="DT50" s="44">
        <v>-19269</v>
      </c>
      <c r="DU50" s="45">
        <f t="shared" ref="DU50:DU52" si="1443">IF(AND(DS50&lt;0,DT50&lt;0),((DS50-DT50)/DT50),((DS50-DT50)/ABS(DT50)))</f>
        <v>-0.10851626965592402</v>
      </c>
      <c r="DV50" s="48">
        <v>-28021</v>
      </c>
      <c r="DW50" s="44">
        <v>-54087</v>
      </c>
      <c r="DX50" s="45">
        <f t="shared" ref="DX50:DX52" si="1444">IF(AND(DV50&lt;0,DW50&lt;0),((DV50-DW50)/DW50),((DV50-DW50)/ABS(DW50)))</f>
        <v>-0.48192726533178026</v>
      </c>
      <c r="DY50" s="48">
        <v>-23412</v>
      </c>
      <c r="DZ50" s="44">
        <v>-69227</v>
      </c>
      <c r="EA50" s="45">
        <f t="shared" ref="EA50:EA52" si="1445">IF(AND(DY50&lt;0,DZ50&lt;0),((DY50-DZ50)/DZ50),((DY50-DZ50)/ABS(DZ50)))</f>
        <v>-0.66180825400494026</v>
      </c>
      <c r="EB50" s="48">
        <v>-40590</v>
      </c>
      <c r="EC50" s="44">
        <v>-88496</v>
      </c>
      <c r="ED50" s="45">
        <f t="shared" ref="ED50:ED52" si="1446">IF(AND(EB50&lt;0,EC50&lt;0),((EB50-EC50)/EC50),((EB50-EC50)/ABS(EC50)))</f>
        <v>-0.54133520159103232</v>
      </c>
      <c r="EE50" s="48">
        <v>-68611</v>
      </c>
      <c r="EF50" s="44">
        <v>-142583</v>
      </c>
      <c r="EG50" s="45">
        <f t="shared" ref="EG50:EG52" si="1447">IF(AND(EE50&lt;0,EF50&lt;0),((EE50-EF50)/EF50),((EE50-EF50)/ABS(EF50)))</f>
        <v>-0.51879957638708685</v>
      </c>
      <c r="EH50" s="46"/>
      <c r="EI50" s="48">
        <v>-2993</v>
      </c>
      <c r="EJ50" s="44">
        <v>-9666</v>
      </c>
      <c r="EK50" s="45">
        <f t="shared" ref="EK50:EK52" si="1448">IF(AND(EI50&lt;0,EJ50&lt;0),((EI50-EJ50)/EJ50),((EI50-EJ50)/ABS(EJ50)))</f>
        <v>-0.69035795572108416</v>
      </c>
      <c r="EL50" s="48">
        <v>10511</v>
      </c>
      <c r="EM50" s="44">
        <v>-13746</v>
      </c>
      <c r="EN50" s="45">
        <f t="shared" ref="EN50:EN52" si="1449">IF(AND(EL50&lt;0,EM50&lt;0),((EL50-EM50)/EM50),((EL50-EM50)/ABS(EM50)))</f>
        <v>1.7646588098355884</v>
      </c>
      <c r="EO50" s="48">
        <v>-6080</v>
      </c>
      <c r="EP50" s="44">
        <v>-17178</v>
      </c>
      <c r="EQ50" s="45">
        <f t="shared" ref="EQ50:EQ52" si="1450">IF(AND(EO50&lt;0,EP50&lt;0),((EO50-EP50)/EP50),((EO50-EP50)/ABS(EP50)))</f>
        <v>-0.64605891256258008</v>
      </c>
      <c r="ER50" s="48">
        <v>-70378</v>
      </c>
      <c r="ES50" s="44">
        <v>-28021</v>
      </c>
      <c r="ET50" s="45">
        <f t="shared" ref="ET50:ET52" si="1451">IF(AND(ER50&lt;0,ES50&lt;0),((ER50-ES50)/ES50),((ER50-ES50)/ABS(ES50)))</f>
        <v>1.5116162877841619</v>
      </c>
      <c r="EU50" s="48">
        <v>7518</v>
      </c>
      <c r="EV50" s="44">
        <v>-23412</v>
      </c>
      <c r="EW50" s="45">
        <f t="shared" ref="EW50:EW52" si="1452">IF(AND(EU50&lt;0,EV50&lt;0),((EU50-EV50)/EV50),((EU50-EV50)/ABS(EV50)))</f>
        <v>1.3211173757047667</v>
      </c>
      <c r="EX50" s="48">
        <v>1438</v>
      </c>
      <c r="EY50" s="44">
        <v>-40590</v>
      </c>
      <c r="EZ50" s="45">
        <f t="shared" ref="EZ50:EZ52" si="1453">IF(AND(EX50&lt;0,EY50&lt;0),((EX50-EY50)/EY50),((EX50-EY50)/ABS(EY50)))</f>
        <v>1.0354274451835428</v>
      </c>
      <c r="FA50" s="48">
        <v>-68940</v>
      </c>
      <c r="FB50" s="44">
        <v>-68611</v>
      </c>
      <c r="FC50" s="45">
        <f t="shared" ref="FC50:FC52" si="1454">IF(AND(FA50&lt;0,FB50&lt;0),((FA50-FB50)/FB50),((FA50-FB50)/ABS(FB50)))</f>
        <v>4.7951494658290943E-3</v>
      </c>
      <c r="FD50" s="46"/>
      <c r="FE50" s="48">
        <v>5210</v>
      </c>
      <c r="FF50" s="44">
        <v>2993</v>
      </c>
      <c r="FG50" s="45">
        <f t="shared" ref="FG50:FG52" si="1455">IF(AND(FE50&lt;0,FF50&lt;0),((FE50-FF50)/FF50),((FE50-FF50)/ABS(FF50)))</f>
        <v>0.74072836618777149</v>
      </c>
      <c r="FH50" s="48">
        <v>28468</v>
      </c>
      <c r="FI50" s="44">
        <v>-10511</v>
      </c>
      <c r="FJ50" s="45">
        <f t="shared" ref="FJ50:FJ52" si="1456">IF(AND(FH50&lt;0,FI50&lt;0),((FH50-FI50)/FI50),((FH50-FI50)/ABS(FI50)))</f>
        <v>3.7084007230520406</v>
      </c>
      <c r="FK50" s="48">
        <v>26289</v>
      </c>
      <c r="FL50" s="44">
        <v>6080</v>
      </c>
      <c r="FM50" s="45">
        <f t="shared" ref="FM50:FM52" si="1457">IF(AND(FK50&lt;0,FL50&lt;0),((FK50-FL50)/FL50),((FK50-FL50)/ABS(FL50)))</f>
        <v>3.3238486842105264</v>
      </c>
      <c r="FN50" s="48">
        <v>35527</v>
      </c>
      <c r="FO50" s="44">
        <v>70378</v>
      </c>
      <c r="FP50" s="45">
        <f t="shared" ref="FP50:FP52" si="1458">IF(AND(FN50&lt;0,FO50&lt;0),((FN50-FO50)/FO50),((FN50-FO50)/ABS(FO50)))</f>
        <v>-0.49519736281224247</v>
      </c>
      <c r="FQ50" s="48">
        <v>33678</v>
      </c>
      <c r="FR50" s="44">
        <v>-7518</v>
      </c>
      <c r="FS50" s="45">
        <f t="shared" ref="FS50:FS52" si="1459">IF(AND(FQ50&lt;0,FR50&lt;0),((FQ50-FR50)/FR50),((FQ50-FR50)/ABS(FR50)))</f>
        <v>5.4796488427773342</v>
      </c>
      <c r="FT50" s="48">
        <v>59967</v>
      </c>
      <c r="FU50" s="44">
        <v>-1438</v>
      </c>
      <c r="FV50" s="45">
        <f t="shared" ref="FV50:FV52" si="1460">IF(AND(FT50&lt;0,FU50&lt;0),((FT50-FU50)/FU50),((FT50-FU50)/ABS(FU50)))</f>
        <v>42.701668984700973</v>
      </c>
      <c r="FW50" s="48">
        <v>95494</v>
      </c>
      <c r="FX50" s="44">
        <v>68940</v>
      </c>
      <c r="FY50" s="45">
        <f t="shared" ref="FY50:FY52" si="1461">IF(AND(FW50&lt;0,FX50&lt;0),((FW50-FX50)/FX50),((FW50-FX50)/ABS(FX50)))</f>
        <v>0.38517551494052799</v>
      </c>
      <c r="GA50" s="48">
        <v>33254</v>
      </c>
      <c r="GB50" s="44">
        <v>5210</v>
      </c>
      <c r="GC50" s="45">
        <f t="shared" ref="GC50:GC52" si="1462">IF(AND(GA50&lt;0,GB50&lt;0),((GA50-GB50)/GB50),((GA50-GB50)/ABS(GB50)))</f>
        <v>5.3827255278310941</v>
      </c>
      <c r="GD50" s="48">
        <v>15910</v>
      </c>
      <c r="GE50" s="44">
        <v>28468</v>
      </c>
      <c r="GF50" s="45">
        <f t="shared" ref="GF50:GF52" si="1463">IF(AND(GD50&lt;0,GE50&lt;0),((GD50-GE50)/GE50),((GD50-GE50)/ABS(GE50)))</f>
        <v>-0.44112687930307715</v>
      </c>
      <c r="GG50" s="48">
        <v>32259</v>
      </c>
      <c r="GH50" s="44">
        <v>26289</v>
      </c>
      <c r="GI50" s="45">
        <f t="shared" ref="GI50:GI52" si="1464">IF(AND(GG50&lt;0,GH50&lt;0),((GG50-GH50)/GH50),((GG50-GH50)/ABS(GH50)))</f>
        <v>0.22709117882003879</v>
      </c>
      <c r="GJ50" s="48">
        <v>61483</v>
      </c>
      <c r="GK50" s="44">
        <v>35527</v>
      </c>
      <c r="GL50" s="45">
        <f t="shared" ref="GL50:GL52" si="1465">IF(AND(GJ50&lt;0,GK50&lt;0),((GJ50-GK50)/GK50),((GJ50-GK50)/ABS(GK50)))</f>
        <v>0.73059926253272156</v>
      </c>
      <c r="GM50" s="48">
        <v>49164</v>
      </c>
      <c r="GN50" s="44">
        <v>33678</v>
      </c>
      <c r="GO50" s="45">
        <f t="shared" ref="GO50:GO52" si="1466">IF(AND(GM50&lt;0,GN50&lt;0),((GM50-GN50)/GN50),((GM50-GN50)/ABS(GN50)))</f>
        <v>0.45982540530910387</v>
      </c>
      <c r="GP50" s="48">
        <v>81423</v>
      </c>
      <c r="GQ50" s="44">
        <v>59967</v>
      </c>
      <c r="GR50" s="45">
        <f t="shared" ref="GR50:GR52" si="1467">IF(AND(GP50&lt;0,GQ50&lt;0),((GP50-GQ50)/GQ50),((GP50-GQ50)/ABS(GQ50)))</f>
        <v>0.35779678823352845</v>
      </c>
      <c r="GS50" s="48">
        <v>142906</v>
      </c>
      <c r="GT50" s="44">
        <v>95494</v>
      </c>
      <c r="GU50" s="45">
        <f t="shared" ref="GU50:GU52" si="1468">IF(AND(GS50&lt;0,GT50&lt;0),((GS50-GT50)/GT50),((GS50-GT50)/ABS(GT50)))</f>
        <v>0.49649192619431587</v>
      </c>
      <c r="GW50" s="48">
        <v>-5157</v>
      </c>
      <c r="GX50" s="44">
        <v>33254</v>
      </c>
      <c r="GY50" s="45">
        <f t="shared" ref="GY50:GY52" si="1469">IF(AND(GW50&lt;0,GX50&lt;0),((GW50-GX50)/GX50),((GW50-GX50)/ABS(GX50)))</f>
        <v>-1.1550790882299873</v>
      </c>
      <c r="GZ50" s="48">
        <v>-17310</v>
      </c>
      <c r="HA50" s="44">
        <v>15910</v>
      </c>
      <c r="HB50" s="45">
        <f t="shared" ref="HB50:HB52" si="1470">IF(AND(GZ50&lt;0,HA50&lt;0),((GZ50-HA50)/HA50),((GZ50-HA50)/ABS(HA50)))</f>
        <v>-2.0879949717159021</v>
      </c>
      <c r="HC50" s="48">
        <v>-5648</v>
      </c>
      <c r="HD50" s="44">
        <v>32259</v>
      </c>
      <c r="HE50" s="45">
        <f t="shared" ref="HE50:HE52" si="1471">IF(AND(HC50&lt;0,HD50&lt;0),((HC50-HD50)/HD50),((HC50-HD50)/ABS(HD50)))</f>
        <v>-1.1750829225952448</v>
      </c>
      <c r="HF50" s="48">
        <v>102028</v>
      </c>
      <c r="HG50" s="44">
        <v>61483</v>
      </c>
      <c r="HH50" s="45">
        <f t="shared" ref="HH50:HH52" si="1472">IF(AND(HF50&lt;0,HG50&lt;0),((HF50-HG50)/HG50),((HF50-HG50)/ABS(HG50)))</f>
        <v>0.65945057983507638</v>
      </c>
      <c r="HI50" s="48">
        <v>-22468</v>
      </c>
      <c r="HJ50" s="44">
        <v>49164</v>
      </c>
      <c r="HK50" s="45">
        <f t="shared" ref="HK50:HK52" si="1473">IF(AND(HI50&lt;0,HJ50&lt;0),((HI50-HJ50)/HJ50),((HI50-HJ50)/ABS(HJ50)))</f>
        <v>-1.4570010576844845</v>
      </c>
      <c r="HL50" s="48">
        <v>-28115</v>
      </c>
      <c r="HM50" s="44">
        <v>81423</v>
      </c>
      <c r="HN50" s="45">
        <f t="shared" ref="HN50:HN52" si="1474">IF(AND(HL50&lt;0,HM50&lt;0),((HL50-HM50)/HM50),((HL50-HM50)/ABS(HM50)))</f>
        <v>-1.3452955553099246</v>
      </c>
      <c r="HO50" s="48">
        <v>73913</v>
      </c>
      <c r="HP50" s="44">
        <v>142906</v>
      </c>
      <c r="HQ50" s="45">
        <f t="shared" ref="HQ50:HQ52" si="1475">IF(AND(HO50&lt;0,HP50&lt;0),((HO50-HP50)/HP50),((HO50-HP50)/ABS(HP50)))</f>
        <v>-0.48278588722656851</v>
      </c>
      <c r="HS50" s="48">
        <v>3680</v>
      </c>
      <c r="HT50" s="44">
        <v>-5157</v>
      </c>
      <c r="HU50" s="45">
        <f t="shared" ref="HU50:HU52" si="1476">IF(AND(HS50&lt;0,HT50&lt;0),((HS50-HT50)/HT50),((HS50-HT50)/ABS(HT50)))</f>
        <v>1.7135931743261585</v>
      </c>
      <c r="HV50" s="48">
        <v>10059</v>
      </c>
      <c r="HW50" s="44">
        <v>-17310</v>
      </c>
      <c r="HX50" s="45">
        <f t="shared" ref="HX50:HX52" si="1477">IF(AND(HV50&lt;0,HW50&lt;0),((HV50-HW50)/HW50),((HV50-HW50)/ABS(HW50)))</f>
        <v>1.581109185441941</v>
      </c>
      <c r="HY50" s="48">
        <v>-13739</v>
      </c>
      <c r="HZ50" s="44">
        <v>-5648</v>
      </c>
      <c r="IA50" s="45">
        <f t="shared" ref="IA50:IA52" si="1478">IF(AND(HY50&lt;0,HZ50&lt;0),((HY50-HZ50)/HZ50),((HY50-HZ50)/ABS(HZ50)))</f>
        <v>1.432542492917847</v>
      </c>
      <c r="IB50" s="48">
        <v>0</v>
      </c>
      <c r="IC50" s="44">
        <v>102028</v>
      </c>
      <c r="ID50" s="45">
        <f t="shared" ref="ID50:ID52" si="1479">IF(AND(IB50&lt;0,IC50&lt;0),((IB50-IC50)/IC50),((IB50-IC50)/ABS(IC50)))</f>
        <v>-1</v>
      </c>
      <c r="IE50" s="48">
        <v>13739</v>
      </c>
      <c r="IF50" s="44">
        <v>-22468</v>
      </c>
      <c r="IG50" s="45">
        <f t="shared" ref="IG50:IG52" si="1480">IF(AND(IE50&lt;0,IF50&lt;0),((IE50-IF50)/IF50),((IE50-IF50)/ABS(IF50)))</f>
        <v>1.6114918995905287</v>
      </c>
      <c r="IH50" s="48">
        <v>0</v>
      </c>
      <c r="II50" s="44">
        <v>-28115</v>
      </c>
      <c r="IJ50" s="45">
        <f t="shared" ref="IJ50:IJ52" si="1481">IF(AND(IH50&lt;0,II50&lt;0),((IH50-II50)/II50),((IH50-II50)/ABS(II50)))</f>
        <v>1</v>
      </c>
      <c r="IK50" s="48">
        <v>0</v>
      </c>
      <c r="IL50" s="44">
        <v>73913</v>
      </c>
      <c r="IM50" s="45">
        <f t="shared" ref="IM50:IM52" si="1482">IF(AND(IK50&lt;0,IL50&lt;0),((IK50-IL50)/IL50),((IK50-IL50)/ABS(IL50)))</f>
        <v>-1</v>
      </c>
    </row>
    <row r="51" spans="1:247" hidden="1" outlineLevel="1">
      <c r="A51" s="42" t="s">
        <v>93</v>
      </c>
      <c r="B51" s="42"/>
      <c r="C51" s="53" t="s">
        <v>203</v>
      </c>
      <c r="D51" s="43" t="s">
        <v>94</v>
      </c>
      <c r="E51" s="43" t="s">
        <v>680</v>
      </c>
      <c r="F51" s="429"/>
      <c r="G51" s="44">
        <v>0</v>
      </c>
      <c r="H51" s="44">
        <v>0</v>
      </c>
      <c r="I51" s="54">
        <f>IFERROR(IF(AND(G51&lt;0,H51&lt;0),((G51-H51)/H51),((G51-H51)/ABS(H51))),0)</f>
        <v>0</v>
      </c>
      <c r="J51" s="44">
        <v>0</v>
      </c>
      <c r="K51" s="44">
        <v>0</v>
      </c>
      <c r="L51" s="54">
        <f>IFERROR(IF(AND(J51&lt;0,K51&lt;0),((J51-K51)/K51),((J51-K51)/ABS(K51))),0)</f>
        <v>0</v>
      </c>
      <c r="M51" s="44">
        <v>0</v>
      </c>
      <c r="N51" s="44">
        <v>0</v>
      </c>
      <c r="O51" s="54">
        <f>IFERROR(IF(AND(M51&lt;0,N51&lt;0),((M51-N51)/N51),((M51-N51)/ABS(N51))),0)</f>
        <v>0</v>
      </c>
      <c r="P51" s="44">
        <v>0</v>
      </c>
      <c r="Q51" s="44">
        <f t="shared" ref="Q51" si="1483">+Z51-W51</f>
        <v>0</v>
      </c>
      <c r="R51" s="54">
        <f>IFERROR(IF(AND(P51&lt;0,Q51&lt;0),((P51-Q51)/Q51),((P51-Q51)/ABS(Q51))),0)</f>
        <v>0</v>
      </c>
      <c r="S51" s="44">
        <v>0</v>
      </c>
      <c r="T51" s="44">
        <f t="shared" si="1402"/>
        <v>0</v>
      </c>
      <c r="U51" s="54">
        <f>IFERROR(IF(AND(S51&lt;0,T51&lt;0),((S51-T51)/T51),((S51-T51)/ABS(T51))),0)</f>
        <v>0</v>
      </c>
      <c r="V51" s="44">
        <v>0</v>
      </c>
      <c r="W51" s="44">
        <f t="shared" ref="W51" si="1484">+T51+N51</f>
        <v>0</v>
      </c>
      <c r="X51" s="54">
        <f>IFERROR(IF(AND(V51&lt;0,W51&lt;0),((V51-W51)/W51),((V51-W51)/ABS(W51))),0)</f>
        <v>0</v>
      </c>
      <c r="Y51" s="44">
        <v>0</v>
      </c>
      <c r="Z51" s="44">
        <v>0</v>
      </c>
      <c r="AA51" s="54">
        <f>IFERROR(IF(AND(Y51&lt;0,Z51&lt;0),((Y51-Z51)/Z51),((Y51-Z51)/ABS(Z51))),0)</f>
        <v>0</v>
      </c>
      <c r="AB51" s="55"/>
      <c r="AC51" s="44">
        <v>0</v>
      </c>
      <c r="AD51" s="44">
        <f t="shared" ref="AD51" si="1485">G51</f>
        <v>0</v>
      </c>
      <c r="AE51" s="54">
        <f>IFERROR(IF(AND(AC51&lt;0,AD51&lt;0),((AC51-AD51)/AD51),((AC51-AD51)/ABS(AD51))),0)</f>
        <v>0</v>
      </c>
      <c r="AF51" s="44">
        <v>0</v>
      </c>
      <c r="AG51" s="44">
        <f t="shared" ref="AG51" si="1486">J51</f>
        <v>0</v>
      </c>
      <c r="AH51" s="54">
        <f>IFERROR(IF(AND(AF51&lt;0,AG51&lt;0),((AF51-AG51)/AG51),((AF51-AG51)/ABS(AG51))),0)</f>
        <v>0</v>
      </c>
      <c r="AI51" s="44">
        <v>0</v>
      </c>
      <c r="AJ51" s="44">
        <f t="shared" ref="AJ51" si="1487">M51</f>
        <v>0</v>
      </c>
      <c r="AK51" s="54">
        <f>IFERROR(IF(AND(AI51&lt;0,AJ51&lt;0),((AI51-AJ51)/AJ51),((AI51-AJ51)/ABS(AJ51))),0)</f>
        <v>0</v>
      </c>
      <c r="AL51" s="44">
        <v>0</v>
      </c>
      <c r="AM51" s="44">
        <f t="shared" ref="AM51" si="1488">P51</f>
        <v>0</v>
      </c>
      <c r="AN51" s="54">
        <f>IFERROR(IF(AND(AL51&lt;0,AM51&lt;0),((AL51-AM51)/AM51),((AL51-AM51)/ABS(AM51))),0)</f>
        <v>0</v>
      </c>
      <c r="AO51" s="44">
        <v>0</v>
      </c>
      <c r="AP51" s="44">
        <f t="shared" ref="AP51" si="1489">S51</f>
        <v>0</v>
      </c>
      <c r="AQ51" s="54">
        <f>IFERROR(IF(AND(AO51&lt;0,AP51&lt;0),((AO51-AP51)/AP51),((AO51-AP51)/ABS(AP51))),0)</f>
        <v>0</v>
      </c>
      <c r="AR51" s="44">
        <v>0</v>
      </c>
      <c r="AS51" s="44">
        <f t="shared" ref="AS51" si="1490">V51</f>
        <v>0</v>
      </c>
      <c r="AT51" s="54">
        <f>IFERROR(IF(AND(AR51&lt;0,AS51&lt;0),((AR51-AS51)/AS51),((AR51-AS51)/ABS(AS51))),0)</f>
        <v>0</v>
      </c>
      <c r="AU51" s="44">
        <v>0</v>
      </c>
      <c r="AV51" s="44">
        <f t="shared" ref="AV51" si="1491">Y51</f>
        <v>0</v>
      </c>
      <c r="AW51" s="54">
        <f>IFERROR(IF(AND(AU51&lt;0,AV51&lt;0),((AU51-AV51)/AV51),((AU51-AV51)/ABS(AV51))),0)</f>
        <v>0</v>
      </c>
      <c r="AX51" s="55"/>
      <c r="AY51" s="44">
        <f t="shared" si="1314"/>
        <v>-9729</v>
      </c>
      <c r="AZ51" s="44">
        <f t="shared" si="1413"/>
        <v>0</v>
      </c>
      <c r="BA51" s="54">
        <f>IFERROR(IF(AND(AY51&lt;0,AZ51&lt;0),((AY51-AZ51)/AZ51),((AY51-AZ51)/ABS(AZ51))),0)</f>
        <v>0</v>
      </c>
      <c r="BB51" s="44">
        <f t="shared" si="1316"/>
        <v>-16659</v>
      </c>
      <c r="BC51" s="44">
        <f t="shared" si="1415"/>
        <v>0</v>
      </c>
      <c r="BD51" s="54">
        <f>IFERROR(IF(AND(BB51&lt;0,BC51&lt;0),((BB51-BC51)/BC51),((BB51-BC51)/ABS(BC51))),0)</f>
        <v>0</v>
      </c>
      <c r="BE51" s="44">
        <f t="shared" si="1318"/>
        <v>-12935</v>
      </c>
      <c r="BF51" s="44">
        <f t="shared" si="1417"/>
        <v>0</v>
      </c>
      <c r="BG51" s="54">
        <f>IFERROR(IF(AND(BE51&lt;0,BF51&lt;0),((BE51-BF51)/BF51),((BE51-BF51)/ABS(BF51))),0)</f>
        <v>0</v>
      </c>
      <c r="BH51" s="44">
        <f t="shared" si="1320"/>
        <v>-13921</v>
      </c>
      <c r="BI51" s="44">
        <f t="shared" si="1419"/>
        <v>0</v>
      </c>
      <c r="BJ51" s="54">
        <f>IFERROR(IF(AND(BH51&lt;0,BI51&lt;0),((BH51-BI51)/BI51),((BH51-BI51)/ABS(BI51))),0)</f>
        <v>0</v>
      </c>
      <c r="BK51" s="44">
        <f t="shared" si="1322"/>
        <v>-26388</v>
      </c>
      <c r="BL51" s="44">
        <f t="shared" si="1421"/>
        <v>0</v>
      </c>
      <c r="BM51" s="54">
        <f>IFERROR(IF(AND(BK51&lt;0,BL51&lt;0),((BK51-BL51)/BL51),((BK51-BL51)/ABS(BL51))),0)</f>
        <v>0</v>
      </c>
      <c r="BN51" s="44">
        <f t="shared" si="1324"/>
        <v>-39323</v>
      </c>
      <c r="BO51" s="44">
        <f t="shared" si="1423"/>
        <v>0</v>
      </c>
      <c r="BP51" s="54">
        <f>IFERROR(IF(AND(BN51&lt;0,BO51&lt;0),((BN51-BO51)/BO51),((BN51-BO51)/ABS(BO51))),0)</f>
        <v>0</v>
      </c>
      <c r="BQ51" s="44">
        <f t="shared" si="1326"/>
        <v>-53244</v>
      </c>
      <c r="BR51" s="44">
        <f t="shared" si="1425"/>
        <v>0</v>
      </c>
      <c r="BS51" s="54">
        <f>IFERROR(IF(AND(BQ51&lt;0,BR51&lt;0),((BQ51-BR51)/BR51),((BQ51-BR51)/ABS(BR51))),0)</f>
        <v>0</v>
      </c>
      <c r="BT51" s="55"/>
      <c r="BU51" s="48">
        <f t="shared" si="1328"/>
        <v>-13035</v>
      </c>
      <c r="BV51" s="44">
        <v>-9729</v>
      </c>
      <c r="BW51" s="54">
        <f>IFERROR(IF(AND(BU51&lt;0,BV51&lt;0),((BU51-BV51)/BV51),((BU51-BV51)/ABS(BV51))),0)</f>
        <v>0.33980881899475796</v>
      </c>
      <c r="BX51" s="48">
        <f t="shared" si="1330"/>
        <v>-16344</v>
      </c>
      <c r="BY51" s="44">
        <v>-16659</v>
      </c>
      <c r="BZ51" s="54">
        <f>IFERROR(IF(AND(BX51&lt;0,BY51&lt;0),((BX51-BY51)/BY51),((BX51-BY51)/ABS(BY51))),0)</f>
        <v>-1.8908698001080498E-2</v>
      </c>
      <c r="CA51" s="48">
        <f t="shared" si="1332"/>
        <v>-16136</v>
      </c>
      <c r="CB51" s="44">
        <v>-12935</v>
      </c>
      <c r="CC51" s="54">
        <f>IFERROR(IF(AND(CA51&lt;0,CB51&lt;0),((CA51-CB51)/CB51),((CA51-CB51)/ABS(CB51))),0)</f>
        <v>0.24746810977966757</v>
      </c>
      <c r="CD51" s="48">
        <f t="shared" si="1334"/>
        <v>-16231</v>
      </c>
      <c r="CE51" s="44">
        <v>-13921</v>
      </c>
      <c r="CF51" s="54">
        <f>IFERROR(IF(AND(CD51&lt;0,CE51&lt;0),((CD51-CE51)/CE51),((CD51-CE51)/ABS(CE51))),0)</f>
        <v>0.16593635514690036</v>
      </c>
      <c r="CG51" s="48">
        <f t="shared" si="1336"/>
        <v>-29379</v>
      </c>
      <c r="CH51" s="44">
        <v>-26388</v>
      </c>
      <c r="CI51" s="54">
        <f>IFERROR(IF(AND(CG51&lt;0,CH51&lt;0),((CG51-CH51)/CH51),((CG51-CH51)/ABS(CH51))),0)</f>
        <v>0.11334697589813551</v>
      </c>
      <c r="CJ51" s="48">
        <f t="shared" si="1338"/>
        <v>-45515</v>
      </c>
      <c r="CK51" s="44">
        <v>-39323</v>
      </c>
      <c r="CL51" s="54">
        <f>IFERROR(IF(AND(CJ51&lt;0,CK51&lt;0),((CJ51-CK51)/CK51),((CJ51-CK51)/ABS(CK51))),0)</f>
        <v>0.15746509676270884</v>
      </c>
      <c r="CM51" s="48">
        <f t="shared" si="1340"/>
        <v>-61746</v>
      </c>
      <c r="CN51" s="44">
        <v>-53244</v>
      </c>
      <c r="CO51" s="54">
        <f>IFERROR(IF(AND(CM51&lt;0,CN51&lt;0),((CM51-CN51)/CN51),((CM51-CN51)/ABS(CN51))),0)</f>
        <v>0.15967996393959882</v>
      </c>
      <c r="CP51" s="55"/>
      <c r="CQ51" s="48">
        <f t="shared" si="1342"/>
        <v>-16387</v>
      </c>
      <c r="CR51" s="44">
        <v>-13035</v>
      </c>
      <c r="CS51" s="54">
        <f>IFERROR(IF(AND(CQ51&lt;0,CR51&lt;0),((CQ51-CR51)/CR51),((CQ51-CR51)/ABS(CR51))),0)</f>
        <v>0.25715381664748754</v>
      </c>
      <c r="CT51" s="48">
        <f t="shared" si="1344"/>
        <v>-17567</v>
      </c>
      <c r="CU51" s="44">
        <v>-16344</v>
      </c>
      <c r="CV51" s="54">
        <f>IFERROR(IF(AND(CT51&lt;0,CU51&lt;0),((CT51-CU51)/CU51),((CT51-CU51)/ABS(CU51))),0)</f>
        <v>7.4828683308859514E-2</v>
      </c>
      <c r="CW51" s="48">
        <f t="shared" si="1346"/>
        <v>-23883</v>
      </c>
      <c r="CX51" s="44">
        <v>-16136</v>
      </c>
      <c r="CY51" s="54">
        <f>IFERROR(IF(AND(CW51&lt;0,CX51&lt;0),((CW51-CX51)/CX51),((CW51-CX51)/ABS(CX51))),0)</f>
        <v>0.48010659395141297</v>
      </c>
      <c r="CZ51" s="48">
        <f t="shared" si="1348"/>
        <v>-16888</v>
      </c>
      <c r="DA51" s="44">
        <v>-16231</v>
      </c>
      <c r="DB51" s="54">
        <f>IFERROR(IF(AND(CZ51&lt;0,DA51&lt;0),((CZ51-DA51)/DA51),((CZ51-DA51)/ABS(DA51))),0)</f>
        <v>4.0478097467808512E-2</v>
      </c>
      <c r="DC51" s="48">
        <f t="shared" si="1350"/>
        <v>-33954</v>
      </c>
      <c r="DD51" s="44">
        <v>-29379</v>
      </c>
      <c r="DE51" s="54">
        <f>IFERROR(IF(AND(DC51&lt;0,DD51&lt;0),((DC51-DD51)/DD51),((DC51-DD51)/ABS(DD51))),0)</f>
        <v>0.15572347595221075</v>
      </c>
      <c r="DF51" s="48">
        <f t="shared" si="1352"/>
        <v>-57837</v>
      </c>
      <c r="DG51" s="44">
        <v>-45515</v>
      </c>
      <c r="DH51" s="54">
        <f>IFERROR(IF(AND(DF51&lt;0,DG51&lt;0),((DF51-DG51)/DG51),((DF51-DG51)/ABS(DG51))),0)</f>
        <v>0.27072393716357246</v>
      </c>
      <c r="DI51" s="48">
        <f t="shared" si="1354"/>
        <v>-74725</v>
      </c>
      <c r="DJ51" s="44">
        <v>-61746</v>
      </c>
      <c r="DK51" s="54">
        <f>IFERROR(IF(AND(DI51&lt;0,DJ51&lt;0),((DI51-DJ51)/DJ51),((DI51-DJ51)/ABS(DJ51))),0)</f>
        <v>0.21019985100249408</v>
      </c>
      <c r="DL51" s="55"/>
      <c r="DM51" s="48">
        <v>-17286</v>
      </c>
      <c r="DN51" s="44">
        <v>-16387</v>
      </c>
      <c r="DO51" s="54">
        <f t="shared" si="1441"/>
        <v>5.4860560200158663E-2</v>
      </c>
      <c r="DP51" s="48">
        <v>-21319</v>
      </c>
      <c r="DQ51" s="44">
        <v>-17567</v>
      </c>
      <c r="DR51" s="45">
        <f t="shared" si="1442"/>
        <v>0.21358228496612969</v>
      </c>
      <c r="DS51" s="48">
        <v>-21361</v>
      </c>
      <c r="DT51" s="44">
        <v>-23883</v>
      </c>
      <c r="DU51" s="45">
        <f t="shared" si="1443"/>
        <v>-0.1055981241887535</v>
      </c>
      <c r="DV51" s="48">
        <v>-22345</v>
      </c>
      <c r="DW51" s="44">
        <v>-16888</v>
      </c>
      <c r="DX51" s="45">
        <f t="shared" si="1444"/>
        <v>0.3231288488867835</v>
      </c>
      <c r="DY51" s="48">
        <v>-38605</v>
      </c>
      <c r="DZ51" s="44">
        <v>-33954</v>
      </c>
      <c r="EA51" s="45">
        <f t="shared" si="1445"/>
        <v>0.13697944277551982</v>
      </c>
      <c r="EB51" s="48">
        <v>-59966</v>
      </c>
      <c r="EC51" s="44">
        <v>-57837</v>
      </c>
      <c r="ED51" s="45">
        <f t="shared" si="1446"/>
        <v>3.6810346318100873E-2</v>
      </c>
      <c r="EE51" s="48">
        <v>-82311</v>
      </c>
      <c r="EF51" s="44">
        <v>-74725</v>
      </c>
      <c r="EG51" s="45">
        <f t="shared" si="1447"/>
        <v>0.10151890264302442</v>
      </c>
      <c r="EH51" s="55"/>
      <c r="EI51" s="48">
        <v>-23729</v>
      </c>
      <c r="EJ51" s="44">
        <v>-17286</v>
      </c>
      <c r="EK51" s="54">
        <f t="shared" si="1448"/>
        <v>0.37272937637394421</v>
      </c>
      <c r="EL51" s="48">
        <v>-24989</v>
      </c>
      <c r="EM51" s="44">
        <v>-21319</v>
      </c>
      <c r="EN51" s="45">
        <f t="shared" si="1449"/>
        <v>0.17214691120596651</v>
      </c>
      <c r="EO51" s="48">
        <v>-24148</v>
      </c>
      <c r="EP51" s="44">
        <v>-21361</v>
      </c>
      <c r="EQ51" s="45">
        <f t="shared" si="1450"/>
        <v>0.13047141987734656</v>
      </c>
      <c r="ER51" s="48">
        <v>-25394</v>
      </c>
      <c r="ES51" s="44">
        <v>-22345</v>
      </c>
      <c r="ET51" s="45">
        <f t="shared" si="1451"/>
        <v>0.13645110763034235</v>
      </c>
      <c r="EU51" s="48">
        <v>-48718</v>
      </c>
      <c r="EV51" s="44">
        <v>-38605</v>
      </c>
      <c r="EW51" s="45">
        <f t="shared" si="1452"/>
        <v>0.2619608858956094</v>
      </c>
      <c r="EX51" s="48">
        <v>-72866</v>
      </c>
      <c r="EY51" s="44">
        <v>-59966</v>
      </c>
      <c r="EZ51" s="45">
        <f t="shared" si="1453"/>
        <v>0.21512190241136644</v>
      </c>
      <c r="FA51" s="48">
        <v>-98260</v>
      </c>
      <c r="FB51" s="44">
        <v>-82311</v>
      </c>
      <c r="FC51" s="45">
        <f t="shared" si="1454"/>
        <v>0.19376511037406907</v>
      </c>
      <c r="FD51" s="55"/>
      <c r="FE51" s="48">
        <v>26499</v>
      </c>
      <c r="FF51" s="44">
        <v>23729</v>
      </c>
      <c r="FG51" s="54">
        <f t="shared" si="1455"/>
        <v>0.1167347970837372</v>
      </c>
      <c r="FH51" s="48">
        <v>26366</v>
      </c>
      <c r="FI51" s="44">
        <v>24989</v>
      </c>
      <c r="FJ51" s="45">
        <f t="shared" si="1456"/>
        <v>5.5104245868182002E-2</v>
      </c>
      <c r="FK51" s="48">
        <v>26267</v>
      </c>
      <c r="FL51" s="44">
        <v>24148</v>
      </c>
      <c r="FM51" s="45">
        <f t="shared" si="1457"/>
        <v>8.7750538346861029E-2</v>
      </c>
      <c r="FN51" s="48">
        <v>26242</v>
      </c>
      <c r="FO51" s="44">
        <v>25394</v>
      </c>
      <c r="FP51" s="45">
        <f t="shared" si="1458"/>
        <v>3.3393715050799404E-2</v>
      </c>
      <c r="FQ51" s="48">
        <v>52865</v>
      </c>
      <c r="FR51" s="44">
        <v>48718</v>
      </c>
      <c r="FS51" s="45">
        <f t="shared" si="1459"/>
        <v>8.5122541976271601E-2</v>
      </c>
      <c r="FT51" s="48">
        <v>79132</v>
      </c>
      <c r="FU51" s="44">
        <v>72866</v>
      </c>
      <c r="FV51" s="45">
        <f t="shared" si="1460"/>
        <v>8.5993467460818485E-2</v>
      </c>
      <c r="FW51" s="48">
        <v>105374</v>
      </c>
      <c r="FX51" s="44">
        <v>98260</v>
      </c>
      <c r="FY51" s="45">
        <f t="shared" si="1461"/>
        <v>7.2399755750050879E-2</v>
      </c>
      <c r="GA51" s="48">
        <v>25836</v>
      </c>
      <c r="GB51" s="44">
        <v>26499</v>
      </c>
      <c r="GC51" s="54">
        <f t="shared" si="1462"/>
        <v>-2.501981206837994E-2</v>
      </c>
      <c r="GD51" s="48">
        <v>28255</v>
      </c>
      <c r="GE51" s="44">
        <v>26366</v>
      </c>
      <c r="GF51" s="45">
        <f t="shared" si="1463"/>
        <v>7.1645300766138204E-2</v>
      </c>
      <c r="GG51" s="48">
        <v>28303</v>
      </c>
      <c r="GH51" s="44">
        <v>26267</v>
      </c>
      <c r="GI51" s="45">
        <f t="shared" si="1464"/>
        <v>7.7511706704229646E-2</v>
      </c>
      <c r="GJ51" s="48">
        <v>28006</v>
      </c>
      <c r="GK51" s="44">
        <v>26242</v>
      </c>
      <c r="GL51" s="45">
        <f t="shared" si="1465"/>
        <v>6.7220486243426567E-2</v>
      </c>
      <c r="GM51" s="48">
        <v>54091</v>
      </c>
      <c r="GN51" s="44">
        <v>52865</v>
      </c>
      <c r="GO51" s="45">
        <f t="shared" si="1466"/>
        <v>2.3191147261893502E-2</v>
      </c>
      <c r="GP51" s="48">
        <v>82394</v>
      </c>
      <c r="GQ51" s="44">
        <v>79132</v>
      </c>
      <c r="GR51" s="45">
        <f t="shared" si="1467"/>
        <v>4.1222261537683873E-2</v>
      </c>
      <c r="GS51" s="48">
        <v>110400</v>
      </c>
      <c r="GT51" s="44">
        <v>105374</v>
      </c>
      <c r="GU51" s="45">
        <f t="shared" si="1468"/>
        <v>4.7696775295613718E-2</v>
      </c>
      <c r="GW51" s="48">
        <v>28036</v>
      </c>
      <c r="GX51" s="44">
        <v>25836</v>
      </c>
      <c r="GY51" s="54">
        <f t="shared" si="1469"/>
        <v>8.5152500387056823E-2</v>
      </c>
      <c r="GZ51" s="48">
        <v>27399</v>
      </c>
      <c r="HA51" s="44">
        <v>28255</v>
      </c>
      <c r="HB51" s="45">
        <f t="shared" si="1470"/>
        <v>-3.0295522916298001E-2</v>
      </c>
      <c r="HC51" s="48">
        <v>26563</v>
      </c>
      <c r="HD51" s="44">
        <v>28303</v>
      </c>
      <c r="HE51" s="45">
        <f t="shared" si="1471"/>
        <v>-6.147758188177932E-2</v>
      </c>
      <c r="HF51" s="48">
        <v>25337</v>
      </c>
      <c r="HG51" s="44">
        <v>28006</v>
      </c>
      <c r="HH51" s="45">
        <f t="shared" si="1472"/>
        <v>-9.5301006927087054E-2</v>
      </c>
      <c r="HI51" s="48">
        <v>55433</v>
      </c>
      <c r="HJ51" s="44">
        <v>54091</v>
      </c>
      <c r="HK51" s="45">
        <f t="shared" si="1473"/>
        <v>2.48100423360633E-2</v>
      </c>
      <c r="HL51" s="48">
        <v>81996</v>
      </c>
      <c r="HM51" s="44">
        <v>82394</v>
      </c>
      <c r="HN51" s="45">
        <f t="shared" si="1474"/>
        <v>-4.8304488190887684E-3</v>
      </c>
      <c r="HO51" s="48">
        <v>107333</v>
      </c>
      <c r="HP51" s="44">
        <v>110400</v>
      </c>
      <c r="HQ51" s="45">
        <f t="shared" si="1475"/>
        <v>-2.7780797101449275E-2</v>
      </c>
      <c r="HS51" s="48">
        <v>25768</v>
      </c>
      <c r="HT51" s="44">
        <v>28036</v>
      </c>
      <c r="HU51" s="54">
        <f t="shared" si="1476"/>
        <v>-8.0895990868882869E-2</v>
      </c>
      <c r="HV51" s="48">
        <v>25655</v>
      </c>
      <c r="HW51" s="44">
        <v>27399</v>
      </c>
      <c r="HX51" s="45">
        <f t="shared" si="1477"/>
        <v>-6.3651958100660613E-2</v>
      </c>
      <c r="HY51" s="48">
        <v>-51423</v>
      </c>
      <c r="HZ51" s="44">
        <v>26563</v>
      </c>
      <c r="IA51" s="45">
        <f t="shared" si="1478"/>
        <v>-2.9358882656326468</v>
      </c>
      <c r="IB51" s="48">
        <v>0</v>
      </c>
      <c r="IC51" s="44">
        <v>25337</v>
      </c>
      <c r="ID51" s="45">
        <f t="shared" si="1479"/>
        <v>-1</v>
      </c>
      <c r="IE51" s="48">
        <v>51423</v>
      </c>
      <c r="IF51" s="44">
        <v>55433</v>
      </c>
      <c r="IG51" s="45">
        <f t="shared" si="1480"/>
        <v>-7.233958111594177E-2</v>
      </c>
      <c r="IH51" s="48">
        <v>0</v>
      </c>
      <c r="II51" s="44">
        <v>81996</v>
      </c>
      <c r="IJ51" s="45">
        <f t="shared" si="1481"/>
        <v>-1</v>
      </c>
      <c r="IK51" s="48">
        <v>0</v>
      </c>
      <c r="IL51" s="44">
        <v>107333</v>
      </c>
      <c r="IM51" s="45">
        <f t="shared" si="1482"/>
        <v>-1</v>
      </c>
    </row>
    <row r="52" spans="1:247" hidden="1" outlineLevel="1">
      <c r="A52" s="42" t="s">
        <v>153</v>
      </c>
      <c r="B52" s="42"/>
      <c r="C52" s="53" t="s">
        <v>197</v>
      </c>
      <c r="D52" s="43" t="s">
        <v>95</v>
      </c>
      <c r="E52" s="43" t="s">
        <v>684</v>
      </c>
      <c r="F52" s="429"/>
      <c r="G52" s="44">
        <v>-198768</v>
      </c>
      <c r="H52" s="44">
        <v>-59618</v>
      </c>
      <c r="I52" s="45">
        <f t="shared" ref="I52" si="1492">IF(AND(G52&lt;0,H52&lt;0),((G52-H52)/H52),((G52-H52)/ABS(H52)))</f>
        <v>2.3340266362507966</v>
      </c>
      <c r="J52" s="44">
        <v>-221982</v>
      </c>
      <c r="K52" s="44">
        <v>-55786</v>
      </c>
      <c r="L52" s="45">
        <f t="shared" ref="L52" si="1493">IF(AND(J52&lt;0,K52&lt;0),((J52-K52)/K52),((J52-K52)/ABS(K52)))</f>
        <v>2.9791704011759221</v>
      </c>
      <c r="M52" s="44">
        <v>-227553</v>
      </c>
      <c r="N52" s="44">
        <v>-125670.08094641093</v>
      </c>
      <c r="O52" s="45">
        <f t="shared" ref="O52" si="1494">IF(AND(M52&lt;0,N52&lt;0),((M52-N52)/N52),((M52-N52)/ABS(N52)))</f>
        <v>0.81071738226248657</v>
      </c>
      <c r="P52" s="44">
        <v>-237891</v>
      </c>
      <c r="Q52" s="44">
        <v>-210638</v>
      </c>
      <c r="R52" s="45">
        <f t="shared" ref="R52" si="1495">IF(AND(P52&lt;0,Q52&lt;0),((P52-Q52)/Q52),((P52-Q52)/ABS(Q52)))</f>
        <v>0.12938311225894664</v>
      </c>
      <c r="S52" s="44">
        <v>-420750</v>
      </c>
      <c r="T52" s="44">
        <f t="shared" si="1402"/>
        <v>-115404</v>
      </c>
      <c r="U52" s="45">
        <f t="shared" ref="U52" si="1496">IF(AND(S52&lt;0,T52&lt;0),((S52-T52)/T52),((S52-T52)/ABS(T52)))</f>
        <v>2.6458874909015284</v>
      </c>
      <c r="V52" s="44">
        <v>-648303</v>
      </c>
      <c r="W52" s="44">
        <f>+T52+N52-2</f>
        <v>-241076.08094641095</v>
      </c>
      <c r="X52" s="45">
        <f t="shared" ref="X52" si="1497">IF(AND(V52&lt;0,W52&lt;0),((V52-W52)/W52),((V52-W52)/ABS(W52)))</f>
        <v>1.6892049906191728</v>
      </c>
      <c r="Y52" s="44">
        <v>-886194</v>
      </c>
      <c r="Z52" s="44">
        <v>-436935</v>
      </c>
      <c r="AA52" s="45">
        <f t="shared" ref="AA52" si="1498">IF(AND(Y52&lt;0,Z52&lt;0),((Y52-Z52)/Z52),((Y52-Z52)/ABS(Z52)))</f>
        <v>1.0282055683339628</v>
      </c>
      <c r="AB52" s="46"/>
      <c r="AC52" s="44">
        <v>-248946</v>
      </c>
      <c r="AD52" s="44">
        <f>G52</f>
        <v>-198768</v>
      </c>
      <c r="AE52" s="45">
        <f t="shared" ref="AE52" si="1499">IF(AND(AC52&lt;0,AD52&lt;0),((AC52-AD52)/AD52),((AC52-AD52)/ABS(AD52)))</f>
        <v>0.25244506157932867</v>
      </c>
      <c r="AF52" s="44">
        <v>-245382</v>
      </c>
      <c r="AG52" s="44">
        <f>J52</f>
        <v>-221982</v>
      </c>
      <c r="AH52" s="45">
        <f t="shared" ref="AH52" si="1500">IF(AND(AF52&lt;0,AG52&lt;0),((AF52-AG52)/AG52),((AF52-AG52)/ABS(AG52)))</f>
        <v>0.10541395248263373</v>
      </c>
      <c r="AI52" s="44">
        <v>-256043</v>
      </c>
      <c r="AJ52" s="44">
        <f>M52</f>
        <v>-227553</v>
      </c>
      <c r="AK52" s="45">
        <f t="shared" ref="AK52" si="1501">IF(AND(AI52&lt;0,AJ52&lt;0),((AI52-AJ52)/AJ52),((AI52-AJ52)/ABS(AJ52)))</f>
        <v>0.12520160138517181</v>
      </c>
      <c r="AL52" s="44">
        <v>-268715</v>
      </c>
      <c r="AM52" s="44">
        <f>P52</f>
        <v>-237891</v>
      </c>
      <c r="AN52" s="45">
        <f t="shared" ref="AN52" si="1502">IF(AND(AL52&lt;0,AM52&lt;0),((AL52-AM52)/AM52),((AL52-AM52)/ABS(AM52)))</f>
        <v>0.12957194681597875</v>
      </c>
      <c r="AO52" s="44">
        <v>-494328</v>
      </c>
      <c r="AP52" s="44">
        <f>S52</f>
        <v>-420750</v>
      </c>
      <c r="AQ52" s="45">
        <f t="shared" ref="AQ52" si="1503">IF(AND(AO52&lt;0,AP52&lt;0),((AO52-AP52)/AP52),((AO52-AP52)/ABS(AP52)))</f>
        <v>0.17487344028520499</v>
      </c>
      <c r="AR52" s="44">
        <v>-750371</v>
      </c>
      <c r="AS52" s="44">
        <f>V52</f>
        <v>-648303</v>
      </c>
      <c r="AT52" s="45">
        <f t="shared" ref="AT52" si="1504">IF(AND(AR52&lt;0,AS52&lt;0),((AR52-AS52)/AS52),((AR52-AS52)/ABS(AS52)))</f>
        <v>0.15743872849578053</v>
      </c>
      <c r="AU52" s="44">
        <v>-1019086</v>
      </c>
      <c r="AV52" s="44">
        <f>Y52</f>
        <v>-886194</v>
      </c>
      <c r="AW52" s="45">
        <f t="shared" ref="AW52" si="1505">IF(AND(AU52&lt;0,AV52&lt;0),((AU52-AV52)/AV52),((AU52-AV52)/ABS(AV52)))</f>
        <v>0.1499581355775372</v>
      </c>
      <c r="AX52" s="46"/>
      <c r="AY52" s="44">
        <f t="shared" si="1314"/>
        <v>-109219</v>
      </c>
      <c r="AZ52" s="44">
        <f t="shared" si="1413"/>
        <v>-248946</v>
      </c>
      <c r="BA52" s="45">
        <f t="shared" ref="BA52" si="1506">IF(AND(AY52&lt;0,AZ52&lt;0),((AY52-AZ52)/AZ52),((AY52-AZ52)/ABS(AZ52)))</f>
        <v>-0.56127433258618331</v>
      </c>
      <c r="BB52" s="44">
        <f t="shared" si="1316"/>
        <v>-107470</v>
      </c>
      <c r="BC52" s="44">
        <f t="shared" si="1415"/>
        <v>-245382</v>
      </c>
      <c r="BD52" s="45">
        <f t="shared" ref="BD52" si="1507">IF(AND(BB52&lt;0,BC52&lt;0),((BB52-BC52)/BC52),((BB52-BC52)/ABS(BC52)))</f>
        <v>-0.56202981473783731</v>
      </c>
      <c r="BE52" s="44">
        <f t="shared" si="1318"/>
        <v>-109122</v>
      </c>
      <c r="BF52" s="44">
        <f t="shared" si="1417"/>
        <v>-256043</v>
      </c>
      <c r="BG52" s="45">
        <f t="shared" ref="BG52" si="1508">IF(AND(BE52&lt;0,BF52&lt;0),((BE52-BF52)/BF52),((BE52-BF52)/ABS(BF52)))</f>
        <v>-0.57381377346773788</v>
      </c>
      <c r="BH52" s="44">
        <f t="shared" si="1320"/>
        <v>-113365</v>
      </c>
      <c r="BI52" s="44">
        <f t="shared" si="1419"/>
        <v>-268715</v>
      </c>
      <c r="BJ52" s="45">
        <f t="shared" ref="BJ52" si="1509">IF(AND(BH52&lt;0,BI52&lt;0),((BH52-BI52)/BI52),((BH52-BI52)/ABS(BI52)))</f>
        <v>-0.5781218019090858</v>
      </c>
      <c r="BK52" s="44">
        <f t="shared" si="1322"/>
        <v>-216689</v>
      </c>
      <c r="BL52" s="44">
        <f t="shared" si="1421"/>
        <v>-494328</v>
      </c>
      <c r="BM52" s="45">
        <f t="shared" ref="BM52" si="1510">IF(AND(BK52&lt;0,BL52&lt;0),((BK52-BL52)/BL52),((BK52-BL52)/ABS(BL52)))</f>
        <v>-0.56164935022899776</v>
      </c>
      <c r="BN52" s="44">
        <f t="shared" si="1324"/>
        <v>-325811</v>
      </c>
      <c r="BO52" s="44">
        <f t="shared" si="1423"/>
        <v>-750371</v>
      </c>
      <c r="BP52" s="45">
        <f t="shared" ref="BP52" si="1511">IF(AND(BN52&lt;0,BO52&lt;0),((BN52-BO52)/BO52),((BN52-BO52)/ABS(BO52)))</f>
        <v>-0.565800117541856</v>
      </c>
      <c r="BQ52" s="44">
        <f t="shared" si="1326"/>
        <v>-439176</v>
      </c>
      <c r="BR52" s="44">
        <f t="shared" si="1425"/>
        <v>-1019086</v>
      </c>
      <c r="BS52" s="45">
        <f t="shared" ref="BS52" si="1512">IF(AND(BQ52&lt;0,BR52&lt;0),((BQ52-BR52)/BR52),((BQ52-BR52)/ABS(BR52)))</f>
        <v>-0.56904912833656829</v>
      </c>
      <c r="BT52" s="46"/>
      <c r="BU52" s="48">
        <f t="shared" si="1328"/>
        <v>-119349</v>
      </c>
      <c r="BV52" s="44">
        <v>-109219</v>
      </c>
      <c r="BW52" s="45">
        <f t="shared" ref="BW52" si="1513">IF(AND(BU52&lt;0,BV52&lt;0),((BU52-BV52)/BV52),((BU52-BV52)/ABS(BV52)))</f>
        <v>9.2749430044223077E-2</v>
      </c>
      <c r="BX52" s="48">
        <f t="shared" si="1330"/>
        <v>-107449</v>
      </c>
      <c r="BY52" s="44">
        <v>-107470</v>
      </c>
      <c r="BZ52" s="45">
        <f t="shared" ref="BZ52" si="1514">IF(AND(BX52&lt;0,BY52&lt;0),((BX52-BY52)/BY52),((BX52-BY52)/ABS(BY52)))</f>
        <v>-1.9540336838187402E-4</v>
      </c>
      <c r="CA52" s="48">
        <f t="shared" si="1332"/>
        <v>-109788</v>
      </c>
      <c r="CB52" s="44">
        <v>-109122</v>
      </c>
      <c r="CC52" s="45">
        <f t="shared" ref="CC52" si="1515">IF(AND(CA52&lt;0,CB52&lt;0),((CA52-CB52)/CB52),((CA52-CB52)/ABS(CB52)))</f>
        <v>6.1032605707373394E-3</v>
      </c>
      <c r="CD52" s="48">
        <f t="shared" si="1334"/>
        <v>-113943</v>
      </c>
      <c r="CE52" s="44">
        <v>-113365</v>
      </c>
      <c r="CF52" s="45">
        <f t="shared" ref="CF52" si="1516">IF(AND(CD52&lt;0,CE52&lt;0),((CD52-CE52)/CE52),((CD52-CE52)/ABS(CE52)))</f>
        <v>5.0985753980505449E-3</v>
      </c>
      <c r="CG52" s="48">
        <f t="shared" si="1336"/>
        <v>-226798</v>
      </c>
      <c r="CH52" s="44">
        <v>-216689</v>
      </c>
      <c r="CI52" s="45">
        <f t="shared" ref="CI52" si="1517">IF(AND(CG52&lt;0,CH52&lt;0),((CG52-CH52)/CH52),((CG52-CH52)/ABS(CH52)))</f>
        <v>4.6652114320523887E-2</v>
      </c>
      <c r="CJ52" s="48">
        <f t="shared" si="1338"/>
        <v>-336586</v>
      </c>
      <c r="CK52" s="44">
        <v>-325811</v>
      </c>
      <c r="CL52" s="45">
        <f t="shared" ref="CL52" si="1518">IF(AND(CJ52&lt;0,CK52&lt;0),((CJ52-CK52)/CK52),((CJ52-CK52)/ABS(CK52)))</f>
        <v>3.3071320489486238E-2</v>
      </c>
      <c r="CM52" s="48">
        <f t="shared" si="1340"/>
        <v>-450529</v>
      </c>
      <c r="CN52" s="44">
        <v>-439176</v>
      </c>
      <c r="CO52" s="45">
        <f t="shared" ref="CO52" si="1519">IF(AND(CM52&lt;0,CN52&lt;0),((CM52-CN52)/CN52),((CM52-CN52)/ABS(CN52)))</f>
        <v>2.58506840082336E-2</v>
      </c>
      <c r="CP52" s="46"/>
      <c r="CQ52" s="48">
        <f t="shared" si="1342"/>
        <v>-110499</v>
      </c>
      <c r="CR52" s="44">
        <v>-119349</v>
      </c>
      <c r="CS52" s="45">
        <f t="shared" ref="CS52" si="1520">IF(AND(CQ52&lt;0,CR52&lt;0),((CQ52-CR52)/CR52),((CQ52-CR52)/ABS(CR52)))</f>
        <v>-7.4152276097830733E-2</v>
      </c>
      <c r="CT52" s="48">
        <f t="shared" si="1344"/>
        <v>-109751</v>
      </c>
      <c r="CU52" s="44">
        <v>-107449</v>
      </c>
      <c r="CV52" s="45">
        <f t="shared" ref="CV52" si="1521">IF(AND(CT52&lt;0,CU52&lt;0),((CT52-CU52)/CU52),((CT52-CU52)/ABS(CU52)))</f>
        <v>2.1424117488296774E-2</v>
      </c>
      <c r="CW52" s="48">
        <f t="shared" si="1346"/>
        <v>-107387</v>
      </c>
      <c r="CX52" s="44">
        <v>-109788</v>
      </c>
      <c r="CY52" s="45">
        <f t="shared" ref="CY52" si="1522">IF(AND(CW52&lt;0,CX52&lt;0),((CW52-CX52)/CX52),((CW52-CX52)/ABS(CX52)))</f>
        <v>-2.1869421066054578E-2</v>
      </c>
      <c r="CZ52" s="48">
        <f t="shared" si="1348"/>
        <v>-115671</v>
      </c>
      <c r="DA52" s="44">
        <v>-113943</v>
      </c>
      <c r="DB52" s="45">
        <f t="shared" ref="DB52" si="1523">IF(AND(CZ52&lt;0,DA52&lt;0),((CZ52-DA52)/DA52),((CZ52-DA52)/ABS(DA52)))</f>
        <v>1.5165477475579895E-2</v>
      </c>
      <c r="DC52" s="48">
        <f t="shared" si="1350"/>
        <v>-220250</v>
      </c>
      <c r="DD52" s="44">
        <v>-226798</v>
      </c>
      <c r="DE52" s="45">
        <f t="shared" ref="DE52" si="1524">IF(AND(DC52&lt;0,DD52&lt;0),((DC52-DD52)/DD52),((DC52-DD52)/ABS(DD52)))</f>
        <v>-2.8871506803410964E-2</v>
      </c>
      <c r="DF52" s="48">
        <f t="shared" si="1352"/>
        <v>-327637</v>
      </c>
      <c r="DG52" s="44">
        <v>-336586</v>
      </c>
      <c r="DH52" s="45">
        <f t="shared" ref="DH52" si="1525">IF(AND(DF52&lt;0,DG52&lt;0),((DF52-DG52)/DG52),((DF52-DG52)/ABS(DG52)))</f>
        <v>-2.6587558603150457E-2</v>
      </c>
      <c r="DI52" s="48">
        <f t="shared" si="1354"/>
        <v>-443308</v>
      </c>
      <c r="DJ52" s="44">
        <v>-450529</v>
      </c>
      <c r="DK52" s="45">
        <f t="shared" ref="DK52" si="1526">IF(AND(DI52&lt;0,DJ52&lt;0),((DI52-DJ52)/DJ52),((DI52-DJ52)/ABS(DJ52)))</f>
        <v>-1.6027825067864664E-2</v>
      </c>
      <c r="DL52" s="46"/>
      <c r="DM52" s="48">
        <v>-114613</v>
      </c>
      <c r="DN52" s="44">
        <v>-110499</v>
      </c>
      <c r="DO52" s="45">
        <f t="shared" si="1441"/>
        <v>3.7231106163856685E-2</v>
      </c>
      <c r="DP52" s="48">
        <v>-114296</v>
      </c>
      <c r="DQ52" s="44">
        <v>-109751</v>
      </c>
      <c r="DR52" s="45">
        <f t="shared" si="1442"/>
        <v>4.1411923353773542E-2</v>
      </c>
      <c r="DS52" s="48">
        <v>-116048</v>
      </c>
      <c r="DT52" s="44">
        <v>-107387</v>
      </c>
      <c r="DU52" s="45">
        <f t="shared" si="1443"/>
        <v>8.0652220473614131E-2</v>
      </c>
      <c r="DV52" s="48">
        <v>-120116</v>
      </c>
      <c r="DW52" s="44">
        <v>-115671</v>
      </c>
      <c r="DX52" s="45">
        <f t="shared" si="1444"/>
        <v>3.8427955148654373E-2</v>
      </c>
      <c r="DY52" s="48">
        <v>-228909</v>
      </c>
      <c r="DZ52" s="44">
        <v>-220250</v>
      </c>
      <c r="EA52" s="45">
        <f t="shared" si="1445"/>
        <v>3.9314415437003404E-2</v>
      </c>
      <c r="EB52" s="48">
        <v>-344957</v>
      </c>
      <c r="EC52" s="44">
        <v>-327637</v>
      </c>
      <c r="ED52" s="45">
        <f t="shared" si="1446"/>
        <v>5.2863382340822315E-2</v>
      </c>
      <c r="EE52" s="48">
        <v>-465073</v>
      </c>
      <c r="EF52" s="44">
        <v>-443308</v>
      </c>
      <c r="EG52" s="45">
        <f t="shared" si="1447"/>
        <v>4.9096790493291347E-2</v>
      </c>
      <c r="EH52" s="46"/>
      <c r="EI52" s="48">
        <v>-120358</v>
      </c>
      <c r="EJ52" s="44">
        <v>-114613</v>
      </c>
      <c r="EK52" s="45">
        <f t="shared" si="1448"/>
        <v>5.0125203947196217E-2</v>
      </c>
      <c r="EL52" s="48">
        <v>-119179</v>
      </c>
      <c r="EM52" s="44">
        <v>-114296</v>
      </c>
      <c r="EN52" s="45">
        <f t="shared" si="1449"/>
        <v>4.2722404983551482E-2</v>
      </c>
      <c r="EO52" s="48">
        <v>-129340</v>
      </c>
      <c r="EP52" s="44">
        <v>-116048</v>
      </c>
      <c r="EQ52" s="45">
        <f t="shared" si="1450"/>
        <v>0.11453881152626499</v>
      </c>
      <c r="ER52" s="48">
        <v>-136191</v>
      </c>
      <c r="ES52" s="44">
        <v>-120116</v>
      </c>
      <c r="ET52" s="45">
        <f t="shared" si="1451"/>
        <v>0.13382896533351094</v>
      </c>
      <c r="EU52" s="48">
        <v>-239537</v>
      </c>
      <c r="EV52" s="44">
        <v>-228909</v>
      </c>
      <c r="EW52" s="45">
        <f t="shared" si="1452"/>
        <v>4.6428930273602176E-2</v>
      </c>
      <c r="EX52" s="48">
        <v>-368877</v>
      </c>
      <c r="EY52" s="44">
        <v>-344957</v>
      </c>
      <c r="EZ52" s="45">
        <f t="shared" si="1453"/>
        <v>6.9341975956423552E-2</v>
      </c>
      <c r="FA52" s="48">
        <v>-505068</v>
      </c>
      <c r="FB52" s="44">
        <v>-465073</v>
      </c>
      <c r="FC52" s="45">
        <f t="shared" si="1454"/>
        <v>8.5997252044302724E-2</v>
      </c>
      <c r="FD52" s="46"/>
      <c r="FE52" s="48">
        <v>142192</v>
      </c>
      <c r="FF52" s="44">
        <v>120358</v>
      </c>
      <c r="FG52" s="45">
        <f t="shared" si="1455"/>
        <v>0.18140879708868543</v>
      </c>
      <c r="FH52" s="48">
        <v>141235</v>
      </c>
      <c r="FI52" s="44">
        <v>119179</v>
      </c>
      <c r="FJ52" s="45">
        <f t="shared" si="1456"/>
        <v>0.18506616098473724</v>
      </c>
      <c r="FK52" s="48">
        <v>139636</v>
      </c>
      <c r="FL52" s="44">
        <v>129340</v>
      </c>
      <c r="FM52" s="45">
        <f t="shared" si="1457"/>
        <v>7.9604144116282666E-2</v>
      </c>
      <c r="FN52" s="48">
        <v>131708</v>
      </c>
      <c r="FO52" s="44">
        <v>136191</v>
      </c>
      <c r="FP52" s="45">
        <f t="shared" si="1458"/>
        <v>-3.2917006263262626E-2</v>
      </c>
      <c r="FQ52" s="48">
        <v>283427</v>
      </c>
      <c r="FR52" s="44">
        <v>239537</v>
      </c>
      <c r="FS52" s="45">
        <f t="shared" si="1459"/>
        <v>0.18322847827266769</v>
      </c>
      <c r="FT52" s="48">
        <v>423063</v>
      </c>
      <c r="FU52" s="44">
        <v>368877</v>
      </c>
      <c r="FV52" s="45">
        <f t="shared" si="1460"/>
        <v>0.14689449328638002</v>
      </c>
      <c r="FW52" s="48">
        <v>554771</v>
      </c>
      <c r="FX52" s="44">
        <v>505068</v>
      </c>
      <c r="FY52" s="45">
        <f t="shared" si="1461"/>
        <v>9.8408531128481705E-2</v>
      </c>
      <c r="GA52" s="48">
        <v>147795</v>
      </c>
      <c r="GB52" s="44">
        <v>142192</v>
      </c>
      <c r="GC52" s="45">
        <f t="shared" si="1462"/>
        <v>3.9404467199279848E-2</v>
      </c>
      <c r="GD52" s="48">
        <v>149603</v>
      </c>
      <c r="GE52" s="44">
        <v>141235</v>
      </c>
      <c r="GF52" s="45">
        <f t="shared" si="1463"/>
        <v>5.9248769780861688E-2</v>
      </c>
      <c r="GG52" s="48">
        <v>146585</v>
      </c>
      <c r="GH52" s="44">
        <v>139636</v>
      </c>
      <c r="GI52" s="45">
        <f t="shared" si="1464"/>
        <v>4.9765103554957175E-2</v>
      </c>
      <c r="GJ52" s="48">
        <v>151020</v>
      </c>
      <c r="GK52" s="44">
        <v>131708</v>
      </c>
      <c r="GL52" s="45">
        <f t="shared" si="1465"/>
        <v>0.14662738785798887</v>
      </c>
      <c r="GM52" s="48">
        <v>297398</v>
      </c>
      <c r="GN52" s="44">
        <v>283427</v>
      </c>
      <c r="GO52" s="45">
        <f t="shared" si="1466"/>
        <v>4.9293116040461916E-2</v>
      </c>
      <c r="GP52" s="48">
        <v>443983</v>
      </c>
      <c r="GQ52" s="44">
        <v>423063</v>
      </c>
      <c r="GR52" s="45">
        <f t="shared" si="1467"/>
        <v>4.9448900045619686E-2</v>
      </c>
      <c r="GS52" s="48">
        <v>595003</v>
      </c>
      <c r="GT52" s="44">
        <v>554771</v>
      </c>
      <c r="GU52" s="45">
        <f t="shared" si="1468"/>
        <v>7.2520012762022523E-2</v>
      </c>
      <c r="GW52" s="48">
        <v>149929</v>
      </c>
      <c r="GX52" s="44">
        <v>147795</v>
      </c>
      <c r="GY52" s="45">
        <f t="shared" si="1469"/>
        <v>1.4438918772624243E-2</v>
      </c>
      <c r="GZ52" s="48">
        <v>144169</v>
      </c>
      <c r="HA52" s="44">
        <v>149603</v>
      </c>
      <c r="HB52" s="45">
        <f t="shared" si="1470"/>
        <v>-3.6322801013348664E-2</v>
      </c>
      <c r="HC52" s="48">
        <v>140846</v>
      </c>
      <c r="HD52" s="44">
        <v>146585</v>
      </c>
      <c r="HE52" s="45">
        <f t="shared" si="1471"/>
        <v>-3.9151345635638025E-2</v>
      </c>
      <c r="HF52" s="48">
        <v>139540</v>
      </c>
      <c r="HG52" s="44">
        <v>151020</v>
      </c>
      <c r="HH52" s="45">
        <f t="shared" si="1472"/>
        <v>-7.6016421666004502E-2</v>
      </c>
      <c r="HI52" s="48">
        <v>294098</v>
      </c>
      <c r="HJ52" s="44">
        <v>297398</v>
      </c>
      <c r="HK52" s="45">
        <f t="shared" si="1473"/>
        <v>-1.1096241400412914E-2</v>
      </c>
      <c r="HL52" s="48">
        <v>434944</v>
      </c>
      <c r="HM52" s="44">
        <v>443983</v>
      </c>
      <c r="HN52" s="45">
        <f t="shared" si="1474"/>
        <v>-2.0358887615066344E-2</v>
      </c>
      <c r="HO52" s="48">
        <v>574484</v>
      </c>
      <c r="HP52" s="44">
        <v>595003</v>
      </c>
      <c r="HQ52" s="45">
        <f t="shared" si="1475"/>
        <v>-3.4485540409039957E-2</v>
      </c>
      <c r="HS52" s="48">
        <v>137728</v>
      </c>
      <c r="HT52" s="44">
        <v>149929</v>
      </c>
      <c r="HU52" s="45">
        <f t="shared" si="1476"/>
        <v>-8.1378519165738447E-2</v>
      </c>
      <c r="HV52" s="48">
        <v>114961</v>
      </c>
      <c r="HW52" s="44">
        <v>144169</v>
      </c>
      <c r="HX52" s="45">
        <f t="shared" si="1477"/>
        <v>-0.20259556492727285</v>
      </c>
      <c r="HY52" s="48">
        <v>-252689</v>
      </c>
      <c r="HZ52" s="44">
        <v>140846</v>
      </c>
      <c r="IA52" s="45">
        <f t="shared" si="1478"/>
        <v>-2.7940800590716099</v>
      </c>
      <c r="IB52" s="48">
        <v>0</v>
      </c>
      <c r="IC52" s="44">
        <v>139540</v>
      </c>
      <c r="ID52" s="45">
        <f t="shared" si="1479"/>
        <v>-1</v>
      </c>
      <c r="IE52" s="48">
        <v>252689</v>
      </c>
      <c r="IF52" s="44">
        <v>294098</v>
      </c>
      <c r="IG52" s="45">
        <f t="shared" si="1480"/>
        <v>-0.14080000544036342</v>
      </c>
      <c r="IH52" s="48">
        <v>0</v>
      </c>
      <c r="II52" s="44">
        <v>434944</v>
      </c>
      <c r="IJ52" s="45">
        <f t="shared" si="1481"/>
        <v>-1</v>
      </c>
      <c r="IK52" s="48">
        <v>0</v>
      </c>
      <c r="IL52" s="44">
        <v>574484</v>
      </c>
      <c r="IM52" s="45">
        <f t="shared" si="1482"/>
        <v>-1</v>
      </c>
    </row>
    <row r="53" spans="1:247" hidden="1" outlineLevel="1">
      <c r="A53" s="49" t="s">
        <v>157</v>
      </c>
      <c r="B53" s="49" t="s">
        <v>378</v>
      </c>
      <c r="C53" s="459" t="s">
        <v>313</v>
      </c>
      <c r="D53" s="459" t="s">
        <v>34</v>
      </c>
      <c r="E53" s="459" t="s">
        <v>701</v>
      </c>
      <c r="F53" s="460"/>
      <c r="G53" s="461">
        <f>+G39-G36</f>
        <v>-3.8090432673386743E-2</v>
      </c>
      <c r="H53" s="461">
        <f>-H36+H39</f>
        <v>-4.8208902115546355E-2</v>
      </c>
      <c r="I53" s="462">
        <f t="shared" ref="I53" si="1527">(G53-H53)/ABS(H53)</f>
        <v>0.20988798744903628</v>
      </c>
      <c r="J53" s="461">
        <f>+J39-J36</f>
        <v>0.18503078868281816</v>
      </c>
      <c r="K53" s="461">
        <f>-K36+K39</f>
        <v>-9.2306541104227591E-2</v>
      </c>
      <c r="L53" s="462">
        <f t="shared" ref="L53" si="1528">(J53-K53)/ABS(K53)</f>
        <v>3.0045252099078366</v>
      </c>
      <c r="M53" s="461">
        <f>+M39-M36</f>
        <v>-4.6857335542966783E-2</v>
      </c>
      <c r="N53" s="461">
        <f>-N36+N39</f>
        <v>-5.5901525758588463E-2</v>
      </c>
      <c r="O53" s="462">
        <f t="shared" ref="O53" si="1529">(M53-N53)/ABS(N53)</f>
        <v>0.16178789564133089</v>
      </c>
      <c r="P53" s="461">
        <f>+P39-P36</f>
        <v>0.18889910064336729</v>
      </c>
      <c r="Q53" s="461">
        <f>+Q39-Q36</f>
        <v>-8.1899674161349731E-2</v>
      </c>
      <c r="R53" s="462">
        <f t="shared" ref="R53" si="1530">(P53-Q53)/ABS(Q53)</f>
        <v>3.3064695015906787</v>
      </c>
      <c r="S53" s="461">
        <f>+S39-S36</f>
        <v>0.19155131793976654</v>
      </c>
      <c r="T53" s="461">
        <f>+H53+K53</f>
        <v>-0.14051544321977394</v>
      </c>
      <c r="U53" s="462">
        <f t="shared" ref="U53" si="1531">(S53-T53)/ABS(T53)</f>
        <v>2.3632047378605185</v>
      </c>
      <c r="V53" s="461">
        <f>+V39-V36</f>
        <v>-4.4235005903651363E-2</v>
      </c>
      <c r="W53" s="461">
        <f>+W39-W36</f>
        <v>-6.2335747769225784E-2</v>
      </c>
      <c r="X53" s="462">
        <f t="shared" ref="X53" si="1532">(V53-W53)/ABS(W53)</f>
        <v>0.29037498567572306</v>
      </c>
      <c r="Y53" s="461">
        <f>+Y39-Y36</f>
        <v>0.19013369418908749</v>
      </c>
      <c r="Z53" s="461">
        <v>1854828</v>
      </c>
      <c r="AA53" s="462">
        <f t="shared" ref="AA53" si="1533">(Y53-Z53)/ABS(Z53)</f>
        <v>-0.99999989749254692</v>
      </c>
      <c r="AB53" s="463"/>
      <c r="AC53" s="461">
        <f>+AC39-AC36</f>
        <v>-4.948420117739926E-2</v>
      </c>
      <c r="AD53" s="461">
        <f>+AD39-AD36</f>
        <v>-3.8090432673386743E-2</v>
      </c>
      <c r="AE53" s="462">
        <f t="shared" ref="AE53" si="1534">(AC53-AD53)/ABS(AD53)</f>
        <v>-0.29912415544634091</v>
      </c>
      <c r="AF53" s="461">
        <f>+AF39-AF36</f>
        <v>0.17680413991219743</v>
      </c>
      <c r="AG53" s="461">
        <f>+AG39-AG36</f>
        <v>0.18503078868281816</v>
      </c>
      <c r="AH53" s="462">
        <f t="shared" ref="AH53" si="1535">(AF53-AG53)/ABS(AG53)</f>
        <v>-4.4460972301874312E-2</v>
      </c>
      <c r="AI53" s="461">
        <f>+AI39-AI36</f>
        <v>0.19492586789666874</v>
      </c>
      <c r="AJ53" s="461">
        <f>+AJ39-AJ36</f>
        <v>-4.6857335542966783E-2</v>
      </c>
      <c r="AK53" s="462">
        <f t="shared" ref="AK53" si="1536">(AI53-AJ53)/ABS(AJ53)</f>
        <v>5.1599861715979882</v>
      </c>
      <c r="AL53" s="461">
        <f>+AL39-AL36</f>
        <v>0.17372072292119342</v>
      </c>
      <c r="AM53" s="461">
        <f>+AM39-AM36</f>
        <v>0.18889910064336729</v>
      </c>
      <c r="AN53" s="462">
        <f t="shared" ref="AN53" si="1537">(AL53-AM53)/ABS(AM53)</f>
        <v>-8.0351773356665893E-2</v>
      </c>
      <c r="AO53" s="461">
        <f>+AO39-AO36</f>
        <v>0.18525814751369674</v>
      </c>
      <c r="AP53" s="461">
        <f>+AP39-AP36</f>
        <v>0.19155131793976654</v>
      </c>
      <c r="AQ53" s="462">
        <f t="shared" ref="AQ53" si="1538">(AO53-AP53)/ABS(AP53)</f>
        <v>-3.2853704656047825E-2</v>
      </c>
      <c r="AR53" s="461">
        <f>+AR39-AR36</f>
        <v>0.18848681349529661</v>
      </c>
      <c r="AS53" s="461">
        <f>+AS39-AS36</f>
        <v>-4.4235005903651363E-2</v>
      </c>
      <c r="AT53" s="462">
        <f t="shared" ref="AT53" si="1539">(AR53-AS53)/ABS(AS53)</f>
        <v>5.2610328549710452</v>
      </c>
      <c r="AU53" s="461">
        <f>+AU39-AU36</f>
        <v>0.18592258786297342</v>
      </c>
      <c r="AV53" s="461">
        <f>+AV39-AV36</f>
        <v>0.19013369418908749</v>
      </c>
      <c r="AW53" s="462">
        <f t="shared" ref="AW53" si="1540">(AU53-AV53)/ABS(AV53)</f>
        <v>-2.2148132891827883E-2</v>
      </c>
      <c r="AX53" s="463"/>
      <c r="AY53" s="461">
        <f t="shared" si="1314"/>
        <v>267421</v>
      </c>
      <c r="AZ53" s="461">
        <f>+AZ39-AZ36</f>
        <v>-4.948420117739926E-2</v>
      </c>
      <c r="BA53" s="462">
        <f t="shared" ref="BA53" si="1541">(AY53-AZ53)/ABS(AZ53)</f>
        <v>5404170.2830668194</v>
      </c>
      <c r="BB53" s="461">
        <f t="shared" si="1316"/>
        <v>286556</v>
      </c>
      <c r="BC53" s="461">
        <f>+BC39-BC36</f>
        <v>0.17680413991219743</v>
      </c>
      <c r="BD53" s="462">
        <f t="shared" ref="BD53" si="1542">(BB53-BC53)/ABS(BC53)</f>
        <v>1620752.9039657463</v>
      </c>
      <c r="BE53" s="461">
        <f t="shared" si="1318"/>
        <v>248014</v>
      </c>
      <c r="BF53" s="461">
        <f>+BF39-BF36</f>
        <v>0.19492586789666874</v>
      </c>
      <c r="BG53" s="462">
        <f t="shared" ref="BG53" si="1543">(BE53-BF53)/ABS(BF53)</f>
        <v>1272349.3692771734</v>
      </c>
      <c r="BH53" s="461">
        <f t="shared" si="1320"/>
        <v>413208</v>
      </c>
      <c r="BI53" s="461">
        <f>+BI39-BI36</f>
        <v>0.17372072292119342</v>
      </c>
      <c r="BJ53" s="462">
        <f t="shared" ref="BJ53" si="1544">(BH53-BI53)/ABS(BI53)</f>
        <v>2378575.3324704072</v>
      </c>
      <c r="BK53" s="461">
        <f t="shared" si="1322"/>
        <v>553977</v>
      </c>
      <c r="BL53" s="461">
        <f>+BL39-BL36</f>
        <v>0.18525814751369674</v>
      </c>
      <c r="BM53" s="462">
        <f t="shared" ref="BM53" si="1545">(BK53-BL53)/ABS(BL53)</f>
        <v>2990296.6329774791</v>
      </c>
      <c r="BN53" s="461">
        <f t="shared" si="1324"/>
        <v>801991</v>
      </c>
      <c r="BO53" s="461">
        <f>+BO39-BO36</f>
        <v>0.18848681349529661</v>
      </c>
      <c r="BP53" s="462">
        <f t="shared" ref="BP53" si="1546">(BN53-BO53)/ABS(BO53)</f>
        <v>4254890.8151243106</v>
      </c>
      <c r="BQ53" s="461">
        <f t="shared" si="1326"/>
        <v>1215199</v>
      </c>
      <c r="BR53" s="461">
        <f>+BR39-BR36</f>
        <v>0.18592258786297342</v>
      </c>
      <c r="BS53" s="462">
        <f t="shared" ref="BS53" si="1547">(BQ53-BR53)/ABS(BR53)</f>
        <v>6536047.2229066892</v>
      </c>
      <c r="BT53" s="463"/>
      <c r="BU53" s="464">
        <f t="shared" si="1328"/>
        <v>257485</v>
      </c>
      <c r="BV53" s="461">
        <v>267421</v>
      </c>
      <c r="BW53" s="462">
        <f t="shared" ref="BW53" si="1548">(BU53-BV53)/ABS(BV53)</f>
        <v>-3.71548980820504E-2</v>
      </c>
      <c r="BX53" s="464">
        <f t="shared" si="1330"/>
        <v>276523</v>
      </c>
      <c r="BY53" s="461">
        <v>286556</v>
      </c>
      <c r="BZ53" s="462">
        <f t="shared" ref="BZ53" si="1549">(BX53-BY53)/ABS(BY53)</f>
        <v>-3.5012353606275914E-2</v>
      </c>
      <c r="CA53" s="464">
        <f t="shared" si="1332"/>
        <v>275353</v>
      </c>
      <c r="CB53" s="461">
        <v>248014</v>
      </c>
      <c r="CC53" s="462">
        <f t="shared" ref="CC53" si="1550">(CA53-CB53)/ABS(CB53)</f>
        <v>0.1102316804696509</v>
      </c>
      <c r="CD53" s="464">
        <f t="shared" si="1334"/>
        <v>470421</v>
      </c>
      <c r="CE53" s="461">
        <v>413208</v>
      </c>
      <c r="CF53" s="462">
        <f t="shared" ref="CF53" si="1551">(CD53-CE53)/ABS(CE53)</f>
        <v>0.13846053319393622</v>
      </c>
      <c r="CG53" s="464">
        <f t="shared" si="1336"/>
        <v>534008</v>
      </c>
      <c r="CH53" s="461">
        <v>553977</v>
      </c>
      <c r="CI53" s="462">
        <f t="shared" ref="CI53" si="1552">(CG53-CH53)/ABS(CH53)</f>
        <v>-3.6046622874234852E-2</v>
      </c>
      <c r="CJ53" s="464">
        <f t="shared" si="1338"/>
        <v>809361</v>
      </c>
      <c r="CK53" s="461">
        <v>801991</v>
      </c>
      <c r="CL53" s="462">
        <f t="shared" ref="CL53" si="1553">(CJ53-CK53)/ABS(CK53)</f>
        <v>9.1896293100546013E-3</v>
      </c>
      <c r="CM53" s="464">
        <f t="shared" si="1340"/>
        <v>1279782</v>
      </c>
      <c r="CN53" s="461">
        <v>1215199</v>
      </c>
      <c r="CO53" s="462">
        <f t="shared" ref="CO53" si="1554">(CM53-CN53)/ABS(CN53)</f>
        <v>5.314602793451937E-2</v>
      </c>
      <c r="CP53" s="463"/>
      <c r="CQ53" s="464">
        <f t="shared" si="1342"/>
        <v>262832</v>
      </c>
      <c r="CR53" s="461">
        <v>257485</v>
      </c>
      <c r="CS53" s="462">
        <f t="shared" ref="CS53" si="1555">(CQ53-CR53)/ABS(CR53)</f>
        <v>2.0766258228634676E-2</v>
      </c>
      <c r="CT53" s="464">
        <f t="shared" si="1344"/>
        <v>299143</v>
      </c>
      <c r="CU53" s="461">
        <v>276523</v>
      </c>
      <c r="CV53" s="462">
        <f t="shared" ref="CV53" si="1556">(CT53-CU53)/ABS(CU53)</f>
        <v>8.1801513798128903E-2</v>
      </c>
      <c r="CW53" s="464">
        <f t="shared" si="1346"/>
        <v>249457</v>
      </c>
      <c r="CX53" s="461">
        <v>275353</v>
      </c>
      <c r="CY53" s="462">
        <f t="shared" ref="CY53" si="1557">(CW53-CX53)/ABS(CX53)</f>
        <v>-9.4046551154336439E-2</v>
      </c>
      <c r="CZ53" s="464">
        <f t="shared" si="1348"/>
        <v>460429</v>
      </c>
      <c r="DA53" s="461">
        <v>470421</v>
      </c>
      <c r="DB53" s="462">
        <f t="shared" ref="DB53" si="1558">(CZ53-DA53)/ABS(DA53)</f>
        <v>-2.1240548359873389E-2</v>
      </c>
      <c r="DC53" s="464">
        <f t="shared" si="1350"/>
        <v>561975</v>
      </c>
      <c r="DD53" s="461">
        <v>534008</v>
      </c>
      <c r="DE53" s="462">
        <f t="shared" ref="DE53" si="1559">(DC53-DD53)/ABS(DD53)</f>
        <v>5.2371874578657995E-2</v>
      </c>
      <c r="DF53" s="464">
        <f t="shared" si="1352"/>
        <v>811432</v>
      </c>
      <c r="DG53" s="461">
        <v>809361</v>
      </c>
      <c r="DH53" s="462">
        <f t="shared" ref="DH53" si="1560">(DF53-DG53)/ABS(DG53)</f>
        <v>2.5588087392399684E-3</v>
      </c>
      <c r="DI53" s="464">
        <f t="shared" si="1354"/>
        <v>1271861</v>
      </c>
      <c r="DJ53" s="461">
        <v>1279782</v>
      </c>
      <c r="DK53" s="462">
        <f t="shared" ref="DK53" si="1561">(DI53-DJ53)/ABS(DJ53)</f>
        <v>-6.1893353711804039E-3</v>
      </c>
      <c r="DL53" s="463"/>
      <c r="DM53" s="465">
        <v>306694</v>
      </c>
      <c r="DN53" s="466">
        <v>262832</v>
      </c>
      <c r="DO53" s="467">
        <f t="shared" ref="DO53" si="1562">(DM53-DN53)/ABS(DN53)</f>
        <v>0.16688226699945213</v>
      </c>
      <c r="DP53" s="465">
        <v>306557</v>
      </c>
      <c r="DQ53" s="466">
        <v>299143</v>
      </c>
      <c r="DR53" s="467">
        <f t="shared" ref="DR53" si="1563">(DP53-DQ53)/ABS(DQ53)</f>
        <v>2.4784133340910536E-2</v>
      </c>
      <c r="DS53" s="465">
        <v>353514</v>
      </c>
      <c r="DT53" s="466">
        <v>249457</v>
      </c>
      <c r="DU53" s="467">
        <f t="shared" ref="DU53" si="1564">(DS53-DT53)/ABS(DT53)</f>
        <v>0.41713401508075543</v>
      </c>
      <c r="DV53" s="465">
        <v>568638</v>
      </c>
      <c r="DW53" s="466">
        <v>460429</v>
      </c>
      <c r="DX53" s="467">
        <f t="shared" ref="DX53" si="1565">(DV53-DW53)/ABS(DW53)</f>
        <v>0.23501777689936992</v>
      </c>
      <c r="DY53" s="465">
        <v>613251</v>
      </c>
      <c r="DZ53" s="466">
        <v>561975</v>
      </c>
      <c r="EA53" s="467">
        <f t="shared" ref="EA53" si="1566">(DY53-DZ53)/ABS(DZ53)</f>
        <v>9.1242492993460558E-2</v>
      </c>
      <c r="EB53" s="465">
        <v>966765</v>
      </c>
      <c r="EC53" s="466">
        <v>811432</v>
      </c>
      <c r="ED53" s="467">
        <f t="shared" ref="ED53" si="1567">(EB53-EC53)/ABS(EC53)</f>
        <v>0.19143070522237229</v>
      </c>
      <c r="EE53" s="465">
        <v>1535403</v>
      </c>
      <c r="EF53" s="466">
        <v>1271861</v>
      </c>
      <c r="EG53" s="467">
        <f t="shared" ref="EG53" si="1568">(EE53-EF53)/ABS(EF53)</f>
        <v>0.20720975012206522</v>
      </c>
      <c r="EH53" s="463"/>
      <c r="EI53" s="465">
        <v>355163</v>
      </c>
      <c r="EJ53" s="466">
        <v>306694</v>
      </c>
      <c r="EK53" s="467">
        <f t="shared" ref="EK53" si="1569">(EI53-EJ53)/ABS(EJ53)</f>
        <v>0.15803700104990642</v>
      </c>
      <c r="EL53" s="465">
        <v>370917</v>
      </c>
      <c r="EM53" s="466">
        <v>306557</v>
      </c>
      <c r="EN53" s="467">
        <f t="shared" ref="EN53" si="1570">(EL53-EM53)/ABS(EM53)</f>
        <v>0.20994464324742218</v>
      </c>
      <c r="EO53" s="465">
        <v>398998</v>
      </c>
      <c r="EP53" s="466">
        <v>353514</v>
      </c>
      <c r="EQ53" s="467">
        <f t="shared" ref="EQ53" si="1571">(EO53-EP53)/ABS(EP53)</f>
        <v>0.12866251407299287</v>
      </c>
      <c r="ER53" s="465">
        <v>537324</v>
      </c>
      <c r="ES53" s="466">
        <v>568638</v>
      </c>
      <c r="ET53" s="467">
        <f t="shared" ref="ET53" si="1572">(ER53-ES53)/ABS(ES53)</f>
        <v>-5.506842666160193E-2</v>
      </c>
      <c r="EU53" s="465">
        <v>726080</v>
      </c>
      <c r="EV53" s="466">
        <v>613251</v>
      </c>
      <c r="EW53" s="467">
        <f t="shared" ref="EW53" si="1573">(EU53-EV53)/ABS(EV53)</f>
        <v>0.18398502407660158</v>
      </c>
      <c r="EX53" s="465">
        <v>1125078</v>
      </c>
      <c r="EY53" s="466">
        <v>966765</v>
      </c>
      <c r="EZ53" s="467">
        <f t="shared" ref="EZ53" si="1574">(EX53-EY53)/ABS(EY53)</f>
        <v>0.16375541108749284</v>
      </c>
      <c r="FA53" s="465">
        <v>1662402</v>
      </c>
      <c r="FB53" s="466">
        <v>1535403</v>
      </c>
      <c r="FC53" s="467">
        <f t="shared" ref="FC53" si="1575">(FA53-FB53)/ABS(FB53)</f>
        <v>8.2713789148516709E-2</v>
      </c>
      <c r="FD53" s="463"/>
      <c r="FE53" s="465">
        <v>387286</v>
      </c>
      <c r="FF53" s="466">
        <v>355163</v>
      </c>
      <c r="FG53" s="467">
        <f t="shared" ref="FG53" si="1576">(FE53-FF53)/ABS(FF53)</f>
        <v>9.0445795310885424E-2</v>
      </c>
      <c r="FH53" s="465">
        <v>395390</v>
      </c>
      <c r="FI53" s="466">
        <v>370917</v>
      </c>
      <c r="FJ53" s="467">
        <f t="shared" ref="FJ53" si="1577">(FH53-FI53)/ABS(FI53)</f>
        <v>6.5979720530469077E-2</v>
      </c>
      <c r="FK53" s="465">
        <v>328709</v>
      </c>
      <c r="FL53" s="466">
        <v>398998</v>
      </c>
      <c r="FM53" s="467">
        <f t="shared" ref="FM53" si="1578">(FK53-FL53)/ABS(FL53)</f>
        <v>-0.17616379029468821</v>
      </c>
      <c r="FN53" s="465">
        <v>527035</v>
      </c>
      <c r="FO53" s="466">
        <v>537324</v>
      </c>
      <c r="FP53" s="467">
        <f t="shared" ref="FP53" si="1579">(FN53-FO53)/ABS(FO53)</f>
        <v>-1.914859563317477E-2</v>
      </c>
      <c r="FQ53" s="465">
        <v>782676</v>
      </c>
      <c r="FR53" s="466">
        <v>726080</v>
      </c>
      <c r="FS53" s="467">
        <f t="shared" ref="FS53" si="1580">(FQ53-FR53)/ABS(FR53)</f>
        <v>7.7947333627148521E-2</v>
      </c>
      <c r="FT53" s="465">
        <v>1111385</v>
      </c>
      <c r="FU53" s="466">
        <v>1125078</v>
      </c>
      <c r="FV53" s="467">
        <f t="shared" ref="FV53" si="1581">(FT53-FU53)/ABS(FU53)</f>
        <v>-1.2170711719543001E-2</v>
      </c>
      <c r="FW53" s="465">
        <v>1638420</v>
      </c>
      <c r="FX53" s="466">
        <v>1662402</v>
      </c>
      <c r="FY53" s="467">
        <f t="shared" ref="FY53" si="1582">(FW53-FX53)/ABS(FX53)</f>
        <v>-1.4426113539324423E-2</v>
      </c>
      <c r="GA53" s="465">
        <v>302113</v>
      </c>
      <c r="GB53" s="466">
        <v>387286</v>
      </c>
      <c r="GC53" s="467">
        <f t="shared" ref="GC53" si="1583">(GA53-GB53)/ABS(GB53)</f>
        <v>-0.2199227444317636</v>
      </c>
      <c r="GD53" s="465">
        <v>341931</v>
      </c>
      <c r="GE53" s="466">
        <v>395390</v>
      </c>
      <c r="GF53" s="467">
        <f t="shared" ref="GF53" si="1584">(GD53-GE53)/ABS(GE53)</f>
        <v>-0.13520574622524595</v>
      </c>
      <c r="GG53" s="465">
        <v>342181</v>
      </c>
      <c r="GH53" s="466">
        <v>328709</v>
      </c>
      <c r="GI53" s="467">
        <f t="shared" ref="GI53" si="1585">(GG53-GH53)/ABS(GH53)</f>
        <v>4.0984579065373936E-2</v>
      </c>
      <c r="GJ53" s="465">
        <v>638210</v>
      </c>
      <c r="GK53" s="466">
        <v>527035</v>
      </c>
      <c r="GL53" s="467">
        <f t="shared" ref="GL53" si="1586">(GJ53-GK53)/ABS(GK53)</f>
        <v>0.2109442446896316</v>
      </c>
      <c r="GM53" s="465">
        <v>644044</v>
      </c>
      <c r="GN53" s="466">
        <v>782676</v>
      </c>
      <c r="GO53" s="467">
        <f t="shared" ref="GO53" si="1587">(GM53-GN53)/ABS(GN53)</f>
        <v>-0.1771256560824658</v>
      </c>
      <c r="GP53" s="465">
        <v>986225</v>
      </c>
      <c r="GQ53" s="466">
        <v>1111385</v>
      </c>
      <c r="GR53" s="467">
        <f t="shared" ref="GR53" si="1588">(GP53-GQ53)/ABS(GQ53)</f>
        <v>-0.11261624009681613</v>
      </c>
      <c r="GS53" s="465">
        <v>1624435</v>
      </c>
      <c r="GT53" s="466">
        <v>1638420</v>
      </c>
      <c r="GU53" s="467">
        <f t="shared" ref="GU53" si="1589">(GS53-GT53)/ABS(GT53)</f>
        <v>-8.535662406464764E-3</v>
      </c>
      <c r="GW53" s="465">
        <v>371150</v>
      </c>
      <c r="GX53" s="466">
        <v>302113</v>
      </c>
      <c r="GY53" s="467">
        <f t="shared" ref="GY53" si="1590">(GW53-GX53)/ABS(GX53)</f>
        <v>0.22851383422759033</v>
      </c>
      <c r="GZ53" s="465">
        <v>452242</v>
      </c>
      <c r="HA53" s="466">
        <v>341931</v>
      </c>
      <c r="HB53" s="467">
        <f t="shared" ref="HB53" si="1591">(GZ53-HA53)/ABS(HA53)</f>
        <v>0.32261187198586849</v>
      </c>
      <c r="HC53" s="465">
        <v>448017</v>
      </c>
      <c r="HD53" s="466">
        <v>342181</v>
      </c>
      <c r="HE53" s="467">
        <f t="shared" ref="HE53" si="1592">(HC53-HD53)/ABS(HD53)</f>
        <v>0.30929829534661479</v>
      </c>
      <c r="HF53" s="465">
        <v>670615</v>
      </c>
      <c r="HG53" s="466">
        <v>638210</v>
      </c>
      <c r="HH53" s="467">
        <f t="shared" ref="HH53" si="1593">(HF53-HG53)/ABS(HG53)</f>
        <v>5.0774823334012315E-2</v>
      </c>
      <c r="HI53" s="465">
        <v>823389</v>
      </c>
      <c r="HJ53" s="466">
        <v>644044</v>
      </c>
      <c r="HK53" s="467">
        <f t="shared" ref="HK53" si="1594">(HI53-HJ53)/ABS(HJ53)</f>
        <v>0.27846699914912648</v>
      </c>
      <c r="HL53" s="465">
        <v>1271407</v>
      </c>
      <c r="HM53" s="466">
        <v>986225</v>
      </c>
      <c r="HN53" s="467">
        <f t="shared" ref="HN53" si="1595">(HL53-HM53)/ABS(HM53)</f>
        <v>0.28916525133716953</v>
      </c>
      <c r="HO53" s="465">
        <v>1942022</v>
      </c>
      <c r="HP53" s="466">
        <v>1624435</v>
      </c>
      <c r="HQ53" s="467">
        <f t="shared" ref="HQ53" si="1596">(HO53-HP53)/ABS(HP53)</f>
        <v>0.19550612982360022</v>
      </c>
      <c r="HS53" s="465">
        <v>430780</v>
      </c>
      <c r="HT53" s="466">
        <v>371150</v>
      </c>
      <c r="HU53" s="467">
        <f t="shared" ref="HU53" si="1597">(HS53-HT53)/ABS(HT53)</f>
        <v>0.16066280479590461</v>
      </c>
      <c r="HV53" s="465">
        <v>499971</v>
      </c>
      <c r="HW53" s="466">
        <v>452242</v>
      </c>
      <c r="HX53" s="467">
        <f t="shared" ref="HX53" si="1598">(HV53-HW53)/ABS(HW53)</f>
        <v>0.10553862754896715</v>
      </c>
      <c r="HY53" s="465">
        <v>-930751</v>
      </c>
      <c r="HZ53" s="466">
        <v>448017</v>
      </c>
      <c r="IA53" s="467">
        <f t="shared" ref="IA53" si="1599">(HY53-HZ53)/ABS(HZ53)</f>
        <v>-3.0774903630889008</v>
      </c>
      <c r="IB53" s="465">
        <v>0</v>
      </c>
      <c r="IC53" s="466">
        <v>670615</v>
      </c>
      <c r="ID53" s="467">
        <f t="shared" ref="ID53" si="1600">(IB53-IC53)/ABS(IC53)</f>
        <v>-1</v>
      </c>
      <c r="IE53" s="465">
        <v>930751</v>
      </c>
      <c r="IF53" s="466">
        <v>823389</v>
      </c>
      <c r="IG53" s="467">
        <f t="shared" ref="IG53" si="1601">(IE53-IF53)/ABS(IF53)</f>
        <v>0.13039037441598078</v>
      </c>
      <c r="IH53" s="465">
        <v>0</v>
      </c>
      <c r="II53" s="466">
        <v>1271407</v>
      </c>
      <c r="IJ53" s="467">
        <f t="shared" ref="IJ53" si="1602">(IH53-II53)/ABS(II53)</f>
        <v>-1</v>
      </c>
      <c r="IK53" s="465">
        <v>0</v>
      </c>
      <c r="IL53" s="466">
        <v>1942022</v>
      </c>
      <c r="IM53" s="467">
        <f t="shared" ref="IM53" si="1603">(IK53-IL53)/ABS(IL53)</f>
        <v>-1</v>
      </c>
    </row>
    <row r="54" spans="1:247" hidden="1" outlineLevel="1">
      <c r="A54" s="20"/>
      <c r="B54" s="20"/>
      <c r="C54" s="19"/>
      <c r="D54" s="19"/>
      <c r="E54" s="19"/>
      <c r="F54" s="19"/>
      <c r="G54" s="19"/>
      <c r="H54" s="19"/>
      <c r="I54" s="19"/>
      <c r="J54" s="19"/>
      <c r="K54" s="19"/>
      <c r="L54" s="98"/>
      <c r="M54" s="19"/>
      <c r="N54" s="19"/>
      <c r="O54" s="98"/>
      <c r="P54" s="19"/>
      <c r="Q54" s="19"/>
      <c r="R54" s="98"/>
      <c r="S54" s="19"/>
      <c r="T54" s="19"/>
      <c r="U54" s="98"/>
      <c r="V54" s="19"/>
      <c r="W54" s="19"/>
      <c r="X54" s="98"/>
      <c r="Y54" s="19"/>
      <c r="Z54" s="19"/>
      <c r="AA54" s="98"/>
      <c r="AB54" s="98"/>
      <c r="AC54" s="19"/>
      <c r="AD54" s="19"/>
      <c r="AE54" s="98"/>
      <c r="AF54" s="19"/>
      <c r="AG54" s="19"/>
      <c r="AH54" s="98"/>
      <c r="AI54" s="19"/>
      <c r="AJ54" s="19"/>
      <c r="AK54" s="98"/>
      <c r="AL54" s="19"/>
      <c r="AM54" s="19"/>
      <c r="AN54" s="98"/>
      <c r="AO54" s="19"/>
      <c r="AP54" s="19"/>
      <c r="AQ54" s="98"/>
      <c r="AR54" s="19"/>
      <c r="AS54" s="19"/>
      <c r="AT54" s="98"/>
      <c r="AU54" s="19"/>
      <c r="AV54" s="19"/>
      <c r="AW54" s="98"/>
      <c r="AX54" s="98"/>
      <c r="AY54" s="19"/>
      <c r="AZ54" s="19"/>
      <c r="BA54" s="25"/>
      <c r="BB54" s="19"/>
      <c r="BC54" s="19"/>
      <c r="BD54" s="25"/>
      <c r="BE54" s="19"/>
      <c r="BF54" s="19"/>
      <c r="BG54" s="25"/>
      <c r="BH54" s="19"/>
      <c r="BI54" s="19"/>
      <c r="BJ54" s="25"/>
      <c r="BK54" s="19"/>
      <c r="BL54" s="19"/>
      <c r="BM54" s="25"/>
      <c r="BN54" s="19"/>
      <c r="BO54" s="19"/>
      <c r="BP54" s="25"/>
      <c r="BQ54" s="19"/>
      <c r="BR54" s="19"/>
      <c r="BS54" s="25"/>
      <c r="BT54" s="25"/>
      <c r="BU54" s="19"/>
      <c r="BV54" s="19"/>
      <c r="BW54" s="25"/>
      <c r="BX54" s="19"/>
      <c r="BY54" s="19"/>
      <c r="BZ54" s="25"/>
      <c r="CA54" s="19"/>
      <c r="CB54" s="19"/>
      <c r="CC54" s="25"/>
      <c r="CD54" s="19"/>
      <c r="CE54" s="19"/>
      <c r="CF54" s="25"/>
      <c r="CG54" s="19"/>
      <c r="CH54" s="19"/>
      <c r="CI54" s="25"/>
      <c r="CJ54" s="19"/>
      <c r="CK54" s="19"/>
      <c r="CL54" s="25"/>
      <c r="CM54" s="19"/>
      <c r="CN54" s="19"/>
      <c r="CO54" s="25"/>
      <c r="CP54" s="25"/>
      <c r="CQ54" s="19"/>
      <c r="CR54" s="19"/>
      <c r="CS54" s="25"/>
      <c r="CT54" s="19"/>
      <c r="CU54" s="19"/>
      <c r="CV54" s="25"/>
      <c r="CW54" s="19"/>
      <c r="CX54" s="19"/>
      <c r="CY54" s="25"/>
      <c r="CZ54" s="19"/>
      <c r="DA54" s="19"/>
      <c r="DB54" s="25"/>
      <c r="DC54" s="19"/>
      <c r="DD54" s="19"/>
      <c r="DE54" s="25"/>
      <c r="DF54" s="19"/>
      <c r="DG54" s="19"/>
      <c r="DH54" s="25"/>
      <c r="DI54" s="19"/>
      <c r="DJ54" s="19"/>
      <c r="DK54" s="25"/>
      <c r="DM54" s="19"/>
      <c r="DN54" s="19"/>
      <c r="DO54" s="25"/>
      <c r="DP54" s="19"/>
      <c r="DQ54" s="19"/>
      <c r="DR54" s="25"/>
      <c r="DS54" s="19"/>
      <c r="DT54" s="19"/>
      <c r="DU54" s="25"/>
      <c r="DV54" s="19"/>
      <c r="DW54" s="19"/>
      <c r="DX54" s="25"/>
      <c r="DY54" s="19"/>
      <c r="DZ54" s="19"/>
      <c r="EA54" s="25"/>
      <c r="EB54" s="19"/>
      <c r="EC54" s="19"/>
      <c r="ED54" s="25"/>
      <c r="EE54" s="19"/>
      <c r="EF54" s="19"/>
      <c r="EG54" s="25"/>
      <c r="EI54" s="19"/>
      <c r="EJ54" s="19"/>
      <c r="EK54" s="25"/>
      <c r="EL54" s="19"/>
      <c r="EM54" s="19"/>
      <c r="EN54" s="25"/>
      <c r="EO54" s="19"/>
      <c r="EP54" s="19"/>
      <c r="EQ54" s="25"/>
      <c r="ER54" s="19"/>
      <c r="ES54" s="19"/>
      <c r="ET54" s="25"/>
      <c r="EU54" s="19"/>
      <c r="EV54" s="19"/>
      <c r="EW54" s="25"/>
      <c r="EX54" s="19"/>
      <c r="EY54" s="19"/>
      <c r="EZ54" s="25"/>
      <c r="FA54" s="19"/>
      <c r="FB54" s="19"/>
      <c r="FC54" s="25"/>
      <c r="FE54" s="19">
        <f>SUM(FE49:FE52)-FE53</f>
        <v>0</v>
      </c>
      <c r="FF54" s="19">
        <f>SUM(FF49:FF52)-FF53</f>
        <v>0</v>
      </c>
      <c r="FG54" s="25"/>
      <c r="FH54" s="19">
        <f>SUM(FH49:FH52)-FH53</f>
        <v>0</v>
      </c>
      <c r="FI54" s="19">
        <f>SUM(FI49:FI52)-FI53</f>
        <v>0</v>
      </c>
      <c r="FJ54" s="25"/>
      <c r="FK54" s="19">
        <f>SUM(FK49:FK52)-FK53</f>
        <v>0</v>
      </c>
      <c r="FL54" s="19">
        <f>SUM(FL49:FL52)-FL53</f>
        <v>0</v>
      </c>
      <c r="FM54" s="25"/>
      <c r="FN54" s="19">
        <f>SUM(FN49:FN52)-FN53</f>
        <v>0</v>
      </c>
      <c r="FO54" s="19">
        <f>SUM(FO49:FO52)-FO53</f>
        <v>0</v>
      </c>
      <c r="FP54" s="25"/>
      <c r="FQ54" s="19">
        <f>SUM(FQ49:FQ52)-FQ53</f>
        <v>0</v>
      </c>
      <c r="FR54" s="19">
        <f>SUM(FR49:FR52)-FR53</f>
        <v>0</v>
      </c>
      <c r="FS54" s="25"/>
      <c r="FT54" s="19">
        <f>SUM(FT49:FT52)-FT53</f>
        <v>0</v>
      </c>
      <c r="FU54" s="19">
        <f>SUM(FU49:FU52)-FU53</f>
        <v>0</v>
      </c>
      <c r="FV54" s="25"/>
      <c r="FW54" s="19">
        <f>SUM(FW49:FW52)-FW53</f>
        <v>0</v>
      </c>
      <c r="FX54" s="19">
        <f>SUM(FX49:FX52)-FX53</f>
        <v>0</v>
      </c>
      <c r="FY54" s="25"/>
      <c r="GA54" s="19">
        <f>SUM(GA49:GA52)-GA53</f>
        <v>0</v>
      </c>
      <c r="GB54" s="19">
        <f>SUM(GB49:GB52)-GB53</f>
        <v>0</v>
      </c>
      <c r="GC54" s="25"/>
      <c r="GD54" s="19">
        <f>SUM(GD49:GD52)-GD53</f>
        <v>0</v>
      </c>
      <c r="GE54" s="19">
        <f>SUM(GE49:GE52)-GE53</f>
        <v>0</v>
      </c>
      <c r="GF54" s="25"/>
      <c r="GG54" s="19">
        <f>SUM(GG49:GG52)-GG53</f>
        <v>0</v>
      </c>
      <c r="GH54" s="19">
        <f>SUM(GH49:GH52)-GH53</f>
        <v>0</v>
      </c>
      <c r="GI54" s="25"/>
      <c r="GJ54" s="19">
        <f>SUM(GJ49:GJ52)-GJ53</f>
        <v>0</v>
      </c>
      <c r="GK54" s="19">
        <f>SUM(GK49:GK52)-GK53</f>
        <v>0</v>
      </c>
      <c r="GL54" s="25"/>
      <c r="GM54" s="19">
        <f>SUM(GM49:GM52)-GM53</f>
        <v>0</v>
      </c>
      <c r="GN54" s="19">
        <f>SUM(GN49:GN52)-GN53</f>
        <v>0</v>
      </c>
      <c r="GO54" s="25"/>
      <c r="GP54" s="19">
        <f>SUM(GP49:GP52)-GP53</f>
        <v>0</v>
      </c>
      <c r="GQ54" s="19">
        <f>SUM(GQ49:GQ52)-GQ53</f>
        <v>0</v>
      </c>
      <c r="GR54" s="25"/>
      <c r="GS54" s="19">
        <f>SUM(GS49:GS52)-GS53</f>
        <v>0</v>
      </c>
      <c r="GT54" s="19">
        <f>SUM(GT49:GT52)-GT53</f>
        <v>0</v>
      </c>
      <c r="GU54" s="25"/>
      <c r="GW54" s="19">
        <f>SUM(GW49:GW52)-GW53</f>
        <v>0</v>
      </c>
      <c r="GX54" s="19">
        <f>SUM(GX49:GX52)-GX53</f>
        <v>0</v>
      </c>
      <c r="GY54" s="25"/>
      <c r="GZ54" s="19">
        <f>SUM(GZ49:GZ52)-GZ53</f>
        <v>0</v>
      </c>
      <c r="HA54" s="19">
        <f>SUM(HA49:HA52)-HA53</f>
        <v>0</v>
      </c>
      <c r="HB54" s="25"/>
      <c r="HC54" s="19">
        <f>SUM(HC49:HC52)-HC53</f>
        <v>0</v>
      </c>
      <c r="HD54" s="19">
        <f>SUM(HD49:HD52)-HD53</f>
        <v>0</v>
      </c>
      <c r="HE54" s="25"/>
      <c r="HF54" s="19">
        <f>SUM(HF49:HF52)-HF53</f>
        <v>0</v>
      </c>
      <c r="HG54" s="19">
        <f>SUM(HG49:HG52)-HG53</f>
        <v>0</v>
      </c>
      <c r="HH54" s="25"/>
      <c r="HI54" s="19">
        <f>SUM(HI49:HI52)-HI53</f>
        <v>0</v>
      </c>
      <c r="HJ54" s="19">
        <f>SUM(HJ49:HJ52)-HJ53</f>
        <v>0</v>
      </c>
      <c r="HK54" s="25"/>
      <c r="HL54" s="19">
        <f>SUM(HL49:HL52)-HL53</f>
        <v>0</v>
      </c>
      <c r="HM54" s="19">
        <f>SUM(HM49:HM52)-HM53</f>
        <v>0</v>
      </c>
      <c r="HN54" s="25"/>
      <c r="HO54" s="19">
        <f>SUM(HO49:HO52)-HO53</f>
        <v>0</v>
      </c>
      <c r="HP54" s="19">
        <f>SUM(HP49:HP52)-HP53</f>
        <v>0</v>
      </c>
      <c r="HQ54" s="25"/>
      <c r="HS54" s="19">
        <f>SUM(HS49:HS52)-HS53</f>
        <v>0</v>
      </c>
      <c r="HT54" s="19">
        <f>SUM(HT49:HT52)-HT53</f>
        <v>0</v>
      </c>
      <c r="HU54" s="25"/>
      <c r="HV54" s="19">
        <f>SUM(HV49:HV52)-HV53</f>
        <v>0</v>
      </c>
      <c r="HW54" s="19">
        <f>SUM(HW49:HW52)-HW53</f>
        <v>0</v>
      </c>
      <c r="HX54" s="25"/>
      <c r="HY54" s="19">
        <f>SUM(HY49:HY52)-HY53</f>
        <v>0</v>
      </c>
      <c r="HZ54" s="19">
        <f>SUM(HZ49:HZ52)-HZ53</f>
        <v>0</v>
      </c>
      <c r="IA54" s="25"/>
      <c r="IB54" s="19">
        <f>SUM(IB49:IB52)-IB53</f>
        <v>0</v>
      </c>
      <c r="IC54" s="19">
        <f>SUM(IC49:IC52)-IC53</f>
        <v>0</v>
      </c>
      <c r="ID54" s="25"/>
      <c r="IE54" s="19">
        <f>SUM(IE49:IE52)-IE53</f>
        <v>0</v>
      </c>
      <c r="IF54" s="19">
        <f>SUM(IF49:IF52)-IF53</f>
        <v>0</v>
      </c>
      <c r="IG54" s="25"/>
      <c r="IH54" s="19">
        <f>SUM(IH49:IH52)-IH53</f>
        <v>0</v>
      </c>
      <c r="II54" s="19">
        <f>SUM(II49:II52)-II53</f>
        <v>0</v>
      </c>
      <c r="IJ54" s="25"/>
      <c r="IK54" s="19">
        <f>SUM(IK49:IK52)-IK53</f>
        <v>0</v>
      </c>
      <c r="IL54" s="19">
        <f>SUM(IL49:IL52)-IL53</f>
        <v>0</v>
      </c>
      <c r="IM54" s="25"/>
    </row>
    <row r="55" spans="1:247" s="39" customFormat="1" ht="15.75" hidden="1" outlineLevel="1" thickBot="1">
      <c r="A55" s="41" t="s">
        <v>194</v>
      </c>
      <c r="B55" s="41"/>
      <c r="C55" s="444" t="s">
        <v>194</v>
      </c>
      <c r="D55" s="445" t="s">
        <v>145</v>
      </c>
      <c r="E55" s="445" t="s">
        <v>722</v>
      </c>
      <c r="F55" s="445"/>
      <c r="G55" s="446" t="s">
        <v>355</v>
      </c>
      <c r="H55" s="447" t="s">
        <v>362</v>
      </c>
      <c r="I55" s="448" t="s">
        <v>303</v>
      </c>
      <c r="J55" s="374" t="s">
        <v>354</v>
      </c>
      <c r="K55" s="447" t="s">
        <v>361</v>
      </c>
      <c r="L55" s="448" t="s">
        <v>303</v>
      </c>
      <c r="M55" s="374" t="s">
        <v>353</v>
      </c>
      <c r="N55" s="447" t="s">
        <v>360</v>
      </c>
      <c r="O55" s="448" t="s">
        <v>303</v>
      </c>
      <c r="P55" s="374" t="s">
        <v>352</v>
      </c>
      <c r="Q55" s="447" t="s">
        <v>359</v>
      </c>
      <c r="R55" s="448" t="s">
        <v>303</v>
      </c>
      <c r="S55" s="374" t="s">
        <v>351</v>
      </c>
      <c r="T55" s="447" t="s">
        <v>358</v>
      </c>
      <c r="U55" s="448" t="s">
        <v>303</v>
      </c>
      <c r="V55" s="374" t="s">
        <v>350</v>
      </c>
      <c r="W55" s="447" t="s">
        <v>357</v>
      </c>
      <c r="X55" s="448" t="s">
        <v>303</v>
      </c>
      <c r="Y55" s="374" t="s">
        <v>349</v>
      </c>
      <c r="Z55" s="369" t="s">
        <v>356</v>
      </c>
      <c r="AA55" s="448" t="s">
        <v>303</v>
      </c>
      <c r="AB55" s="449"/>
      <c r="AC55" s="369" t="s">
        <v>342</v>
      </c>
      <c r="AD55" s="369" t="s">
        <v>355</v>
      </c>
      <c r="AE55" s="448" t="s">
        <v>303</v>
      </c>
      <c r="AF55" s="374" t="s">
        <v>343</v>
      </c>
      <c r="AG55" s="369" t="s">
        <v>354</v>
      </c>
      <c r="AH55" s="448" t="s">
        <v>303</v>
      </c>
      <c r="AI55" s="374" t="s">
        <v>344</v>
      </c>
      <c r="AJ55" s="369" t="s">
        <v>353</v>
      </c>
      <c r="AK55" s="448" t="s">
        <v>303</v>
      </c>
      <c r="AL55" s="374" t="s">
        <v>345</v>
      </c>
      <c r="AM55" s="369" t="s">
        <v>352</v>
      </c>
      <c r="AN55" s="448" t="s">
        <v>303</v>
      </c>
      <c r="AO55" s="374" t="s">
        <v>346</v>
      </c>
      <c r="AP55" s="369" t="s">
        <v>351</v>
      </c>
      <c r="AQ55" s="448" t="s">
        <v>303</v>
      </c>
      <c r="AR55" s="369" t="s">
        <v>347</v>
      </c>
      <c r="AS55" s="369" t="s">
        <v>350</v>
      </c>
      <c r="AT55" s="448" t="s">
        <v>303</v>
      </c>
      <c r="AU55" s="369" t="s">
        <v>348</v>
      </c>
      <c r="AV55" s="369" t="s">
        <v>349</v>
      </c>
      <c r="AW55" s="371" t="s">
        <v>303</v>
      </c>
      <c r="AX55" s="450"/>
      <c r="AY55" s="369" t="s">
        <v>168</v>
      </c>
      <c r="AZ55" s="369" t="s">
        <v>342</v>
      </c>
      <c r="BA55" s="448" t="s">
        <v>303</v>
      </c>
      <c r="BB55" s="374" t="s">
        <v>169</v>
      </c>
      <c r="BC55" s="369" t="s">
        <v>343</v>
      </c>
      <c r="BD55" s="448" t="s">
        <v>303</v>
      </c>
      <c r="BE55" s="374" t="s">
        <v>170</v>
      </c>
      <c r="BF55" s="369" t="s">
        <v>344</v>
      </c>
      <c r="BG55" s="448" t="s">
        <v>303</v>
      </c>
      <c r="BH55" s="374" t="s">
        <v>171</v>
      </c>
      <c r="BI55" s="369" t="s">
        <v>345</v>
      </c>
      <c r="BJ55" s="448" t="s">
        <v>303</v>
      </c>
      <c r="BK55" s="374" t="s">
        <v>231</v>
      </c>
      <c r="BL55" s="369" t="s">
        <v>346</v>
      </c>
      <c r="BM55" s="448" t="s">
        <v>303</v>
      </c>
      <c r="BN55" s="374" t="s">
        <v>233</v>
      </c>
      <c r="BO55" s="369" t="s">
        <v>347</v>
      </c>
      <c r="BP55" s="448" t="s">
        <v>303</v>
      </c>
      <c r="BQ55" s="374" t="s">
        <v>273</v>
      </c>
      <c r="BR55" s="369" t="s">
        <v>348</v>
      </c>
      <c r="BS55" s="448" t="s">
        <v>303</v>
      </c>
      <c r="BT55" s="450"/>
      <c r="BU55" s="374" t="s">
        <v>132</v>
      </c>
      <c r="BV55" s="369" t="s">
        <v>168</v>
      </c>
      <c r="BW55" s="448" t="s">
        <v>303</v>
      </c>
      <c r="BX55" s="374" t="s">
        <v>154</v>
      </c>
      <c r="BY55" s="369" t="s">
        <v>169</v>
      </c>
      <c r="BZ55" s="448" t="s">
        <v>303</v>
      </c>
      <c r="CA55" s="374" t="s">
        <v>155</v>
      </c>
      <c r="CB55" s="369" t="s">
        <v>170</v>
      </c>
      <c r="CC55" s="448" t="s">
        <v>303</v>
      </c>
      <c r="CD55" s="374" t="s">
        <v>156</v>
      </c>
      <c r="CE55" s="369" t="s">
        <v>171</v>
      </c>
      <c r="CF55" s="448" t="s">
        <v>303</v>
      </c>
      <c r="CG55" s="374" t="s">
        <v>230</v>
      </c>
      <c r="CH55" s="369" t="s">
        <v>231</v>
      </c>
      <c r="CI55" s="448" t="s">
        <v>303</v>
      </c>
      <c r="CJ55" s="374" t="s">
        <v>232</v>
      </c>
      <c r="CK55" s="369" t="s">
        <v>233</v>
      </c>
      <c r="CL55" s="448" t="s">
        <v>303</v>
      </c>
      <c r="CM55" s="374" t="s">
        <v>272</v>
      </c>
      <c r="CN55" s="369" t="s">
        <v>273</v>
      </c>
      <c r="CO55" s="448" t="s">
        <v>303</v>
      </c>
      <c r="CP55" s="450"/>
      <c r="CQ55" s="374" t="s">
        <v>580</v>
      </c>
      <c r="CR55" s="369" t="s">
        <v>132</v>
      </c>
      <c r="CS55" s="448" t="s">
        <v>303</v>
      </c>
      <c r="CT55" s="374" t="s">
        <v>581</v>
      </c>
      <c r="CU55" s="369" t="s">
        <v>154</v>
      </c>
      <c r="CV55" s="448" t="s">
        <v>303</v>
      </c>
      <c r="CW55" s="374" t="s">
        <v>582</v>
      </c>
      <c r="CX55" s="369" t="s">
        <v>155</v>
      </c>
      <c r="CY55" s="448" t="s">
        <v>303</v>
      </c>
      <c r="CZ55" s="374" t="s">
        <v>583</v>
      </c>
      <c r="DA55" s="369" t="s">
        <v>156</v>
      </c>
      <c r="DB55" s="448" t="s">
        <v>303</v>
      </c>
      <c r="DC55" s="374" t="s">
        <v>584</v>
      </c>
      <c r="DD55" s="369" t="s">
        <v>230</v>
      </c>
      <c r="DE55" s="448" t="s">
        <v>303</v>
      </c>
      <c r="DF55" s="374" t="s">
        <v>585</v>
      </c>
      <c r="DG55" s="369" t="s">
        <v>232</v>
      </c>
      <c r="DH55" s="448" t="s">
        <v>303</v>
      </c>
      <c r="DI55" s="374" t="s">
        <v>586</v>
      </c>
      <c r="DJ55" s="369" t="s">
        <v>272</v>
      </c>
      <c r="DK55" s="448" t="s">
        <v>303</v>
      </c>
      <c r="DL55" s="450"/>
      <c r="DM55" s="374" t="s">
        <v>606</v>
      </c>
      <c r="DN55" s="369" t="s">
        <v>580</v>
      </c>
      <c r="DO55" s="448" t="s">
        <v>303</v>
      </c>
      <c r="DP55" s="374" t="s">
        <v>607</v>
      </c>
      <c r="DQ55" s="369" t="s">
        <v>581</v>
      </c>
      <c r="DR55" s="448" t="s">
        <v>303</v>
      </c>
      <c r="DS55" s="374" t="s">
        <v>608</v>
      </c>
      <c r="DT55" s="369" t="s">
        <v>582</v>
      </c>
      <c r="DU55" s="448" t="s">
        <v>303</v>
      </c>
      <c r="DV55" s="374" t="s">
        <v>609</v>
      </c>
      <c r="DW55" s="369" t="s">
        <v>583</v>
      </c>
      <c r="DX55" s="448" t="s">
        <v>303</v>
      </c>
      <c r="DY55" s="374" t="s">
        <v>610</v>
      </c>
      <c r="DZ55" s="369" t="s">
        <v>584</v>
      </c>
      <c r="EA55" s="448" t="s">
        <v>303</v>
      </c>
      <c r="EB55" s="374" t="s">
        <v>611</v>
      </c>
      <c r="EC55" s="369" t="s">
        <v>585</v>
      </c>
      <c r="ED55" s="448" t="s">
        <v>303</v>
      </c>
      <c r="EE55" s="374" t="s">
        <v>612</v>
      </c>
      <c r="EF55" s="369" t="s">
        <v>586</v>
      </c>
      <c r="EG55" s="448" t="s">
        <v>303</v>
      </c>
      <c r="EH55" s="450"/>
      <c r="EI55" s="374" t="s">
        <v>625</v>
      </c>
      <c r="EJ55" s="369" t="s">
        <v>606</v>
      </c>
      <c r="EK55" s="448" t="s">
        <v>303</v>
      </c>
      <c r="EL55" s="374" t="s">
        <v>626</v>
      </c>
      <c r="EM55" s="369" t="s">
        <v>607</v>
      </c>
      <c r="EN55" s="448" t="s">
        <v>303</v>
      </c>
      <c r="EO55" s="374" t="s">
        <v>627</v>
      </c>
      <c r="EP55" s="369" t="s">
        <v>608</v>
      </c>
      <c r="EQ55" s="448" t="s">
        <v>303</v>
      </c>
      <c r="ER55" s="374" t="s">
        <v>628</v>
      </c>
      <c r="ES55" s="369" t="s">
        <v>609</v>
      </c>
      <c r="ET55" s="448" t="s">
        <v>303</v>
      </c>
      <c r="EU55" s="374" t="s">
        <v>629</v>
      </c>
      <c r="EV55" s="369" t="s">
        <v>610</v>
      </c>
      <c r="EW55" s="448" t="s">
        <v>303</v>
      </c>
      <c r="EX55" s="374" t="s">
        <v>630</v>
      </c>
      <c r="EY55" s="369" t="s">
        <v>611</v>
      </c>
      <c r="EZ55" s="448" t="s">
        <v>303</v>
      </c>
      <c r="FA55" s="374" t="s">
        <v>631</v>
      </c>
      <c r="FB55" s="369" t="s">
        <v>612</v>
      </c>
      <c r="FC55" s="448" t="s">
        <v>303</v>
      </c>
      <c r="FD55" s="450"/>
      <c r="FE55" s="374" t="s">
        <v>660</v>
      </c>
      <c r="FF55" s="369" t="s">
        <v>625</v>
      </c>
      <c r="FG55" s="448" t="s">
        <v>303</v>
      </c>
      <c r="FH55" s="374" t="s">
        <v>661</v>
      </c>
      <c r="FI55" s="369" t="s">
        <v>626</v>
      </c>
      <c r="FJ55" s="448" t="s">
        <v>303</v>
      </c>
      <c r="FK55" s="374" t="s">
        <v>662</v>
      </c>
      <c r="FL55" s="369" t="s">
        <v>627</v>
      </c>
      <c r="FM55" s="448" t="s">
        <v>303</v>
      </c>
      <c r="FN55" s="374" t="s">
        <v>663</v>
      </c>
      <c r="FO55" s="369" t="s">
        <v>628</v>
      </c>
      <c r="FP55" s="448" t="s">
        <v>303</v>
      </c>
      <c r="FQ55" s="374" t="s">
        <v>664</v>
      </c>
      <c r="FR55" s="369" t="s">
        <v>629</v>
      </c>
      <c r="FS55" s="448" t="s">
        <v>303</v>
      </c>
      <c r="FT55" s="374" t="s">
        <v>665</v>
      </c>
      <c r="FU55" s="369" t="s">
        <v>630</v>
      </c>
      <c r="FV55" s="448" t="s">
        <v>303</v>
      </c>
      <c r="FW55" s="374" t="s">
        <v>666</v>
      </c>
      <c r="FX55" s="369" t="s">
        <v>631</v>
      </c>
      <c r="FY55" s="448" t="s">
        <v>303</v>
      </c>
      <c r="GA55" s="374" t="str">
        <f>GA48</f>
        <v>1Q24</v>
      </c>
      <c r="GB55" s="369" t="str">
        <f t="shared" ref="GB55:GU55" si="1604">GB48</f>
        <v>1Q23</v>
      </c>
      <c r="GC55" s="448" t="str">
        <f t="shared" si="1604"/>
        <v>% Var</v>
      </c>
      <c r="GD55" s="374" t="str">
        <f t="shared" si="1604"/>
        <v>2Q24</v>
      </c>
      <c r="GE55" s="369" t="str">
        <f t="shared" si="1604"/>
        <v>2Q23</v>
      </c>
      <c r="GF55" s="448" t="str">
        <f t="shared" si="1604"/>
        <v>% Var</v>
      </c>
      <c r="GG55" s="374" t="str">
        <f t="shared" si="1604"/>
        <v>3Q24</v>
      </c>
      <c r="GH55" s="369" t="str">
        <f t="shared" si="1604"/>
        <v>3Q23</v>
      </c>
      <c r="GI55" s="448" t="str">
        <f t="shared" si="1604"/>
        <v>% Var</v>
      </c>
      <c r="GJ55" s="374" t="str">
        <f t="shared" si="1604"/>
        <v>4Q24</v>
      </c>
      <c r="GK55" s="369" t="str">
        <f t="shared" si="1604"/>
        <v>4Q23</v>
      </c>
      <c r="GL55" s="448" t="str">
        <f t="shared" si="1604"/>
        <v>% Var</v>
      </c>
      <c r="GM55" s="374" t="str">
        <f t="shared" si="1604"/>
        <v>1H24</v>
      </c>
      <c r="GN55" s="369" t="str">
        <f t="shared" si="1604"/>
        <v>1H23</v>
      </c>
      <c r="GO55" s="448" t="str">
        <f t="shared" si="1604"/>
        <v>% Var</v>
      </c>
      <c r="GP55" s="374" t="str">
        <f t="shared" si="1604"/>
        <v>9M24</v>
      </c>
      <c r="GQ55" s="369" t="str">
        <f t="shared" si="1604"/>
        <v>9M23</v>
      </c>
      <c r="GR55" s="448" t="str">
        <f t="shared" si="1604"/>
        <v>% Var</v>
      </c>
      <c r="GS55" s="374" t="str">
        <f t="shared" si="1604"/>
        <v>FY24</v>
      </c>
      <c r="GT55" s="369" t="str">
        <f t="shared" si="1604"/>
        <v>FY23</v>
      </c>
      <c r="GU55" s="448" t="str">
        <f t="shared" si="1604"/>
        <v>% Var</v>
      </c>
      <c r="GW55" s="374" t="str">
        <f>GW48</f>
        <v>1Q25</v>
      </c>
      <c r="GX55" s="369" t="str">
        <f t="shared" ref="GX55:HQ55" si="1605">GX48</f>
        <v>1Q24</v>
      </c>
      <c r="GY55" s="448" t="str">
        <f t="shared" si="1605"/>
        <v>% Var</v>
      </c>
      <c r="GZ55" s="374" t="str">
        <f t="shared" si="1605"/>
        <v>2Q25</v>
      </c>
      <c r="HA55" s="369" t="str">
        <f t="shared" si="1605"/>
        <v>2Q24</v>
      </c>
      <c r="HB55" s="448" t="str">
        <f t="shared" si="1605"/>
        <v>% Var</v>
      </c>
      <c r="HC55" s="374" t="str">
        <f t="shared" si="1605"/>
        <v>3Q25</v>
      </c>
      <c r="HD55" s="369" t="str">
        <f t="shared" si="1605"/>
        <v>3Q24</v>
      </c>
      <c r="HE55" s="448" t="str">
        <f t="shared" si="1605"/>
        <v>% Var</v>
      </c>
      <c r="HF55" s="374" t="str">
        <f t="shared" si="1605"/>
        <v>4Q25</v>
      </c>
      <c r="HG55" s="369" t="str">
        <f t="shared" si="1605"/>
        <v>4Q24</v>
      </c>
      <c r="HH55" s="448" t="str">
        <f t="shared" si="1605"/>
        <v>% Var</v>
      </c>
      <c r="HI55" s="374" t="str">
        <f t="shared" si="1605"/>
        <v>1H25</v>
      </c>
      <c r="HJ55" s="369" t="str">
        <f t="shared" si="1605"/>
        <v>1H24</v>
      </c>
      <c r="HK55" s="448" t="str">
        <f t="shared" si="1605"/>
        <v>% Var</v>
      </c>
      <c r="HL55" s="374" t="str">
        <f t="shared" si="1605"/>
        <v>9M25</v>
      </c>
      <c r="HM55" s="369" t="str">
        <f t="shared" si="1605"/>
        <v>9M24</v>
      </c>
      <c r="HN55" s="448" t="str">
        <f t="shared" si="1605"/>
        <v>% Var</v>
      </c>
      <c r="HO55" s="374" t="str">
        <f t="shared" si="1605"/>
        <v>FY25</v>
      </c>
      <c r="HP55" s="369" t="str">
        <f t="shared" si="1605"/>
        <v>FY24</v>
      </c>
      <c r="HQ55" s="448" t="str">
        <f t="shared" si="1605"/>
        <v>% Var</v>
      </c>
      <c r="HS55" s="374" t="str">
        <f>HS48</f>
        <v>1Q26</v>
      </c>
      <c r="HT55" s="369" t="str">
        <f t="shared" ref="HT55:IM55" si="1606">HT48</f>
        <v>1Q25</v>
      </c>
      <c r="HU55" s="448" t="str">
        <f t="shared" si="1606"/>
        <v>% Var</v>
      </c>
      <c r="HV55" s="374" t="str">
        <f t="shared" si="1606"/>
        <v>2Q26</v>
      </c>
      <c r="HW55" s="369" t="str">
        <f t="shared" si="1606"/>
        <v>2Q25</v>
      </c>
      <c r="HX55" s="448" t="str">
        <f t="shared" si="1606"/>
        <v>% Var</v>
      </c>
      <c r="HY55" s="374" t="str">
        <f t="shared" si="1606"/>
        <v>3Q26</v>
      </c>
      <c r="HZ55" s="369" t="str">
        <f t="shared" si="1606"/>
        <v>3Q25</v>
      </c>
      <c r="IA55" s="448" t="str">
        <f t="shared" si="1606"/>
        <v>% Var</v>
      </c>
      <c r="IB55" s="374" t="str">
        <f t="shared" si="1606"/>
        <v>4Q26</v>
      </c>
      <c r="IC55" s="369" t="str">
        <f t="shared" si="1606"/>
        <v>4Q25</v>
      </c>
      <c r="ID55" s="448" t="str">
        <f t="shared" si="1606"/>
        <v>% Var</v>
      </c>
      <c r="IE55" s="374" t="str">
        <f t="shared" si="1606"/>
        <v>1H26</v>
      </c>
      <c r="IF55" s="369" t="str">
        <f t="shared" si="1606"/>
        <v>1H25</v>
      </c>
      <c r="IG55" s="448" t="str">
        <f t="shared" si="1606"/>
        <v>% Var</v>
      </c>
      <c r="IH55" s="374" t="str">
        <f t="shared" si="1606"/>
        <v>9M26</v>
      </c>
      <c r="II55" s="369" t="str">
        <f t="shared" si="1606"/>
        <v>9M25</v>
      </c>
      <c r="IJ55" s="448" t="str">
        <f t="shared" si="1606"/>
        <v>% Var</v>
      </c>
      <c r="IK55" s="374" t="str">
        <f t="shared" si="1606"/>
        <v>FY26</v>
      </c>
      <c r="IL55" s="369" t="str">
        <f t="shared" si="1606"/>
        <v>FY25</v>
      </c>
      <c r="IM55" s="448" t="str">
        <f t="shared" si="1606"/>
        <v>% Var</v>
      </c>
    </row>
    <row r="56" spans="1:247" s="25" customFormat="1" hidden="1" outlineLevel="1">
      <c r="A56" s="49" t="s">
        <v>16</v>
      </c>
      <c r="B56" s="49"/>
      <c r="C56" s="451" t="s">
        <v>16</v>
      </c>
      <c r="D56" s="452" t="s">
        <v>253</v>
      </c>
      <c r="E56" s="452" t="s">
        <v>690</v>
      </c>
      <c r="F56" s="453"/>
      <c r="G56" s="454" t="e">
        <f>+G53+G55</f>
        <v>#VALUE!</v>
      </c>
      <c r="H56" s="454">
        <v>89415</v>
      </c>
      <c r="I56" s="455" t="e">
        <f t="shared" ref="I56" si="1607">(G56-H56)/ABS(H56)</f>
        <v>#VALUE!</v>
      </c>
      <c r="J56" s="454" t="e">
        <f>+J53+J55</f>
        <v>#VALUE!</v>
      </c>
      <c r="K56" s="454" t="e">
        <f>+K53+K55</f>
        <v>#VALUE!</v>
      </c>
      <c r="L56" s="455" t="e">
        <f t="shared" ref="L56" si="1608">(J56-K56)/ABS(K56)</f>
        <v>#VALUE!</v>
      </c>
      <c r="M56" s="454" t="e">
        <f>+M53+M55</f>
        <v>#VALUE!</v>
      </c>
      <c r="N56" s="454" t="e">
        <f>+N53+N55</f>
        <v>#VALUE!</v>
      </c>
      <c r="O56" s="455" t="e">
        <f t="shared" ref="O56" si="1609">(M56-N56)/ABS(N56)</f>
        <v>#VALUE!</v>
      </c>
      <c r="P56" s="454" t="e">
        <f>+P53+P55</f>
        <v>#VALUE!</v>
      </c>
      <c r="Q56" s="454" t="e">
        <f>+Q53+Q55</f>
        <v>#VALUE!</v>
      </c>
      <c r="R56" s="455" t="e">
        <f t="shared" ref="R56" si="1610">(P56-Q56)/ABS(Q56)</f>
        <v>#VALUE!</v>
      </c>
      <c r="S56" s="454" t="e">
        <f>+S53+S55</f>
        <v>#VALUE!</v>
      </c>
      <c r="T56" s="454" t="e">
        <f>+T53+T55</f>
        <v>#VALUE!</v>
      </c>
      <c r="U56" s="455" t="e">
        <f t="shared" ref="U56" si="1611">(S56-T56)/ABS(T56)</f>
        <v>#VALUE!</v>
      </c>
      <c r="V56" s="454" t="e">
        <f>+V53+V55</f>
        <v>#VALUE!</v>
      </c>
      <c r="W56" s="454" t="e">
        <f>+W53+W55</f>
        <v>#VALUE!</v>
      </c>
      <c r="X56" s="455" t="e">
        <f t="shared" ref="X56" si="1612">(V56-W56)/ABS(W56)</f>
        <v>#VALUE!</v>
      </c>
      <c r="Y56" s="454" t="e">
        <f>+Y53+Y55</f>
        <v>#VALUE!</v>
      </c>
      <c r="Z56" s="454">
        <v>1350362</v>
      </c>
      <c r="AA56" s="455" t="e">
        <f t="shared" ref="AA56" si="1613">(Y56-Z56)/ABS(Z56)</f>
        <v>#VALUE!</v>
      </c>
      <c r="AB56" s="456"/>
      <c r="AC56" s="454" t="e">
        <f>+AC53+AC55</f>
        <v>#VALUE!</v>
      </c>
      <c r="AD56" s="454" t="e">
        <f>+AD53+AD55</f>
        <v>#VALUE!</v>
      </c>
      <c r="AE56" s="455" t="e">
        <f t="shared" ref="AE56" si="1614">(AC56-AD56)/ABS(AD56)</f>
        <v>#VALUE!</v>
      </c>
      <c r="AF56" s="454" t="e">
        <f>+AF53+AF55</f>
        <v>#VALUE!</v>
      </c>
      <c r="AG56" s="454" t="e">
        <f>+AG53+AG55</f>
        <v>#VALUE!</v>
      </c>
      <c r="AH56" s="455" t="e">
        <f t="shared" ref="AH56" si="1615">(AF56-AG56)/ABS(AG56)</f>
        <v>#VALUE!</v>
      </c>
      <c r="AI56" s="454" t="e">
        <f>+AI53+AI55</f>
        <v>#VALUE!</v>
      </c>
      <c r="AJ56" s="454" t="e">
        <f>+AJ53+AJ55</f>
        <v>#VALUE!</v>
      </c>
      <c r="AK56" s="455" t="e">
        <f t="shared" ref="AK56" si="1616">(AI56-AJ56)/ABS(AJ56)</f>
        <v>#VALUE!</v>
      </c>
      <c r="AL56" s="454" t="e">
        <f>+AL53+AL55</f>
        <v>#VALUE!</v>
      </c>
      <c r="AM56" s="454" t="e">
        <f>+AM53+AM55</f>
        <v>#VALUE!</v>
      </c>
      <c r="AN56" s="455" t="e">
        <f t="shared" ref="AN56" si="1617">(AL56-AM56)/ABS(AM56)</f>
        <v>#VALUE!</v>
      </c>
      <c r="AO56" s="454" t="e">
        <f>+AO53+AO55</f>
        <v>#VALUE!</v>
      </c>
      <c r="AP56" s="454" t="e">
        <f>+AP53+AP55</f>
        <v>#VALUE!</v>
      </c>
      <c r="AQ56" s="455" t="e">
        <f t="shared" ref="AQ56" si="1618">(AO56-AP56)/ABS(AP56)</f>
        <v>#VALUE!</v>
      </c>
      <c r="AR56" s="454" t="e">
        <f>+AR53+AR55</f>
        <v>#VALUE!</v>
      </c>
      <c r="AS56" s="454" t="e">
        <f>+AS53+AS55</f>
        <v>#VALUE!</v>
      </c>
      <c r="AT56" s="455" t="e">
        <f t="shared" ref="AT56" si="1619">(AR56-AS56)/ABS(AS56)</f>
        <v>#VALUE!</v>
      </c>
      <c r="AU56" s="454" t="e">
        <f>+AU53+AU55</f>
        <v>#VALUE!</v>
      </c>
      <c r="AV56" s="454" t="e">
        <f>+AV53+AV55</f>
        <v>#VALUE!</v>
      </c>
      <c r="AW56" s="455" t="e">
        <f t="shared" ref="AW56" si="1620">(AU56-AV56)/ABS(AV56)</f>
        <v>#VALUE!</v>
      </c>
      <c r="AX56" s="456"/>
      <c r="AY56" s="457">
        <f t="shared" ref="AY56:AY59" si="1621">BV56</f>
        <v>106890</v>
      </c>
      <c r="AZ56" s="454" t="e">
        <f>+AZ53+AZ55</f>
        <v>#VALUE!</v>
      </c>
      <c r="BA56" s="455" t="e">
        <f t="shared" ref="BA56" si="1622">(AY56-AZ56)/ABS(AZ56)</f>
        <v>#VALUE!</v>
      </c>
      <c r="BB56" s="457">
        <f t="shared" ref="BB56:BB59" si="1623">BY56</f>
        <v>151250</v>
      </c>
      <c r="BC56" s="454" t="e">
        <f>+BC53+BC55</f>
        <v>#VALUE!</v>
      </c>
      <c r="BD56" s="455" t="e">
        <f t="shared" ref="BD56" si="1624">(BB56-BC56)/ABS(BC56)</f>
        <v>#VALUE!</v>
      </c>
      <c r="BE56" s="457">
        <f t="shared" ref="BE56:BE59" si="1625">CB56</f>
        <v>142842</v>
      </c>
      <c r="BF56" s="454" t="e">
        <f>+BF53+BF55</f>
        <v>#VALUE!</v>
      </c>
      <c r="BG56" s="455" t="e">
        <f t="shared" ref="BG56" si="1626">(BE56-BF56)/ABS(BF56)</f>
        <v>#VALUE!</v>
      </c>
      <c r="BH56" s="454">
        <f t="shared" ref="BH56:BH59" si="1627">CE56</f>
        <v>253713</v>
      </c>
      <c r="BI56" s="454" t="e">
        <f>+BI53+BI55</f>
        <v>#VALUE!</v>
      </c>
      <c r="BJ56" s="455" t="e">
        <f t="shared" ref="BJ56" si="1628">(BH56-BI56)/ABS(BI56)</f>
        <v>#VALUE!</v>
      </c>
      <c r="BK56" s="457">
        <f t="shared" ref="BK56:BK59" si="1629">CH56</f>
        <v>258140</v>
      </c>
      <c r="BL56" s="454" t="e">
        <f>+BL53+BL55</f>
        <v>#VALUE!</v>
      </c>
      <c r="BM56" s="455" t="e">
        <f t="shared" ref="BM56" si="1630">(BK56-BL56)/ABS(BL56)</f>
        <v>#VALUE!</v>
      </c>
      <c r="BN56" s="457">
        <f t="shared" ref="BN56:BN59" si="1631">CK56</f>
        <v>400982</v>
      </c>
      <c r="BO56" s="454" t="e">
        <f>+BO53+BO55</f>
        <v>#VALUE!</v>
      </c>
      <c r="BP56" s="455" t="e">
        <f t="shared" ref="BP56" si="1632">(BN56-BO56)/ABS(BO56)</f>
        <v>#VALUE!</v>
      </c>
      <c r="BQ56" s="454">
        <f t="shared" ref="BQ56:BQ59" si="1633">CN56</f>
        <v>654695</v>
      </c>
      <c r="BR56" s="454" t="e">
        <f>+BR53+BR55</f>
        <v>#VALUE!</v>
      </c>
      <c r="BS56" s="455" t="e">
        <f t="shared" ref="BS56" si="1634">(BQ56-BR56)/ABS(BR56)</f>
        <v>#VALUE!</v>
      </c>
      <c r="BT56" s="456"/>
      <c r="BU56" s="458">
        <f t="shared" ref="BU56:BU59" si="1635">CR56</f>
        <v>102340</v>
      </c>
      <c r="BV56" s="457">
        <v>106890</v>
      </c>
      <c r="BW56" s="455">
        <f t="shared" ref="BW56" si="1636">(BU56-BV56)/ABS(BV56)</f>
        <v>-4.2567125081859856E-2</v>
      </c>
      <c r="BX56" s="458">
        <f t="shared" ref="BX56:BX59" si="1637">CU56</f>
        <v>142324</v>
      </c>
      <c r="BY56" s="457">
        <v>151250</v>
      </c>
      <c r="BZ56" s="455">
        <f t="shared" ref="BZ56" si="1638">(BX56-BY56)/ABS(BY56)</f>
        <v>-5.9014876033057849E-2</v>
      </c>
      <c r="CA56" s="458">
        <f t="shared" ref="CA56:CA59" si="1639">CX56</f>
        <v>144312</v>
      </c>
      <c r="CB56" s="457">
        <v>142842</v>
      </c>
      <c r="CC56" s="455">
        <f t="shared" ref="CC56" si="1640">(CA56-CB56)/ABS(CB56)</f>
        <v>1.0291090855630698E-2</v>
      </c>
      <c r="CD56" s="458">
        <f t="shared" ref="CD56:CD59" si="1641">DA56</f>
        <v>285211</v>
      </c>
      <c r="CE56" s="454">
        <v>253713</v>
      </c>
      <c r="CF56" s="455">
        <f t="shared" ref="CF56" si="1642">(CD56-CE56)/ABS(CE56)</f>
        <v>0.12414815165166941</v>
      </c>
      <c r="CG56" s="458">
        <f t="shared" ref="CG56:CG59" si="1643">DD56</f>
        <v>244664</v>
      </c>
      <c r="CH56" s="457">
        <v>258140</v>
      </c>
      <c r="CI56" s="455">
        <f t="shared" ref="CI56" si="1644">(CG56-CH56)/ABS(CH56)</f>
        <v>-5.2204230262648178E-2</v>
      </c>
      <c r="CJ56" s="458">
        <f t="shared" ref="CJ56:CJ59" si="1645">DG56</f>
        <v>388976</v>
      </c>
      <c r="CK56" s="457">
        <v>400982</v>
      </c>
      <c r="CL56" s="455">
        <f t="shared" ref="CL56" si="1646">(CJ56-CK56)/ABS(CK56)</f>
        <v>-2.9941493633130666E-2</v>
      </c>
      <c r="CM56" s="458">
        <f t="shared" ref="CM56:CM59" si="1647">DJ56</f>
        <v>674187</v>
      </c>
      <c r="CN56" s="454">
        <v>654695</v>
      </c>
      <c r="CO56" s="455">
        <f t="shared" ref="CO56" si="1648">(CM56-CN56)/ABS(CN56)</f>
        <v>2.9772642222714394E-2</v>
      </c>
      <c r="CP56" s="456"/>
      <c r="CQ56" s="458">
        <f t="shared" ref="CQ56:CQ59" si="1649">DN56</f>
        <v>104885</v>
      </c>
      <c r="CR56" s="457">
        <v>102340</v>
      </c>
      <c r="CS56" s="455">
        <f t="shared" ref="CS56" si="1650">(CQ56-CR56)/ABS(CR56)</f>
        <v>2.4868086769591558E-2</v>
      </c>
      <c r="CT56" s="458">
        <f t="shared" ref="CT56:CT59" si="1651">DQ56</f>
        <v>133659</v>
      </c>
      <c r="CU56" s="457">
        <v>142324</v>
      </c>
      <c r="CV56" s="455">
        <f t="shared" ref="CV56" si="1652">(CT56-CU56)/ABS(CU56)</f>
        <v>-6.0882212416739273E-2</v>
      </c>
      <c r="CW56" s="458">
        <f t="shared" ref="CW56:CW59" si="1653">DT56</f>
        <v>98918</v>
      </c>
      <c r="CX56" s="457">
        <v>144312</v>
      </c>
      <c r="CY56" s="455">
        <f t="shared" ref="CY56" si="1654">(CW56-CX56)/ABS(CX56)</f>
        <v>-0.31455457619601973</v>
      </c>
      <c r="CZ56" s="458">
        <f t="shared" ref="CZ56:CZ59" si="1655">DW56</f>
        <v>273783</v>
      </c>
      <c r="DA56" s="454">
        <v>285211</v>
      </c>
      <c r="DB56" s="455">
        <f t="shared" ref="DB56" si="1656">(CZ56-DA56)/ABS(DA56)</f>
        <v>-4.0068580805088162E-2</v>
      </c>
      <c r="DC56" s="458">
        <f t="shared" ref="DC56:DC59" si="1657">DZ56</f>
        <v>238544</v>
      </c>
      <c r="DD56" s="457">
        <v>244664</v>
      </c>
      <c r="DE56" s="455">
        <f t="shared" ref="DE56" si="1658">(DC56-DD56)/ABS(DD56)</f>
        <v>-2.501389660922735E-2</v>
      </c>
      <c r="DF56" s="458">
        <f t="shared" ref="DF56:DF59" si="1659">EC56</f>
        <v>337462</v>
      </c>
      <c r="DG56" s="457">
        <v>388976</v>
      </c>
      <c r="DH56" s="455">
        <f t="shared" ref="DH56" si="1660">(DF56-DG56)/ABS(DG56)</f>
        <v>-0.13243490600962526</v>
      </c>
      <c r="DI56" s="458">
        <f t="shared" ref="DI56:DI59" si="1661">EF56</f>
        <v>611245</v>
      </c>
      <c r="DJ56" s="454">
        <v>674187</v>
      </c>
      <c r="DK56" s="455">
        <f t="shared" ref="DK56" si="1662">(DI56-DJ56)/ABS(DJ56)</f>
        <v>-9.3359854165090697E-2</v>
      </c>
      <c r="DL56" s="456"/>
      <c r="DM56" s="458">
        <v>165129</v>
      </c>
      <c r="DN56" s="457">
        <v>104885</v>
      </c>
      <c r="DO56" s="455">
        <f t="shared" ref="DO56" si="1663">(DM56-DN56)/ABS(DN56)</f>
        <v>0.57438146541450164</v>
      </c>
      <c r="DP56" s="458">
        <v>157196</v>
      </c>
      <c r="DQ56" s="457">
        <v>133659</v>
      </c>
      <c r="DR56" s="455">
        <f t="shared" ref="DR56" si="1664">(DP56-DQ56)/ABS(DQ56)</f>
        <v>0.176097382144113</v>
      </c>
      <c r="DS56" s="458">
        <v>198927</v>
      </c>
      <c r="DT56" s="457">
        <v>98918</v>
      </c>
      <c r="DU56" s="455">
        <f t="shared" ref="DU56" si="1665">(DS56-DT56)/ABS(DT56)</f>
        <v>1.0110293374310035</v>
      </c>
      <c r="DV56" s="458">
        <v>398156</v>
      </c>
      <c r="DW56" s="454">
        <v>273783</v>
      </c>
      <c r="DX56" s="455">
        <f t="shared" ref="DX56" si="1666">(DV56-DW56)/ABS(DW56)</f>
        <v>0.45427583158925133</v>
      </c>
      <c r="DY56" s="458">
        <v>322325</v>
      </c>
      <c r="DZ56" s="457">
        <v>238544</v>
      </c>
      <c r="EA56" s="455">
        <f t="shared" ref="EA56" si="1667">(DY56-DZ56)/ABS(DZ56)</f>
        <v>0.35121822389160912</v>
      </c>
      <c r="EB56" s="458">
        <v>521252</v>
      </c>
      <c r="EC56" s="457">
        <v>337462</v>
      </c>
      <c r="ED56" s="455">
        <f t="shared" ref="ED56" si="1668">(EB56-EC56)/ABS(EC56)</f>
        <v>0.54462428362304494</v>
      </c>
      <c r="EE56" s="458">
        <v>919408</v>
      </c>
      <c r="EF56" s="454">
        <v>611245</v>
      </c>
      <c r="EG56" s="455">
        <f t="shared" ref="EG56" si="1669">(EE56-EF56)/ABS(EF56)</f>
        <v>0.50415627121694251</v>
      </c>
      <c r="EH56" s="456"/>
      <c r="EI56" s="458">
        <v>208083</v>
      </c>
      <c r="EJ56" s="457">
        <v>165129</v>
      </c>
      <c r="EK56" s="455">
        <f t="shared" ref="EK56" si="1670">(EI56-EJ56)/ABS(EJ56)</f>
        <v>0.26012390313027994</v>
      </c>
      <c r="EL56" s="458">
        <v>237260</v>
      </c>
      <c r="EM56" s="457">
        <v>157196</v>
      </c>
      <c r="EN56" s="455">
        <f t="shared" ref="EN56" si="1671">(EL56-EM56)/ABS(EM56)</f>
        <v>0.50932593704674423</v>
      </c>
      <c r="EO56" s="458">
        <v>239430</v>
      </c>
      <c r="EP56" s="457">
        <v>198927</v>
      </c>
      <c r="EQ56" s="455">
        <f t="shared" ref="EQ56" si="1672">(EO56-EP56)/ABS(EP56)</f>
        <v>0.20360735345126604</v>
      </c>
      <c r="ER56" s="458">
        <v>305361</v>
      </c>
      <c r="ES56" s="454">
        <v>398156</v>
      </c>
      <c r="ET56" s="455">
        <f t="shared" ref="ET56" si="1673">(ER56-ES56)/ABS(ES56)</f>
        <v>-0.23306191543013291</v>
      </c>
      <c r="EU56" s="458">
        <v>445343</v>
      </c>
      <c r="EV56" s="457">
        <v>322325</v>
      </c>
      <c r="EW56" s="455">
        <f t="shared" ref="EW56" si="1674">(EU56-EV56)/ABS(EV56)</f>
        <v>0.38165826417435816</v>
      </c>
      <c r="EX56" s="458">
        <v>684773</v>
      </c>
      <c r="EY56" s="457">
        <v>521252</v>
      </c>
      <c r="EZ56" s="455">
        <f t="shared" ref="EZ56" si="1675">(EX56-EY56)/ABS(EY56)</f>
        <v>0.31370814884163511</v>
      </c>
      <c r="FA56" s="458">
        <v>990134</v>
      </c>
      <c r="FB56" s="454">
        <v>919408</v>
      </c>
      <c r="FC56" s="455">
        <f t="shared" ref="FC56" si="1676">(FA56-FB56)/ABS(FB56)</f>
        <v>7.6925586899396131E-2</v>
      </c>
      <c r="FD56" s="456"/>
      <c r="FE56" s="458">
        <v>213385</v>
      </c>
      <c r="FF56" s="457">
        <v>208083</v>
      </c>
      <c r="FG56" s="455">
        <f t="shared" ref="FG56" si="1677">(FE56-FF56)/ABS(FF56)</f>
        <v>2.5480217028781785E-2</v>
      </c>
      <c r="FH56" s="458">
        <v>199321</v>
      </c>
      <c r="FI56" s="457">
        <v>237260</v>
      </c>
      <c r="FJ56" s="455">
        <f t="shared" ref="FJ56" si="1678">(FH56-FI56)/ABS(FI56)</f>
        <v>-0.15990474584843631</v>
      </c>
      <c r="FK56" s="458">
        <v>136517</v>
      </c>
      <c r="FL56" s="457">
        <v>239430</v>
      </c>
      <c r="FM56" s="455">
        <f t="shared" ref="FM56" si="1679">(FK56-FL56)/ABS(FL56)</f>
        <v>-0.4298250010441465</v>
      </c>
      <c r="FN56" s="458">
        <v>333558</v>
      </c>
      <c r="FO56" s="454">
        <v>305361</v>
      </c>
      <c r="FP56" s="455">
        <f t="shared" ref="FP56" si="1680">(FN56-FO56)/ABS(FO56)</f>
        <v>9.2339886233016005E-2</v>
      </c>
      <c r="FQ56" s="458">
        <v>412706</v>
      </c>
      <c r="FR56" s="457">
        <v>445343</v>
      </c>
      <c r="FS56" s="455">
        <f t="shared" ref="FS56" si="1681">(FQ56-FR56)/ABS(FR56)</f>
        <v>-7.3285085877626902E-2</v>
      </c>
      <c r="FT56" s="458">
        <v>549223</v>
      </c>
      <c r="FU56" s="457">
        <v>684773</v>
      </c>
      <c r="FV56" s="455">
        <f t="shared" ref="FV56" si="1682">(FT56-FU56)/ABS(FU56)</f>
        <v>-0.19794880931345132</v>
      </c>
      <c r="FW56" s="458">
        <v>882781</v>
      </c>
      <c r="FX56" s="454">
        <v>990134</v>
      </c>
      <c r="FY56" s="455">
        <f t="shared" ref="FY56" si="1683">(FW56-FX56)/ABS(FX56)</f>
        <v>-0.1084226983418406</v>
      </c>
      <c r="GA56" s="458">
        <v>95228</v>
      </c>
      <c r="GB56" s="457">
        <v>213385</v>
      </c>
      <c r="GC56" s="455">
        <f t="shared" ref="GC56" si="1684">(GA56-GB56)/ABS(GB56)</f>
        <v>-0.55372683178292759</v>
      </c>
      <c r="GD56" s="458">
        <v>148163</v>
      </c>
      <c r="GE56" s="457">
        <v>199321</v>
      </c>
      <c r="GF56" s="455">
        <f t="shared" ref="GF56" si="1685">(GD56-GE56)/ABS(GE56)</f>
        <v>-0.25666136533531336</v>
      </c>
      <c r="GG56" s="458">
        <v>135034</v>
      </c>
      <c r="GH56" s="457">
        <v>136517</v>
      </c>
      <c r="GI56" s="455">
        <f t="shared" ref="GI56" si="1686">(GG56-GH56)/ABS(GH56)</f>
        <v>-1.0863115948929438E-2</v>
      </c>
      <c r="GJ56" s="458">
        <v>397701</v>
      </c>
      <c r="GK56" s="454">
        <v>333558</v>
      </c>
      <c r="GL56" s="455">
        <f t="shared" ref="GL56" si="1687">(GJ56-GK56)/ABS(GK56)</f>
        <v>0.19229939021099779</v>
      </c>
      <c r="GM56" s="458">
        <v>243391</v>
      </c>
      <c r="GN56" s="457">
        <v>412706</v>
      </c>
      <c r="GO56" s="455">
        <f t="shared" ref="GO56" si="1688">(GM56-GN56)/ABS(GN56)</f>
        <v>-0.41025572683702199</v>
      </c>
      <c r="GP56" s="458">
        <v>378425</v>
      </c>
      <c r="GQ56" s="457">
        <v>549223</v>
      </c>
      <c r="GR56" s="455">
        <f t="shared" ref="GR56" si="1689">(GP56-GQ56)/ABS(GQ56)</f>
        <v>-0.31098114973335056</v>
      </c>
      <c r="GS56" s="458">
        <v>776126</v>
      </c>
      <c r="GT56" s="454">
        <v>882781</v>
      </c>
      <c r="GU56" s="455">
        <f t="shared" ref="GU56" si="1690">(GS56-GT56)/ABS(GT56)</f>
        <v>-0.12081705428639719</v>
      </c>
      <c r="GW56" s="458">
        <v>198342</v>
      </c>
      <c r="GX56" s="457">
        <v>95228</v>
      </c>
      <c r="GY56" s="455">
        <f t="shared" ref="GY56" si="1691">(GW56-GX56)/ABS(GX56)</f>
        <v>1.0828117780484732</v>
      </c>
      <c r="GZ56" s="458">
        <v>297984</v>
      </c>
      <c r="HA56" s="457">
        <v>148163</v>
      </c>
      <c r="HB56" s="455">
        <f t="shared" ref="HB56" si="1692">(GZ56-HA56)/ABS(HA56)</f>
        <v>1.011190378164589</v>
      </c>
      <c r="HC56" s="458">
        <v>286256</v>
      </c>
      <c r="HD56" s="457">
        <v>135034</v>
      </c>
      <c r="HE56" s="455">
        <f t="shared" ref="HE56" si="1693">(HC56-HD56)/ABS(HD56)</f>
        <v>1.1198809188796897</v>
      </c>
      <c r="HF56" s="458">
        <v>403710</v>
      </c>
      <c r="HG56" s="454">
        <v>397701</v>
      </c>
      <c r="HH56" s="455">
        <f t="shared" ref="HH56" si="1694">(HF56-HG56)/ABS(HG56)</f>
        <v>1.5109340937035613E-2</v>
      </c>
      <c r="HI56" s="458">
        <v>496326</v>
      </c>
      <c r="HJ56" s="457">
        <v>243391</v>
      </c>
      <c r="HK56" s="455">
        <f t="shared" ref="HK56" si="1695">(HI56-HJ56)/ABS(HJ56)</f>
        <v>1.0392126249532645</v>
      </c>
      <c r="HL56" s="458">
        <v>782582</v>
      </c>
      <c r="HM56" s="457">
        <v>378425</v>
      </c>
      <c r="HN56" s="455">
        <f t="shared" ref="HN56" si="1696">(HL56-HM56)/ABS(HM56)</f>
        <v>1.0679976217216094</v>
      </c>
      <c r="HO56" s="458">
        <v>1186292</v>
      </c>
      <c r="HP56" s="454">
        <v>776126</v>
      </c>
      <c r="HQ56" s="455">
        <f t="shared" ref="HQ56" si="1697">(HO56-HP56)/ABS(HP56)</f>
        <v>0.52847862331631723</v>
      </c>
      <c r="HS56" s="458">
        <v>263604</v>
      </c>
      <c r="HT56" s="457">
        <v>198342</v>
      </c>
      <c r="HU56" s="455">
        <f t="shared" ref="HU56" si="1698">(HS56-HT56)/ABS(HT56)</f>
        <v>0.32903772272136006</v>
      </c>
      <c r="HV56" s="458">
        <v>349296</v>
      </c>
      <c r="HW56" s="457">
        <v>297984</v>
      </c>
      <c r="HX56" s="455">
        <f t="shared" ref="HX56" si="1699">(HV56-HW56)/ABS(HW56)</f>
        <v>0.17219716494845361</v>
      </c>
      <c r="HY56" s="458">
        <v>-612900</v>
      </c>
      <c r="HZ56" s="457">
        <v>286256</v>
      </c>
      <c r="IA56" s="455">
        <f t="shared" ref="IA56" si="1700">(HY56-HZ56)/ABS(HZ56)</f>
        <v>-3.1410904924263594</v>
      </c>
      <c r="IB56" s="458">
        <v>0</v>
      </c>
      <c r="IC56" s="454">
        <v>403710</v>
      </c>
      <c r="ID56" s="455">
        <f t="shared" ref="ID56" si="1701">(IB56-IC56)/ABS(IC56)</f>
        <v>-1</v>
      </c>
      <c r="IE56" s="458">
        <v>612900</v>
      </c>
      <c r="IF56" s="457">
        <v>496326</v>
      </c>
      <c r="IG56" s="455">
        <f t="shared" ref="IG56" si="1702">(IE56-IF56)/ABS(IF56)</f>
        <v>0.23487385307237582</v>
      </c>
      <c r="IH56" s="458">
        <v>0</v>
      </c>
      <c r="II56" s="457">
        <v>782582</v>
      </c>
      <c r="IJ56" s="455">
        <f t="shared" ref="IJ56" si="1703">(IH56-II56)/ABS(II56)</f>
        <v>-1</v>
      </c>
      <c r="IK56" s="458">
        <v>0</v>
      </c>
      <c r="IL56" s="454">
        <v>1186292</v>
      </c>
      <c r="IM56" s="455">
        <f t="shared" ref="IM56" si="1704">(IK56-IL56)/ABS(IL56)</f>
        <v>-1</v>
      </c>
    </row>
    <row r="57" spans="1:247" hidden="1" outlineLevel="1">
      <c r="A57" s="42" t="s">
        <v>20</v>
      </c>
      <c r="B57" s="42"/>
      <c r="C57" s="53" t="s">
        <v>198</v>
      </c>
      <c r="D57" s="43" t="s">
        <v>195</v>
      </c>
      <c r="E57" s="43" t="s">
        <v>693</v>
      </c>
      <c r="F57" s="429"/>
      <c r="G57" s="44">
        <v>19164</v>
      </c>
      <c r="H57" s="44">
        <v>-3091</v>
      </c>
      <c r="I57" s="45">
        <f t="shared" ref="I57" si="1705">IF(AND(G57&lt;0,H57&lt;0),((G57-H57)/H57),((G57-H57)/ABS(H57)))</f>
        <v>7.1999352960207057</v>
      </c>
      <c r="J57" s="44">
        <v>17815</v>
      </c>
      <c r="K57" s="44">
        <v>-4533</v>
      </c>
      <c r="L57" s="45">
        <f t="shared" ref="L57" si="1706">IF(AND(J57&lt;0,K57&lt;0),((J57-K57)/K57),((J57-K57)/ABS(K57)))</f>
        <v>4.9300683873814251</v>
      </c>
      <c r="M57" s="44">
        <v>13196</v>
      </c>
      <c r="N57" s="44">
        <v>3859</v>
      </c>
      <c r="O57" s="45">
        <f t="shared" ref="O57" si="1707">IF(AND(M57&lt;0,N57&lt;0),((M57-N57)/N57),((M57-N57)/ABS(N57)))</f>
        <v>2.4195387406063746</v>
      </c>
      <c r="P57" s="44">
        <v>13577</v>
      </c>
      <c r="Q57" s="44">
        <v>15755</v>
      </c>
      <c r="R57" s="45">
        <f t="shared" ref="R57" si="1708">IF(AND(P57&lt;0,Q57&lt;0),((P57-Q57)/Q57),((P57-Q57)/ABS(Q57)))</f>
        <v>-0.13824182799111392</v>
      </c>
      <c r="S57" s="44">
        <v>36979</v>
      </c>
      <c r="T57" s="44">
        <v>-7625</v>
      </c>
      <c r="U57" s="45">
        <f t="shared" ref="U57" si="1709">IF(AND(S57&lt;0,T57&lt;0),((S57-T57)/T57),((S57-T57)/ABS(T57)))</f>
        <v>5.8497049180327867</v>
      </c>
      <c r="V57" s="44">
        <v>50175</v>
      </c>
      <c r="W57" s="44">
        <v>-3764</v>
      </c>
      <c r="X57" s="45">
        <f t="shared" ref="X57" si="1710">IF(AND(V57&lt;0,W57&lt;0),((V57-W57)/W57),((V57-W57)/ABS(W57)))</f>
        <v>14.330233793836344</v>
      </c>
      <c r="Y57" s="44">
        <v>63752</v>
      </c>
      <c r="Z57" s="44">
        <v>9746</v>
      </c>
      <c r="AA57" s="45">
        <f t="shared" ref="AA57" si="1711">IF(AND(Y57&lt;0,Z57&lt;0),((Y57-Z57)/Z57),((Y57-Z57)/ABS(Z57)))</f>
        <v>5.5413502975579725</v>
      </c>
      <c r="AB57" s="46"/>
      <c r="AC57" s="44">
        <v>-20337</v>
      </c>
      <c r="AD57" s="44">
        <f t="shared" ref="AD57" si="1712">G57</f>
        <v>19164</v>
      </c>
      <c r="AE57" s="45">
        <f t="shared" ref="AE57" si="1713">IF(AND(AC57&lt;0,AD57&lt;0),((AC57-AD57)/AD57),((AC57-AD57)/ABS(AD57)))</f>
        <v>-2.0612085159674391</v>
      </c>
      <c r="AF57" s="44">
        <v>-12947</v>
      </c>
      <c r="AG57" s="44">
        <f t="shared" ref="AG57" si="1714">J57</f>
        <v>17815</v>
      </c>
      <c r="AH57" s="45">
        <f t="shared" ref="AH57" si="1715">IF(AND(AF57&lt;0,AG57&lt;0),((AF57-AG57)/AG57),((AF57-AG57)/ABS(AG57)))</f>
        <v>-1.7267471232107774</v>
      </c>
      <c r="AI57" s="44">
        <v>-8097</v>
      </c>
      <c r="AJ57" s="44">
        <f t="shared" ref="AJ57" si="1716">M57</f>
        <v>13196</v>
      </c>
      <c r="AK57" s="45">
        <f t="shared" ref="AK57" si="1717">IF(AND(AI57&lt;0,AJ57&lt;0),((AI57-AJ57)/AJ57),((AI57-AJ57)/ABS(AJ57)))</f>
        <v>-1.613595028796605</v>
      </c>
      <c r="AL57" s="44">
        <v>5344</v>
      </c>
      <c r="AM57" s="44">
        <f t="shared" ref="AM57" si="1718">P57</f>
        <v>13577</v>
      </c>
      <c r="AN57" s="45">
        <f t="shared" ref="AN57" si="1719">IF(AND(AL57&lt;0,AM57&lt;0),((AL57-AM57)/AM57),((AL57-AM57)/ABS(AM57)))</f>
        <v>-0.60639316491124695</v>
      </c>
      <c r="AO57" s="44">
        <v>-33284</v>
      </c>
      <c r="AP57" s="44">
        <f t="shared" ref="AP57" si="1720">S57</f>
        <v>36979</v>
      </c>
      <c r="AQ57" s="45">
        <f t="shared" ref="AQ57" si="1721">IF(AND(AO57&lt;0,AP57&lt;0),((AO57-AP57)/AP57),((AO57-AP57)/ABS(AP57)))</f>
        <v>-1.9000784228886665</v>
      </c>
      <c r="AR57" s="44">
        <v>-41381</v>
      </c>
      <c r="AS57" s="44">
        <f t="shared" ref="AS57" si="1722">V57</f>
        <v>50175</v>
      </c>
      <c r="AT57" s="45">
        <f t="shared" ref="AT57" si="1723">IF(AND(AR57&lt;0,AS57&lt;0),((AR57-AS57)/AS57),((AR57-AS57)/ABS(AS57)))</f>
        <v>-1.8247334329845541</v>
      </c>
      <c r="AU57" s="44">
        <v>-36037</v>
      </c>
      <c r="AV57" s="44">
        <f t="shared" ref="AV57" si="1724">Y57</f>
        <v>63752</v>
      </c>
      <c r="AW57" s="45">
        <f t="shared" ref="AW57" si="1725">IF(AND(AU57&lt;0,AV57&lt;0),((AU57-AV57)/AV57),((AU57-AV57)/ABS(AV57)))</f>
        <v>-1.5652685405948048</v>
      </c>
      <c r="AX57" s="46"/>
      <c r="AY57" s="44">
        <f t="shared" si="1621"/>
        <v>11581</v>
      </c>
      <c r="AZ57" s="44">
        <f t="shared" ref="AZ57" si="1726">AC57</f>
        <v>-20337</v>
      </c>
      <c r="BA57" s="45">
        <f t="shared" ref="BA57" si="1727">IF(AND(AY57&lt;0,AZ57&lt;0),((AY57-AZ57)/AZ57),((AY57-AZ57)/ABS(AZ57)))</f>
        <v>1.5694546884987952</v>
      </c>
      <c r="BB57" s="44">
        <f t="shared" si="1623"/>
        <v>2801</v>
      </c>
      <c r="BC57" s="44">
        <f t="shared" ref="BC57" si="1728">AF57</f>
        <v>-12947</v>
      </c>
      <c r="BD57" s="45">
        <f t="shared" ref="BD57" si="1729">IF(AND(BB57&lt;0,BC57&lt;0),((BB57-BC57)/BC57),((BB57-BC57)/ABS(BC57)))</f>
        <v>1.2163435544913879</v>
      </c>
      <c r="BE57" s="44">
        <f t="shared" si="1625"/>
        <v>-1888</v>
      </c>
      <c r="BF57" s="44">
        <f t="shared" ref="BF57" si="1730">AI57</f>
        <v>-8097</v>
      </c>
      <c r="BG57" s="45">
        <f t="shared" ref="BG57" si="1731">IF(AND(BE57&lt;0,BF57&lt;0),((BE57-BF57)/BF57),((BE57-BF57)/ABS(BF57)))</f>
        <v>-0.76682721995800918</v>
      </c>
      <c r="BH57" s="44">
        <f t="shared" si="1627"/>
        <v>28022</v>
      </c>
      <c r="BI57" s="44">
        <f t="shared" ref="BI57" si="1732">AL57</f>
        <v>5344</v>
      </c>
      <c r="BJ57" s="45">
        <f t="shared" ref="BJ57" si="1733">IF(AND(BH57&lt;0,BI57&lt;0),((BH57-BI57)/BI57),((BH57-BI57)/ABS(BI57)))</f>
        <v>4.243637724550898</v>
      </c>
      <c r="BK57" s="44">
        <f t="shared" si="1629"/>
        <v>14382</v>
      </c>
      <c r="BL57" s="44">
        <f t="shared" ref="BL57" si="1734">AO57</f>
        <v>-33284</v>
      </c>
      <c r="BM57" s="45">
        <f t="shared" ref="BM57" si="1735">IF(AND(BK57&lt;0,BL57&lt;0),((BK57-BL57)/BL57),((BK57-BL57)/ABS(BL57)))</f>
        <v>1.4320995072707607</v>
      </c>
      <c r="BN57" s="44">
        <f t="shared" si="1631"/>
        <v>12494</v>
      </c>
      <c r="BO57" s="44">
        <f t="shared" ref="BO57" si="1736">AR57</f>
        <v>-41381</v>
      </c>
      <c r="BP57" s="45">
        <f t="shared" ref="BP57" si="1737">IF(AND(BN57&lt;0,BO57&lt;0),((BN57-BO57)/BO57),((BN57-BO57)/ABS(BO57)))</f>
        <v>1.3019260046881418</v>
      </c>
      <c r="BQ57" s="44">
        <f t="shared" si="1633"/>
        <v>40516</v>
      </c>
      <c r="BR57" s="44">
        <f t="shared" ref="BR57" si="1738">AU57</f>
        <v>-36037</v>
      </c>
      <c r="BS57" s="45">
        <f t="shared" ref="BS57" si="1739">IF(AND(BQ57&lt;0,BR57&lt;0),((BQ57-BR57)/BR57),((BQ57-BR57)/ABS(BR57)))</f>
        <v>2.1242889252712489</v>
      </c>
      <c r="BT57" s="46"/>
      <c r="BU57" s="48">
        <f t="shared" si="1635"/>
        <v>-2179</v>
      </c>
      <c r="BV57" s="44">
        <v>11581</v>
      </c>
      <c r="BW57" s="45">
        <f t="shared" ref="BW57" si="1740">IF(AND(BU57&lt;0,BV57&lt;0),((BU57-BV57)/BV57),((BU57-BV57)/ABS(BV57)))</f>
        <v>-1.1881530092392711</v>
      </c>
      <c r="BX57" s="48">
        <f t="shared" si="1637"/>
        <v>-5150</v>
      </c>
      <c r="BY57" s="44">
        <v>2801</v>
      </c>
      <c r="BZ57" s="45">
        <f t="shared" ref="BZ57" si="1741">IF(AND(BX57&lt;0,BY57&lt;0),((BX57-BY57)/BY57),((BX57-BY57)/ABS(BY57)))</f>
        <v>-2.838629061049625</v>
      </c>
      <c r="CA57" s="48">
        <f t="shared" si="1639"/>
        <v>1232</v>
      </c>
      <c r="CB57" s="44">
        <v>-1888</v>
      </c>
      <c r="CC57" s="45">
        <f t="shared" ref="CC57" si="1742">IF(AND(CA57&lt;0,CB57&lt;0),((CA57-CB57)/CB57),((CA57-CB57)/ABS(CB57)))</f>
        <v>1.652542372881356</v>
      </c>
      <c r="CD57" s="48">
        <f t="shared" si="1641"/>
        <v>-4026</v>
      </c>
      <c r="CE57" s="44">
        <v>28022</v>
      </c>
      <c r="CF57" s="45">
        <f t="shared" ref="CF57" si="1743">IF(AND(CD57&lt;0,CE57&lt;0),((CD57-CE57)/CE57),((CD57-CE57)/ABS(CE57)))</f>
        <v>-1.1436728284918993</v>
      </c>
      <c r="CG57" s="48">
        <f t="shared" si="1643"/>
        <v>-7329</v>
      </c>
      <c r="CH57" s="44">
        <v>14382</v>
      </c>
      <c r="CI57" s="45">
        <f t="shared" ref="CI57" si="1744">IF(AND(CG57&lt;0,CH57&lt;0),((CG57-CH57)/CH57),((CG57-CH57)/ABS(CH57)))</f>
        <v>-1.5095953274926992</v>
      </c>
      <c r="CJ57" s="48">
        <f t="shared" si="1645"/>
        <v>-6097</v>
      </c>
      <c r="CK57" s="44">
        <v>12494</v>
      </c>
      <c r="CL57" s="45">
        <f t="shared" ref="CL57" si="1745">IF(AND(CJ57&lt;0,CK57&lt;0),((CJ57-CK57)/CK57),((CJ57-CK57)/ABS(CK57)))</f>
        <v>-1.4879942372338724</v>
      </c>
      <c r="CM57" s="48">
        <f t="shared" si="1647"/>
        <v>-10123</v>
      </c>
      <c r="CN57" s="44">
        <v>40516</v>
      </c>
      <c r="CO57" s="45">
        <f t="shared" ref="CO57" si="1746">IF(AND(CM57&lt;0,CN57&lt;0),((CM57-CN57)/CN57),((CM57-CN57)/ABS(CN57)))</f>
        <v>-1.2498519103564023</v>
      </c>
      <c r="CP57" s="46"/>
      <c r="CQ57" s="48">
        <f t="shared" si="1649"/>
        <v>-23398</v>
      </c>
      <c r="CR57" s="44">
        <v>-2179</v>
      </c>
      <c r="CS57" s="45">
        <f t="shared" ref="CS57" si="1747">IF(AND(CQ57&lt;0,CR57&lt;0),((CQ57-CR57)/CR57),((CQ57-CR57)/ABS(CR57)))</f>
        <v>9.7379531895364853</v>
      </c>
      <c r="CT57" s="48">
        <f t="shared" si="1651"/>
        <v>-7040</v>
      </c>
      <c r="CU57" s="44">
        <v>-5150</v>
      </c>
      <c r="CV57" s="45">
        <f t="shared" ref="CV57" si="1748">IF(AND(CT57&lt;0,CU57&lt;0),((CT57-CU57)/CU57),((CT57-CU57)/ABS(CU57)))</f>
        <v>0.36699029126213595</v>
      </c>
      <c r="CW57" s="48">
        <f t="shared" si="1653"/>
        <v>43337</v>
      </c>
      <c r="CX57" s="44">
        <v>1232</v>
      </c>
      <c r="CY57" s="45">
        <f t="shared" ref="CY57" si="1749">IF(AND(CW57&lt;0,CX57&lt;0),((CW57-CX57)/CX57),((CW57-CX57)/ABS(CX57)))</f>
        <v>34.176136363636367</v>
      </c>
      <c r="CZ57" s="48">
        <f t="shared" si="1655"/>
        <v>6769</v>
      </c>
      <c r="DA57" s="44">
        <v>-4026</v>
      </c>
      <c r="DB57" s="45">
        <f t="shared" ref="DB57" si="1750">IF(AND(CZ57&lt;0,DA57&lt;0),((CZ57-DA57)/DA57),((CZ57-DA57)/ABS(DA57)))</f>
        <v>2.6813214108296077</v>
      </c>
      <c r="DC57" s="48">
        <f t="shared" si="1657"/>
        <v>-30438</v>
      </c>
      <c r="DD57" s="44">
        <v>-7329</v>
      </c>
      <c r="DE57" s="45">
        <f t="shared" ref="DE57" si="1751">IF(AND(DC57&lt;0,DD57&lt;0),((DC57-DD57)/DD57),((DC57-DD57)/ABS(DD57)))</f>
        <v>3.1530904625460501</v>
      </c>
      <c r="DF57" s="48">
        <f t="shared" si="1659"/>
        <v>12899</v>
      </c>
      <c r="DG57" s="44">
        <v>-6097</v>
      </c>
      <c r="DH57" s="45">
        <f t="shared" ref="DH57" si="1752">IF(AND(DF57&lt;0,DG57&lt;0),((DF57-DG57)/DG57),((DF57-DG57)/ABS(DG57)))</f>
        <v>3.1156306380186978</v>
      </c>
      <c r="DI57" s="48">
        <f t="shared" si="1661"/>
        <v>19668</v>
      </c>
      <c r="DJ57" s="44">
        <v>-10123</v>
      </c>
      <c r="DK57" s="45">
        <f t="shared" ref="DK57" si="1753">IF(AND(DI57&lt;0,DJ57&lt;0),((DI57-DJ57)/DJ57),((DI57-DJ57)/ABS(DJ57)))</f>
        <v>2.9429023016892226</v>
      </c>
      <c r="DL57" s="46"/>
      <c r="DM57" s="48">
        <v>12918</v>
      </c>
      <c r="DN57" s="44">
        <v>-23398</v>
      </c>
      <c r="DO57" s="45">
        <f t="shared" ref="DO57" si="1754">IF(AND(DM57&lt;0,DN57&lt;0),((DM57-DN57)/DN57),((DM57-DN57)/ABS(DN57)))</f>
        <v>1.5520984699546969</v>
      </c>
      <c r="DP57" s="48">
        <v>-9118</v>
      </c>
      <c r="DQ57" s="44">
        <v>-7040</v>
      </c>
      <c r="DR57" s="45">
        <f t="shared" ref="DR57" si="1755">IF(AND(DP57&lt;0,DQ57&lt;0),((DP57-DQ57)/DQ57),((DP57-DQ57)/ABS(DQ57)))</f>
        <v>0.29517045454545454</v>
      </c>
      <c r="DS57" s="48">
        <v>11772</v>
      </c>
      <c r="DT57" s="44">
        <v>43337</v>
      </c>
      <c r="DU57" s="45">
        <f t="shared" ref="DU57" si="1756">IF(AND(DS57&lt;0,DT57&lt;0),((DS57-DT57)/DT57),((DS57-DT57)/ABS(DT57)))</f>
        <v>-0.72836144633915589</v>
      </c>
      <c r="DV57" s="48">
        <v>-8338</v>
      </c>
      <c r="DW57" s="44">
        <v>6769</v>
      </c>
      <c r="DX57" s="45">
        <f t="shared" ref="DX57" si="1757">IF(AND(DV57&lt;0,DW57&lt;0),((DV57-DW57)/DW57),((DV57-DW57)/ABS(DW57)))</f>
        <v>-2.2317919929088492</v>
      </c>
      <c r="DY57" s="48">
        <v>3800</v>
      </c>
      <c r="DZ57" s="44">
        <v>-30438</v>
      </c>
      <c r="EA57" s="45">
        <f t="shared" ref="EA57" si="1758">IF(AND(DY57&lt;0,DZ57&lt;0),((DY57-DZ57)/DZ57),((DY57-DZ57)/ABS(DZ57)))</f>
        <v>1.1248439450686643</v>
      </c>
      <c r="EB57" s="48">
        <v>15572</v>
      </c>
      <c r="EC57" s="44">
        <v>12899</v>
      </c>
      <c r="ED57" s="45">
        <f t="shared" ref="ED57" si="1759">IF(AND(EB57&lt;0,EC57&lt;0),((EB57-EC57)/EC57),((EB57-EC57)/ABS(EC57)))</f>
        <v>0.20722536630746569</v>
      </c>
      <c r="EE57" s="48">
        <v>7234</v>
      </c>
      <c r="EF57" s="44">
        <v>19668</v>
      </c>
      <c r="EG57" s="45">
        <f t="shared" ref="EG57" si="1760">IF(AND(EE57&lt;0,EF57&lt;0),((EE57-EF57)/EF57),((EE57-EF57)/ABS(EF57)))</f>
        <v>-0.63219442749644095</v>
      </c>
      <c r="EH57" s="46"/>
      <c r="EI57" s="48">
        <v>-17819</v>
      </c>
      <c r="EJ57" s="44">
        <v>12918</v>
      </c>
      <c r="EK57" s="45">
        <f t="shared" ref="EK57" si="1761">IF(AND(EI57&lt;0,EJ57&lt;0),((EI57-EJ57)/EJ57),((EI57-EJ57)/ABS(EJ57)))</f>
        <v>-2.3793930949063324</v>
      </c>
      <c r="EL57" s="48">
        <v>1056</v>
      </c>
      <c r="EM57" s="44">
        <v>-9118</v>
      </c>
      <c r="EN57" s="45">
        <f t="shared" ref="EN57" si="1762">IF(AND(EL57&lt;0,EM57&lt;0),((EL57-EM57)/EM57),((EL57-EM57)/ABS(EM57)))</f>
        <v>1.1158148716823866</v>
      </c>
      <c r="EO57" s="48">
        <v>-11245</v>
      </c>
      <c r="EP57" s="44">
        <v>11772</v>
      </c>
      <c r="EQ57" s="45">
        <f t="shared" ref="EQ57" si="1763">IF(AND(EO57&lt;0,EP57&lt;0),((EO57-EP57)/EP57),((EO57-EP57)/ABS(EP57)))</f>
        <v>-1.9552327556914713</v>
      </c>
      <c r="ER57" s="48">
        <v>-6712</v>
      </c>
      <c r="ES57" s="44">
        <v>-8338</v>
      </c>
      <c r="ET57" s="45">
        <f t="shared" ref="ET57" si="1764">IF(AND(ER57&lt;0,ES57&lt;0),((ER57-ES57)/ES57),((ER57-ES57)/ABS(ES57)))</f>
        <v>-0.19501079395538498</v>
      </c>
      <c r="EU57" s="48">
        <v>-16763</v>
      </c>
      <c r="EV57" s="44">
        <v>3800</v>
      </c>
      <c r="EW57" s="45">
        <f t="shared" ref="EW57" si="1765">IF(AND(EU57&lt;0,EV57&lt;0),((EU57-EV57)/EV57),((EU57-EV57)/ABS(EV57)))</f>
        <v>-5.4113157894736839</v>
      </c>
      <c r="EX57" s="48">
        <v>-28008</v>
      </c>
      <c r="EY57" s="44">
        <v>15572</v>
      </c>
      <c r="EZ57" s="45">
        <f t="shared" ref="EZ57" si="1766">IF(AND(EX57&lt;0,EY57&lt;0),((EX57-EY57)/EY57),((EX57-EY57)/ABS(EY57)))</f>
        <v>-2.7986128949396352</v>
      </c>
      <c r="FA57" s="48">
        <v>-34720</v>
      </c>
      <c r="FB57" s="44">
        <v>7234</v>
      </c>
      <c r="FC57" s="45">
        <f t="shared" ref="FC57" si="1767">IF(AND(FA57&lt;0,FB57&lt;0),((FA57-FB57)/FB57),((FA57-FB57)/ABS(FB57)))</f>
        <v>-5.7995576444567325</v>
      </c>
      <c r="FD57" s="46"/>
      <c r="FE57" s="48">
        <v>-26792</v>
      </c>
      <c r="FF57" s="44">
        <v>-17819</v>
      </c>
      <c r="FG57" s="45">
        <f t="shared" ref="FG57" si="1768">IF(AND(FE57&lt;0,FF57&lt;0),((FE57-FF57)/FF57),((FE57-FF57)/ABS(FF57)))</f>
        <v>0.5035636118749649</v>
      </c>
      <c r="FH57" s="48">
        <v>-23313</v>
      </c>
      <c r="FI57" s="44">
        <v>1056</v>
      </c>
      <c r="FJ57" s="45">
        <f t="shared" ref="FJ57" si="1769">IF(AND(FH57&lt;0,FI57&lt;0),((FH57-FI57)/FI57),((FH57-FI57)/ABS(FI57)))</f>
        <v>-23.076704545454547</v>
      </c>
      <c r="FK57" s="48">
        <v>-24424</v>
      </c>
      <c r="FL57" s="44">
        <v>-11245</v>
      </c>
      <c r="FM57" s="45">
        <f t="shared" ref="FM57" si="1770">IF(AND(FK57&lt;0,FL57&lt;0),((FK57-FL57)/FL57),((FK57-FL57)/ABS(FL57)))</f>
        <v>1.1719875500222321</v>
      </c>
      <c r="FN57" s="48">
        <v>-39890</v>
      </c>
      <c r="FO57" s="44">
        <v>-6712</v>
      </c>
      <c r="FP57" s="45">
        <f t="shared" ref="FP57" si="1771">IF(AND(FN57&lt;0,FO57&lt;0),((FN57-FO57)/FO57),((FN57-FO57)/ABS(FO57)))</f>
        <v>4.9430870083432659</v>
      </c>
      <c r="FQ57" s="48">
        <v>-50105</v>
      </c>
      <c r="FR57" s="44">
        <v>-16763</v>
      </c>
      <c r="FS57" s="45">
        <f t="shared" ref="FS57" si="1772">IF(AND(FQ57&lt;0,FR57&lt;0),((FQ57-FR57)/FR57),((FQ57-FR57)/ABS(FR57)))</f>
        <v>1.989023444490843</v>
      </c>
      <c r="FT57" s="48">
        <v>-74529</v>
      </c>
      <c r="FU57" s="44">
        <v>-28008</v>
      </c>
      <c r="FV57" s="45">
        <f t="shared" ref="FV57" si="1773">IF(AND(FT57&lt;0,FU57&lt;0),((FT57-FU57)/FU57),((FT57-FU57)/ABS(FU57)))</f>
        <v>1.6609897172236503</v>
      </c>
      <c r="FW57" s="48">
        <v>-114419</v>
      </c>
      <c r="FX57" s="44">
        <v>-34720</v>
      </c>
      <c r="FY57" s="45">
        <f t="shared" ref="FY57" si="1774">IF(AND(FW57&lt;0,FX57&lt;0),((FW57-FX57)/FX57),((FW57-FX57)/ABS(FX57)))</f>
        <v>2.2954781105990785</v>
      </c>
      <c r="GA57" s="48">
        <v>-22060</v>
      </c>
      <c r="GB57" s="44">
        <v>-26792</v>
      </c>
      <c r="GC57" s="45">
        <f t="shared" ref="GC57:GC59" si="1775">IF(AND(GA57&lt;0,GB57&lt;0),((GA57-GB57)/GB57),((GA57-GB57)/ABS(GB57)))</f>
        <v>-0.17661988653329352</v>
      </c>
      <c r="GD57" s="48">
        <v>-26362</v>
      </c>
      <c r="GE57" s="44">
        <v>-23313</v>
      </c>
      <c r="GF57" s="45">
        <f t="shared" ref="GF57:GF59" si="1776">IF(AND(GD57&lt;0,GE57&lt;0),((GD57-GE57)/GE57),((GD57-GE57)/ABS(GE57)))</f>
        <v>0.13078539870458541</v>
      </c>
      <c r="GG57" s="48">
        <v>-18200</v>
      </c>
      <c r="GH57" s="44">
        <v>-24424</v>
      </c>
      <c r="GI57" s="45">
        <f t="shared" ref="GI57:GI59" si="1777">IF(AND(GG57&lt;0,GH57&lt;0),((GG57-GH57)/GH57),((GG57-GH57)/ABS(GH57)))</f>
        <v>-0.25483131346216836</v>
      </c>
      <c r="GJ57" s="48">
        <v>-5250</v>
      </c>
      <c r="GK57" s="44">
        <v>-39890</v>
      </c>
      <c r="GL57" s="45">
        <f t="shared" ref="GL57:GL59" si="1778">IF(AND(GJ57&lt;0,GK57&lt;0),((GJ57-GK57)/GK57),((GJ57-GK57)/ABS(GK57)))</f>
        <v>-0.86838806718475814</v>
      </c>
      <c r="GM57" s="48">
        <v>-48422</v>
      </c>
      <c r="GN57" s="44">
        <v>-50105</v>
      </c>
      <c r="GO57" s="45">
        <f t="shared" ref="GO57:GO59" si="1779">IF(AND(GM57&lt;0,GN57&lt;0),((GM57-GN57)/GN57),((GM57-GN57)/ABS(GN57)))</f>
        <v>-3.3589462129527993E-2</v>
      </c>
      <c r="GP57" s="48">
        <v>-66622</v>
      </c>
      <c r="GQ57" s="44">
        <v>-74529</v>
      </c>
      <c r="GR57" s="45">
        <f t="shared" ref="GR57:GR59" si="1780">IF(AND(GP57&lt;0,GQ57&lt;0),((GP57-GQ57)/GQ57),((GP57-GQ57)/ABS(GQ57)))</f>
        <v>-0.10609293026875445</v>
      </c>
      <c r="GS57" s="48">
        <v>-71872</v>
      </c>
      <c r="GT57" s="44">
        <v>-114419</v>
      </c>
      <c r="GU57" s="45">
        <f t="shared" ref="GU57:GU59" si="1781">IF(AND(GS57&lt;0,GT57&lt;0),((GS57-GT57)/GT57),((GS57-GT57)/ABS(GT57)))</f>
        <v>-0.3718525769321529</v>
      </c>
      <c r="GW57" s="48">
        <v>10070</v>
      </c>
      <c r="GX57" s="44">
        <v>-22060</v>
      </c>
      <c r="GY57" s="45">
        <f t="shared" ref="GY57:GY59" si="1782">IF(AND(GW57&lt;0,GX57&lt;0),((GW57-GX57)/GX57),((GW57-GX57)/ABS(GX57)))</f>
        <v>1.456482320942883</v>
      </c>
      <c r="GZ57" s="48">
        <v>14343</v>
      </c>
      <c r="HA57" s="44">
        <v>-26362</v>
      </c>
      <c r="HB57" s="45">
        <f t="shared" ref="HB57:HB59" si="1783">IF(AND(GZ57&lt;0,HA57&lt;0),((GZ57-HA57)/HA57),((GZ57-HA57)/ABS(HA57)))</f>
        <v>1.5440785979819438</v>
      </c>
      <c r="HC57" s="48">
        <v>6557</v>
      </c>
      <c r="HD57" s="44">
        <v>-18200</v>
      </c>
      <c r="HE57" s="45">
        <f t="shared" ref="HE57:HE59" si="1784">IF(AND(HC57&lt;0,HD57&lt;0),((HC57-HD57)/HD57),((HC57-HD57)/ABS(HD57)))</f>
        <v>1.3602747252747254</v>
      </c>
      <c r="HF57" s="48">
        <v>5752</v>
      </c>
      <c r="HG57" s="44">
        <v>-5250</v>
      </c>
      <c r="HH57" s="45">
        <f t="shared" ref="HH57:HH59" si="1785">IF(AND(HF57&lt;0,HG57&lt;0),((HF57-HG57)/HG57),((HF57-HG57)/ABS(HG57)))</f>
        <v>2.0956190476190475</v>
      </c>
      <c r="HI57" s="48">
        <v>24413</v>
      </c>
      <c r="HJ57" s="44">
        <v>-48422</v>
      </c>
      <c r="HK57" s="45">
        <f t="shared" ref="HK57:HK59" si="1786">IF(AND(HI57&lt;0,HJ57&lt;0),((HI57-HJ57)/HJ57),((HI57-HJ57)/ABS(HJ57)))</f>
        <v>1.5041716575110486</v>
      </c>
      <c r="HL57" s="48">
        <v>30970</v>
      </c>
      <c r="HM57" s="44">
        <v>-66622</v>
      </c>
      <c r="HN57" s="45">
        <f t="shared" ref="HN57:HN59" si="1787">IF(AND(HL57&lt;0,HM57&lt;0),((HL57-HM57)/HM57),((HL57-HM57)/ABS(HM57)))</f>
        <v>1.4648614571763081</v>
      </c>
      <c r="HO57" s="48">
        <v>36722</v>
      </c>
      <c r="HP57" s="44">
        <v>-71872</v>
      </c>
      <c r="HQ57" s="45">
        <f t="shared" ref="HQ57:HQ59" si="1788">IF(AND(HO57&lt;0,HP57&lt;0),((HO57-HP57)/HP57),((HO57-HP57)/ABS(HP57)))</f>
        <v>1.5109361086375779</v>
      </c>
      <c r="HS57" s="48">
        <v>14917</v>
      </c>
      <c r="HT57" s="44">
        <v>10070</v>
      </c>
      <c r="HU57" s="45">
        <f t="shared" ref="HU57:HU59" si="1789">IF(AND(HS57&lt;0,HT57&lt;0),((HS57-HT57)/HT57),((HS57-HT57)/ABS(HT57)))</f>
        <v>0.48133068520357497</v>
      </c>
      <c r="HV57" s="48">
        <v>9390</v>
      </c>
      <c r="HW57" s="44">
        <v>14343</v>
      </c>
      <c r="HX57" s="45">
        <f t="shared" ref="HX57:HX59" si="1790">IF(AND(HV57&lt;0,HW57&lt;0),((HV57-HW57)/HW57),((HV57-HW57)/ABS(HW57)))</f>
        <v>-0.34532524576448442</v>
      </c>
      <c r="HY57" s="48">
        <v>-24307</v>
      </c>
      <c r="HZ57" s="44">
        <v>6557</v>
      </c>
      <c r="IA57" s="45">
        <f t="shared" ref="IA57:IA59" si="1791">IF(AND(HY57&lt;0,HZ57&lt;0),((HY57-HZ57)/HZ57),((HY57-HZ57)/ABS(HZ57)))</f>
        <v>-4.7070306542626197</v>
      </c>
      <c r="IB57" s="48">
        <v>0</v>
      </c>
      <c r="IC57" s="44">
        <v>5752</v>
      </c>
      <c r="ID57" s="45">
        <f t="shared" ref="ID57:ID59" si="1792">IF(AND(IB57&lt;0,IC57&lt;0),((IB57-IC57)/IC57),((IB57-IC57)/ABS(IC57)))</f>
        <v>-1</v>
      </c>
      <c r="IE57" s="48">
        <v>24307</v>
      </c>
      <c r="IF57" s="44">
        <v>24413</v>
      </c>
      <c r="IG57" s="45">
        <f t="shared" ref="IG57:IG59" si="1793">IF(AND(IE57&lt;0,IF57&lt;0),((IE57-IF57)/IF57),((IE57-IF57)/ABS(IF57)))</f>
        <v>-4.3419489616188097E-3</v>
      </c>
      <c r="IH57" s="48">
        <v>0</v>
      </c>
      <c r="II57" s="44">
        <v>30970</v>
      </c>
      <c r="IJ57" s="45">
        <f t="shared" ref="IJ57:IJ59" si="1794">IF(AND(IH57&lt;0,II57&lt;0),((IH57-II57)/II57),((IH57-II57)/ABS(II57)))</f>
        <v>-1</v>
      </c>
      <c r="IK57" s="48">
        <v>0</v>
      </c>
      <c r="IL57" s="44">
        <v>36722</v>
      </c>
      <c r="IM57" s="45">
        <f t="shared" ref="IM57:IM59" si="1795">IF(AND(IK57&lt;0,IL57&lt;0),((IK57-IL57)/IL57),((IK57-IL57)/ABS(IL57)))</f>
        <v>-1</v>
      </c>
    </row>
    <row r="58" spans="1:247" hidden="1" outlineLevel="1">
      <c r="A58" s="42" t="s">
        <v>93</v>
      </c>
      <c r="B58" s="42"/>
      <c r="C58" s="53" t="s">
        <v>203</v>
      </c>
      <c r="D58" s="43" t="s">
        <v>94</v>
      </c>
      <c r="E58" s="43" t="s">
        <v>680</v>
      </c>
      <c r="F58" s="429"/>
      <c r="G58" s="44">
        <v>0</v>
      </c>
      <c r="H58" s="44">
        <v>0</v>
      </c>
      <c r="I58" s="54">
        <f>IFERROR(IF(AND(G58&lt;0,H58&lt;0),((G58-H58)/H58),((G58-H58)/ABS(H58))),0)</f>
        <v>0</v>
      </c>
      <c r="J58" s="44">
        <v>0</v>
      </c>
      <c r="K58" s="44">
        <v>0</v>
      </c>
      <c r="L58" s="54">
        <f>IFERROR(IF(AND(J58&lt;0,K58&lt;0),((J58-K58)/K58),((J58-K58)/ABS(K58))),0)</f>
        <v>0</v>
      </c>
      <c r="M58" s="44">
        <v>0</v>
      </c>
      <c r="N58" s="44">
        <v>0</v>
      </c>
      <c r="O58" s="54">
        <f>IFERROR(IF(AND(M58&lt;0,N58&lt;0),((M58-N58)/N58),((M58-N58)/ABS(N58))),0)</f>
        <v>0</v>
      </c>
      <c r="P58" s="44">
        <v>0</v>
      </c>
      <c r="Q58" s="44">
        <f t="shared" ref="Q58" si="1796">+Z58-W58</f>
        <v>0</v>
      </c>
      <c r="R58" s="54">
        <f>IFERROR(IF(AND(P58&lt;0,Q58&lt;0),((P58-Q58)/Q58),((P58-Q58)/ABS(Q58))),0)</f>
        <v>0</v>
      </c>
      <c r="S58" s="44">
        <v>0</v>
      </c>
      <c r="T58" s="44">
        <f t="shared" ref="T58:T59" si="1797">+H58+K58</f>
        <v>0</v>
      </c>
      <c r="U58" s="54">
        <f>IFERROR(IF(AND(S58&lt;0,T58&lt;0),((S58-T58)/T58),((S58-T58)/ABS(T58))),0)</f>
        <v>0</v>
      </c>
      <c r="V58" s="44">
        <v>0</v>
      </c>
      <c r="W58" s="44">
        <f t="shared" ref="W58" si="1798">+T58+N58</f>
        <v>0</v>
      </c>
      <c r="X58" s="54">
        <f>IFERROR(IF(AND(V58&lt;0,W58&lt;0),((V58-W58)/W58),((V58-W58)/ABS(W58))),0)</f>
        <v>0</v>
      </c>
      <c r="Y58" s="44">
        <v>0</v>
      </c>
      <c r="Z58" s="44">
        <v>0</v>
      </c>
      <c r="AA58" s="54">
        <f>IFERROR(IF(AND(Y58&lt;0,Z58&lt;0),((Y58-Z58)/Z58),((Y58-Z58)/ABS(Z58))),0)</f>
        <v>0</v>
      </c>
      <c r="AB58" s="55"/>
      <c r="AC58" s="44">
        <v>0</v>
      </c>
      <c r="AD58" s="44">
        <f t="shared" ref="AD58" si="1799">G58</f>
        <v>0</v>
      </c>
      <c r="AE58" s="54">
        <f>IFERROR(IF(AND(AC58&lt;0,AD58&lt;0),((AC58-AD58)/AD58),((AC58-AD58)/ABS(AD58))),0)</f>
        <v>0</v>
      </c>
      <c r="AF58" s="44">
        <v>0</v>
      </c>
      <c r="AG58" s="44">
        <f t="shared" ref="AG58" si="1800">J58</f>
        <v>0</v>
      </c>
      <c r="AH58" s="54">
        <f>IFERROR(IF(AND(AF58&lt;0,AG58&lt;0),((AF58-AG58)/AG58),((AF58-AG58)/ABS(AG58))),0)</f>
        <v>0</v>
      </c>
      <c r="AI58" s="44">
        <v>0</v>
      </c>
      <c r="AJ58" s="44">
        <f t="shared" ref="AJ58" si="1801">M58</f>
        <v>0</v>
      </c>
      <c r="AK58" s="54">
        <f>IFERROR(IF(AND(AI58&lt;0,AJ58&lt;0),((AI58-AJ58)/AJ58),((AI58-AJ58)/ABS(AJ58))),0)</f>
        <v>0</v>
      </c>
      <c r="AL58" s="44">
        <v>0</v>
      </c>
      <c r="AM58" s="44">
        <f t="shared" ref="AM58" si="1802">P58</f>
        <v>0</v>
      </c>
      <c r="AN58" s="54">
        <f>IFERROR(IF(AND(AL58&lt;0,AM58&lt;0),((AL58-AM58)/AM58),((AL58-AM58)/ABS(AM58))),0)</f>
        <v>0</v>
      </c>
      <c r="AO58" s="44">
        <v>0</v>
      </c>
      <c r="AP58" s="44">
        <f t="shared" ref="AP58" si="1803">S58</f>
        <v>0</v>
      </c>
      <c r="AQ58" s="54">
        <f>IFERROR(IF(AND(AO58&lt;0,AP58&lt;0),((AO58-AP58)/AP58),((AO58-AP58)/ABS(AP58))),0)</f>
        <v>0</v>
      </c>
      <c r="AR58" s="44">
        <v>0</v>
      </c>
      <c r="AS58" s="44">
        <f t="shared" ref="AS58" si="1804">V58</f>
        <v>0</v>
      </c>
      <c r="AT58" s="54">
        <f>IFERROR(IF(AND(AR58&lt;0,AS58&lt;0),((AR58-AS58)/AS58),((AR58-AS58)/ABS(AS58))),0)</f>
        <v>0</v>
      </c>
      <c r="AU58" s="44">
        <v>0</v>
      </c>
      <c r="AV58" s="44">
        <f t="shared" ref="AV58" si="1805">Y58</f>
        <v>0</v>
      </c>
      <c r="AW58" s="54">
        <f>IFERROR(IF(AND(AU58&lt;0,AV58&lt;0),((AU58-AV58)/AV58),((AU58-AV58)/ABS(AV58))),0)</f>
        <v>0</v>
      </c>
      <c r="AX58" s="55"/>
      <c r="AY58" s="44">
        <f t="shared" si="1621"/>
        <v>-9729</v>
      </c>
      <c r="AZ58" s="44">
        <f t="shared" ref="AZ58:AZ59" si="1806">AC58</f>
        <v>0</v>
      </c>
      <c r="BA58" s="54">
        <f>IFERROR(IF(AND(AY58&lt;0,AZ58&lt;0),((AY58-AZ58)/AZ58),((AY58-AZ58)/ABS(AZ58))),0)</f>
        <v>0</v>
      </c>
      <c r="BB58" s="44">
        <f t="shared" si="1623"/>
        <v>-16659</v>
      </c>
      <c r="BC58" s="44">
        <f t="shared" ref="BC58:BC59" si="1807">AF58</f>
        <v>0</v>
      </c>
      <c r="BD58" s="54">
        <f>IFERROR(IF(AND(BB58&lt;0,BC58&lt;0),((BB58-BC58)/BC58),((BB58-BC58)/ABS(BC58))),0)</f>
        <v>0</v>
      </c>
      <c r="BE58" s="44">
        <f t="shared" si="1625"/>
        <v>-12935</v>
      </c>
      <c r="BF58" s="44">
        <f t="shared" ref="BF58:BF59" si="1808">AI58</f>
        <v>0</v>
      </c>
      <c r="BG58" s="54">
        <f>IFERROR(IF(AND(BE58&lt;0,BF58&lt;0),((BE58-BF58)/BF58),((BE58-BF58)/ABS(BF58))),0)</f>
        <v>0</v>
      </c>
      <c r="BH58" s="44">
        <f t="shared" si="1627"/>
        <v>-13921</v>
      </c>
      <c r="BI58" s="44">
        <f t="shared" ref="BI58:BI59" si="1809">AL58</f>
        <v>0</v>
      </c>
      <c r="BJ58" s="54">
        <f>IFERROR(IF(AND(BH58&lt;0,BI58&lt;0),((BH58-BI58)/BI58),((BH58-BI58)/ABS(BI58))),0)</f>
        <v>0</v>
      </c>
      <c r="BK58" s="44">
        <f t="shared" si="1629"/>
        <v>-26388</v>
      </c>
      <c r="BL58" s="44">
        <f t="shared" ref="BL58:BL59" si="1810">AO58</f>
        <v>0</v>
      </c>
      <c r="BM58" s="54">
        <f>IFERROR(IF(AND(BK58&lt;0,BL58&lt;0),((BK58-BL58)/BL58),((BK58-BL58)/ABS(BL58))),0)</f>
        <v>0</v>
      </c>
      <c r="BN58" s="44">
        <f t="shared" si="1631"/>
        <v>-39323</v>
      </c>
      <c r="BO58" s="44">
        <f t="shared" ref="BO58:BO59" si="1811">AR58</f>
        <v>0</v>
      </c>
      <c r="BP58" s="54">
        <f>IFERROR(IF(AND(BN58&lt;0,BO58&lt;0),((BN58-BO58)/BO58),((BN58-BO58)/ABS(BO58))),0)</f>
        <v>0</v>
      </c>
      <c r="BQ58" s="44">
        <f t="shared" si="1633"/>
        <v>-53244</v>
      </c>
      <c r="BR58" s="44">
        <f t="shared" ref="BR58:BR59" si="1812">AU58</f>
        <v>0</v>
      </c>
      <c r="BS58" s="54">
        <f>IFERROR(IF(AND(BQ58&lt;0,BR58&lt;0),((BQ58-BR58)/BR58),((BQ58-BR58)/ABS(BR58))),0)</f>
        <v>0</v>
      </c>
      <c r="BT58" s="55"/>
      <c r="BU58" s="48">
        <f t="shared" si="1635"/>
        <v>-13035</v>
      </c>
      <c r="BV58" s="44">
        <v>-9729</v>
      </c>
      <c r="BW58" s="54">
        <f>IFERROR(IF(AND(BU58&lt;0,BV58&lt;0),((BU58-BV58)/BV58),((BU58-BV58)/ABS(BV58))),0)</f>
        <v>0.33980881899475796</v>
      </c>
      <c r="BX58" s="48">
        <f t="shared" si="1637"/>
        <v>-16344</v>
      </c>
      <c r="BY58" s="44">
        <v>-16659</v>
      </c>
      <c r="BZ58" s="54">
        <f>IFERROR(IF(AND(BX58&lt;0,BY58&lt;0),((BX58-BY58)/BY58),((BX58-BY58)/ABS(BY58))),0)</f>
        <v>-1.8908698001080498E-2</v>
      </c>
      <c r="CA58" s="48">
        <f t="shared" si="1639"/>
        <v>-16136</v>
      </c>
      <c r="CB58" s="44">
        <v>-12935</v>
      </c>
      <c r="CC58" s="54">
        <f>IFERROR(IF(AND(CA58&lt;0,CB58&lt;0),((CA58-CB58)/CB58),((CA58-CB58)/ABS(CB58))),0)</f>
        <v>0.24746810977966757</v>
      </c>
      <c r="CD58" s="48">
        <f t="shared" si="1641"/>
        <v>-16231</v>
      </c>
      <c r="CE58" s="44">
        <v>-13921</v>
      </c>
      <c r="CF58" s="54">
        <f>IFERROR(IF(AND(CD58&lt;0,CE58&lt;0),((CD58-CE58)/CE58),((CD58-CE58)/ABS(CE58))),0)</f>
        <v>0.16593635514690036</v>
      </c>
      <c r="CG58" s="48">
        <f t="shared" si="1643"/>
        <v>-29379</v>
      </c>
      <c r="CH58" s="44">
        <v>-26388</v>
      </c>
      <c r="CI58" s="54">
        <f>IFERROR(IF(AND(CG58&lt;0,CH58&lt;0),((CG58-CH58)/CH58),((CG58-CH58)/ABS(CH58))),0)</f>
        <v>0.11334697589813551</v>
      </c>
      <c r="CJ58" s="48">
        <f t="shared" si="1645"/>
        <v>-45515</v>
      </c>
      <c r="CK58" s="44">
        <v>-39323</v>
      </c>
      <c r="CL58" s="54">
        <f>IFERROR(IF(AND(CJ58&lt;0,CK58&lt;0),((CJ58-CK58)/CK58),((CJ58-CK58)/ABS(CK58))),0)</f>
        <v>0.15746509676270884</v>
      </c>
      <c r="CM58" s="48">
        <f t="shared" si="1647"/>
        <v>-61746</v>
      </c>
      <c r="CN58" s="44">
        <v>-53244</v>
      </c>
      <c r="CO58" s="54">
        <f>IFERROR(IF(AND(CM58&lt;0,CN58&lt;0),((CM58-CN58)/CN58),((CM58-CN58)/ABS(CN58))),0)</f>
        <v>0.15967996393959882</v>
      </c>
      <c r="CP58" s="55"/>
      <c r="CQ58" s="48">
        <f t="shared" si="1649"/>
        <v>-16387</v>
      </c>
      <c r="CR58" s="44">
        <v>-13035</v>
      </c>
      <c r="CS58" s="54">
        <f>IFERROR(IF(AND(CQ58&lt;0,CR58&lt;0),((CQ58-CR58)/CR58),((CQ58-CR58)/ABS(CR58))),0)</f>
        <v>0.25715381664748754</v>
      </c>
      <c r="CT58" s="48">
        <f t="shared" si="1651"/>
        <v>-17567</v>
      </c>
      <c r="CU58" s="44">
        <v>-16344</v>
      </c>
      <c r="CV58" s="54">
        <f>IFERROR(IF(AND(CT58&lt;0,CU58&lt;0),((CT58-CU58)/CU58),((CT58-CU58)/ABS(CU58))),0)</f>
        <v>7.4828683308859514E-2</v>
      </c>
      <c r="CW58" s="48">
        <f t="shared" si="1653"/>
        <v>-23883</v>
      </c>
      <c r="CX58" s="44">
        <v>-16136</v>
      </c>
      <c r="CY58" s="54">
        <f>IFERROR(IF(AND(CW58&lt;0,CX58&lt;0),((CW58-CX58)/CX58),((CW58-CX58)/ABS(CX58))),0)</f>
        <v>0.48010659395141297</v>
      </c>
      <c r="CZ58" s="48">
        <f t="shared" si="1655"/>
        <v>-16888</v>
      </c>
      <c r="DA58" s="44">
        <v>-16231</v>
      </c>
      <c r="DB58" s="54">
        <f>IFERROR(IF(AND(CZ58&lt;0,DA58&lt;0),((CZ58-DA58)/DA58),((CZ58-DA58)/ABS(DA58))),0)</f>
        <v>4.0478097467808512E-2</v>
      </c>
      <c r="DC58" s="48">
        <f t="shared" si="1657"/>
        <v>-33954</v>
      </c>
      <c r="DD58" s="44">
        <v>-29379</v>
      </c>
      <c r="DE58" s="54">
        <f>IFERROR(IF(AND(DC58&lt;0,DD58&lt;0),((DC58-DD58)/DD58),((DC58-DD58)/ABS(DD58))),0)</f>
        <v>0.15572347595221075</v>
      </c>
      <c r="DF58" s="48">
        <f t="shared" si="1659"/>
        <v>-57837</v>
      </c>
      <c r="DG58" s="44">
        <v>-45515</v>
      </c>
      <c r="DH58" s="54">
        <f>IFERROR(IF(AND(DF58&lt;0,DG58&lt;0),((DF58-DG58)/DG58),((DF58-DG58)/ABS(DG58))),0)</f>
        <v>0.27072393716357246</v>
      </c>
      <c r="DI58" s="48">
        <f t="shared" si="1661"/>
        <v>-74725</v>
      </c>
      <c r="DJ58" s="44">
        <v>-61746</v>
      </c>
      <c r="DK58" s="54">
        <f>IFERROR(IF(AND(DI58&lt;0,DJ58&lt;0),((DI58-DJ58)/DJ58),((DI58-DJ58)/ABS(DJ58))),0)</f>
        <v>0.21019985100249408</v>
      </c>
      <c r="DL58" s="55"/>
      <c r="DM58" s="48">
        <v>-17286</v>
      </c>
      <c r="DN58" s="44">
        <v>-16387</v>
      </c>
      <c r="DO58" s="54">
        <f t="shared" ref="DO58:DO59" si="1813">IF(AND(DM58&lt;0,DN58&lt;0),((DM58-DN58)/DN58),((DM58-DN58)/ABS(DN58)))</f>
        <v>5.4860560200158663E-2</v>
      </c>
      <c r="DP58" s="48">
        <v>-21319</v>
      </c>
      <c r="DQ58" s="44">
        <v>-17567</v>
      </c>
      <c r="DR58" s="45">
        <f t="shared" ref="DR58:DR59" si="1814">IF(AND(DP58&lt;0,DQ58&lt;0),((DP58-DQ58)/DQ58),((DP58-DQ58)/ABS(DQ58)))</f>
        <v>0.21358228496612969</v>
      </c>
      <c r="DS58" s="48">
        <v>-21361</v>
      </c>
      <c r="DT58" s="44">
        <v>-23883</v>
      </c>
      <c r="DU58" s="45">
        <f t="shared" ref="DU58:DU59" si="1815">IF(AND(DS58&lt;0,DT58&lt;0),((DS58-DT58)/DT58),((DS58-DT58)/ABS(DT58)))</f>
        <v>-0.1055981241887535</v>
      </c>
      <c r="DV58" s="48">
        <v>-22345</v>
      </c>
      <c r="DW58" s="44">
        <v>-16888</v>
      </c>
      <c r="DX58" s="45">
        <f t="shared" ref="DX58:DX59" si="1816">IF(AND(DV58&lt;0,DW58&lt;0),((DV58-DW58)/DW58),((DV58-DW58)/ABS(DW58)))</f>
        <v>0.3231288488867835</v>
      </c>
      <c r="DY58" s="48">
        <v>-38605</v>
      </c>
      <c r="DZ58" s="44">
        <v>-33954</v>
      </c>
      <c r="EA58" s="45">
        <f t="shared" ref="EA58:EA59" si="1817">IF(AND(DY58&lt;0,DZ58&lt;0),((DY58-DZ58)/DZ58),((DY58-DZ58)/ABS(DZ58)))</f>
        <v>0.13697944277551982</v>
      </c>
      <c r="EB58" s="48">
        <v>-59966</v>
      </c>
      <c r="EC58" s="44">
        <v>-57837</v>
      </c>
      <c r="ED58" s="45">
        <f t="shared" ref="ED58:ED59" si="1818">IF(AND(EB58&lt;0,EC58&lt;0),((EB58-EC58)/EC58),((EB58-EC58)/ABS(EC58)))</f>
        <v>3.6810346318100873E-2</v>
      </c>
      <c r="EE58" s="48">
        <v>-82311</v>
      </c>
      <c r="EF58" s="44">
        <v>-74725</v>
      </c>
      <c r="EG58" s="45">
        <f t="shared" ref="EG58:EG59" si="1819">IF(AND(EE58&lt;0,EF58&lt;0),((EE58-EF58)/EF58),((EE58-EF58)/ABS(EF58)))</f>
        <v>0.10151890264302442</v>
      </c>
      <c r="EH58" s="55"/>
      <c r="EI58" s="48">
        <v>-23729</v>
      </c>
      <c r="EJ58" s="44">
        <v>-17286</v>
      </c>
      <c r="EK58" s="54">
        <f t="shared" ref="EK58:EK59" si="1820">IF(AND(EI58&lt;0,EJ58&lt;0),((EI58-EJ58)/EJ58),((EI58-EJ58)/ABS(EJ58)))</f>
        <v>0.37272937637394421</v>
      </c>
      <c r="EL58" s="48">
        <v>-24989</v>
      </c>
      <c r="EM58" s="44">
        <v>-21319</v>
      </c>
      <c r="EN58" s="45">
        <f t="shared" ref="EN58:EN59" si="1821">IF(AND(EL58&lt;0,EM58&lt;0),((EL58-EM58)/EM58),((EL58-EM58)/ABS(EM58)))</f>
        <v>0.17214691120596651</v>
      </c>
      <c r="EO58" s="48">
        <v>-24148</v>
      </c>
      <c r="EP58" s="44">
        <v>-21361</v>
      </c>
      <c r="EQ58" s="45">
        <f t="shared" ref="EQ58:EQ59" si="1822">IF(AND(EO58&lt;0,EP58&lt;0),((EO58-EP58)/EP58),((EO58-EP58)/ABS(EP58)))</f>
        <v>0.13047141987734656</v>
      </c>
      <c r="ER58" s="48">
        <v>-25394</v>
      </c>
      <c r="ES58" s="44">
        <v>-22345</v>
      </c>
      <c r="ET58" s="45">
        <f t="shared" ref="ET58:ET59" si="1823">IF(AND(ER58&lt;0,ES58&lt;0),((ER58-ES58)/ES58),((ER58-ES58)/ABS(ES58)))</f>
        <v>0.13645110763034235</v>
      </c>
      <c r="EU58" s="48">
        <v>-48718</v>
      </c>
      <c r="EV58" s="44">
        <v>-38605</v>
      </c>
      <c r="EW58" s="45">
        <f t="shared" ref="EW58:EW59" si="1824">IF(AND(EU58&lt;0,EV58&lt;0),((EU58-EV58)/EV58),((EU58-EV58)/ABS(EV58)))</f>
        <v>0.2619608858956094</v>
      </c>
      <c r="EX58" s="48">
        <v>-72866</v>
      </c>
      <c r="EY58" s="44">
        <v>-59966</v>
      </c>
      <c r="EZ58" s="45">
        <f t="shared" ref="EZ58:EZ59" si="1825">IF(AND(EX58&lt;0,EY58&lt;0),((EX58-EY58)/EY58),((EX58-EY58)/ABS(EY58)))</f>
        <v>0.21512190241136644</v>
      </c>
      <c r="FA58" s="48">
        <v>-98260</v>
      </c>
      <c r="FB58" s="44">
        <v>-82311</v>
      </c>
      <c r="FC58" s="45">
        <f t="shared" ref="FC58:FC59" si="1826">IF(AND(FA58&lt;0,FB58&lt;0),((FA58-FB58)/FB58),((FA58-FB58)/ABS(FB58)))</f>
        <v>0.19376511037406907</v>
      </c>
      <c r="FD58" s="55"/>
      <c r="FE58" s="48">
        <v>26499</v>
      </c>
      <c r="FF58" s="44">
        <v>23729</v>
      </c>
      <c r="FG58" s="54">
        <f t="shared" ref="FG58:FG59" si="1827">IF(AND(FE58&lt;0,FF58&lt;0),((FE58-FF58)/FF58),((FE58-FF58)/ABS(FF58)))</f>
        <v>0.1167347970837372</v>
      </c>
      <c r="FH58" s="48">
        <v>26366</v>
      </c>
      <c r="FI58" s="44">
        <v>24989</v>
      </c>
      <c r="FJ58" s="45">
        <f t="shared" ref="FJ58:FJ59" si="1828">IF(AND(FH58&lt;0,FI58&lt;0),((FH58-FI58)/FI58),((FH58-FI58)/ABS(FI58)))</f>
        <v>5.5104245868182002E-2</v>
      </c>
      <c r="FK58" s="48">
        <v>26267</v>
      </c>
      <c r="FL58" s="44">
        <v>24148</v>
      </c>
      <c r="FM58" s="45">
        <f t="shared" ref="FM58:FM59" si="1829">IF(AND(FK58&lt;0,FL58&lt;0),((FK58-FL58)/FL58),((FK58-FL58)/ABS(FL58)))</f>
        <v>8.7750538346861029E-2</v>
      </c>
      <c r="FN58" s="48">
        <v>26242</v>
      </c>
      <c r="FO58" s="44">
        <v>25394</v>
      </c>
      <c r="FP58" s="45">
        <f t="shared" ref="FP58:FP59" si="1830">IF(AND(FN58&lt;0,FO58&lt;0),((FN58-FO58)/FO58),((FN58-FO58)/ABS(FO58)))</f>
        <v>3.3393715050799404E-2</v>
      </c>
      <c r="FQ58" s="48">
        <v>52865</v>
      </c>
      <c r="FR58" s="44">
        <v>48718</v>
      </c>
      <c r="FS58" s="45">
        <f t="shared" ref="FS58:FS59" si="1831">IF(AND(FQ58&lt;0,FR58&lt;0),((FQ58-FR58)/FR58),((FQ58-FR58)/ABS(FR58)))</f>
        <v>8.5122541976271601E-2</v>
      </c>
      <c r="FT58" s="48">
        <v>79132</v>
      </c>
      <c r="FU58" s="44">
        <v>72866</v>
      </c>
      <c r="FV58" s="45">
        <f t="shared" ref="FV58:FV59" si="1832">IF(AND(FT58&lt;0,FU58&lt;0),((FT58-FU58)/FU58),((FT58-FU58)/ABS(FU58)))</f>
        <v>8.5993467460818485E-2</v>
      </c>
      <c r="FW58" s="48">
        <v>105374</v>
      </c>
      <c r="FX58" s="44">
        <v>98260</v>
      </c>
      <c r="FY58" s="45">
        <f t="shared" ref="FY58:FY59" si="1833">IF(AND(FW58&lt;0,FX58&lt;0),((FW58-FX58)/FX58),((FW58-FX58)/ABS(FX58)))</f>
        <v>7.2399755750050879E-2</v>
      </c>
      <c r="GA58" s="48">
        <v>25836</v>
      </c>
      <c r="GB58" s="44">
        <v>26499</v>
      </c>
      <c r="GC58" s="54">
        <f t="shared" si="1775"/>
        <v>-2.501981206837994E-2</v>
      </c>
      <c r="GD58" s="48">
        <v>28255</v>
      </c>
      <c r="GE58" s="44">
        <v>26366</v>
      </c>
      <c r="GF58" s="45">
        <f t="shared" si="1776"/>
        <v>7.1645300766138204E-2</v>
      </c>
      <c r="GG58" s="48">
        <v>28303</v>
      </c>
      <c r="GH58" s="44">
        <v>26267</v>
      </c>
      <c r="GI58" s="45">
        <f t="shared" si="1777"/>
        <v>7.7511706704229646E-2</v>
      </c>
      <c r="GJ58" s="48">
        <v>28006</v>
      </c>
      <c r="GK58" s="44">
        <v>26242</v>
      </c>
      <c r="GL58" s="45">
        <f t="shared" si="1778"/>
        <v>6.7220486243426567E-2</v>
      </c>
      <c r="GM58" s="48">
        <v>54091</v>
      </c>
      <c r="GN58" s="44">
        <v>52865</v>
      </c>
      <c r="GO58" s="45">
        <f t="shared" si="1779"/>
        <v>2.3191147261893502E-2</v>
      </c>
      <c r="GP58" s="48">
        <v>82394</v>
      </c>
      <c r="GQ58" s="44">
        <v>79132</v>
      </c>
      <c r="GR58" s="45">
        <f t="shared" si="1780"/>
        <v>4.1222261537683873E-2</v>
      </c>
      <c r="GS58" s="48">
        <v>110400</v>
      </c>
      <c r="GT58" s="44">
        <v>105374</v>
      </c>
      <c r="GU58" s="45">
        <f t="shared" si="1781"/>
        <v>4.7696775295613718E-2</v>
      </c>
      <c r="GW58" s="48">
        <v>28036</v>
      </c>
      <c r="GX58" s="44">
        <v>25836</v>
      </c>
      <c r="GY58" s="54">
        <f t="shared" si="1782"/>
        <v>8.5152500387056823E-2</v>
      </c>
      <c r="GZ58" s="48">
        <v>27399</v>
      </c>
      <c r="HA58" s="44">
        <v>28255</v>
      </c>
      <c r="HB58" s="45">
        <f t="shared" si="1783"/>
        <v>-3.0295522916298001E-2</v>
      </c>
      <c r="HC58" s="48">
        <v>26563</v>
      </c>
      <c r="HD58" s="44">
        <v>28303</v>
      </c>
      <c r="HE58" s="45">
        <f t="shared" si="1784"/>
        <v>-6.147758188177932E-2</v>
      </c>
      <c r="HF58" s="48">
        <v>25337</v>
      </c>
      <c r="HG58" s="44">
        <v>28006</v>
      </c>
      <c r="HH58" s="45">
        <f t="shared" si="1785"/>
        <v>-9.5301006927087054E-2</v>
      </c>
      <c r="HI58" s="48">
        <v>55433</v>
      </c>
      <c r="HJ58" s="44">
        <v>54091</v>
      </c>
      <c r="HK58" s="45">
        <f t="shared" si="1786"/>
        <v>2.48100423360633E-2</v>
      </c>
      <c r="HL58" s="48">
        <v>81996</v>
      </c>
      <c r="HM58" s="44">
        <v>82394</v>
      </c>
      <c r="HN58" s="45">
        <f t="shared" si="1787"/>
        <v>-4.8304488190887684E-3</v>
      </c>
      <c r="HO58" s="48">
        <v>107333</v>
      </c>
      <c r="HP58" s="44">
        <v>110400</v>
      </c>
      <c r="HQ58" s="45">
        <f t="shared" si="1788"/>
        <v>-2.7780797101449275E-2</v>
      </c>
      <c r="HS58" s="48">
        <v>25768</v>
      </c>
      <c r="HT58" s="44">
        <v>28036</v>
      </c>
      <c r="HU58" s="54">
        <f t="shared" si="1789"/>
        <v>-8.0895990868882869E-2</v>
      </c>
      <c r="HV58" s="48">
        <v>25655</v>
      </c>
      <c r="HW58" s="44">
        <v>27399</v>
      </c>
      <c r="HX58" s="45">
        <f t="shared" si="1790"/>
        <v>-6.3651958100660613E-2</v>
      </c>
      <c r="HY58" s="48">
        <v>-51423</v>
      </c>
      <c r="HZ58" s="44">
        <v>26563</v>
      </c>
      <c r="IA58" s="45">
        <f t="shared" si="1791"/>
        <v>-2.9358882656326468</v>
      </c>
      <c r="IB58" s="48">
        <v>0</v>
      </c>
      <c r="IC58" s="44">
        <v>25337</v>
      </c>
      <c r="ID58" s="45">
        <f t="shared" si="1792"/>
        <v>-1</v>
      </c>
      <c r="IE58" s="48">
        <v>51423</v>
      </c>
      <c r="IF58" s="44">
        <v>55433</v>
      </c>
      <c r="IG58" s="45">
        <f t="shared" si="1793"/>
        <v>-7.233958111594177E-2</v>
      </c>
      <c r="IH58" s="48">
        <v>0</v>
      </c>
      <c r="II58" s="44">
        <v>81996</v>
      </c>
      <c r="IJ58" s="45">
        <f t="shared" si="1794"/>
        <v>-1</v>
      </c>
      <c r="IK58" s="48">
        <v>0</v>
      </c>
      <c r="IL58" s="44">
        <v>107333</v>
      </c>
      <c r="IM58" s="45">
        <f t="shared" si="1795"/>
        <v>-1</v>
      </c>
    </row>
    <row r="59" spans="1:247" hidden="1" outlineLevel="1">
      <c r="A59" s="42" t="s">
        <v>153</v>
      </c>
      <c r="B59" s="42"/>
      <c r="C59" s="53" t="s">
        <v>197</v>
      </c>
      <c r="D59" s="43" t="s">
        <v>95</v>
      </c>
      <c r="E59" s="43" t="s">
        <v>684</v>
      </c>
      <c r="F59" s="429"/>
      <c r="G59" s="44">
        <v>-198768</v>
      </c>
      <c r="H59" s="44">
        <v>-59618</v>
      </c>
      <c r="I59" s="45">
        <f t="shared" ref="I59" si="1834">IF(AND(G59&lt;0,H59&lt;0),((G59-H59)/H59),((G59-H59)/ABS(H59)))</f>
        <v>2.3340266362507966</v>
      </c>
      <c r="J59" s="44">
        <v>-221982</v>
      </c>
      <c r="K59" s="44">
        <v>-55786</v>
      </c>
      <c r="L59" s="45">
        <f t="shared" ref="L59" si="1835">IF(AND(J59&lt;0,K59&lt;0),((J59-K59)/K59),((J59-K59)/ABS(K59)))</f>
        <v>2.9791704011759221</v>
      </c>
      <c r="M59" s="44">
        <v>-227553</v>
      </c>
      <c r="N59" s="44">
        <v>-125670.08094641093</v>
      </c>
      <c r="O59" s="45">
        <f t="shared" ref="O59" si="1836">IF(AND(M59&lt;0,N59&lt;0),((M59-N59)/N59),((M59-N59)/ABS(N59)))</f>
        <v>0.81071738226248657</v>
      </c>
      <c r="P59" s="44">
        <v>-237891</v>
      </c>
      <c r="Q59" s="44">
        <v>-210638</v>
      </c>
      <c r="R59" s="45">
        <f t="shared" ref="R59" si="1837">IF(AND(P59&lt;0,Q59&lt;0),((P59-Q59)/Q59),((P59-Q59)/ABS(Q59)))</f>
        <v>0.12938311225894664</v>
      </c>
      <c r="S59" s="44">
        <v>-420750</v>
      </c>
      <c r="T59" s="44">
        <f t="shared" si="1797"/>
        <v>-115404</v>
      </c>
      <c r="U59" s="45">
        <f t="shared" ref="U59" si="1838">IF(AND(S59&lt;0,T59&lt;0),((S59-T59)/T59),((S59-T59)/ABS(T59)))</f>
        <v>2.6458874909015284</v>
      </c>
      <c r="V59" s="44">
        <v>-648303</v>
      </c>
      <c r="W59" s="44">
        <f>+T59+N59-2</f>
        <v>-241076.08094641095</v>
      </c>
      <c r="X59" s="45">
        <f t="shared" ref="X59" si="1839">IF(AND(V59&lt;0,W59&lt;0),((V59-W59)/W59),((V59-W59)/ABS(W59)))</f>
        <v>1.6892049906191728</v>
      </c>
      <c r="Y59" s="44">
        <v>-886194</v>
      </c>
      <c r="Z59" s="44">
        <v>-436935</v>
      </c>
      <c r="AA59" s="45">
        <f t="shared" ref="AA59" si="1840">IF(AND(Y59&lt;0,Z59&lt;0),((Y59-Z59)/Z59),((Y59-Z59)/ABS(Z59)))</f>
        <v>1.0282055683339628</v>
      </c>
      <c r="AB59" s="46"/>
      <c r="AC59" s="44">
        <v>-248946</v>
      </c>
      <c r="AD59" s="44">
        <f>G59</f>
        <v>-198768</v>
      </c>
      <c r="AE59" s="45">
        <f t="shared" ref="AE59" si="1841">IF(AND(AC59&lt;0,AD59&lt;0),((AC59-AD59)/AD59),((AC59-AD59)/ABS(AD59)))</f>
        <v>0.25244506157932867</v>
      </c>
      <c r="AF59" s="44">
        <v>-245382</v>
      </c>
      <c r="AG59" s="44">
        <f>J59</f>
        <v>-221982</v>
      </c>
      <c r="AH59" s="45">
        <f t="shared" ref="AH59" si="1842">IF(AND(AF59&lt;0,AG59&lt;0),((AF59-AG59)/AG59),((AF59-AG59)/ABS(AG59)))</f>
        <v>0.10541395248263373</v>
      </c>
      <c r="AI59" s="44">
        <v>-256043</v>
      </c>
      <c r="AJ59" s="44">
        <f>M59</f>
        <v>-227553</v>
      </c>
      <c r="AK59" s="45">
        <f t="shared" ref="AK59" si="1843">IF(AND(AI59&lt;0,AJ59&lt;0),((AI59-AJ59)/AJ59),((AI59-AJ59)/ABS(AJ59)))</f>
        <v>0.12520160138517181</v>
      </c>
      <c r="AL59" s="44">
        <v>-268715</v>
      </c>
      <c r="AM59" s="44">
        <f>P59</f>
        <v>-237891</v>
      </c>
      <c r="AN59" s="45">
        <f t="shared" ref="AN59" si="1844">IF(AND(AL59&lt;0,AM59&lt;0),((AL59-AM59)/AM59),((AL59-AM59)/ABS(AM59)))</f>
        <v>0.12957194681597875</v>
      </c>
      <c r="AO59" s="44">
        <v>-494328</v>
      </c>
      <c r="AP59" s="44">
        <f>S59</f>
        <v>-420750</v>
      </c>
      <c r="AQ59" s="45">
        <f t="shared" ref="AQ59" si="1845">IF(AND(AO59&lt;0,AP59&lt;0),((AO59-AP59)/AP59),((AO59-AP59)/ABS(AP59)))</f>
        <v>0.17487344028520499</v>
      </c>
      <c r="AR59" s="44">
        <v>-750371</v>
      </c>
      <c r="AS59" s="44">
        <f>V59</f>
        <v>-648303</v>
      </c>
      <c r="AT59" s="45">
        <f t="shared" ref="AT59" si="1846">IF(AND(AR59&lt;0,AS59&lt;0),((AR59-AS59)/AS59),((AR59-AS59)/ABS(AS59)))</f>
        <v>0.15743872849578053</v>
      </c>
      <c r="AU59" s="44">
        <v>-1019086</v>
      </c>
      <c r="AV59" s="44">
        <f>Y59</f>
        <v>-886194</v>
      </c>
      <c r="AW59" s="45">
        <f t="shared" ref="AW59" si="1847">IF(AND(AU59&lt;0,AV59&lt;0),((AU59-AV59)/AV59),((AU59-AV59)/ABS(AV59)))</f>
        <v>0.1499581355775372</v>
      </c>
      <c r="AX59" s="46"/>
      <c r="AY59" s="44">
        <f t="shared" si="1621"/>
        <v>-109219</v>
      </c>
      <c r="AZ59" s="44">
        <f t="shared" si="1806"/>
        <v>-248946</v>
      </c>
      <c r="BA59" s="45">
        <f t="shared" ref="BA59" si="1848">IF(AND(AY59&lt;0,AZ59&lt;0),((AY59-AZ59)/AZ59),((AY59-AZ59)/ABS(AZ59)))</f>
        <v>-0.56127433258618331</v>
      </c>
      <c r="BB59" s="44">
        <f t="shared" si="1623"/>
        <v>-107470</v>
      </c>
      <c r="BC59" s="44">
        <f t="shared" si="1807"/>
        <v>-245382</v>
      </c>
      <c r="BD59" s="45">
        <f t="shared" ref="BD59" si="1849">IF(AND(BB59&lt;0,BC59&lt;0),((BB59-BC59)/BC59),((BB59-BC59)/ABS(BC59)))</f>
        <v>-0.56202981473783731</v>
      </c>
      <c r="BE59" s="44">
        <f t="shared" si="1625"/>
        <v>-109122</v>
      </c>
      <c r="BF59" s="44">
        <f t="shared" si="1808"/>
        <v>-256043</v>
      </c>
      <c r="BG59" s="45">
        <f t="shared" ref="BG59" si="1850">IF(AND(BE59&lt;0,BF59&lt;0),((BE59-BF59)/BF59),((BE59-BF59)/ABS(BF59)))</f>
        <v>-0.57381377346773788</v>
      </c>
      <c r="BH59" s="44">
        <f t="shared" si="1627"/>
        <v>-113365</v>
      </c>
      <c r="BI59" s="44">
        <f t="shared" si="1809"/>
        <v>-268715</v>
      </c>
      <c r="BJ59" s="45">
        <f t="shared" ref="BJ59" si="1851">IF(AND(BH59&lt;0,BI59&lt;0),((BH59-BI59)/BI59),((BH59-BI59)/ABS(BI59)))</f>
        <v>-0.5781218019090858</v>
      </c>
      <c r="BK59" s="44">
        <f t="shared" si="1629"/>
        <v>-216689</v>
      </c>
      <c r="BL59" s="44">
        <f t="shared" si="1810"/>
        <v>-494328</v>
      </c>
      <c r="BM59" s="45">
        <f t="shared" ref="BM59" si="1852">IF(AND(BK59&lt;0,BL59&lt;0),((BK59-BL59)/BL59),((BK59-BL59)/ABS(BL59)))</f>
        <v>-0.56164935022899776</v>
      </c>
      <c r="BN59" s="44">
        <f t="shared" si="1631"/>
        <v>-325811</v>
      </c>
      <c r="BO59" s="44">
        <f t="shared" si="1811"/>
        <v>-750371</v>
      </c>
      <c r="BP59" s="45">
        <f t="shared" ref="BP59" si="1853">IF(AND(BN59&lt;0,BO59&lt;0),((BN59-BO59)/BO59),((BN59-BO59)/ABS(BO59)))</f>
        <v>-0.565800117541856</v>
      </c>
      <c r="BQ59" s="44">
        <f t="shared" si="1633"/>
        <v>-439176</v>
      </c>
      <c r="BR59" s="44">
        <f t="shared" si="1812"/>
        <v>-1019086</v>
      </c>
      <c r="BS59" s="45">
        <f t="shared" ref="BS59" si="1854">IF(AND(BQ59&lt;0,BR59&lt;0),((BQ59-BR59)/BR59),((BQ59-BR59)/ABS(BR59)))</f>
        <v>-0.56904912833656829</v>
      </c>
      <c r="BT59" s="46"/>
      <c r="BU59" s="48">
        <f t="shared" si="1635"/>
        <v>-119349</v>
      </c>
      <c r="BV59" s="44">
        <v>-109219</v>
      </c>
      <c r="BW59" s="45">
        <f t="shared" ref="BW59" si="1855">IF(AND(BU59&lt;0,BV59&lt;0),((BU59-BV59)/BV59),((BU59-BV59)/ABS(BV59)))</f>
        <v>9.2749430044223077E-2</v>
      </c>
      <c r="BX59" s="48">
        <f t="shared" si="1637"/>
        <v>-107449</v>
      </c>
      <c r="BY59" s="44">
        <v>-107470</v>
      </c>
      <c r="BZ59" s="45">
        <f t="shared" ref="BZ59" si="1856">IF(AND(BX59&lt;0,BY59&lt;0),((BX59-BY59)/BY59),((BX59-BY59)/ABS(BY59)))</f>
        <v>-1.9540336838187402E-4</v>
      </c>
      <c r="CA59" s="48">
        <f t="shared" si="1639"/>
        <v>-109788</v>
      </c>
      <c r="CB59" s="44">
        <v>-109122</v>
      </c>
      <c r="CC59" s="45">
        <f t="shared" ref="CC59" si="1857">IF(AND(CA59&lt;0,CB59&lt;0),((CA59-CB59)/CB59),((CA59-CB59)/ABS(CB59)))</f>
        <v>6.1032605707373394E-3</v>
      </c>
      <c r="CD59" s="48">
        <f t="shared" si="1641"/>
        <v>-113943</v>
      </c>
      <c r="CE59" s="44">
        <v>-113365</v>
      </c>
      <c r="CF59" s="45">
        <f t="shared" ref="CF59" si="1858">IF(AND(CD59&lt;0,CE59&lt;0),((CD59-CE59)/CE59),((CD59-CE59)/ABS(CE59)))</f>
        <v>5.0985753980505449E-3</v>
      </c>
      <c r="CG59" s="48">
        <f t="shared" si="1643"/>
        <v>-226798</v>
      </c>
      <c r="CH59" s="44">
        <v>-216689</v>
      </c>
      <c r="CI59" s="45">
        <f t="shared" ref="CI59" si="1859">IF(AND(CG59&lt;0,CH59&lt;0),((CG59-CH59)/CH59),((CG59-CH59)/ABS(CH59)))</f>
        <v>4.6652114320523887E-2</v>
      </c>
      <c r="CJ59" s="48">
        <f t="shared" si="1645"/>
        <v>-336586</v>
      </c>
      <c r="CK59" s="44">
        <v>-325811</v>
      </c>
      <c r="CL59" s="45">
        <f t="shared" ref="CL59" si="1860">IF(AND(CJ59&lt;0,CK59&lt;0),((CJ59-CK59)/CK59),((CJ59-CK59)/ABS(CK59)))</f>
        <v>3.3071320489486238E-2</v>
      </c>
      <c r="CM59" s="48">
        <f t="shared" si="1647"/>
        <v>-450529</v>
      </c>
      <c r="CN59" s="44">
        <v>-439176</v>
      </c>
      <c r="CO59" s="45">
        <f t="shared" ref="CO59" si="1861">IF(AND(CM59&lt;0,CN59&lt;0),((CM59-CN59)/CN59),((CM59-CN59)/ABS(CN59)))</f>
        <v>2.58506840082336E-2</v>
      </c>
      <c r="CP59" s="46"/>
      <c r="CQ59" s="48">
        <f t="shared" si="1649"/>
        <v>-110499</v>
      </c>
      <c r="CR59" s="44">
        <v>-119349</v>
      </c>
      <c r="CS59" s="45">
        <f t="shared" ref="CS59" si="1862">IF(AND(CQ59&lt;0,CR59&lt;0),((CQ59-CR59)/CR59),((CQ59-CR59)/ABS(CR59)))</f>
        <v>-7.4152276097830733E-2</v>
      </c>
      <c r="CT59" s="48">
        <f t="shared" si="1651"/>
        <v>-109751</v>
      </c>
      <c r="CU59" s="44">
        <v>-107449</v>
      </c>
      <c r="CV59" s="45">
        <f t="shared" ref="CV59" si="1863">IF(AND(CT59&lt;0,CU59&lt;0),((CT59-CU59)/CU59),((CT59-CU59)/ABS(CU59)))</f>
        <v>2.1424117488296774E-2</v>
      </c>
      <c r="CW59" s="48">
        <f t="shared" si="1653"/>
        <v>-107387</v>
      </c>
      <c r="CX59" s="44">
        <v>-109788</v>
      </c>
      <c r="CY59" s="45">
        <f t="shared" ref="CY59" si="1864">IF(AND(CW59&lt;0,CX59&lt;0),((CW59-CX59)/CX59),((CW59-CX59)/ABS(CX59)))</f>
        <v>-2.1869421066054578E-2</v>
      </c>
      <c r="CZ59" s="48">
        <f t="shared" si="1655"/>
        <v>-115671</v>
      </c>
      <c r="DA59" s="44">
        <v>-113943</v>
      </c>
      <c r="DB59" s="45">
        <f t="shared" ref="DB59" si="1865">IF(AND(CZ59&lt;0,DA59&lt;0),((CZ59-DA59)/DA59),((CZ59-DA59)/ABS(DA59)))</f>
        <v>1.5165477475579895E-2</v>
      </c>
      <c r="DC59" s="48">
        <f t="shared" si="1657"/>
        <v>-220250</v>
      </c>
      <c r="DD59" s="44">
        <v>-226798</v>
      </c>
      <c r="DE59" s="45">
        <f t="shared" ref="DE59" si="1866">IF(AND(DC59&lt;0,DD59&lt;0),((DC59-DD59)/DD59),((DC59-DD59)/ABS(DD59)))</f>
        <v>-2.8871506803410964E-2</v>
      </c>
      <c r="DF59" s="48">
        <f t="shared" si="1659"/>
        <v>-327637</v>
      </c>
      <c r="DG59" s="44">
        <v>-336586</v>
      </c>
      <c r="DH59" s="45">
        <f t="shared" ref="DH59" si="1867">IF(AND(DF59&lt;0,DG59&lt;0),((DF59-DG59)/DG59),((DF59-DG59)/ABS(DG59)))</f>
        <v>-2.6587558603150457E-2</v>
      </c>
      <c r="DI59" s="48">
        <f t="shared" si="1661"/>
        <v>-443308</v>
      </c>
      <c r="DJ59" s="44">
        <v>-450529</v>
      </c>
      <c r="DK59" s="45">
        <f t="shared" ref="DK59" si="1868">IF(AND(DI59&lt;0,DJ59&lt;0),((DI59-DJ59)/DJ59),((DI59-DJ59)/ABS(DJ59)))</f>
        <v>-1.6027825067864664E-2</v>
      </c>
      <c r="DL59" s="46"/>
      <c r="DM59" s="48">
        <v>-114613</v>
      </c>
      <c r="DN59" s="44">
        <v>-110499</v>
      </c>
      <c r="DO59" s="45">
        <f t="shared" si="1813"/>
        <v>3.7231106163856685E-2</v>
      </c>
      <c r="DP59" s="48">
        <v>-114296</v>
      </c>
      <c r="DQ59" s="44">
        <v>-109751</v>
      </c>
      <c r="DR59" s="45">
        <f t="shared" si="1814"/>
        <v>4.1411923353773542E-2</v>
      </c>
      <c r="DS59" s="48">
        <v>-116048</v>
      </c>
      <c r="DT59" s="44">
        <v>-107387</v>
      </c>
      <c r="DU59" s="45">
        <f t="shared" si="1815"/>
        <v>8.0652220473614131E-2</v>
      </c>
      <c r="DV59" s="48">
        <v>-120116</v>
      </c>
      <c r="DW59" s="44">
        <v>-115671</v>
      </c>
      <c r="DX59" s="45">
        <f t="shared" si="1816"/>
        <v>3.8427955148654373E-2</v>
      </c>
      <c r="DY59" s="48">
        <v>-228909</v>
      </c>
      <c r="DZ59" s="44">
        <v>-220250</v>
      </c>
      <c r="EA59" s="45">
        <f t="shared" si="1817"/>
        <v>3.9314415437003404E-2</v>
      </c>
      <c r="EB59" s="48">
        <v>-344957</v>
      </c>
      <c r="EC59" s="44">
        <v>-327637</v>
      </c>
      <c r="ED59" s="45">
        <f t="shared" si="1818"/>
        <v>5.2863382340822315E-2</v>
      </c>
      <c r="EE59" s="48">
        <v>-465073</v>
      </c>
      <c r="EF59" s="44">
        <v>-443308</v>
      </c>
      <c r="EG59" s="45">
        <f t="shared" si="1819"/>
        <v>4.9096790493291347E-2</v>
      </c>
      <c r="EH59" s="46"/>
      <c r="EI59" s="48">
        <v>-120358</v>
      </c>
      <c r="EJ59" s="44">
        <v>-114613</v>
      </c>
      <c r="EK59" s="45">
        <f t="shared" si="1820"/>
        <v>5.0125203947196217E-2</v>
      </c>
      <c r="EL59" s="48">
        <v>-119179</v>
      </c>
      <c r="EM59" s="44">
        <v>-114296</v>
      </c>
      <c r="EN59" s="45">
        <f t="shared" si="1821"/>
        <v>4.2722404983551482E-2</v>
      </c>
      <c r="EO59" s="48">
        <v>-129340</v>
      </c>
      <c r="EP59" s="44">
        <v>-116048</v>
      </c>
      <c r="EQ59" s="45">
        <f t="shared" si="1822"/>
        <v>0.11453881152626499</v>
      </c>
      <c r="ER59" s="48">
        <v>-136191</v>
      </c>
      <c r="ES59" s="44">
        <v>-120116</v>
      </c>
      <c r="ET59" s="45">
        <f t="shared" si="1823"/>
        <v>0.13382896533351094</v>
      </c>
      <c r="EU59" s="48">
        <v>-239537</v>
      </c>
      <c r="EV59" s="44">
        <v>-228909</v>
      </c>
      <c r="EW59" s="45">
        <f t="shared" si="1824"/>
        <v>4.6428930273602176E-2</v>
      </c>
      <c r="EX59" s="48">
        <v>-368877</v>
      </c>
      <c r="EY59" s="44">
        <v>-344957</v>
      </c>
      <c r="EZ59" s="45">
        <f t="shared" si="1825"/>
        <v>6.9341975956423552E-2</v>
      </c>
      <c r="FA59" s="48">
        <v>-505068</v>
      </c>
      <c r="FB59" s="44">
        <v>-465073</v>
      </c>
      <c r="FC59" s="45">
        <f t="shared" si="1826"/>
        <v>8.5997252044302724E-2</v>
      </c>
      <c r="FD59" s="46"/>
      <c r="FE59" s="48">
        <v>142192</v>
      </c>
      <c r="FF59" s="44">
        <v>120358</v>
      </c>
      <c r="FG59" s="45">
        <f t="shared" si="1827"/>
        <v>0.18140879708868543</v>
      </c>
      <c r="FH59" s="48">
        <v>141235</v>
      </c>
      <c r="FI59" s="44">
        <v>119179</v>
      </c>
      <c r="FJ59" s="45">
        <f t="shared" si="1828"/>
        <v>0.18506616098473724</v>
      </c>
      <c r="FK59" s="48">
        <v>139636</v>
      </c>
      <c r="FL59" s="44">
        <v>129340</v>
      </c>
      <c r="FM59" s="45">
        <f t="shared" si="1829"/>
        <v>7.9604144116282666E-2</v>
      </c>
      <c r="FN59" s="48">
        <v>131708</v>
      </c>
      <c r="FO59" s="44">
        <v>136191</v>
      </c>
      <c r="FP59" s="45">
        <f t="shared" si="1830"/>
        <v>-3.2917006263262626E-2</v>
      </c>
      <c r="FQ59" s="48">
        <v>283427</v>
      </c>
      <c r="FR59" s="44">
        <v>239537</v>
      </c>
      <c r="FS59" s="45">
        <f t="shared" si="1831"/>
        <v>0.18322847827266769</v>
      </c>
      <c r="FT59" s="48">
        <v>423063</v>
      </c>
      <c r="FU59" s="44">
        <v>368877</v>
      </c>
      <c r="FV59" s="45">
        <f t="shared" si="1832"/>
        <v>0.14689449328638002</v>
      </c>
      <c r="FW59" s="48">
        <v>554771</v>
      </c>
      <c r="FX59" s="44">
        <v>505068</v>
      </c>
      <c r="FY59" s="45">
        <f t="shared" si="1833"/>
        <v>9.8408531128481705E-2</v>
      </c>
      <c r="GA59" s="48">
        <v>147795</v>
      </c>
      <c r="GB59" s="44">
        <v>142192</v>
      </c>
      <c r="GC59" s="45">
        <f t="shared" si="1775"/>
        <v>3.9404467199279848E-2</v>
      </c>
      <c r="GD59" s="48">
        <v>149603</v>
      </c>
      <c r="GE59" s="44">
        <v>141235</v>
      </c>
      <c r="GF59" s="45">
        <f t="shared" si="1776"/>
        <v>5.9248769780861688E-2</v>
      </c>
      <c r="GG59" s="48">
        <v>146585</v>
      </c>
      <c r="GH59" s="44">
        <v>139636</v>
      </c>
      <c r="GI59" s="45">
        <f t="shared" si="1777"/>
        <v>4.9765103554957175E-2</v>
      </c>
      <c r="GJ59" s="48">
        <v>151020</v>
      </c>
      <c r="GK59" s="44">
        <v>131708</v>
      </c>
      <c r="GL59" s="45">
        <f t="shared" si="1778"/>
        <v>0.14662738785798887</v>
      </c>
      <c r="GM59" s="48">
        <v>297398</v>
      </c>
      <c r="GN59" s="44">
        <v>283427</v>
      </c>
      <c r="GO59" s="45">
        <f t="shared" si="1779"/>
        <v>4.9293116040461916E-2</v>
      </c>
      <c r="GP59" s="48">
        <v>443983</v>
      </c>
      <c r="GQ59" s="44">
        <v>423063</v>
      </c>
      <c r="GR59" s="45">
        <f t="shared" si="1780"/>
        <v>4.9448900045619686E-2</v>
      </c>
      <c r="GS59" s="48">
        <v>595003</v>
      </c>
      <c r="GT59" s="44">
        <v>554771</v>
      </c>
      <c r="GU59" s="45">
        <f t="shared" si="1781"/>
        <v>7.2520012762022523E-2</v>
      </c>
      <c r="GW59" s="48">
        <v>149929</v>
      </c>
      <c r="GX59" s="44">
        <v>147795</v>
      </c>
      <c r="GY59" s="45">
        <f t="shared" si="1782"/>
        <v>1.4438918772624243E-2</v>
      </c>
      <c r="GZ59" s="48">
        <v>144169</v>
      </c>
      <c r="HA59" s="44">
        <v>149603</v>
      </c>
      <c r="HB59" s="45">
        <f t="shared" si="1783"/>
        <v>-3.6322801013348664E-2</v>
      </c>
      <c r="HC59" s="48">
        <v>140846</v>
      </c>
      <c r="HD59" s="44">
        <v>146585</v>
      </c>
      <c r="HE59" s="45">
        <f t="shared" si="1784"/>
        <v>-3.9151345635638025E-2</v>
      </c>
      <c r="HF59" s="48">
        <v>139540</v>
      </c>
      <c r="HG59" s="44">
        <v>151020</v>
      </c>
      <c r="HH59" s="45">
        <f t="shared" si="1785"/>
        <v>-7.6016421666004502E-2</v>
      </c>
      <c r="HI59" s="48">
        <v>294098</v>
      </c>
      <c r="HJ59" s="44">
        <v>297398</v>
      </c>
      <c r="HK59" s="45">
        <f t="shared" si="1786"/>
        <v>-1.1096241400412914E-2</v>
      </c>
      <c r="HL59" s="48">
        <v>434944</v>
      </c>
      <c r="HM59" s="44">
        <v>443983</v>
      </c>
      <c r="HN59" s="45">
        <f t="shared" si="1787"/>
        <v>-2.0358887615066344E-2</v>
      </c>
      <c r="HO59" s="48">
        <v>574484</v>
      </c>
      <c r="HP59" s="44">
        <v>595003</v>
      </c>
      <c r="HQ59" s="45">
        <f t="shared" si="1788"/>
        <v>-3.4485540409039957E-2</v>
      </c>
      <c r="HS59" s="48">
        <v>137728</v>
      </c>
      <c r="HT59" s="44">
        <v>149929</v>
      </c>
      <c r="HU59" s="45">
        <f t="shared" si="1789"/>
        <v>-8.1378519165738447E-2</v>
      </c>
      <c r="HV59" s="48">
        <v>114961</v>
      </c>
      <c r="HW59" s="44">
        <v>144169</v>
      </c>
      <c r="HX59" s="45">
        <f t="shared" si="1790"/>
        <v>-0.20259556492727285</v>
      </c>
      <c r="HY59" s="48">
        <v>-252689</v>
      </c>
      <c r="HZ59" s="44">
        <v>140846</v>
      </c>
      <c r="IA59" s="45">
        <f t="shared" si="1791"/>
        <v>-2.7940800590716099</v>
      </c>
      <c r="IB59" s="48">
        <v>0</v>
      </c>
      <c r="IC59" s="44">
        <v>139540</v>
      </c>
      <c r="ID59" s="45">
        <f t="shared" si="1792"/>
        <v>-1</v>
      </c>
      <c r="IE59" s="48">
        <v>252689</v>
      </c>
      <c r="IF59" s="44">
        <v>294098</v>
      </c>
      <c r="IG59" s="45">
        <f t="shared" si="1793"/>
        <v>-0.14080000544036342</v>
      </c>
      <c r="IH59" s="48">
        <v>0</v>
      </c>
      <c r="II59" s="44">
        <v>434944</v>
      </c>
      <c r="IJ59" s="45">
        <f t="shared" si="1794"/>
        <v>-1</v>
      </c>
      <c r="IK59" s="48">
        <v>0</v>
      </c>
      <c r="IL59" s="44">
        <v>574484</v>
      </c>
      <c r="IM59" s="45">
        <f t="shared" si="1795"/>
        <v>-1</v>
      </c>
    </row>
    <row r="60" spans="1:247" hidden="1" outlineLevel="1">
      <c r="A60" s="49" t="s">
        <v>157</v>
      </c>
      <c r="B60" s="49" t="s">
        <v>378</v>
      </c>
      <c r="C60" s="459" t="s">
        <v>769</v>
      </c>
      <c r="D60" s="459" t="s">
        <v>771</v>
      </c>
      <c r="E60" s="459" t="s">
        <v>769</v>
      </c>
      <c r="F60" s="460"/>
      <c r="G60" s="461"/>
      <c r="H60" s="461"/>
      <c r="I60" s="462"/>
      <c r="J60" s="461"/>
      <c r="K60" s="461"/>
      <c r="L60" s="462"/>
      <c r="M60" s="461"/>
      <c r="N60" s="461"/>
      <c r="O60" s="462"/>
      <c r="P60" s="461"/>
      <c r="Q60" s="461"/>
      <c r="R60" s="462"/>
      <c r="S60" s="461"/>
      <c r="T60" s="461"/>
      <c r="U60" s="462"/>
      <c r="V60" s="461"/>
      <c r="W60" s="461"/>
      <c r="X60" s="462"/>
      <c r="Y60" s="461"/>
      <c r="Z60" s="461"/>
      <c r="AA60" s="462"/>
      <c r="AB60" s="463"/>
      <c r="AC60" s="461"/>
      <c r="AD60" s="461"/>
      <c r="AE60" s="462"/>
      <c r="AF60" s="461"/>
      <c r="AG60" s="461"/>
      <c r="AH60" s="462"/>
      <c r="AI60" s="461"/>
      <c r="AJ60" s="461"/>
      <c r="AK60" s="462"/>
      <c r="AL60" s="461"/>
      <c r="AM60" s="461"/>
      <c r="AN60" s="462"/>
      <c r="AO60" s="461"/>
      <c r="AP60" s="461"/>
      <c r="AQ60" s="462"/>
      <c r="AR60" s="461"/>
      <c r="AS60" s="461"/>
      <c r="AT60" s="462"/>
      <c r="AU60" s="461"/>
      <c r="AV60" s="461"/>
      <c r="AW60" s="462"/>
      <c r="AX60" s="463"/>
      <c r="AY60" s="461"/>
      <c r="AZ60" s="461"/>
      <c r="BA60" s="462"/>
      <c r="BB60" s="461"/>
      <c r="BC60" s="461"/>
      <c r="BD60" s="462"/>
      <c r="BE60" s="461"/>
      <c r="BF60" s="461"/>
      <c r="BG60" s="462"/>
      <c r="BH60" s="461"/>
      <c r="BI60" s="461"/>
      <c r="BJ60" s="462"/>
      <c r="BK60" s="461"/>
      <c r="BL60" s="461"/>
      <c r="BM60" s="462"/>
      <c r="BN60" s="461"/>
      <c r="BO60" s="461"/>
      <c r="BP60" s="462"/>
      <c r="BQ60" s="461"/>
      <c r="BR60" s="461"/>
      <c r="BS60" s="462"/>
      <c r="BT60" s="463"/>
      <c r="BU60" s="464"/>
      <c r="BV60" s="461"/>
      <c r="BW60" s="462"/>
      <c r="BX60" s="464"/>
      <c r="BY60" s="461"/>
      <c r="BZ60" s="462"/>
      <c r="CA60" s="464"/>
      <c r="CB60" s="461"/>
      <c r="CC60" s="462"/>
      <c r="CD60" s="464"/>
      <c r="CE60" s="461"/>
      <c r="CF60" s="462"/>
      <c r="CG60" s="464"/>
      <c r="CH60" s="461"/>
      <c r="CI60" s="462"/>
      <c r="CJ60" s="464"/>
      <c r="CK60" s="461"/>
      <c r="CL60" s="462"/>
      <c r="CM60" s="464"/>
      <c r="CN60" s="461"/>
      <c r="CO60" s="462"/>
      <c r="CP60" s="463"/>
      <c r="CQ60" s="464"/>
      <c r="CR60" s="461"/>
      <c r="CS60" s="462"/>
      <c r="CT60" s="464"/>
      <c r="CU60" s="461"/>
      <c r="CV60" s="462"/>
      <c r="CW60" s="464"/>
      <c r="CX60" s="461"/>
      <c r="CY60" s="462"/>
      <c r="CZ60" s="464"/>
      <c r="DA60" s="461"/>
      <c r="DB60" s="462"/>
      <c r="DC60" s="464"/>
      <c r="DD60" s="461"/>
      <c r="DE60" s="462"/>
      <c r="DF60" s="464"/>
      <c r="DG60" s="461"/>
      <c r="DH60" s="462"/>
      <c r="DI60" s="464"/>
      <c r="DJ60" s="461"/>
      <c r="DK60" s="462"/>
      <c r="DL60" s="463"/>
      <c r="DM60" s="465"/>
      <c r="DN60" s="466"/>
      <c r="DO60" s="467"/>
      <c r="DP60" s="465"/>
      <c r="DQ60" s="466"/>
      <c r="DR60" s="467"/>
      <c r="DS60" s="465"/>
      <c r="DT60" s="466"/>
      <c r="DU60" s="467"/>
      <c r="DV60" s="465"/>
      <c r="DW60" s="466"/>
      <c r="DX60" s="467"/>
      <c r="DY60" s="465"/>
      <c r="DZ60" s="466"/>
      <c r="EA60" s="467"/>
      <c r="EB60" s="465"/>
      <c r="EC60" s="466"/>
      <c r="ED60" s="467"/>
      <c r="EE60" s="465"/>
      <c r="EF60" s="466"/>
      <c r="EG60" s="467"/>
      <c r="EH60" s="463"/>
      <c r="EI60" s="465"/>
      <c r="EJ60" s="466"/>
      <c r="EK60" s="467"/>
      <c r="EL60" s="465"/>
      <c r="EM60" s="466"/>
      <c r="EN60" s="467"/>
      <c r="EO60" s="465"/>
      <c r="EP60" s="466"/>
      <c r="EQ60" s="467"/>
      <c r="ER60" s="465"/>
      <c r="ES60" s="466"/>
      <c r="ET60" s="467"/>
      <c r="EU60" s="465"/>
      <c r="EV60" s="466"/>
      <c r="EW60" s="467"/>
      <c r="EX60" s="465"/>
      <c r="EY60" s="466"/>
      <c r="EZ60" s="467"/>
      <c r="FA60" s="465"/>
      <c r="FB60" s="466"/>
      <c r="FC60" s="467"/>
      <c r="FD60" s="463"/>
      <c r="FE60" s="465">
        <f>FE33</f>
        <v>355284</v>
      </c>
      <c r="FF60" s="466">
        <f>FF33</f>
        <v>334351</v>
      </c>
      <c r="FG60" s="467">
        <f t="shared" ref="FG60" si="1869">(FE60-FF60)/ABS(FF60)</f>
        <v>6.260785820888827E-2</v>
      </c>
      <c r="FH60" s="465">
        <f>FH33</f>
        <v>343609</v>
      </c>
      <c r="FI60" s="466">
        <f>FI33</f>
        <v>382484</v>
      </c>
      <c r="FJ60" s="467">
        <f t="shared" ref="FJ60" si="1870">(FH60-FI60)/ABS(FI60)</f>
        <v>-0.10163823846226247</v>
      </c>
      <c r="FK60" s="465">
        <f>FK33</f>
        <v>277996</v>
      </c>
      <c r="FL60" s="466">
        <f>FL33</f>
        <v>381673</v>
      </c>
      <c r="FM60" s="467">
        <f t="shared" ref="FM60" si="1871">(FK60-FL60)/ABS(FL60)</f>
        <v>-0.27163828722492817</v>
      </c>
      <c r="FN60" s="465">
        <f>FN33</f>
        <v>451618</v>
      </c>
      <c r="FO60" s="466">
        <f>FO33</f>
        <v>460234</v>
      </c>
      <c r="FP60" s="467">
        <f t="shared" ref="FP60" si="1872">(FN60-FO60)/ABS(FO60)</f>
        <v>-1.8720911536305444E-2</v>
      </c>
      <c r="FQ60" s="465">
        <f>FQ33</f>
        <v>698893</v>
      </c>
      <c r="FR60" s="466">
        <f>FR33</f>
        <v>716835</v>
      </c>
      <c r="FS60" s="467">
        <f t="shared" ref="FS60" si="1873">(FQ60-FR60)/ABS(FR60)</f>
        <v>-2.5029469822204553E-2</v>
      </c>
      <c r="FT60" s="465">
        <f>FT33</f>
        <v>976889</v>
      </c>
      <c r="FU60" s="466">
        <f>FU33</f>
        <v>1098508</v>
      </c>
      <c r="FV60" s="467">
        <f t="shared" ref="FV60" si="1874">(FT60-FU60)/ABS(FU60)</f>
        <v>-0.11071289421651913</v>
      </c>
      <c r="FW60" s="465">
        <f>FW33</f>
        <v>1428507</v>
      </c>
      <c r="FX60" s="466">
        <f>FX33</f>
        <v>1558742</v>
      </c>
      <c r="FY60" s="467">
        <f t="shared" ref="FY60" si="1875">(FW60-FX60)/ABS(FX60)</f>
        <v>-8.3551351025378154E-2</v>
      </c>
      <c r="GA60" s="465">
        <f>GA33</f>
        <v>246799</v>
      </c>
      <c r="GB60" s="466">
        <f>GB33</f>
        <v>355284</v>
      </c>
      <c r="GC60" s="467">
        <f t="shared" ref="GC60" si="1876">(GA60-GB60)/ABS(GB60)</f>
        <v>-0.30534727147859175</v>
      </c>
      <c r="GD60" s="465">
        <f>GD33</f>
        <v>299659</v>
      </c>
      <c r="GE60" s="466">
        <f>GE33</f>
        <v>343609</v>
      </c>
      <c r="GF60" s="467">
        <f t="shared" ref="GF60" si="1877">(GD60-GE60)/ABS(GE60)</f>
        <v>-0.1279070105847053</v>
      </c>
      <c r="GG60" s="465">
        <f>GG33</f>
        <v>291722</v>
      </c>
      <c r="GH60" s="466">
        <f>GH33</f>
        <v>277996</v>
      </c>
      <c r="GI60" s="467">
        <f t="shared" ref="GI60" si="1878">(GG60-GH60)/ABS(GH60)</f>
        <v>4.9374811148361848E-2</v>
      </c>
      <c r="GJ60" s="465">
        <f>GJ33</f>
        <v>571477</v>
      </c>
      <c r="GK60" s="466">
        <f>GK33</f>
        <v>451618</v>
      </c>
      <c r="GL60" s="467">
        <f t="shared" ref="GL60" si="1879">(GJ60-GK60)/ABS(GK60)</f>
        <v>0.26539907621042563</v>
      </c>
      <c r="GM60" s="465">
        <f>GM33</f>
        <v>546458</v>
      </c>
      <c r="GN60" s="466">
        <f>GN33</f>
        <v>698893</v>
      </c>
      <c r="GO60" s="467">
        <f t="shared" ref="GO60" si="1880">(GM60-GN60)/ABS(GN60)</f>
        <v>-0.21810920985043492</v>
      </c>
      <c r="GP60" s="465">
        <f>GP33</f>
        <v>838180</v>
      </c>
      <c r="GQ60" s="466">
        <f>GQ33</f>
        <v>976889</v>
      </c>
      <c r="GR60" s="467">
        <f t="shared" ref="GR60" si="1881">(GP60-GQ60)/ABS(GQ60)</f>
        <v>-0.14199054344966522</v>
      </c>
      <c r="GS60" s="465">
        <f>GS33</f>
        <v>1409657</v>
      </c>
      <c r="GT60" s="466">
        <f>GT33</f>
        <v>1428507</v>
      </c>
      <c r="GU60" s="467">
        <f t="shared" ref="GU60" si="1882">(GS60-GT60)/ABS(GT60)</f>
        <v>-1.3195595121339972E-2</v>
      </c>
      <c r="GW60" s="465">
        <f>GW33</f>
        <v>386377</v>
      </c>
      <c r="GX60" s="466">
        <f>GX33</f>
        <v>246799</v>
      </c>
      <c r="GY60" s="467">
        <f t="shared" ref="GY60" si="1883">(GW60-GX60)/ABS(GX60)</f>
        <v>0.56555334502976107</v>
      </c>
      <c r="GZ60" s="465">
        <f>GZ33</f>
        <v>483895</v>
      </c>
      <c r="HA60" s="466">
        <f>HA33</f>
        <v>299659</v>
      </c>
      <c r="HB60" s="467">
        <f t="shared" ref="HB60" si="1884">(GZ60-HA60)/ABS(HA60)</f>
        <v>0.6148188440861112</v>
      </c>
      <c r="HC60" s="465">
        <f>HC33</f>
        <v>460222</v>
      </c>
      <c r="HD60" s="466">
        <f>HD33</f>
        <v>291722</v>
      </c>
      <c r="HE60" s="467">
        <f t="shared" ref="HE60" si="1885">(HC60-HD60)/ABS(HD60)</f>
        <v>0.57760470585009016</v>
      </c>
      <c r="HF60" s="465">
        <f>HF33</f>
        <v>574339</v>
      </c>
      <c r="HG60" s="466">
        <f>HG33</f>
        <v>571477</v>
      </c>
      <c r="HH60" s="467">
        <f t="shared" ref="HH60" si="1886">(HF60-HG60)/ABS(HG60)</f>
        <v>5.0080755655958157E-3</v>
      </c>
      <c r="HI60" s="465">
        <f>HI33</f>
        <v>870270</v>
      </c>
      <c r="HJ60" s="466">
        <f>HJ33</f>
        <v>546458</v>
      </c>
      <c r="HK60" s="467">
        <f t="shared" ref="HK60" si="1887">(HI60-HJ60)/ABS(HJ60)</f>
        <v>0.59256521086707492</v>
      </c>
      <c r="HL60" s="465">
        <f>HL33</f>
        <v>1330492</v>
      </c>
      <c r="HM60" s="466">
        <f>HM33</f>
        <v>838180</v>
      </c>
      <c r="HN60" s="467">
        <f t="shared" ref="HN60" si="1888">(HL60-HM60)/ABS(HM60)</f>
        <v>0.58735832398768761</v>
      </c>
      <c r="HO60" s="465">
        <f>HO33</f>
        <v>1904831</v>
      </c>
      <c r="HP60" s="466">
        <f>HP33</f>
        <v>1409657</v>
      </c>
      <c r="HQ60" s="467">
        <f t="shared" ref="HQ60" si="1889">(HO60-HP60)/ABS(HP60)</f>
        <v>0.35127268548306434</v>
      </c>
      <c r="HS60" s="465">
        <f>HS33</f>
        <v>442017</v>
      </c>
      <c r="HT60" s="466">
        <f>HT33</f>
        <v>386377</v>
      </c>
      <c r="HU60" s="467">
        <f t="shared" ref="HU60" si="1890">(HS60-HT60)/ABS(HT60)</f>
        <v>0.14400443090556633</v>
      </c>
      <c r="HV60" s="465">
        <f>HV33</f>
        <v>499302</v>
      </c>
      <c r="HW60" s="466">
        <f>HW33</f>
        <v>483895</v>
      </c>
      <c r="HX60" s="467">
        <f t="shared" ref="HX60" si="1891">(HV60-HW60)/ABS(HW60)</f>
        <v>3.1839551968918876E-2</v>
      </c>
      <c r="HY60" s="465">
        <f>HY33</f>
        <v>-941319</v>
      </c>
      <c r="HZ60" s="466">
        <f>HZ33</f>
        <v>460222</v>
      </c>
      <c r="IA60" s="467">
        <f t="shared" ref="IA60" si="1892">(HY60-HZ60)/ABS(HZ60)</f>
        <v>-3.0453585443546811</v>
      </c>
      <c r="IB60" s="465">
        <f>IB33</f>
        <v>0</v>
      </c>
      <c r="IC60" s="466">
        <f>IC33</f>
        <v>574339</v>
      </c>
      <c r="ID60" s="467">
        <f t="shared" ref="ID60" si="1893">(IB60-IC60)/ABS(IC60)</f>
        <v>-1</v>
      </c>
      <c r="IE60" s="465">
        <f>IE33</f>
        <v>941319</v>
      </c>
      <c r="IF60" s="466">
        <f>IF33</f>
        <v>870270</v>
      </c>
      <c r="IG60" s="467">
        <f t="shared" ref="IG60" si="1894">(IE60-IF60)/ABS(IF60)</f>
        <v>8.1640180633596474E-2</v>
      </c>
      <c r="IH60" s="465">
        <f>IH33</f>
        <v>0</v>
      </c>
      <c r="II60" s="466">
        <f>II33</f>
        <v>1330492</v>
      </c>
      <c r="IJ60" s="467">
        <f t="shared" ref="IJ60" si="1895">(IH60-II60)/ABS(II60)</f>
        <v>-1</v>
      </c>
      <c r="IK60" s="465">
        <f>IK33</f>
        <v>0</v>
      </c>
      <c r="IL60" s="466">
        <f>IL33</f>
        <v>1904831</v>
      </c>
      <c r="IM60" s="467">
        <f t="shared" ref="IM60" si="1896">(IK60-IL60)/ABS(IL60)</f>
        <v>-1</v>
      </c>
    </row>
    <row r="61" spans="1:247" hidden="1" outlineLevel="1">
      <c r="A61" s="20"/>
      <c r="B61" s="20"/>
      <c r="C61" s="19"/>
      <c r="D61" s="19"/>
      <c r="E61" s="19"/>
      <c r="F61" s="19"/>
      <c r="G61" s="19"/>
      <c r="H61" s="19"/>
      <c r="I61" s="98"/>
      <c r="J61" s="19"/>
      <c r="K61" s="19"/>
      <c r="L61" s="98"/>
      <c r="M61" s="19"/>
      <c r="N61" s="19"/>
      <c r="O61" s="98"/>
      <c r="P61" s="19"/>
      <c r="Q61" s="19"/>
      <c r="R61" s="98"/>
      <c r="S61" s="19"/>
      <c r="T61" s="19"/>
      <c r="U61" s="98"/>
      <c r="V61" s="19"/>
      <c r="W61" s="19"/>
      <c r="X61" s="98"/>
      <c r="Y61" s="19"/>
      <c r="Z61" s="19"/>
      <c r="AA61" s="98"/>
      <c r="AB61" s="98"/>
      <c r="AC61" s="19"/>
      <c r="AD61" s="19"/>
      <c r="AE61" s="98"/>
      <c r="AF61" s="19"/>
      <c r="AG61" s="19"/>
      <c r="AH61" s="98"/>
      <c r="AI61" s="19"/>
      <c r="AJ61" s="19"/>
      <c r="AK61" s="98"/>
      <c r="AL61" s="19"/>
      <c r="AM61" s="19"/>
      <c r="AN61" s="98"/>
      <c r="AO61" s="19"/>
      <c r="AP61" s="19"/>
      <c r="AQ61" s="98"/>
      <c r="AS61" s="19"/>
      <c r="AT61" s="98"/>
      <c r="AU61" s="25"/>
      <c r="AV61" s="19"/>
      <c r="AW61" s="98"/>
      <c r="AX61" s="98"/>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M61" s="25"/>
      <c r="DN61" s="25"/>
      <c r="DO61" s="25"/>
      <c r="DP61" s="25"/>
      <c r="DQ61" s="25"/>
      <c r="DR61" s="25"/>
      <c r="DS61" s="25"/>
      <c r="DT61" s="25"/>
      <c r="DU61" s="25"/>
      <c r="DV61" s="25"/>
      <c r="DW61" s="25"/>
      <c r="DX61" s="25"/>
      <c r="DY61" s="25"/>
      <c r="DZ61" s="25"/>
      <c r="EA61" s="25"/>
      <c r="EB61" s="25"/>
      <c r="EC61" s="25"/>
      <c r="ED61" s="25"/>
      <c r="EE61" s="25"/>
      <c r="EF61" s="25"/>
      <c r="EG61" s="25"/>
      <c r="EI61" s="25"/>
      <c r="EJ61" s="25"/>
      <c r="EK61" s="25"/>
      <c r="EL61" s="25"/>
      <c r="EM61" s="25"/>
      <c r="EN61" s="25"/>
      <c r="EO61" s="25"/>
      <c r="EP61" s="25"/>
      <c r="EQ61" s="25"/>
      <c r="ER61" s="25"/>
      <c r="ES61" s="25"/>
      <c r="ET61" s="25"/>
      <c r="EU61" s="25"/>
      <c r="EV61" s="25"/>
      <c r="EW61" s="25"/>
      <c r="EX61" s="25"/>
      <c r="EY61" s="25"/>
      <c r="EZ61" s="25"/>
      <c r="FA61" s="25"/>
      <c r="FB61" s="25"/>
      <c r="FC61" s="25"/>
      <c r="FE61" s="27">
        <f>SUM(FE56:FE59)-FE60</f>
        <v>0</v>
      </c>
      <c r="FF61" s="27">
        <f>SUM(FF56:FF59)-FF60</f>
        <v>0</v>
      </c>
      <c r="FG61" s="25"/>
      <c r="FH61" s="27">
        <f>SUM(FH56:FH59)-FH60</f>
        <v>0</v>
      </c>
      <c r="FI61" s="27">
        <f>SUM(FI56:FI59)-FI60</f>
        <v>0</v>
      </c>
      <c r="FJ61" s="25"/>
      <c r="FK61" s="27">
        <f>SUM(FK56:FK59)-FK60</f>
        <v>0</v>
      </c>
      <c r="FL61" s="27">
        <f>SUM(FL56:FL59)-FL60</f>
        <v>0</v>
      </c>
      <c r="FM61" s="25"/>
      <c r="FN61" s="27">
        <f>SUM(FN56:FN59)-FN60</f>
        <v>0</v>
      </c>
      <c r="FO61" s="27">
        <f>SUM(FO56:FO59)-FO60</f>
        <v>0</v>
      </c>
      <c r="FP61" s="25"/>
      <c r="FQ61" s="27">
        <f>SUM(FQ56:FQ59)-FQ60</f>
        <v>0</v>
      </c>
      <c r="FR61" s="27">
        <f>SUM(FR56:FR59)-FR60</f>
        <v>0</v>
      </c>
      <c r="FS61" s="25"/>
      <c r="FT61" s="27">
        <f>SUM(FT56:FT59)-FT60</f>
        <v>0</v>
      </c>
      <c r="FU61" s="27">
        <f>SUM(FU56:FU59)-FU60</f>
        <v>0</v>
      </c>
      <c r="FV61" s="25"/>
      <c r="FW61" s="27">
        <f>SUM(FW56:FW59)-FW60</f>
        <v>0</v>
      </c>
      <c r="FX61" s="27">
        <f>SUM(FX56:FX59)-FX60</f>
        <v>0</v>
      </c>
      <c r="FY61" s="25"/>
      <c r="GA61" s="27">
        <f>SUM(GA56:GA59)-GA60</f>
        <v>0</v>
      </c>
      <c r="GB61" s="27">
        <f>SUM(GB56:GB59)-GB60</f>
        <v>0</v>
      </c>
      <c r="GC61" s="25"/>
      <c r="GD61" s="27">
        <f>SUM(GD56:GD59)-GD60</f>
        <v>0</v>
      </c>
      <c r="GE61" s="27">
        <f>SUM(GE56:GE59)-GE60</f>
        <v>0</v>
      </c>
      <c r="GF61" s="25"/>
      <c r="GG61" s="27">
        <f>SUM(GG56:GG59)-GG60</f>
        <v>0</v>
      </c>
      <c r="GH61" s="27">
        <f>SUM(GH56:GH59)-GH60</f>
        <v>0</v>
      </c>
      <c r="GI61" s="25"/>
      <c r="GJ61" s="27">
        <f>SUM(GJ56:GJ59)-GJ60</f>
        <v>0</v>
      </c>
      <c r="GK61" s="27">
        <f>SUM(GK56:GK59)-GK60</f>
        <v>0</v>
      </c>
      <c r="GL61" s="25"/>
      <c r="GM61" s="27">
        <f>SUM(GM56:GM59)-GM60</f>
        <v>0</v>
      </c>
      <c r="GN61" s="27">
        <f>SUM(GN56:GN59)-GN60</f>
        <v>0</v>
      </c>
      <c r="GO61" s="25"/>
      <c r="GP61" s="27">
        <f>SUM(GP56:GP59)-GP60</f>
        <v>0</v>
      </c>
      <c r="GQ61" s="27">
        <f>SUM(GQ56:GQ59)-GQ60</f>
        <v>0</v>
      </c>
      <c r="GR61" s="25"/>
      <c r="GS61" s="27">
        <f>SUM(GS56:GS59)-GS60</f>
        <v>0</v>
      </c>
      <c r="GT61" s="27">
        <f>SUM(GT56:GT59)-GT60</f>
        <v>0</v>
      </c>
      <c r="GU61" s="25"/>
      <c r="GW61" s="27">
        <f>SUM(GW56:GW59)-GW60</f>
        <v>0</v>
      </c>
      <c r="GX61" s="27">
        <f>SUM(GX56:GX59)-GX60</f>
        <v>0</v>
      </c>
      <c r="GY61" s="25"/>
      <c r="GZ61" s="27">
        <f>SUM(GZ56:GZ59)-GZ60</f>
        <v>0</v>
      </c>
      <c r="HA61" s="27">
        <f>SUM(HA56:HA59)-HA60</f>
        <v>0</v>
      </c>
      <c r="HB61" s="25"/>
      <c r="HC61" s="27">
        <f>SUM(HC56:HC59)-HC60</f>
        <v>0</v>
      </c>
      <c r="HD61" s="27">
        <f>SUM(HD56:HD59)-HD60</f>
        <v>0</v>
      </c>
      <c r="HE61" s="25"/>
      <c r="HF61" s="27">
        <f>SUM(HF56:HF59)-HF60</f>
        <v>0</v>
      </c>
      <c r="HG61" s="27">
        <f>SUM(HG56:HG59)-HG60</f>
        <v>0</v>
      </c>
      <c r="HH61" s="25"/>
      <c r="HI61" s="27">
        <f>SUM(HI56:HI59)-HI60</f>
        <v>0</v>
      </c>
      <c r="HJ61" s="27">
        <f>SUM(HJ56:HJ59)-HJ60</f>
        <v>0</v>
      </c>
      <c r="HK61" s="25"/>
      <c r="HL61" s="27">
        <f>SUM(HL56:HL59)-HL60</f>
        <v>0</v>
      </c>
      <c r="HM61" s="27">
        <f>SUM(HM56:HM59)-HM60</f>
        <v>0</v>
      </c>
      <c r="HN61" s="25"/>
      <c r="HO61" s="27">
        <f>SUM(HO56:HO59)-HO60</f>
        <v>0</v>
      </c>
      <c r="HP61" s="27">
        <f>SUM(HP56:HP59)-HP60</f>
        <v>0</v>
      </c>
      <c r="HQ61" s="25"/>
      <c r="HS61" s="27">
        <f>SUM(HS56:HS59)-HS60</f>
        <v>0</v>
      </c>
      <c r="HT61" s="27">
        <f>SUM(HT56:HT59)-HT60</f>
        <v>0</v>
      </c>
      <c r="HU61" s="25"/>
      <c r="HV61" s="27">
        <f>SUM(HV56:HV59)-HV60</f>
        <v>0</v>
      </c>
      <c r="HW61" s="27">
        <f>SUM(HW56:HW59)-HW60</f>
        <v>0</v>
      </c>
      <c r="HX61" s="25"/>
      <c r="HY61" s="27">
        <f>SUM(HY56:HY59)-HY60</f>
        <v>0</v>
      </c>
      <c r="HZ61" s="27">
        <f>SUM(HZ56:HZ59)-HZ60</f>
        <v>0</v>
      </c>
      <c r="IA61" s="25"/>
      <c r="IB61" s="27">
        <f>SUM(IB56:IB59)-IB60</f>
        <v>0</v>
      </c>
      <c r="IC61" s="27">
        <f>SUM(IC56:IC59)-IC60</f>
        <v>0</v>
      </c>
      <c r="ID61" s="25"/>
      <c r="IE61" s="27">
        <f>SUM(IE56:IE59)-IE60</f>
        <v>0</v>
      </c>
      <c r="IF61" s="27">
        <f>SUM(IF56:IF59)-IF60</f>
        <v>0</v>
      </c>
      <c r="IG61" s="25"/>
      <c r="IH61" s="27">
        <f>SUM(IH56:IH59)-IH60</f>
        <v>0</v>
      </c>
      <c r="II61" s="27">
        <f>SUM(II56:II59)-II60</f>
        <v>0</v>
      </c>
      <c r="IJ61" s="25"/>
      <c r="IK61" s="27">
        <f>SUM(IK56:IK59)-IK60</f>
        <v>0</v>
      </c>
      <c r="IL61" s="27">
        <f>SUM(IL56:IL59)-IL60</f>
        <v>0</v>
      </c>
      <c r="IM61" s="25"/>
    </row>
    <row r="62" spans="1:247" s="39" customFormat="1" ht="15.75" hidden="1" outlineLevel="1" thickBot="1">
      <c r="A62" s="41" t="s">
        <v>194</v>
      </c>
      <c r="B62" s="41"/>
      <c r="C62" s="444" t="s">
        <v>194</v>
      </c>
      <c r="D62" s="445" t="s">
        <v>145</v>
      </c>
      <c r="E62" s="445" t="s">
        <v>722</v>
      </c>
      <c r="F62" s="445"/>
      <c r="G62" s="446" t="s">
        <v>355</v>
      </c>
      <c r="H62" s="447" t="s">
        <v>362</v>
      </c>
      <c r="I62" s="448" t="s">
        <v>303</v>
      </c>
      <c r="J62" s="374" t="s">
        <v>354</v>
      </c>
      <c r="K62" s="447" t="s">
        <v>361</v>
      </c>
      <c r="L62" s="448" t="s">
        <v>303</v>
      </c>
      <c r="M62" s="374" t="s">
        <v>353</v>
      </c>
      <c r="N62" s="447" t="s">
        <v>360</v>
      </c>
      <c r="O62" s="448" t="s">
        <v>303</v>
      </c>
      <c r="P62" s="374" t="s">
        <v>352</v>
      </c>
      <c r="Q62" s="447" t="s">
        <v>359</v>
      </c>
      <c r="R62" s="448" t="s">
        <v>303</v>
      </c>
      <c r="S62" s="374" t="s">
        <v>351</v>
      </c>
      <c r="T62" s="447" t="s">
        <v>358</v>
      </c>
      <c r="U62" s="448" t="s">
        <v>303</v>
      </c>
      <c r="V62" s="374" t="s">
        <v>350</v>
      </c>
      <c r="W62" s="447" t="s">
        <v>357</v>
      </c>
      <c r="X62" s="448" t="s">
        <v>303</v>
      </c>
      <c r="Y62" s="374" t="s">
        <v>349</v>
      </c>
      <c r="Z62" s="369" t="s">
        <v>356</v>
      </c>
      <c r="AA62" s="448" t="s">
        <v>303</v>
      </c>
      <c r="AB62" s="449"/>
      <c r="AC62" s="369" t="s">
        <v>342</v>
      </c>
      <c r="AD62" s="369" t="s">
        <v>355</v>
      </c>
      <c r="AE62" s="448" t="s">
        <v>303</v>
      </c>
      <c r="AF62" s="374" t="s">
        <v>343</v>
      </c>
      <c r="AG62" s="369" t="s">
        <v>354</v>
      </c>
      <c r="AH62" s="448" t="s">
        <v>303</v>
      </c>
      <c r="AI62" s="374" t="s">
        <v>344</v>
      </c>
      <c r="AJ62" s="369" t="s">
        <v>353</v>
      </c>
      <c r="AK62" s="448" t="s">
        <v>303</v>
      </c>
      <c r="AL62" s="374" t="s">
        <v>345</v>
      </c>
      <c r="AM62" s="369" t="s">
        <v>352</v>
      </c>
      <c r="AN62" s="448" t="s">
        <v>303</v>
      </c>
      <c r="AO62" s="374" t="s">
        <v>346</v>
      </c>
      <c r="AP62" s="369" t="s">
        <v>351</v>
      </c>
      <c r="AQ62" s="448" t="s">
        <v>303</v>
      </c>
      <c r="AR62" s="369" t="s">
        <v>347</v>
      </c>
      <c r="AS62" s="369" t="s">
        <v>350</v>
      </c>
      <c r="AT62" s="448" t="s">
        <v>303</v>
      </c>
      <c r="AU62" s="369" t="s">
        <v>348</v>
      </c>
      <c r="AV62" s="369" t="s">
        <v>349</v>
      </c>
      <c r="AW62" s="371" t="s">
        <v>303</v>
      </c>
      <c r="AX62" s="450"/>
      <c r="AY62" s="369" t="s">
        <v>168</v>
      </c>
      <c r="AZ62" s="369" t="s">
        <v>342</v>
      </c>
      <c r="BA62" s="448" t="s">
        <v>303</v>
      </c>
      <c r="BB62" s="374" t="s">
        <v>169</v>
      </c>
      <c r="BC62" s="369" t="s">
        <v>343</v>
      </c>
      <c r="BD62" s="448" t="s">
        <v>303</v>
      </c>
      <c r="BE62" s="374" t="s">
        <v>170</v>
      </c>
      <c r="BF62" s="369" t="s">
        <v>344</v>
      </c>
      <c r="BG62" s="448" t="s">
        <v>303</v>
      </c>
      <c r="BH62" s="374" t="s">
        <v>171</v>
      </c>
      <c r="BI62" s="369" t="s">
        <v>345</v>
      </c>
      <c r="BJ62" s="448" t="s">
        <v>303</v>
      </c>
      <c r="BK62" s="374" t="s">
        <v>231</v>
      </c>
      <c r="BL62" s="369" t="s">
        <v>346</v>
      </c>
      <c r="BM62" s="448" t="s">
        <v>303</v>
      </c>
      <c r="BN62" s="374" t="s">
        <v>233</v>
      </c>
      <c r="BO62" s="369" t="s">
        <v>347</v>
      </c>
      <c r="BP62" s="448" t="s">
        <v>303</v>
      </c>
      <c r="BQ62" s="374" t="s">
        <v>273</v>
      </c>
      <c r="BR62" s="369" t="s">
        <v>348</v>
      </c>
      <c r="BS62" s="448" t="s">
        <v>303</v>
      </c>
      <c r="BT62" s="450"/>
      <c r="BU62" s="374" t="s">
        <v>132</v>
      </c>
      <c r="BV62" s="369" t="s">
        <v>168</v>
      </c>
      <c r="BW62" s="448" t="s">
        <v>303</v>
      </c>
      <c r="BX62" s="374" t="s">
        <v>154</v>
      </c>
      <c r="BY62" s="369" t="s">
        <v>169</v>
      </c>
      <c r="BZ62" s="448" t="s">
        <v>303</v>
      </c>
      <c r="CA62" s="374" t="s">
        <v>155</v>
      </c>
      <c r="CB62" s="369" t="s">
        <v>170</v>
      </c>
      <c r="CC62" s="448" t="s">
        <v>303</v>
      </c>
      <c r="CD62" s="374" t="s">
        <v>156</v>
      </c>
      <c r="CE62" s="369" t="s">
        <v>171</v>
      </c>
      <c r="CF62" s="448" t="s">
        <v>303</v>
      </c>
      <c r="CG62" s="374" t="s">
        <v>230</v>
      </c>
      <c r="CH62" s="369" t="s">
        <v>231</v>
      </c>
      <c r="CI62" s="448" t="s">
        <v>303</v>
      </c>
      <c r="CJ62" s="374" t="s">
        <v>232</v>
      </c>
      <c r="CK62" s="369" t="s">
        <v>233</v>
      </c>
      <c r="CL62" s="448" t="s">
        <v>303</v>
      </c>
      <c r="CM62" s="374" t="s">
        <v>272</v>
      </c>
      <c r="CN62" s="369" t="s">
        <v>273</v>
      </c>
      <c r="CO62" s="448" t="s">
        <v>303</v>
      </c>
      <c r="CP62" s="450"/>
      <c r="CQ62" s="374" t="s">
        <v>580</v>
      </c>
      <c r="CR62" s="369" t="s">
        <v>132</v>
      </c>
      <c r="CS62" s="448" t="s">
        <v>303</v>
      </c>
      <c r="CT62" s="374" t="s">
        <v>581</v>
      </c>
      <c r="CU62" s="369" t="s">
        <v>154</v>
      </c>
      <c r="CV62" s="448" t="s">
        <v>303</v>
      </c>
      <c r="CW62" s="374" t="s">
        <v>582</v>
      </c>
      <c r="CX62" s="369" t="s">
        <v>155</v>
      </c>
      <c r="CY62" s="448" t="s">
        <v>303</v>
      </c>
      <c r="CZ62" s="374" t="s">
        <v>583</v>
      </c>
      <c r="DA62" s="369" t="s">
        <v>156</v>
      </c>
      <c r="DB62" s="448" t="s">
        <v>303</v>
      </c>
      <c r="DC62" s="374" t="s">
        <v>584</v>
      </c>
      <c r="DD62" s="369" t="s">
        <v>230</v>
      </c>
      <c r="DE62" s="448" t="s">
        <v>303</v>
      </c>
      <c r="DF62" s="374" t="s">
        <v>585</v>
      </c>
      <c r="DG62" s="369" t="s">
        <v>232</v>
      </c>
      <c r="DH62" s="448" t="s">
        <v>303</v>
      </c>
      <c r="DI62" s="374" t="s">
        <v>586</v>
      </c>
      <c r="DJ62" s="369" t="s">
        <v>272</v>
      </c>
      <c r="DK62" s="448" t="s">
        <v>303</v>
      </c>
      <c r="DL62" s="450"/>
      <c r="DM62" s="374" t="s">
        <v>606</v>
      </c>
      <c r="DN62" s="369" t="s">
        <v>580</v>
      </c>
      <c r="DO62" s="448" t="s">
        <v>303</v>
      </c>
      <c r="DP62" s="374" t="s">
        <v>607</v>
      </c>
      <c r="DQ62" s="369" t="s">
        <v>581</v>
      </c>
      <c r="DR62" s="448" t="s">
        <v>303</v>
      </c>
      <c r="DS62" s="374" t="s">
        <v>608</v>
      </c>
      <c r="DT62" s="369" t="s">
        <v>582</v>
      </c>
      <c r="DU62" s="448" t="s">
        <v>303</v>
      </c>
      <c r="DV62" s="374" t="s">
        <v>609</v>
      </c>
      <c r="DW62" s="369" t="s">
        <v>583</v>
      </c>
      <c r="DX62" s="448" t="s">
        <v>303</v>
      </c>
      <c r="DY62" s="374" t="s">
        <v>610</v>
      </c>
      <c r="DZ62" s="369" t="s">
        <v>584</v>
      </c>
      <c r="EA62" s="448" t="s">
        <v>303</v>
      </c>
      <c r="EB62" s="374" t="s">
        <v>611</v>
      </c>
      <c r="EC62" s="369" t="s">
        <v>585</v>
      </c>
      <c r="ED62" s="448" t="s">
        <v>303</v>
      </c>
      <c r="EE62" s="374" t="s">
        <v>612</v>
      </c>
      <c r="EF62" s="369" t="s">
        <v>586</v>
      </c>
      <c r="EG62" s="448" t="s">
        <v>303</v>
      </c>
      <c r="EH62" s="450"/>
      <c r="EI62" s="374" t="s">
        <v>625</v>
      </c>
      <c r="EJ62" s="369" t="s">
        <v>606</v>
      </c>
      <c r="EK62" s="448" t="s">
        <v>303</v>
      </c>
      <c r="EL62" s="374" t="s">
        <v>626</v>
      </c>
      <c r="EM62" s="369" t="s">
        <v>607</v>
      </c>
      <c r="EN62" s="448" t="s">
        <v>303</v>
      </c>
      <c r="EO62" s="374" t="s">
        <v>627</v>
      </c>
      <c r="EP62" s="369" t="s">
        <v>608</v>
      </c>
      <c r="EQ62" s="448" t="s">
        <v>303</v>
      </c>
      <c r="ER62" s="374" t="s">
        <v>628</v>
      </c>
      <c r="ES62" s="369" t="s">
        <v>609</v>
      </c>
      <c r="ET62" s="448" t="s">
        <v>303</v>
      </c>
      <c r="EU62" s="374" t="s">
        <v>629</v>
      </c>
      <c r="EV62" s="369" t="s">
        <v>610</v>
      </c>
      <c r="EW62" s="448" t="s">
        <v>303</v>
      </c>
      <c r="EX62" s="374" t="s">
        <v>630</v>
      </c>
      <c r="EY62" s="369" t="s">
        <v>611</v>
      </c>
      <c r="EZ62" s="448" t="s">
        <v>303</v>
      </c>
      <c r="FA62" s="374" t="s">
        <v>631</v>
      </c>
      <c r="FB62" s="369" t="s">
        <v>612</v>
      </c>
      <c r="FC62" s="448" t="s">
        <v>303</v>
      </c>
      <c r="FD62" s="450"/>
      <c r="FE62" s="374" t="s">
        <v>660</v>
      </c>
      <c r="FF62" s="369" t="s">
        <v>625</v>
      </c>
      <c r="FG62" s="448" t="s">
        <v>303</v>
      </c>
      <c r="FH62" s="374" t="s">
        <v>661</v>
      </c>
      <c r="FI62" s="369" t="s">
        <v>626</v>
      </c>
      <c r="FJ62" s="448" t="s">
        <v>303</v>
      </c>
      <c r="FK62" s="374" t="s">
        <v>662</v>
      </c>
      <c r="FL62" s="369" t="s">
        <v>627</v>
      </c>
      <c r="FM62" s="448" t="s">
        <v>303</v>
      </c>
      <c r="FN62" s="374" t="s">
        <v>663</v>
      </c>
      <c r="FO62" s="369" t="s">
        <v>628</v>
      </c>
      <c r="FP62" s="448" t="s">
        <v>303</v>
      </c>
      <c r="FQ62" s="374" t="s">
        <v>664</v>
      </c>
      <c r="FR62" s="369" t="s">
        <v>629</v>
      </c>
      <c r="FS62" s="448" t="s">
        <v>303</v>
      </c>
      <c r="FT62" s="374" t="s">
        <v>665</v>
      </c>
      <c r="FU62" s="369" t="s">
        <v>630</v>
      </c>
      <c r="FV62" s="448" t="s">
        <v>303</v>
      </c>
      <c r="FW62" s="374" t="s">
        <v>666</v>
      </c>
      <c r="FX62" s="369" t="s">
        <v>631</v>
      </c>
      <c r="FY62" s="448" t="s">
        <v>303</v>
      </c>
      <c r="GA62" s="374" t="str">
        <f>GA55</f>
        <v>1Q24</v>
      </c>
      <c r="GB62" s="369" t="str">
        <f t="shared" ref="GB62:GU62" si="1897">GB55</f>
        <v>1Q23</v>
      </c>
      <c r="GC62" s="448" t="str">
        <f t="shared" si="1897"/>
        <v>% Var</v>
      </c>
      <c r="GD62" s="374" t="str">
        <f t="shared" si="1897"/>
        <v>2Q24</v>
      </c>
      <c r="GE62" s="369" t="str">
        <f t="shared" si="1897"/>
        <v>2Q23</v>
      </c>
      <c r="GF62" s="448" t="str">
        <f t="shared" si="1897"/>
        <v>% Var</v>
      </c>
      <c r="GG62" s="374" t="str">
        <f t="shared" si="1897"/>
        <v>3Q24</v>
      </c>
      <c r="GH62" s="369" t="str">
        <f t="shared" si="1897"/>
        <v>3Q23</v>
      </c>
      <c r="GI62" s="448" t="str">
        <f t="shared" si="1897"/>
        <v>% Var</v>
      </c>
      <c r="GJ62" s="374" t="str">
        <f t="shared" si="1897"/>
        <v>4Q24</v>
      </c>
      <c r="GK62" s="369" t="str">
        <f t="shared" si="1897"/>
        <v>4Q23</v>
      </c>
      <c r="GL62" s="448" t="str">
        <f t="shared" si="1897"/>
        <v>% Var</v>
      </c>
      <c r="GM62" s="374" t="str">
        <f t="shared" si="1897"/>
        <v>1H24</v>
      </c>
      <c r="GN62" s="369" t="str">
        <f t="shared" si="1897"/>
        <v>1H23</v>
      </c>
      <c r="GO62" s="448" t="str">
        <f t="shared" si="1897"/>
        <v>% Var</v>
      </c>
      <c r="GP62" s="374" t="str">
        <f t="shared" si="1897"/>
        <v>9M24</v>
      </c>
      <c r="GQ62" s="369" t="str">
        <f t="shared" si="1897"/>
        <v>9M23</v>
      </c>
      <c r="GR62" s="448" t="str">
        <f t="shared" si="1897"/>
        <v>% Var</v>
      </c>
      <c r="GS62" s="374" t="str">
        <f t="shared" si="1897"/>
        <v>FY24</v>
      </c>
      <c r="GT62" s="369" t="str">
        <f t="shared" si="1897"/>
        <v>FY23</v>
      </c>
      <c r="GU62" s="448" t="str">
        <f t="shared" si="1897"/>
        <v>% Var</v>
      </c>
      <c r="GW62" s="374" t="str">
        <f>GW55</f>
        <v>1Q25</v>
      </c>
      <c r="GX62" s="369" t="str">
        <f t="shared" ref="GX62:HQ62" si="1898">GX55</f>
        <v>1Q24</v>
      </c>
      <c r="GY62" s="448" t="str">
        <f t="shared" si="1898"/>
        <v>% Var</v>
      </c>
      <c r="GZ62" s="374" t="str">
        <f t="shared" si="1898"/>
        <v>2Q25</v>
      </c>
      <c r="HA62" s="369" t="str">
        <f t="shared" si="1898"/>
        <v>2Q24</v>
      </c>
      <c r="HB62" s="448" t="str">
        <f t="shared" si="1898"/>
        <v>% Var</v>
      </c>
      <c r="HC62" s="374" t="str">
        <f t="shared" si="1898"/>
        <v>3Q25</v>
      </c>
      <c r="HD62" s="369" t="str">
        <f t="shared" si="1898"/>
        <v>3Q24</v>
      </c>
      <c r="HE62" s="448" t="str">
        <f t="shared" si="1898"/>
        <v>% Var</v>
      </c>
      <c r="HF62" s="374" t="str">
        <f t="shared" si="1898"/>
        <v>4Q25</v>
      </c>
      <c r="HG62" s="369" t="str">
        <f t="shared" si="1898"/>
        <v>4Q24</v>
      </c>
      <c r="HH62" s="448" t="str">
        <f t="shared" si="1898"/>
        <v>% Var</v>
      </c>
      <c r="HI62" s="374" t="str">
        <f t="shared" si="1898"/>
        <v>1H25</v>
      </c>
      <c r="HJ62" s="369" t="str">
        <f t="shared" si="1898"/>
        <v>1H24</v>
      </c>
      <c r="HK62" s="448" t="str">
        <f t="shared" si="1898"/>
        <v>% Var</v>
      </c>
      <c r="HL62" s="374" t="str">
        <f t="shared" si="1898"/>
        <v>9M25</v>
      </c>
      <c r="HM62" s="369" t="str">
        <f t="shared" si="1898"/>
        <v>9M24</v>
      </c>
      <c r="HN62" s="448" t="str">
        <f t="shared" si="1898"/>
        <v>% Var</v>
      </c>
      <c r="HO62" s="374" t="str">
        <f t="shared" si="1898"/>
        <v>FY25</v>
      </c>
      <c r="HP62" s="369" t="str">
        <f t="shared" si="1898"/>
        <v>FY24</v>
      </c>
      <c r="HQ62" s="448" t="str">
        <f t="shared" si="1898"/>
        <v>% Var</v>
      </c>
      <c r="HS62" s="374" t="str">
        <f>HS55</f>
        <v>1Q26</v>
      </c>
      <c r="HT62" s="369" t="str">
        <f t="shared" ref="HT62:IM62" si="1899">HT55</f>
        <v>1Q25</v>
      </c>
      <c r="HU62" s="448" t="str">
        <f t="shared" si="1899"/>
        <v>% Var</v>
      </c>
      <c r="HV62" s="374" t="str">
        <f t="shared" si="1899"/>
        <v>2Q26</v>
      </c>
      <c r="HW62" s="369" t="str">
        <f t="shared" si="1899"/>
        <v>2Q25</v>
      </c>
      <c r="HX62" s="448" t="str">
        <f t="shared" si="1899"/>
        <v>% Var</v>
      </c>
      <c r="HY62" s="374" t="str">
        <f t="shared" si="1899"/>
        <v>3Q26</v>
      </c>
      <c r="HZ62" s="369" t="str">
        <f t="shared" si="1899"/>
        <v>3Q25</v>
      </c>
      <c r="IA62" s="448" t="str">
        <f t="shared" si="1899"/>
        <v>% Var</v>
      </c>
      <c r="IB62" s="374" t="str">
        <f t="shared" si="1899"/>
        <v>4Q26</v>
      </c>
      <c r="IC62" s="369" t="str">
        <f t="shared" si="1899"/>
        <v>4Q25</v>
      </c>
      <c r="ID62" s="448" t="str">
        <f t="shared" si="1899"/>
        <v>% Var</v>
      </c>
      <c r="IE62" s="374" t="str">
        <f t="shared" si="1899"/>
        <v>1H26</v>
      </c>
      <c r="IF62" s="369" t="str">
        <f t="shared" si="1899"/>
        <v>1H25</v>
      </c>
      <c r="IG62" s="448" t="str">
        <f t="shared" si="1899"/>
        <v>% Var</v>
      </c>
      <c r="IH62" s="374" t="str">
        <f t="shared" si="1899"/>
        <v>9M26</v>
      </c>
      <c r="II62" s="369" t="str">
        <f t="shared" si="1899"/>
        <v>9M25</v>
      </c>
      <c r="IJ62" s="448" t="str">
        <f t="shared" si="1899"/>
        <v>% Var</v>
      </c>
      <c r="IK62" s="374" t="str">
        <f t="shared" si="1899"/>
        <v>FY26</v>
      </c>
      <c r="IL62" s="369" t="str">
        <f t="shared" si="1899"/>
        <v>FY25</v>
      </c>
      <c r="IM62" s="448" t="str">
        <f t="shared" si="1899"/>
        <v>% Var</v>
      </c>
    </row>
    <row r="63" spans="1:247" s="25" customFormat="1" hidden="1" outlineLevel="1">
      <c r="A63" s="49" t="s">
        <v>16</v>
      </c>
      <c r="B63" s="49"/>
      <c r="C63" s="451" t="s">
        <v>16</v>
      </c>
      <c r="D63" s="452" t="s">
        <v>253</v>
      </c>
      <c r="E63" s="452" t="s">
        <v>690</v>
      </c>
      <c r="F63" s="453"/>
      <c r="G63" s="454" t="e">
        <f>+G60+G62</f>
        <v>#VALUE!</v>
      </c>
      <c r="H63" s="454">
        <v>89415</v>
      </c>
      <c r="I63" s="455" t="e">
        <f t="shared" ref="I63" si="1900">(G63-H63)/ABS(H63)</f>
        <v>#VALUE!</v>
      </c>
      <c r="J63" s="454" t="e">
        <f>+J60+J62</f>
        <v>#VALUE!</v>
      </c>
      <c r="K63" s="454" t="e">
        <f>+K60+K62</f>
        <v>#VALUE!</v>
      </c>
      <c r="L63" s="455" t="e">
        <f t="shared" ref="L63" si="1901">(J63-K63)/ABS(K63)</f>
        <v>#VALUE!</v>
      </c>
      <c r="M63" s="454" t="e">
        <f>+M60+M62</f>
        <v>#VALUE!</v>
      </c>
      <c r="N63" s="454" t="e">
        <f>+N60+N62</f>
        <v>#VALUE!</v>
      </c>
      <c r="O63" s="455" t="e">
        <f t="shared" ref="O63" si="1902">(M63-N63)/ABS(N63)</f>
        <v>#VALUE!</v>
      </c>
      <c r="P63" s="454" t="e">
        <f>+P60+P62</f>
        <v>#VALUE!</v>
      </c>
      <c r="Q63" s="454" t="e">
        <f>+Q60+Q62</f>
        <v>#VALUE!</v>
      </c>
      <c r="R63" s="455" t="e">
        <f t="shared" ref="R63" si="1903">(P63-Q63)/ABS(Q63)</f>
        <v>#VALUE!</v>
      </c>
      <c r="S63" s="454" t="e">
        <f>+S60+S62</f>
        <v>#VALUE!</v>
      </c>
      <c r="T63" s="454" t="e">
        <f>+T60+T62</f>
        <v>#VALUE!</v>
      </c>
      <c r="U63" s="455" t="e">
        <f t="shared" ref="U63" si="1904">(S63-T63)/ABS(T63)</f>
        <v>#VALUE!</v>
      </c>
      <c r="V63" s="454" t="e">
        <f>+V60+V62</f>
        <v>#VALUE!</v>
      </c>
      <c r="W63" s="454" t="e">
        <f>+W60+W62</f>
        <v>#VALUE!</v>
      </c>
      <c r="X63" s="455" t="e">
        <f t="shared" ref="X63" si="1905">(V63-W63)/ABS(W63)</f>
        <v>#VALUE!</v>
      </c>
      <c r="Y63" s="454" t="e">
        <f>+Y60+Y62</f>
        <v>#VALUE!</v>
      </c>
      <c r="Z63" s="454">
        <v>1350362</v>
      </c>
      <c r="AA63" s="455" t="e">
        <f t="shared" ref="AA63" si="1906">(Y63-Z63)/ABS(Z63)</f>
        <v>#VALUE!</v>
      </c>
      <c r="AB63" s="456"/>
      <c r="AC63" s="454" t="e">
        <f>+AC60+AC62</f>
        <v>#VALUE!</v>
      </c>
      <c r="AD63" s="454" t="e">
        <f>+AD60+AD62</f>
        <v>#VALUE!</v>
      </c>
      <c r="AE63" s="455" t="e">
        <f t="shared" ref="AE63" si="1907">(AC63-AD63)/ABS(AD63)</f>
        <v>#VALUE!</v>
      </c>
      <c r="AF63" s="454" t="e">
        <f>+AF60+AF62</f>
        <v>#VALUE!</v>
      </c>
      <c r="AG63" s="454" t="e">
        <f>+AG60+AG62</f>
        <v>#VALUE!</v>
      </c>
      <c r="AH63" s="455" t="e">
        <f t="shared" ref="AH63" si="1908">(AF63-AG63)/ABS(AG63)</f>
        <v>#VALUE!</v>
      </c>
      <c r="AI63" s="454" t="e">
        <f>+AI60+AI62</f>
        <v>#VALUE!</v>
      </c>
      <c r="AJ63" s="454" t="e">
        <f>+AJ60+AJ62</f>
        <v>#VALUE!</v>
      </c>
      <c r="AK63" s="455" t="e">
        <f t="shared" ref="AK63" si="1909">(AI63-AJ63)/ABS(AJ63)</f>
        <v>#VALUE!</v>
      </c>
      <c r="AL63" s="454" t="e">
        <f>+AL60+AL62</f>
        <v>#VALUE!</v>
      </c>
      <c r="AM63" s="454" t="e">
        <f>+AM60+AM62</f>
        <v>#VALUE!</v>
      </c>
      <c r="AN63" s="455" t="e">
        <f t="shared" ref="AN63" si="1910">(AL63-AM63)/ABS(AM63)</f>
        <v>#VALUE!</v>
      </c>
      <c r="AO63" s="454" t="e">
        <f>+AO60+AO62</f>
        <v>#VALUE!</v>
      </c>
      <c r="AP63" s="454" t="e">
        <f>+AP60+AP62</f>
        <v>#VALUE!</v>
      </c>
      <c r="AQ63" s="455" t="e">
        <f t="shared" ref="AQ63" si="1911">(AO63-AP63)/ABS(AP63)</f>
        <v>#VALUE!</v>
      </c>
      <c r="AR63" s="454" t="e">
        <f>+AR60+AR62</f>
        <v>#VALUE!</v>
      </c>
      <c r="AS63" s="454" t="e">
        <f>+AS60+AS62</f>
        <v>#VALUE!</v>
      </c>
      <c r="AT63" s="455" t="e">
        <f t="shared" ref="AT63" si="1912">(AR63-AS63)/ABS(AS63)</f>
        <v>#VALUE!</v>
      </c>
      <c r="AU63" s="454" t="e">
        <f>+AU60+AU62</f>
        <v>#VALUE!</v>
      </c>
      <c r="AV63" s="454" t="e">
        <f>+AV60+AV62</f>
        <v>#VALUE!</v>
      </c>
      <c r="AW63" s="455" t="e">
        <f t="shared" ref="AW63" si="1913">(AU63-AV63)/ABS(AV63)</f>
        <v>#VALUE!</v>
      </c>
      <c r="AX63" s="456"/>
      <c r="AY63" s="457">
        <f t="shared" ref="AY63:AY66" si="1914">BV63</f>
        <v>106890</v>
      </c>
      <c r="AZ63" s="454" t="e">
        <f>+AZ60+AZ62</f>
        <v>#VALUE!</v>
      </c>
      <c r="BA63" s="455" t="e">
        <f t="shared" ref="BA63" si="1915">(AY63-AZ63)/ABS(AZ63)</f>
        <v>#VALUE!</v>
      </c>
      <c r="BB63" s="457">
        <f t="shared" ref="BB63:BB66" si="1916">BY63</f>
        <v>151250</v>
      </c>
      <c r="BC63" s="454" t="e">
        <f>+BC60+BC62</f>
        <v>#VALUE!</v>
      </c>
      <c r="BD63" s="455" t="e">
        <f t="shared" ref="BD63" si="1917">(BB63-BC63)/ABS(BC63)</f>
        <v>#VALUE!</v>
      </c>
      <c r="BE63" s="457">
        <f t="shared" ref="BE63:BE66" si="1918">CB63</f>
        <v>142842</v>
      </c>
      <c r="BF63" s="454" t="e">
        <f>+BF60+BF62</f>
        <v>#VALUE!</v>
      </c>
      <c r="BG63" s="455" t="e">
        <f t="shared" ref="BG63" si="1919">(BE63-BF63)/ABS(BF63)</f>
        <v>#VALUE!</v>
      </c>
      <c r="BH63" s="454">
        <f t="shared" ref="BH63:BH66" si="1920">CE63</f>
        <v>253713</v>
      </c>
      <c r="BI63" s="454" t="e">
        <f>+BI60+BI62</f>
        <v>#VALUE!</v>
      </c>
      <c r="BJ63" s="455" t="e">
        <f t="shared" ref="BJ63" si="1921">(BH63-BI63)/ABS(BI63)</f>
        <v>#VALUE!</v>
      </c>
      <c r="BK63" s="457">
        <f t="shared" ref="BK63:BK66" si="1922">CH63</f>
        <v>258140</v>
      </c>
      <c r="BL63" s="454" t="e">
        <f>+BL60+BL62</f>
        <v>#VALUE!</v>
      </c>
      <c r="BM63" s="455" t="e">
        <f t="shared" ref="BM63" si="1923">(BK63-BL63)/ABS(BL63)</f>
        <v>#VALUE!</v>
      </c>
      <c r="BN63" s="457">
        <f t="shared" ref="BN63:BN66" si="1924">CK63</f>
        <v>400982</v>
      </c>
      <c r="BO63" s="454" t="e">
        <f>+BO60+BO62</f>
        <v>#VALUE!</v>
      </c>
      <c r="BP63" s="455" t="e">
        <f t="shared" ref="BP63" si="1925">(BN63-BO63)/ABS(BO63)</f>
        <v>#VALUE!</v>
      </c>
      <c r="BQ63" s="454">
        <f t="shared" ref="BQ63:BQ66" si="1926">CN63</f>
        <v>654695</v>
      </c>
      <c r="BR63" s="454" t="e">
        <f>+BR60+BR62</f>
        <v>#VALUE!</v>
      </c>
      <c r="BS63" s="455" t="e">
        <f t="shared" ref="BS63" si="1927">(BQ63-BR63)/ABS(BR63)</f>
        <v>#VALUE!</v>
      </c>
      <c r="BT63" s="456"/>
      <c r="BU63" s="458">
        <f t="shared" ref="BU63:BU66" si="1928">CR63</f>
        <v>102340</v>
      </c>
      <c r="BV63" s="457">
        <v>106890</v>
      </c>
      <c r="BW63" s="455">
        <f t="shared" ref="BW63" si="1929">(BU63-BV63)/ABS(BV63)</f>
        <v>-4.2567125081859856E-2</v>
      </c>
      <c r="BX63" s="458">
        <f t="shared" ref="BX63:BX66" si="1930">CU63</f>
        <v>142324</v>
      </c>
      <c r="BY63" s="457">
        <v>151250</v>
      </c>
      <c r="BZ63" s="455">
        <f t="shared" ref="BZ63" si="1931">(BX63-BY63)/ABS(BY63)</f>
        <v>-5.9014876033057849E-2</v>
      </c>
      <c r="CA63" s="458">
        <f t="shared" ref="CA63:CA66" si="1932">CX63</f>
        <v>144312</v>
      </c>
      <c r="CB63" s="457">
        <v>142842</v>
      </c>
      <c r="CC63" s="455">
        <f t="shared" ref="CC63" si="1933">(CA63-CB63)/ABS(CB63)</f>
        <v>1.0291090855630698E-2</v>
      </c>
      <c r="CD63" s="458">
        <f t="shared" ref="CD63:CD66" si="1934">DA63</f>
        <v>285211</v>
      </c>
      <c r="CE63" s="454">
        <v>253713</v>
      </c>
      <c r="CF63" s="455">
        <f t="shared" ref="CF63" si="1935">(CD63-CE63)/ABS(CE63)</f>
        <v>0.12414815165166941</v>
      </c>
      <c r="CG63" s="458">
        <f t="shared" ref="CG63:CG66" si="1936">DD63</f>
        <v>244664</v>
      </c>
      <c r="CH63" s="457">
        <v>258140</v>
      </c>
      <c r="CI63" s="455">
        <f t="shared" ref="CI63" si="1937">(CG63-CH63)/ABS(CH63)</f>
        <v>-5.2204230262648178E-2</v>
      </c>
      <c r="CJ63" s="458">
        <f t="shared" ref="CJ63:CJ66" si="1938">DG63</f>
        <v>388976</v>
      </c>
      <c r="CK63" s="457">
        <v>400982</v>
      </c>
      <c r="CL63" s="455">
        <f t="shared" ref="CL63" si="1939">(CJ63-CK63)/ABS(CK63)</f>
        <v>-2.9941493633130666E-2</v>
      </c>
      <c r="CM63" s="458">
        <f t="shared" ref="CM63:CM66" si="1940">DJ63</f>
        <v>674187</v>
      </c>
      <c r="CN63" s="454">
        <v>654695</v>
      </c>
      <c r="CO63" s="455">
        <f t="shared" ref="CO63" si="1941">(CM63-CN63)/ABS(CN63)</f>
        <v>2.9772642222714394E-2</v>
      </c>
      <c r="CP63" s="456"/>
      <c r="CQ63" s="458">
        <f t="shared" ref="CQ63:CQ66" si="1942">DN63</f>
        <v>104885</v>
      </c>
      <c r="CR63" s="457">
        <v>102340</v>
      </c>
      <c r="CS63" s="455">
        <f t="shared" ref="CS63" si="1943">(CQ63-CR63)/ABS(CR63)</f>
        <v>2.4868086769591558E-2</v>
      </c>
      <c r="CT63" s="458">
        <f t="shared" ref="CT63:CT66" si="1944">DQ63</f>
        <v>133659</v>
      </c>
      <c r="CU63" s="457">
        <v>142324</v>
      </c>
      <c r="CV63" s="455">
        <f t="shared" ref="CV63" si="1945">(CT63-CU63)/ABS(CU63)</f>
        <v>-6.0882212416739273E-2</v>
      </c>
      <c r="CW63" s="458">
        <f t="shared" ref="CW63:CW66" si="1946">DT63</f>
        <v>98918</v>
      </c>
      <c r="CX63" s="457">
        <v>144312</v>
      </c>
      <c r="CY63" s="455">
        <f t="shared" ref="CY63" si="1947">(CW63-CX63)/ABS(CX63)</f>
        <v>-0.31455457619601973</v>
      </c>
      <c r="CZ63" s="458">
        <f t="shared" ref="CZ63:CZ66" si="1948">DW63</f>
        <v>273783</v>
      </c>
      <c r="DA63" s="454">
        <v>285211</v>
      </c>
      <c r="DB63" s="455">
        <f t="shared" ref="DB63" si="1949">(CZ63-DA63)/ABS(DA63)</f>
        <v>-4.0068580805088162E-2</v>
      </c>
      <c r="DC63" s="458">
        <f t="shared" ref="DC63:DC66" si="1950">DZ63</f>
        <v>238544</v>
      </c>
      <c r="DD63" s="457">
        <v>244664</v>
      </c>
      <c r="DE63" s="455">
        <f t="shared" ref="DE63" si="1951">(DC63-DD63)/ABS(DD63)</f>
        <v>-2.501389660922735E-2</v>
      </c>
      <c r="DF63" s="458">
        <f t="shared" ref="DF63:DF66" si="1952">EC63</f>
        <v>337462</v>
      </c>
      <c r="DG63" s="457">
        <v>388976</v>
      </c>
      <c r="DH63" s="455">
        <f t="shared" ref="DH63" si="1953">(DF63-DG63)/ABS(DG63)</f>
        <v>-0.13243490600962526</v>
      </c>
      <c r="DI63" s="458">
        <f t="shared" ref="DI63:DI66" si="1954">EF63</f>
        <v>611245</v>
      </c>
      <c r="DJ63" s="454">
        <v>674187</v>
      </c>
      <c r="DK63" s="455">
        <f t="shared" ref="DK63" si="1955">(DI63-DJ63)/ABS(DJ63)</f>
        <v>-9.3359854165090697E-2</v>
      </c>
      <c r="DL63" s="456"/>
      <c r="DM63" s="458">
        <v>165129</v>
      </c>
      <c r="DN63" s="457">
        <v>104885</v>
      </c>
      <c r="DO63" s="455">
        <f t="shared" ref="DO63" si="1956">(DM63-DN63)/ABS(DN63)</f>
        <v>0.57438146541450164</v>
      </c>
      <c r="DP63" s="458">
        <v>157196</v>
      </c>
      <c r="DQ63" s="457">
        <v>133659</v>
      </c>
      <c r="DR63" s="455">
        <f t="shared" ref="DR63" si="1957">(DP63-DQ63)/ABS(DQ63)</f>
        <v>0.176097382144113</v>
      </c>
      <c r="DS63" s="458">
        <v>198927</v>
      </c>
      <c r="DT63" s="457">
        <v>98918</v>
      </c>
      <c r="DU63" s="455">
        <f t="shared" ref="DU63" si="1958">(DS63-DT63)/ABS(DT63)</f>
        <v>1.0110293374310035</v>
      </c>
      <c r="DV63" s="458">
        <v>398156</v>
      </c>
      <c r="DW63" s="454">
        <v>273783</v>
      </c>
      <c r="DX63" s="455">
        <f t="shared" ref="DX63" si="1959">(DV63-DW63)/ABS(DW63)</f>
        <v>0.45427583158925133</v>
      </c>
      <c r="DY63" s="458">
        <v>322325</v>
      </c>
      <c r="DZ63" s="457">
        <v>238544</v>
      </c>
      <c r="EA63" s="455">
        <f t="shared" ref="EA63" si="1960">(DY63-DZ63)/ABS(DZ63)</f>
        <v>0.35121822389160912</v>
      </c>
      <c r="EB63" s="458">
        <v>521252</v>
      </c>
      <c r="EC63" s="457">
        <v>337462</v>
      </c>
      <c r="ED63" s="455">
        <f t="shared" ref="ED63" si="1961">(EB63-EC63)/ABS(EC63)</f>
        <v>0.54462428362304494</v>
      </c>
      <c r="EE63" s="458">
        <v>919408</v>
      </c>
      <c r="EF63" s="454">
        <v>611245</v>
      </c>
      <c r="EG63" s="455">
        <f t="shared" ref="EG63" si="1962">(EE63-EF63)/ABS(EF63)</f>
        <v>0.50415627121694251</v>
      </c>
      <c r="EH63" s="456"/>
      <c r="EI63" s="458">
        <v>208083</v>
      </c>
      <c r="EJ63" s="457">
        <v>165129</v>
      </c>
      <c r="EK63" s="455">
        <f t="shared" ref="EK63" si="1963">(EI63-EJ63)/ABS(EJ63)</f>
        <v>0.26012390313027994</v>
      </c>
      <c r="EL63" s="458">
        <v>237260</v>
      </c>
      <c r="EM63" s="457">
        <v>157196</v>
      </c>
      <c r="EN63" s="455">
        <f t="shared" ref="EN63" si="1964">(EL63-EM63)/ABS(EM63)</f>
        <v>0.50932593704674423</v>
      </c>
      <c r="EO63" s="458">
        <v>239430</v>
      </c>
      <c r="EP63" s="457">
        <v>198927</v>
      </c>
      <c r="EQ63" s="455">
        <f t="shared" ref="EQ63" si="1965">(EO63-EP63)/ABS(EP63)</f>
        <v>0.20360735345126604</v>
      </c>
      <c r="ER63" s="458">
        <v>305361</v>
      </c>
      <c r="ES63" s="454">
        <v>398156</v>
      </c>
      <c r="ET63" s="455">
        <f t="shared" ref="ET63" si="1966">(ER63-ES63)/ABS(ES63)</f>
        <v>-0.23306191543013291</v>
      </c>
      <c r="EU63" s="458">
        <v>445343</v>
      </c>
      <c r="EV63" s="457">
        <v>322325</v>
      </c>
      <c r="EW63" s="455">
        <f t="shared" ref="EW63" si="1967">(EU63-EV63)/ABS(EV63)</f>
        <v>0.38165826417435816</v>
      </c>
      <c r="EX63" s="458">
        <v>684773</v>
      </c>
      <c r="EY63" s="457">
        <v>521252</v>
      </c>
      <c r="EZ63" s="455">
        <f t="shared" ref="EZ63" si="1968">(EX63-EY63)/ABS(EY63)</f>
        <v>0.31370814884163511</v>
      </c>
      <c r="FA63" s="458">
        <v>990134</v>
      </c>
      <c r="FB63" s="454">
        <v>919408</v>
      </c>
      <c r="FC63" s="455">
        <f t="shared" ref="FC63" si="1969">(FA63-FB63)/ABS(FB63)</f>
        <v>7.6925586899396131E-2</v>
      </c>
      <c r="FD63" s="456"/>
      <c r="FE63" s="458">
        <v>213385</v>
      </c>
      <c r="FF63" s="457">
        <v>208083</v>
      </c>
      <c r="FG63" s="455">
        <f t="shared" ref="FG63" si="1970">(FE63-FF63)/ABS(FF63)</f>
        <v>2.5480217028781785E-2</v>
      </c>
      <c r="FH63" s="458">
        <v>199321</v>
      </c>
      <c r="FI63" s="457">
        <v>237260</v>
      </c>
      <c r="FJ63" s="455">
        <f t="shared" ref="FJ63" si="1971">(FH63-FI63)/ABS(FI63)</f>
        <v>-0.15990474584843631</v>
      </c>
      <c r="FK63" s="458">
        <v>136517</v>
      </c>
      <c r="FL63" s="457">
        <v>239430</v>
      </c>
      <c r="FM63" s="455">
        <f t="shared" ref="FM63" si="1972">(FK63-FL63)/ABS(FL63)</f>
        <v>-0.4298250010441465</v>
      </c>
      <c r="FN63" s="458">
        <v>333558</v>
      </c>
      <c r="FO63" s="454">
        <v>305361</v>
      </c>
      <c r="FP63" s="455">
        <f t="shared" ref="FP63" si="1973">(FN63-FO63)/ABS(FO63)</f>
        <v>9.2339886233016005E-2</v>
      </c>
      <c r="FQ63" s="458">
        <v>412706</v>
      </c>
      <c r="FR63" s="457">
        <v>445343</v>
      </c>
      <c r="FS63" s="455">
        <f t="shared" ref="FS63" si="1974">(FQ63-FR63)/ABS(FR63)</f>
        <v>-7.3285085877626902E-2</v>
      </c>
      <c r="FT63" s="458">
        <v>549223</v>
      </c>
      <c r="FU63" s="457">
        <v>684773</v>
      </c>
      <c r="FV63" s="455">
        <f t="shared" ref="FV63" si="1975">(FT63-FU63)/ABS(FU63)</f>
        <v>-0.19794880931345132</v>
      </c>
      <c r="FW63" s="458">
        <v>882781</v>
      </c>
      <c r="FX63" s="454">
        <v>990134</v>
      </c>
      <c r="FY63" s="455">
        <f t="shared" ref="FY63" si="1976">(FW63-FX63)/ABS(FX63)</f>
        <v>-0.1084226983418406</v>
      </c>
      <c r="GA63" s="458" t="s">
        <v>794</v>
      </c>
      <c r="GB63" s="457">
        <v>213385</v>
      </c>
      <c r="GC63" s="455" t="e">
        <f t="shared" ref="GC63" si="1977">(GA63-GB63)/ABS(GB63)</f>
        <v>#VALUE!</v>
      </c>
      <c r="GD63" s="458">
        <v>148163</v>
      </c>
      <c r="GE63" s="457">
        <v>199321</v>
      </c>
      <c r="GF63" s="455">
        <f t="shared" ref="GF63" si="1978">(GD63-GE63)/ABS(GE63)</f>
        <v>-0.25666136533531336</v>
      </c>
      <c r="GG63" s="458">
        <v>135034</v>
      </c>
      <c r="GH63" s="457">
        <v>136517</v>
      </c>
      <c r="GI63" s="455">
        <f t="shared" ref="GI63" si="1979">(GG63-GH63)/ABS(GH63)</f>
        <v>-1.0863115948929438E-2</v>
      </c>
      <c r="GJ63" s="458">
        <v>397701</v>
      </c>
      <c r="GK63" s="454">
        <v>333558</v>
      </c>
      <c r="GL63" s="455">
        <f t="shared" ref="GL63" si="1980">(GJ63-GK63)/ABS(GK63)</f>
        <v>0.19229939021099779</v>
      </c>
      <c r="GM63" s="458">
        <v>243391</v>
      </c>
      <c r="GN63" s="457">
        <v>412706</v>
      </c>
      <c r="GO63" s="455">
        <f t="shared" ref="GO63" si="1981">(GM63-GN63)/ABS(GN63)</f>
        <v>-0.41025572683702199</v>
      </c>
      <c r="GP63" s="458">
        <v>378425</v>
      </c>
      <c r="GQ63" s="457">
        <v>549223</v>
      </c>
      <c r="GR63" s="455">
        <f t="shared" ref="GR63" si="1982">(GP63-GQ63)/ABS(GQ63)</f>
        <v>-0.31098114973335056</v>
      </c>
      <c r="GS63" s="458">
        <v>776126</v>
      </c>
      <c r="GT63" s="454">
        <v>882781</v>
      </c>
      <c r="GU63" s="455">
        <f t="shared" ref="GU63" si="1983">(GS63-GT63)/ABS(GT63)</f>
        <v>-0.12081705428639719</v>
      </c>
      <c r="GW63" s="458">
        <v>198342</v>
      </c>
      <c r="GX63" s="457">
        <v>95228</v>
      </c>
      <c r="GY63" s="455">
        <f t="shared" ref="GY63" si="1984">(GW63-GX63)/ABS(GX63)</f>
        <v>1.0828117780484732</v>
      </c>
      <c r="GZ63" s="458">
        <v>297984</v>
      </c>
      <c r="HA63" s="457">
        <v>148163</v>
      </c>
      <c r="HB63" s="455">
        <f t="shared" ref="HB63" si="1985">(GZ63-HA63)/ABS(HA63)</f>
        <v>1.011190378164589</v>
      </c>
      <c r="HC63" s="458">
        <v>286256</v>
      </c>
      <c r="HD63" s="457">
        <v>135034</v>
      </c>
      <c r="HE63" s="455">
        <f t="shared" ref="HE63" si="1986">(HC63-HD63)/ABS(HD63)</f>
        <v>1.1198809188796897</v>
      </c>
      <c r="HF63" s="458">
        <v>403710</v>
      </c>
      <c r="HG63" s="454">
        <v>397701</v>
      </c>
      <c r="HH63" s="455">
        <f t="shared" ref="HH63" si="1987">(HF63-HG63)/ABS(HG63)</f>
        <v>1.5109340937035613E-2</v>
      </c>
      <c r="HI63" s="458">
        <v>496326</v>
      </c>
      <c r="HJ63" s="457">
        <v>243391</v>
      </c>
      <c r="HK63" s="455">
        <f t="shared" ref="HK63" si="1988">(HI63-HJ63)/ABS(HJ63)</f>
        <v>1.0392126249532645</v>
      </c>
      <c r="HL63" s="458">
        <v>782582</v>
      </c>
      <c r="HM63" s="457">
        <v>378425</v>
      </c>
      <c r="HN63" s="455">
        <f t="shared" ref="HN63" si="1989">(HL63-HM63)/ABS(HM63)</f>
        <v>1.0679976217216094</v>
      </c>
      <c r="HO63" s="458">
        <v>1186292</v>
      </c>
      <c r="HP63" s="454">
        <v>776126</v>
      </c>
      <c r="HQ63" s="455">
        <f t="shared" ref="HQ63" si="1990">(HO63-HP63)/ABS(HP63)</f>
        <v>0.52847862331631723</v>
      </c>
      <c r="HS63" s="458">
        <v>263604</v>
      </c>
      <c r="HT63" s="457">
        <v>198342</v>
      </c>
      <c r="HU63" s="455">
        <f t="shared" ref="HU63" si="1991">(HS63-HT63)/ABS(HT63)</f>
        <v>0.32903772272136006</v>
      </c>
      <c r="HV63" s="458">
        <v>349296</v>
      </c>
      <c r="HW63" s="457">
        <v>297984</v>
      </c>
      <c r="HX63" s="455">
        <f t="shared" ref="HX63" si="1992">(HV63-HW63)/ABS(HW63)</f>
        <v>0.17219716494845361</v>
      </c>
      <c r="HY63" s="458">
        <v>-612900</v>
      </c>
      <c r="HZ63" s="457">
        <v>286256</v>
      </c>
      <c r="IA63" s="455">
        <f t="shared" ref="IA63" si="1993">(HY63-HZ63)/ABS(HZ63)</f>
        <v>-3.1410904924263594</v>
      </c>
      <c r="IB63" s="458">
        <v>0</v>
      </c>
      <c r="IC63" s="454">
        <v>403710</v>
      </c>
      <c r="ID63" s="455">
        <f t="shared" ref="ID63" si="1994">(IB63-IC63)/ABS(IC63)</f>
        <v>-1</v>
      </c>
      <c r="IE63" s="458">
        <v>612900</v>
      </c>
      <c r="IF63" s="457">
        <v>496326</v>
      </c>
      <c r="IG63" s="455">
        <f t="shared" ref="IG63" si="1995">(IE63-IF63)/ABS(IF63)</f>
        <v>0.23487385307237582</v>
      </c>
      <c r="IH63" s="458">
        <v>0</v>
      </c>
      <c r="II63" s="457">
        <v>782582</v>
      </c>
      <c r="IJ63" s="455">
        <f t="shared" ref="IJ63" si="1996">(IH63-II63)/ABS(II63)</f>
        <v>-1</v>
      </c>
      <c r="IK63" s="458">
        <v>0</v>
      </c>
      <c r="IL63" s="454">
        <v>1186292</v>
      </c>
      <c r="IM63" s="455">
        <f t="shared" ref="IM63" si="1997">(IK63-IL63)/ABS(IL63)</f>
        <v>-1</v>
      </c>
    </row>
    <row r="64" spans="1:247" hidden="1" outlineLevel="1">
      <c r="A64" s="42" t="s">
        <v>93</v>
      </c>
      <c r="B64" s="42"/>
      <c r="C64" s="53" t="s">
        <v>203</v>
      </c>
      <c r="D64" s="43" t="s">
        <v>94</v>
      </c>
      <c r="E64" s="43" t="s">
        <v>680</v>
      </c>
      <c r="F64" s="429"/>
      <c r="G64" s="44">
        <v>0</v>
      </c>
      <c r="H64" s="44">
        <v>0</v>
      </c>
      <c r="I64" s="54">
        <f>IFERROR(IF(AND(G64&lt;0,H64&lt;0),((G64-H64)/H64),((G64-H64)/ABS(H64))),0)</f>
        <v>0</v>
      </c>
      <c r="J64" s="44">
        <v>0</v>
      </c>
      <c r="K64" s="44">
        <v>0</v>
      </c>
      <c r="L64" s="54">
        <f>IFERROR(IF(AND(J64&lt;0,K64&lt;0),((J64-K64)/K64),((J64-K64)/ABS(K64))),0)</f>
        <v>0</v>
      </c>
      <c r="M64" s="44">
        <v>0</v>
      </c>
      <c r="N64" s="44">
        <v>0</v>
      </c>
      <c r="O64" s="54">
        <f>IFERROR(IF(AND(M64&lt;0,N64&lt;0),((M64-N64)/N64),((M64-N64)/ABS(N64))),0)</f>
        <v>0</v>
      </c>
      <c r="P64" s="44">
        <v>0</v>
      </c>
      <c r="Q64" s="44">
        <f t="shared" ref="Q64" si="1998">+Z64-W64</f>
        <v>0</v>
      </c>
      <c r="R64" s="54">
        <f>IFERROR(IF(AND(P64&lt;0,Q64&lt;0),((P64-Q64)/Q64),((P64-Q64)/ABS(Q64))),0)</f>
        <v>0</v>
      </c>
      <c r="S64" s="44">
        <v>0</v>
      </c>
      <c r="T64" s="44">
        <f t="shared" ref="T64:T65" si="1999">+H64+K64</f>
        <v>0</v>
      </c>
      <c r="U64" s="54">
        <f>IFERROR(IF(AND(S64&lt;0,T64&lt;0),((S64-T64)/T64),((S64-T64)/ABS(T64))),0)</f>
        <v>0</v>
      </c>
      <c r="V64" s="44">
        <v>0</v>
      </c>
      <c r="W64" s="44">
        <f t="shared" ref="W64" si="2000">+T64+N64</f>
        <v>0</v>
      </c>
      <c r="X64" s="54">
        <f>IFERROR(IF(AND(V64&lt;0,W64&lt;0),((V64-W64)/W64),((V64-W64)/ABS(W64))),0)</f>
        <v>0</v>
      </c>
      <c r="Y64" s="44">
        <v>0</v>
      </c>
      <c r="Z64" s="44">
        <v>0</v>
      </c>
      <c r="AA64" s="54">
        <f>IFERROR(IF(AND(Y64&lt;0,Z64&lt;0),((Y64-Z64)/Z64),((Y64-Z64)/ABS(Z64))),0)</f>
        <v>0</v>
      </c>
      <c r="AB64" s="55"/>
      <c r="AC64" s="44">
        <v>0</v>
      </c>
      <c r="AD64" s="44">
        <f t="shared" ref="AD64" si="2001">G64</f>
        <v>0</v>
      </c>
      <c r="AE64" s="54">
        <f>IFERROR(IF(AND(AC64&lt;0,AD64&lt;0),((AC64-AD64)/AD64),((AC64-AD64)/ABS(AD64))),0)</f>
        <v>0</v>
      </c>
      <c r="AF64" s="44">
        <v>0</v>
      </c>
      <c r="AG64" s="44">
        <f t="shared" ref="AG64" si="2002">J64</f>
        <v>0</v>
      </c>
      <c r="AH64" s="54">
        <f>IFERROR(IF(AND(AF64&lt;0,AG64&lt;0),((AF64-AG64)/AG64),((AF64-AG64)/ABS(AG64))),0)</f>
        <v>0</v>
      </c>
      <c r="AI64" s="44">
        <v>0</v>
      </c>
      <c r="AJ64" s="44">
        <f t="shared" ref="AJ64" si="2003">M64</f>
        <v>0</v>
      </c>
      <c r="AK64" s="54">
        <f>IFERROR(IF(AND(AI64&lt;0,AJ64&lt;0),((AI64-AJ64)/AJ64),((AI64-AJ64)/ABS(AJ64))),0)</f>
        <v>0</v>
      </c>
      <c r="AL64" s="44">
        <v>0</v>
      </c>
      <c r="AM64" s="44">
        <f t="shared" ref="AM64" si="2004">P64</f>
        <v>0</v>
      </c>
      <c r="AN64" s="54">
        <f>IFERROR(IF(AND(AL64&lt;0,AM64&lt;0),((AL64-AM64)/AM64),((AL64-AM64)/ABS(AM64))),0)</f>
        <v>0</v>
      </c>
      <c r="AO64" s="44">
        <v>0</v>
      </c>
      <c r="AP64" s="44">
        <f t="shared" ref="AP64" si="2005">S64</f>
        <v>0</v>
      </c>
      <c r="AQ64" s="54">
        <f>IFERROR(IF(AND(AO64&lt;0,AP64&lt;0),((AO64-AP64)/AP64),((AO64-AP64)/ABS(AP64))),0)</f>
        <v>0</v>
      </c>
      <c r="AR64" s="44">
        <v>0</v>
      </c>
      <c r="AS64" s="44">
        <f t="shared" ref="AS64" si="2006">V64</f>
        <v>0</v>
      </c>
      <c r="AT64" s="54">
        <f>IFERROR(IF(AND(AR64&lt;0,AS64&lt;0),((AR64-AS64)/AS64),((AR64-AS64)/ABS(AS64))),0)</f>
        <v>0</v>
      </c>
      <c r="AU64" s="44">
        <v>0</v>
      </c>
      <c r="AV64" s="44">
        <f t="shared" ref="AV64" si="2007">Y64</f>
        <v>0</v>
      </c>
      <c r="AW64" s="54">
        <f>IFERROR(IF(AND(AU64&lt;0,AV64&lt;0),((AU64-AV64)/AV64),((AU64-AV64)/ABS(AV64))),0)</f>
        <v>0</v>
      </c>
      <c r="AX64" s="55"/>
      <c r="AY64" s="44">
        <f t="shared" si="1914"/>
        <v>-9729</v>
      </c>
      <c r="AZ64" s="44">
        <f t="shared" ref="AZ64:AZ65" si="2008">AC64</f>
        <v>0</v>
      </c>
      <c r="BA64" s="54">
        <f>IFERROR(IF(AND(AY64&lt;0,AZ64&lt;0),((AY64-AZ64)/AZ64),((AY64-AZ64)/ABS(AZ64))),0)</f>
        <v>0</v>
      </c>
      <c r="BB64" s="44">
        <f t="shared" si="1916"/>
        <v>-16659</v>
      </c>
      <c r="BC64" s="44">
        <f t="shared" ref="BC64:BC65" si="2009">AF64</f>
        <v>0</v>
      </c>
      <c r="BD64" s="54">
        <f>IFERROR(IF(AND(BB64&lt;0,BC64&lt;0),((BB64-BC64)/BC64),((BB64-BC64)/ABS(BC64))),0)</f>
        <v>0</v>
      </c>
      <c r="BE64" s="44">
        <f t="shared" si="1918"/>
        <v>-12935</v>
      </c>
      <c r="BF64" s="44">
        <f t="shared" ref="BF64:BF65" si="2010">AI64</f>
        <v>0</v>
      </c>
      <c r="BG64" s="54">
        <f>IFERROR(IF(AND(BE64&lt;0,BF64&lt;0),((BE64-BF64)/BF64),((BE64-BF64)/ABS(BF64))),0)</f>
        <v>0</v>
      </c>
      <c r="BH64" s="44">
        <f t="shared" si="1920"/>
        <v>-13921</v>
      </c>
      <c r="BI64" s="44">
        <f t="shared" ref="BI64:BI65" si="2011">AL64</f>
        <v>0</v>
      </c>
      <c r="BJ64" s="54">
        <f>IFERROR(IF(AND(BH64&lt;0,BI64&lt;0),((BH64-BI64)/BI64),((BH64-BI64)/ABS(BI64))),0)</f>
        <v>0</v>
      </c>
      <c r="BK64" s="44">
        <f t="shared" si="1922"/>
        <v>-26388</v>
      </c>
      <c r="BL64" s="44">
        <f t="shared" ref="BL64:BL65" si="2012">AO64</f>
        <v>0</v>
      </c>
      <c r="BM64" s="54">
        <f>IFERROR(IF(AND(BK64&lt;0,BL64&lt;0),((BK64-BL64)/BL64),((BK64-BL64)/ABS(BL64))),0)</f>
        <v>0</v>
      </c>
      <c r="BN64" s="44">
        <f t="shared" si="1924"/>
        <v>-39323</v>
      </c>
      <c r="BO64" s="44">
        <f t="shared" ref="BO64:BO65" si="2013">AR64</f>
        <v>0</v>
      </c>
      <c r="BP64" s="54">
        <f>IFERROR(IF(AND(BN64&lt;0,BO64&lt;0),((BN64-BO64)/BO64),((BN64-BO64)/ABS(BO64))),0)</f>
        <v>0</v>
      </c>
      <c r="BQ64" s="44">
        <f t="shared" si="1926"/>
        <v>-53244</v>
      </c>
      <c r="BR64" s="44">
        <f t="shared" ref="BR64:BR65" si="2014">AU64</f>
        <v>0</v>
      </c>
      <c r="BS64" s="54">
        <f>IFERROR(IF(AND(BQ64&lt;0,BR64&lt;0),((BQ64-BR64)/BR64),((BQ64-BR64)/ABS(BR64))),0)</f>
        <v>0</v>
      </c>
      <c r="BT64" s="55"/>
      <c r="BU64" s="48">
        <f t="shared" si="1928"/>
        <v>-13035</v>
      </c>
      <c r="BV64" s="44">
        <v>-9729</v>
      </c>
      <c r="BW64" s="54">
        <f>IFERROR(IF(AND(BU64&lt;0,BV64&lt;0),((BU64-BV64)/BV64),((BU64-BV64)/ABS(BV64))),0)</f>
        <v>0.33980881899475796</v>
      </c>
      <c r="BX64" s="48">
        <f t="shared" si="1930"/>
        <v>-16344</v>
      </c>
      <c r="BY64" s="44">
        <v>-16659</v>
      </c>
      <c r="BZ64" s="54">
        <f>IFERROR(IF(AND(BX64&lt;0,BY64&lt;0),((BX64-BY64)/BY64),((BX64-BY64)/ABS(BY64))),0)</f>
        <v>-1.8908698001080498E-2</v>
      </c>
      <c r="CA64" s="48">
        <f t="shared" si="1932"/>
        <v>-16136</v>
      </c>
      <c r="CB64" s="44">
        <v>-12935</v>
      </c>
      <c r="CC64" s="54">
        <f>IFERROR(IF(AND(CA64&lt;0,CB64&lt;0),((CA64-CB64)/CB64),((CA64-CB64)/ABS(CB64))),0)</f>
        <v>0.24746810977966757</v>
      </c>
      <c r="CD64" s="48">
        <f t="shared" si="1934"/>
        <v>-16231</v>
      </c>
      <c r="CE64" s="44">
        <v>-13921</v>
      </c>
      <c r="CF64" s="54">
        <f>IFERROR(IF(AND(CD64&lt;0,CE64&lt;0),((CD64-CE64)/CE64),((CD64-CE64)/ABS(CE64))),0)</f>
        <v>0.16593635514690036</v>
      </c>
      <c r="CG64" s="48">
        <f t="shared" si="1936"/>
        <v>-29379</v>
      </c>
      <c r="CH64" s="44">
        <v>-26388</v>
      </c>
      <c r="CI64" s="54">
        <f>IFERROR(IF(AND(CG64&lt;0,CH64&lt;0),((CG64-CH64)/CH64),((CG64-CH64)/ABS(CH64))),0)</f>
        <v>0.11334697589813551</v>
      </c>
      <c r="CJ64" s="48">
        <f t="shared" si="1938"/>
        <v>-45515</v>
      </c>
      <c r="CK64" s="44">
        <v>-39323</v>
      </c>
      <c r="CL64" s="54">
        <f>IFERROR(IF(AND(CJ64&lt;0,CK64&lt;0),((CJ64-CK64)/CK64),((CJ64-CK64)/ABS(CK64))),0)</f>
        <v>0.15746509676270884</v>
      </c>
      <c r="CM64" s="48">
        <f t="shared" si="1940"/>
        <v>-61746</v>
      </c>
      <c r="CN64" s="44">
        <v>-53244</v>
      </c>
      <c r="CO64" s="54">
        <f>IFERROR(IF(AND(CM64&lt;0,CN64&lt;0),((CM64-CN64)/CN64),((CM64-CN64)/ABS(CN64))),0)</f>
        <v>0.15967996393959882</v>
      </c>
      <c r="CP64" s="55"/>
      <c r="CQ64" s="48">
        <f t="shared" si="1942"/>
        <v>-16387</v>
      </c>
      <c r="CR64" s="44">
        <v>-13035</v>
      </c>
      <c r="CS64" s="54">
        <f>IFERROR(IF(AND(CQ64&lt;0,CR64&lt;0),((CQ64-CR64)/CR64),((CQ64-CR64)/ABS(CR64))),0)</f>
        <v>0.25715381664748754</v>
      </c>
      <c r="CT64" s="48">
        <f t="shared" si="1944"/>
        <v>-17567</v>
      </c>
      <c r="CU64" s="44">
        <v>-16344</v>
      </c>
      <c r="CV64" s="54">
        <f>IFERROR(IF(AND(CT64&lt;0,CU64&lt;0),((CT64-CU64)/CU64),((CT64-CU64)/ABS(CU64))),0)</f>
        <v>7.4828683308859514E-2</v>
      </c>
      <c r="CW64" s="48">
        <f t="shared" si="1946"/>
        <v>-23883</v>
      </c>
      <c r="CX64" s="44">
        <v>-16136</v>
      </c>
      <c r="CY64" s="54">
        <f>IFERROR(IF(AND(CW64&lt;0,CX64&lt;0),((CW64-CX64)/CX64),((CW64-CX64)/ABS(CX64))),0)</f>
        <v>0.48010659395141297</v>
      </c>
      <c r="CZ64" s="48">
        <f t="shared" si="1948"/>
        <v>-16888</v>
      </c>
      <c r="DA64" s="44">
        <v>-16231</v>
      </c>
      <c r="DB64" s="54">
        <f>IFERROR(IF(AND(CZ64&lt;0,DA64&lt;0),((CZ64-DA64)/DA64),((CZ64-DA64)/ABS(DA64))),0)</f>
        <v>4.0478097467808512E-2</v>
      </c>
      <c r="DC64" s="48">
        <f t="shared" si="1950"/>
        <v>-33954</v>
      </c>
      <c r="DD64" s="44">
        <v>-29379</v>
      </c>
      <c r="DE64" s="54">
        <f>IFERROR(IF(AND(DC64&lt;0,DD64&lt;0),((DC64-DD64)/DD64),((DC64-DD64)/ABS(DD64))),0)</f>
        <v>0.15572347595221075</v>
      </c>
      <c r="DF64" s="48">
        <f t="shared" si="1952"/>
        <v>-57837</v>
      </c>
      <c r="DG64" s="44">
        <v>-45515</v>
      </c>
      <c r="DH64" s="54">
        <f>IFERROR(IF(AND(DF64&lt;0,DG64&lt;0),((DF64-DG64)/DG64),((DF64-DG64)/ABS(DG64))),0)</f>
        <v>0.27072393716357246</v>
      </c>
      <c r="DI64" s="48">
        <f t="shared" si="1954"/>
        <v>-74725</v>
      </c>
      <c r="DJ64" s="44">
        <v>-61746</v>
      </c>
      <c r="DK64" s="54">
        <f>IFERROR(IF(AND(DI64&lt;0,DJ64&lt;0),((DI64-DJ64)/DJ64),((DI64-DJ64)/ABS(DJ64))),0)</f>
        <v>0.21019985100249408</v>
      </c>
      <c r="DL64" s="55"/>
      <c r="DM64" s="48">
        <v>-17286</v>
      </c>
      <c r="DN64" s="44">
        <v>-16387</v>
      </c>
      <c r="DO64" s="54">
        <f t="shared" ref="DO64:DO65" si="2015">IF(AND(DM64&lt;0,DN64&lt;0),((DM64-DN64)/DN64),((DM64-DN64)/ABS(DN64)))</f>
        <v>5.4860560200158663E-2</v>
      </c>
      <c r="DP64" s="48">
        <v>-21319</v>
      </c>
      <c r="DQ64" s="44">
        <v>-17567</v>
      </c>
      <c r="DR64" s="45">
        <f t="shared" ref="DR64:DR65" si="2016">IF(AND(DP64&lt;0,DQ64&lt;0),((DP64-DQ64)/DQ64),((DP64-DQ64)/ABS(DQ64)))</f>
        <v>0.21358228496612969</v>
      </c>
      <c r="DS64" s="48">
        <v>-21361</v>
      </c>
      <c r="DT64" s="44">
        <v>-23883</v>
      </c>
      <c r="DU64" s="45">
        <f t="shared" ref="DU64:DU65" si="2017">IF(AND(DS64&lt;0,DT64&lt;0),((DS64-DT64)/DT64),((DS64-DT64)/ABS(DT64)))</f>
        <v>-0.1055981241887535</v>
      </c>
      <c r="DV64" s="48">
        <v>-22345</v>
      </c>
      <c r="DW64" s="44">
        <v>-16888</v>
      </c>
      <c r="DX64" s="45">
        <f t="shared" ref="DX64:DX65" si="2018">IF(AND(DV64&lt;0,DW64&lt;0),((DV64-DW64)/DW64),((DV64-DW64)/ABS(DW64)))</f>
        <v>0.3231288488867835</v>
      </c>
      <c r="DY64" s="48">
        <v>-38605</v>
      </c>
      <c r="DZ64" s="44">
        <v>-33954</v>
      </c>
      <c r="EA64" s="45">
        <f t="shared" ref="EA64:EA65" si="2019">IF(AND(DY64&lt;0,DZ64&lt;0),((DY64-DZ64)/DZ64),((DY64-DZ64)/ABS(DZ64)))</f>
        <v>0.13697944277551982</v>
      </c>
      <c r="EB64" s="48">
        <v>-59966</v>
      </c>
      <c r="EC64" s="44">
        <v>-57837</v>
      </c>
      <c r="ED64" s="45">
        <f t="shared" ref="ED64:ED65" si="2020">IF(AND(EB64&lt;0,EC64&lt;0),((EB64-EC64)/EC64),((EB64-EC64)/ABS(EC64)))</f>
        <v>3.6810346318100873E-2</v>
      </c>
      <c r="EE64" s="48">
        <v>-82311</v>
      </c>
      <c r="EF64" s="44">
        <v>-74725</v>
      </c>
      <c r="EG64" s="45">
        <f t="shared" ref="EG64:EG65" si="2021">IF(AND(EE64&lt;0,EF64&lt;0),((EE64-EF64)/EF64),((EE64-EF64)/ABS(EF64)))</f>
        <v>0.10151890264302442</v>
      </c>
      <c r="EH64" s="55"/>
      <c r="EI64" s="48">
        <v>-23729</v>
      </c>
      <c r="EJ64" s="44">
        <v>-17286</v>
      </c>
      <c r="EK64" s="54">
        <f t="shared" ref="EK64:EK65" si="2022">IF(AND(EI64&lt;0,EJ64&lt;0),((EI64-EJ64)/EJ64),((EI64-EJ64)/ABS(EJ64)))</f>
        <v>0.37272937637394421</v>
      </c>
      <c r="EL64" s="48">
        <v>-24989</v>
      </c>
      <c r="EM64" s="44">
        <v>-21319</v>
      </c>
      <c r="EN64" s="45">
        <f t="shared" ref="EN64:EN65" si="2023">IF(AND(EL64&lt;0,EM64&lt;0),((EL64-EM64)/EM64),((EL64-EM64)/ABS(EM64)))</f>
        <v>0.17214691120596651</v>
      </c>
      <c r="EO64" s="48">
        <v>-24148</v>
      </c>
      <c r="EP64" s="44">
        <v>-21361</v>
      </c>
      <c r="EQ64" s="45">
        <f t="shared" ref="EQ64:EQ65" si="2024">IF(AND(EO64&lt;0,EP64&lt;0),((EO64-EP64)/EP64),((EO64-EP64)/ABS(EP64)))</f>
        <v>0.13047141987734656</v>
      </c>
      <c r="ER64" s="48">
        <v>-25394</v>
      </c>
      <c r="ES64" s="44">
        <v>-22345</v>
      </c>
      <c r="ET64" s="45">
        <f t="shared" ref="ET64:ET65" si="2025">IF(AND(ER64&lt;0,ES64&lt;0),((ER64-ES64)/ES64),((ER64-ES64)/ABS(ES64)))</f>
        <v>0.13645110763034235</v>
      </c>
      <c r="EU64" s="48">
        <v>-48718</v>
      </c>
      <c r="EV64" s="44">
        <v>-38605</v>
      </c>
      <c r="EW64" s="45">
        <f t="shared" ref="EW64:EW65" si="2026">IF(AND(EU64&lt;0,EV64&lt;0),((EU64-EV64)/EV64),((EU64-EV64)/ABS(EV64)))</f>
        <v>0.2619608858956094</v>
      </c>
      <c r="EX64" s="48">
        <v>-72866</v>
      </c>
      <c r="EY64" s="44">
        <v>-59966</v>
      </c>
      <c r="EZ64" s="45">
        <f t="shared" ref="EZ64:EZ65" si="2027">IF(AND(EX64&lt;0,EY64&lt;0),((EX64-EY64)/EY64),((EX64-EY64)/ABS(EY64)))</f>
        <v>0.21512190241136644</v>
      </c>
      <c r="FA64" s="48">
        <v>-98260</v>
      </c>
      <c r="FB64" s="44">
        <v>-82311</v>
      </c>
      <c r="FC64" s="45">
        <f t="shared" ref="FC64:FC65" si="2028">IF(AND(FA64&lt;0,FB64&lt;0),((FA64-FB64)/FB64),((FA64-FB64)/ABS(FB64)))</f>
        <v>0.19376511037406907</v>
      </c>
      <c r="FD64" s="55"/>
      <c r="FE64" s="48">
        <v>26499</v>
      </c>
      <c r="FF64" s="44">
        <v>23729</v>
      </c>
      <c r="FG64" s="54">
        <f t="shared" ref="FG64:FG65" si="2029">IF(AND(FE64&lt;0,FF64&lt;0),((FE64-FF64)/FF64),((FE64-FF64)/ABS(FF64)))</f>
        <v>0.1167347970837372</v>
      </c>
      <c r="FH64" s="48">
        <v>26366</v>
      </c>
      <c r="FI64" s="44">
        <v>24989</v>
      </c>
      <c r="FJ64" s="45">
        <f t="shared" ref="FJ64:FJ65" si="2030">IF(AND(FH64&lt;0,FI64&lt;0),((FH64-FI64)/FI64),((FH64-FI64)/ABS(FI64)))</f>
        <v>5.5104245868182002E-2</v>
      </c>
      <c r="FK64" s="48">
        <v>26267</v>
      </c>
      <c r="FL64" s="44">
        <v>24148</v>
      </c>
      <c r="FM64" s="45">
        <f t="shared" ref="FM64:FM65" si="2031">IF(AND(FK64&lt;0,FL64&lt;0),((FK64-FL64)/FL64),((FK64-FL64)/ABS(FL64)))</f>
        <v>8.7750538346861029E-2</v>
      </c>
      <c r="FN64" s="48">
        <v>26242</v>
      </c>
      <c r="FO64" s="44">
        <v>25394</v>
      </c>
      <c r="FP64" s="45">
        <f t="shared" ref="FP64:FP65" si="2032">IF(AND(FN64&lt;0,FO64&lt;0),((FN64-FO64)/FO64),((FN64-FO64)/ABS(FO64)))</f>
        <v>3.3393715050799404E-2</v>
      </c>
      <c r="FQ64" s="48">
        <v>52865</v>
      </c>
      <c r="FR64" s="44">
        <v>48718</v>
      </c>
      <c r="FS64" s="45">
        <f t="shared" ref="FS64:FS65" si="2033">IF(AND(FQ64&lt;0,FR64&lt;0),((FQ64-FR64)/FR64),((FQ64-FR64)/ABS(FR64)))</f>
        <v>8.5122541976271601E-2</v>
      </c>
      <c r="FT64" s="48">
        <v>79132</v>
      </c>
      <c r="FU64" s="44">
        <v>72866</v>
      </c>
      <c r="FV64" s="45">
        <f t="shared" ref="FV64:FV65" si="2034">IF(AND(FT64&lt;0,FU64&lt;0),((FT64-FU64)/FU64),((FT64-FU64)/ABS(FU64)))</f>
        <v>8.5993467460818485E-2</v>
      </c>
      <c r="FW64" s="48">
        <v>105374</v>
      </c>
      <c r="FX64" s="44">
        <v>98260</v>
      </c>
      <c r="FY64" s="45">
        <f t="shared" ref="FY64:FY65" si="2035">IF(AND(FW64&lt;0,FX64&lt;0),((FW64-FX64)/FX64),((FW64-FX64)/ABS(FX64)))</f>
        <v>7.2399755750050879E-2</v>
      </c>
      <c r="GA64" s="48">
        <v>25836</v>
      </c>
      <c r="GB64" s="44">
        <v>26499</v>
      </c>
      <c r="GC64" s="54">
        <f t="shared" ref="GC64:GC65" si="2036">IF(AND(GA64&lt;0,GB64&lt;0),((GA64-GB64)/GB64),((GA64-GB64)/ABS(GB64)))</f>
        <v>-2.501981206837994E-2</v>
      </c>
      <c r="GD64" s="48">
        <v>28255</v>
      </c>
      <c r="GE64" s="44">
        <v>26366</v>
      </c>
      <c r="GF64" s="45">
        <f t="shared" ref="GF64:GF65" si="2037">IF(AND(GD64&lt;0,GE64&lt;0),((GD64-GE64)/GE64),((GD64-GE64)/ABS(GE64)))</f>
        <v>7.1645300766138204E-2</v>
      </c>
      <c r="GG64" s="48">
        <v>28303</v>
      </c>
      <c r="GH64" s="44">
        <v>26267</v>
      </c>
      <c r="GI64" s="45">
        <f t="shared" ref="GI64:GI65" si="2038">IF(AND(GG64&lt;0,GH64&lt;0),((GG64-GH64)/GH64),((GG64-GH64)/ABS(GH64)))</f>
        <v>7.7511706704229646E-2</v>
      </c>
      <c r="GJ64" s="48">
        <v>28006</v>
      </c>
      <c r="GK64" s="44">
        <v>26242</v>
      </c>
      <c r="GL64" s="45">
        <f t="shared" ref="GL64:GL65" si="2039">IF(AND(GJ64&lt;0,GK64&lt;0),((GJ64-GK64)/GK64),((GJ64-GK64)/ABS(GK64)))</f>
        <v>6.7220486243426567E-2</v>
      </c>
      <c r="GM64" s="48">
        <v>54091</v>
      </c>
      <c r="GN64" s="44">
        <v>52865</v>
      </c>
      <c r="GO64" s="45">
        <f t="shared" ref="GO64:GO65" si="2040">IF(AND(GM64&lt;0,GN64&lt;0),((GM64-GN64)/GN64),((GM64-GN64)/ABS(GN64)))</f>
        <v>2.3191147261893502E-2</v>
      </c>
      <c r="GP64" s="48">
        <v>82394</v>
      </c>
      <c r="GQ64" s="44">
        <v>79132</v>
      </c>
      <c r="GR64" s="45">
        <f t="shared" ref="GR64:GR65" si="2041">IF(AND(GP64&lt;0,GQ64&lt;0),((GP64-GQ64)/GQ64),((GP64-GQ64)/ABS(GQ64)))</f>
        <v>4.1222261537683873E-2</v>
      </c>
      <c r="GS64" s="48">
        <v>110400</v>
      </c>
      <c r="GT64" s="44">
        <v>105374</v>
      </c>
      <c r="GU64" s="45">
        <f t="shared" ref="GU64:GU65" si="2042">IF(AND(GS64&lt;0,GT64&lt;0),((GS64-GT64)/GT64),((GS64-GT64)/ABS(GT64)))</f>
        <v>4.7696775295613718E-2</v>
      </c>
      <c r="GW64" s="48">
        <v>28036</v>
      </c>
      <c r="GX64" s="44">
        <v>25836</v>
      </c>
      <c r="GY64" s="54">
        <f t="shared" ref="GY64:GY65" si="2043">IF(AND(GW64&lt;0,GX64&lt;0),((GW64-GX64)/GX64),((GW64-GX64)/ABS(GX64)))</f>
        <v>8.5152500387056823E-2</v>
      </c>
      <c r="GZ64" s="48">
        <v>27399</v>
      </c>
      <c r="HA64" s="44">
        <v>28255</v>
      </c>
      <c r="HB64" s="45">
        <f t="shared" ref="HB64:HB65" si="2044">IF(AND(GZ64&lt;0,HA64&lt;0),((GZ64-HA64)/HA64),((GZ64-HA64)/ABS(HA64)))</f>
        <v>-3.0295522916298001E-2</v>
      </c>
      <c r="HC64" s="48">
        <v>26563</v>
      </c>
      <c r="HD64" s="44">
        <v>28303</v>
      </c>
      <c r="HE64" s="45">
        <f t="shared" ref="HE64:HE65" si="2045">IF(AND(HC64&lt;0,HD64&lt;0),((HC64-HD64)/HD64),((HC64-HD64)/ABS(HD64)))</f>
        <v>-6.147758188177932E-2</v>
      </c>
      <c r="HF64" s="48">
        <v>25337</v>
      </c>
      <c r="HG64" s="44">
        <v>28006</v>
      </c>
      <c r="HH64" s="45">
        <f t="shared" ref="HH64:HH65" si="2046">IF(AND(HF64&lt;0,HG64&lt;0),((HF64-HG64)/HG64),((HF64-HG64)/ABS(HG64)))</f>
        <v>-9.5301006927087054E-2</v>
      </c>
      <c r="HI64" s="48">
        <v>55433</v>
      </c>
      <c r="HJ64" s="44">
        <v>54091</v>
      </c>
      <c r="HK64" s="45">
        <f t="shared" ref="HK64:HK65" si="2047">IF(AND(HI64&lt;0,HJ64&lt;0),((HI64-HJ64)/HJ64),((HI64-HJ64)/ABS(HJ64)))</f>
        <v>2.48100423360633E-2</v>
      </c>
      <c r="HL64" s="48">
        <v>81996</v>
      </c>
      <c r="HM64" s="44">
        <v>82394</v>
      </c>
      <c r="HN64" s="45">
        <f t="shared" ref="HN64:HN65" si="2048">IF(AND(HL64&lt;0,HM64&lt;0),((HL64-HM64)/HM64),((HL64-HM64)/ABS(HM64)))</f>
        <v>-4.8304488190887684E-3</v>
      </c>
      <c r="HO64" s="48">
        <v>107333</v>
      </c>
      <c r="HP64" s="44">
        <v>110400</v>
      </c>
      <c r="HQ64" s="45">
        <f t="shared" ref="HQ64:HQ65" si="2049">IF(AND(HO64&lt;0,HP64&lt;0),((HO64-HP64)/HP64),((HO64-HP64)/ABS(HP64)))</f>
        <v>-2.7780797101449275E-2</v>
      </c>
      <c r="HS64" s="48">
        <v>25768</v>
      </c>
      <c r="HT64" s="44">
        <v>28036</v>
      </c>
      <c r="HU64" s="54">
        <f t="shared" ref="HU64:HU65" si="2050">IF(AND(HS64&lt;0,HT64&lt;0),((HS64-HT64)/HT64),((HS64-HT64)/ABS(HT64)))</f>
        <v>-8.0895990868882869E-2</v>
      </c>
      <c r="HV64" s="48">
        <v>25655</v>
      </c>
      <c r="HW64" s="44">
        <v>27399</v>
      </c>
      <c r="HX64" s="45">
        <f t="shared" ref="HX64:HX65" si="2051">IF(AND(HV64&lt;0,HW64&lt;0),((HV64-HW64)/HW64),((HV64-HW64)/ABS(HW64)))</f>
        <v>-6.3651958100660613E-2</v>
      </c>
      <c r="HY64" s="48">
        <v>-51423</v>
      </c>
      <c r="HZ64" s="44">
        <v>26563</v>
      </c>
      <c r="IA64" s="45">
        <f t="shared" ref="IA64:IA65" si="2052">IF(AND(HY64&lt;0,HZ64&lt;0),((HY64-HZ64)/HZ64),((HY64-HZ64)/ABS(HZ64)))</f>
        <v>-2.9358882656326468</v>
      </c>
      <c r="IB64" s="48">
        <v>0</v>
      </c>
      <c r="IC64" s="44">
        <v>25337</v>
      </c>
      <c r="ID64" s="45">
        <f t="shared" ref="ID64:ID65" si="2053">IF(AND(IB64&lt;0,IC64&lt;0),((IB64-IC64)/IC64),((IB64-IC64)/ABS(IC64)))</f>
        <v>-1</v>
      </c>
      <c r="IE64" s="48">
        <v>51423</v>
      </c>
      <c r="IF64" s="44">
        <v>55433</v>
      </c>
      <c r="IG64" s="45">
        <f t="shared" ref="IG64:IG65" si="2054">IF(AND(IE64&lt;0,IF64&lt;0),((IE64-IF64)/IF64),((IE64-IF64)/ABS(IF64)))</f>
        <v>-7.233958111594177E-2</v>
      </c>
      <c r="IH64" s="48">
        <v>0</v>
      </c>
      <c r="II64" s="44">
        <v>81996</v>
      </c>
      <c r="IJ64" s="45">
        <f t="shared" ref="IJ64:IJ65" si="2055">IF(AND(IH64&lt;0,II64&lt;0),((IH64-II64)/II64),((IH64-II64)/ABS(II64)))</f>
        <v>-1</v>
      </c>
      <c r="IK64" s="48">
        <v>0</v>
      </c>
      <c r="IL64" s="44">
        <v>107333</v>
      </c>
      <c r="IM64" s="45">
        <f t="shared" ref="IM64:IM65" si="2056">IF(AND(IK64&lt;0,IL64&lt;0),((IK64-IL64)/IL64),((IK64-IL64)/ABS(IL64)))</f>
        <v>-1</v>
      </c>
    </row>
    <row r="65" spans="1:247" hidden="1" outlineLevel="1">
      <c r="A65" s="42" t="s">
        <v>153</v>
      </c>
      <c r="B65" s="42"/>
      <c r="C65" s="53" t="s">
        <v>197</v>
      </c>
      <c r="D65" s="43" t="s">
        <v>95</v>
      </c>
      <c r="E65" s="43" t="s">
        <v>684</v>
      </c>
      <c r="F65" s="429"/>
      <c r="G65" s="44">
        <v>-198768</v>
      </c>
      <c r="H65" s="44">
        <v>-59618</v>
      </c>
      <c r="I65" s="45">
        <f t="shared" ref="I65" si="2057">IF(AND(G65&lt;0,H65&lt;0),((G65-H65)/H65),((G65-H65)/ABS(H65)))</f>
        <v>2.3340266362507966</v>
      </c>
      <c r="J65" s="44">
        <v>-221982</v>
      </c>
      <c r="K65" s="44">
        <v>-55786</v>
      </c>
      <c r="L65" s="45">
        <f t="shared" ref="L65" si="2058">IF(AND(J65&lt;0,K65&lt;0),((J65-K65)/K65),((J65-K65)/ABS(K65)))</f>
        <v>2.9791704011759221</v>
      </c>
      <c r="M65" s="44">
        <v>-227553</v>
      </c>
      <c r="N65" s="44">
        <v>-125670.08094641093</v>
      </c>
      <c r="O65" s="45">
        <f t="shared" ref="O65" si="2059">IF(AND(M65&lt;0,N65&lt;0),((M65-N65)/N65),((M65-N65)/ABS(N65)))</f>
        <v>0.81071738226248657</v>
      </c>
      <c r="P65" s="44">
        <v>-237891</v>
      </c>
      <c r="Q65" s="44">
        <v>-210638</v>
      </c>
      <c r="R65" s="45">
        <f t="shared" ref="R65" si="2060">IF(AND(P65&lt;0,Q65&lt;0),((P65-Q65)/Q65),((P65-Q65)/ABS(Q65)))</f>
        <v>0.12938311225894664</v>
      </c>
      <c r="S65" s="44">
        <v>-420750</v>
      </c>
      <c r="T65" s="44">
        <f t="shared" si="1999"/>
        <v>-115404</v>
      </c>
      <c r="U65" s="45">
        <f t="shared" ref="U65" si="2061">IF(AND(S65&lt;0,T65&lt;0),((S65-T65)/T65),((S65-T65)/ABS(T65)))</f>
        <v>2.6458874909015284</v>
      </c>
      <c r="V65" s="44">
        <v>-648303</v>
      </c>
      <c r="W65" s="44">
        <f>+T65+N65-2</f>
        <v>-241076.08094641095</v>
      </c>
      <c r="X65" s="45">
        <f t="shared" ref="X65" si="2062">IF(AND(V65&lt;0,W65&lt;0),((V65-W65)/W65),((V65-W65)/ABS(W65)))</f>
        <v>1.6892049906191728</v>
      </c>
      <c r="Y65" s="44">
        <v>-886194</v>
      </c>
      <c r="Z65" s="44">
        <v>-436935</v>
      </c>
      <c r="AA65" s="45">
        <f t="shared" ref="AA65" si="2063">IF(AND(Y65&lt;0,Z65&lt;0),((Y65-Z65)/Z65),((Y65-Z65)/ABS(Z65)))</f>
        <v>1.0282055683339628</v>
      </c>
      <c r="AB65" s="46"/>
      <c r="AC65" s="44">
        <v>-248946</v>
      </c>
      <c r="AD65" s="44">
        <f>G65</f>
        <v>-198768</v>
      </c>
      <c r="AE65" s="45">
        <f t="shared" ref="AE65" si="2064">IF(AND(AC65&lt;0,AD65&lt;0),((AC65-AD65)/AD65),((AC65-AD65)/ABS(AD65)))</f>
        <v>0.25244506157932867</v>
      </c>
      <c r="AF65" s="44">
        <v>-245382</v>
      </c>
      <c r="AG65" s="44">
        <f>J65</f>
        <v>-221982</v>
      </c>
      <c r="AH65" s="45">
        <f t="shared" ref="AH65" si="2065">IF(AND(AF65&lt;0,AG65&lt;0),((AF65-AG65)/AG65),((AF65-AG65)/ABS(AG65)))</f>
        <v>0.10541395248263373</v>
      </c>
      <c r="AI65" s="44">
        <v>-256043</v>
      </c>
      <c r="AJ65" s="44">
        <f>M65</f>
        <v>-227553</v>
      </c>
      <c r="AK65" s="45">
        <f t="shared" ref="AK65" si="2066">IF(AND(AI65&lt;0,AJ65&lt;0),((AI65-AJ65)/AJ65),((AI65-AJ65)/ABS(AJ65)))</f>
        <v>0.12520160138517181</v>
      </c>
      <c r="AL65" s="44">
        <v>-268715</v>
      </c>
      <c r="AM65" s="44">
        <f>P65</f>
        <v>-237891</v>
      </c>
      <c r="AN65" s="45">
        <f t="shared" ref="AN65" si="2067">IF(AND(AL65&lt;0,AM65&lt;0),((AL65-AM65)/AM65),((AL65-AM65)/ABS(AM65)))</f>
        <v>0.12957194681597875</v>
      </c>
      <c r="AO65" s="44">
        <v>-494328</v>
      </c>
      <c r="AP65" s="44">
        <f>S65</f>
        <v>-420750</v>
      </c>
      <c r="AQ65" s="45">
        <f t="shared" ref="AQ65" si="2068">IF(AND(AO65&lt;0,AP65&lt;0),((AO65-AP65)/AP65),((AO65-AP65)/ABS(AP65)))</f>
        <v>0.17487344028520499</v>
      </c>
      <c r="AR65" s="44">
        <v>-750371</v>
      </c>
      <c r="AS65" s="44">
        <f>V65</f>
        <v>-648303</v>
      </c>
      <c r="AT65" s="45">
        <f t="shared" ref="AT65" si="2069">IF(AND(AR65&lt;0,AS65&lt;0),((AR65-AS65)/AS65),((AR65-AS65)/ABS(AS65)))</f>
        <v>0.15743872849578053</v>
      </c>
      <c r="AU65" s="44">
        <v>-1019086</v>
      </c>
      <c r="AV65" s="44">
        <f>Y65</f>
        <v>-886194</v>
      </c>
      <c r="AW65" s="45">
        <f t="shared" ref="AW65" si="2070">IF(AND(AU65&lt;0,AV65&lt;0),((AU65-AV65)/AV65),((AU65-AV65)/ABS(AV65)))</f>
        <v>0.1499581355775372</v>
      </c>
      <c r="AX65" s="46"/>
      <c r="AY65" s="44">
        <f t="shared" si="1914"/>
        <v>-109219</v>
      </c>
      <c r="AZ65" s="44">
        <f t="shared" si="2008"/>
        <v>-248946</v>
      </c>
      <c r="BA65" s="45">
        <f t="shared" ref="BA65" si="2071">IF(AND(AY65&lt;0,AZ65&lt;0),((AY65-AZ65)/AZ65),((AY65-AZ65)/ABS(AZ65)))</f>
        <v>-0.56127433258618331</v>
      </c>
      <c r="BB65" s="44">
        <f t="shared" si="1916"/>
        <v>-107470</v>
      </c>
      <c r="BC65" s="44">
        <f t="shared" si="2009"/>
        <v>-245382</v>
      </c>
      <c r="BD65" s="45">
        <f t="shared" ref="BD65" si="2072">IF(AND(BB65&lt;0,BC65&lt;0),((BB65-BC65)/BC65),((BB65-BC65)/ABS(BC65)))</f>
        <v>-0.56202981473783731</v>
      </c>
      <c r="BE65" s="44">
        <f t="shared" si="1918"/>
        <v>-109122</v>
      </c>
      <c r="BF65" s="44">
        <f t="shared" si="2010"/>
        <v>-256043</v>
      </c>
      <c r="BG65" s="45">
        <f t="shared" ref="BG65" si="2073">IF(AND(BE65&lt;0,BF65&lt;0),((BE65-BF65)/BF65),((BE65-BF65)/ABS(BF65)))</f>
        <v>-0.57381377346773788</v>
      </c>
      <c r="BH65" s="44">
        <f t="shared" si="1920"/>
        <v>-113365</v>
      </c>
      <c r="BI65" s="44">
        <f t="shared" si="2011"/>
        <v>-268715</v>
      </c>
      <c r="BJ65" s="45">
        <f t="shared" ref="BJ65" si="2074">IF(AND(BH65&lt;0,BI65&lt;0),((BH65-BI65)/BI65),((BH65-BI65)/ABS(BI65)))</f>
        <v>-0.5781218019090858</v>
      </c>
      <c r="BK65" s="44">
        <f t="shared" si="1922"/>
        <v>-216689</v>
      </c>
      <c r="BL65" s="44">
        <f t="shared" si="2012"/>
        <v>-494328</v>
      </c>
      <c r="BM65" s="45">
        <f t="shared" ref="BM65" si="2075">IF(AND(BK65&lt;0,BL65&lt;0),((BK65-BL65)/BL65),((BK65-BL65)/ABS(BL65)))</f>
        <v>-0.56164935022899776</v>
      </c>
      <c r="BN65" s="44">
        <f t="shared" si="1924"/>
        <v>-325811</v>
      </c>
      <c r="BO65" s="44">
        <f t="shared" si="2013"/>
        <v>-750371</v>
      </c>
      <c r="BP65" s="45">
        <f t="shared" ref="BP65" si="2076">IF(AND(BN65&lt;0,BO65&lt;0),((BN65-BO65)/BO65),((BN65-BO65)/ABS(BO65)))</f>
        <v>-0.565800117541856</v>
      </c>
      <c r="BQ65" s="44">
        <f t="shared" si="1926"/>
        <v>-439176</v>
      </c>
      <c r="BR65" s="44">
        <f t="shared" si="2014"/>
        <v>-1019086</v>
      </c>
      <c r="BS65" s="45">
        <f t="shared" ref="BS65" si="2077">IF(AND(BQ65&lt;0,BR65&lt;0),((BQ65-BR65)/BR65),((BQ65-BR65)/ABS(BR65)))</f>
        <v>-0.56904912833656829</v>
      </c>
      <c r="BT65" s="46"/>
      <c r="BU65" s="48">
        <f t="shared" si="1928"/>
        <v>-119349</v>
      </c>
      <c r="BV65" s="44">
        <v>-109219</v>
      </c>
      <c r="BW65" s="45">
        <f t="shared" ref="BW65" si="2078">IF(AND(BU65&lt;0,BV65&lt;0),((BU65-BV65)/BV65),((BU65-BV65)/ABS(BV65)))</f>
        <v>9.2749430044223077E-2</v>
      </c>
      <c r="BX65" s="48">
        <f t="shared" si="1930"/>
        <v>-107449</v>
      </c>
      <c r="BY65" s="44">
        <v>-107470</v>
      </c>
      <c r="BZ65" s="45">
        <f t="shared" ref="BZ65" si="2079">IF(AND(BX65&lt;0,BY65&lt;0),((BX65-BY65)/BY65),((BX65-BY65)/ABS(BY65)))</f>
        <v>-1.9540336838187402E-4</v>
      </c>
      <c r="CA65" s="48">
        <f t="shared" si="1932"/>
        <v>-109788</v>
      </c>
      <c r="CB65" s="44">
        <v>-109122</v>
      </c>
      <c r="CC65" s="45">
        <f t="shared" ref="CC65" si="2080">IF(AND(CA65&lt;0,CB65&lt;0),((CA65-CB65)/CB65),((CA65-CB65)/ABS(CB65)))</f>
        <v>6.1032605707373394E-3</v>
      </c>
      <c r="CD65" s="48">
        <f t="shared" si="1934"/>
        <v>-113943</v>
      </c>
      <c r="CE65" s="44">
        <v>-113365</v>
      </c>
      <c r="CF65" s="45">
        <f t="shared" ref="CF65" si="2081">IF(AND(CD65&lt;0,CE65&lt;0),((CD65-CE65)/CE65),((CD65-CE65)/ABS(CE65)))</f>
        <v>5.0985753980505449E-3</v>
      </c>
      <c r="CG65" s="48">
        <f t="shared" si="1936"/>
        <v>-226798</v>
      </c>
      <c r="CH65" s="44">
        <v>-216689</v>
      </c>
      <c r="CI65" s="45">
        <f t="shared" ref="CI65" si="2082">IF(AND(CG65&lt;0,CH65&lt;0),((CG65-CH65)/CH65),((CG65-CH65)/ABS(CH65)))</f>
        <v>4.6652114320523887E-2</v>
      </c>
      <c r="CJ65" s="48">
        <f t="shared" si="1938"/>
        <v>-336586</v>
      </c>
      <c r="CK65" s="44">
        <v>-325811</v>
      </c>
      <c r="CL65" s="45">
        <f t="shared" ref="CL65" si="2083">IF(AND(CJ65&lt;0,CK65&lt;0),((CJ65-CK65)/CK65),((CJ65-CK65)/ABS(CK65)))</f>
        <v>3.3071320489486238E-2</v>
      </c>
      <c r="CM65" s="48">
        <f t="shared" si="1940"/>
        <v>-450529</v>
      </c>
      <c r="CN65" s="44">
        <v>-439176</v>
      </c>
      <c r="CO65" s="45">
        <f t="shared" ref="CO65" si="2084">IF(AND(CM65&lt;0,CN65&lt;0),((CM65-CN65)/CN65),((CM65-CN65)/ABS(CN65)))</f>
        <v>2.58506840082336E-2</v>
      </c>
      <c r="CP65" s="46"/>
      <c r="CQ65" s="48">
        <f t="shared" si="1942"/>
        <v>-110499</v>
      </c>
      <c r="CR65" s="44">
        <v>-119349</v>
      </c>
      <c r="CS65" s="45">
        <f t="shared" ref="CS65" si="2085">IF(AND(CQ65&lt;0,CR65&lt;0),((CQ65-CR65)/CR65),((CQ65-CR65)/ABS(CR65)))</f>
        <v>-7.4152276097830733E-2</v>
      </c>
      <c r="CT65" s="48">
        <f t="shared" si="1944"/>
        <v>-109751</v>
      </c>
      <c r="CU65" s="44">
        <v>-107449</v>
      </c>
      <c r="CV65" s="45">
        <f t="shared" ref="CV65" si="2086">IF(AND(CT65&lt;0,CU65&lt;0),((CT65-CU65)/CU65),((CT65-CU65)/ABS(CU65)))</f>
        <v>2.1424117488296774E-2</v>
      </c>
      <c r="CW65" s="48">
        <f t="shared" si="1946"/>
        <v>-107387</v>
      </c>
      <c r="CX65" s="44">
        <v>-109788</v>
      </c>
      <c r="CY65" s="45">
        <f t="shared" ref="CY65:CY66" si="2087">IF(AND(CW65&lt;0,CX65&lt;0),((CW65-CX65)/CX65),((CW65-CX65)/ABS(CX65)))</f>
        <v>-2.1869421066054578E-2</v>
      </c>
      <c r="CZ65" s="48">
        <f t="shared" si="1948"/>
        <v>-115671</v>
      </c>
      <c r="DA65" s="44">
        <v>-113943</v>
      </c>
      <c r="DB65" s="45">
        <f t="shared" ref="DB65:DB66" si="2088">IF(AND(CZ65&lt;0,DA65&lt;0),((CZ65-DA65)/DA65),((CZ65-DA65)/ABS(DA65)))</f>
        <v>1.5165477475579895E-2</v>
      </c>
      <c r="DC65" s="48">
        <f t="shared" si="1950"/>
        <v>-220250</v>
      </c>
      <c r="DD65" s="44">
        <v>-226798</v>
      </c>
      <c r="DE65" s="45">
        <f t="shared" ref="DE65" si="2089">IF(AND(DC65&lt;0,DD65&lt;0),((DC65-DD65)/DD65),((DC65-DD65)/ABS(DD65)))</f>
        <v>-2.8871506803410964E-2</v>
      </c>
      <c r="DF65" s="48">
        <f t="shared" si="1952"/>
        <v>-327637</v>
      </c>
      <c r="DG65" s="44">
        <v>-336586</v>
      </c>
      <c r="DH65" s="45">
        <f t="shared" ref="DH65:DH66" si="2090">IF(AND(DF65&lt;0,DG65&lt;0),((DF65-DG65)/DG65),((DF65-DG65)/ABS(DG65)))</f>
        <v>-2.6587558603150457E-2</v>
      </c>
      <c r="DI65" s="48">
        <f t="shared" si="1954"/>
        <v>-443308</v>
      </c>
      <c r="DJ65" s="44">
        <v>-450529</v>
      </c>
      <c r="DK65" s="45">
        <f t="shared" ref="DK65:DK66" si="2091">IF(AND(DI65&lt;0,DJ65&lt;0),((DI65-DJ65)/DJ65),((DI65-DJ65)/ABS(DJ65)))</f>
        <v>-1.6027825067864664E-2</v>
      </c>
      <c r="DL65" s="46"/>
      <c r="DM65" s="48">
        <v>-114613</v>
      </c>
      <c r="DN65" s="44">
        <v>-110499</v>
      </c>
      <c r="DO65" s="45">
        <f t="shared" si="2015"/>
        <v>3.7231106163856685E-2</v>
      </c>
      <c r="DP65" s="48">
        <v>-114296</v>
      </c>
      <c r="DQ65" s="44">
        <v>-109751</v>
      </c>
      <c r="DR65" s="45">
        <f t="shared" si="2016"/>
        <v>4.1411923353773542E-2</v>
      </c>
      <c r="DS65" s="48">
        <v>-116048</v>
      </c>
      <c r="DT65" s="44">
        <v>-107387</v>
      </c>
      <c r="DU65" s="45">
        <f t="shared" si="2017"/>
        <v>8.0652220473614131E-2</v>
      </c>
      <c r="DV65" s="48">
        <v>-120116</v>
      </c>
      <c r="DW65" s="44">
        <v>-115671</v>
      </c>
      <c r="DX65" s="45">
        <f t="shared" si="2018"/>
        <v>3.8427955148654373E-2</v>
      </c>
      <c r="DY65" s="48">
        <v>-228909</v>
      </c>
      <c r="DZ65" s="44">
        <v>-220250</v>
      </c>
      <c r="EA65" s="45">
        <f t="shared" si="2019"/>
        <v>3.9314415437003404E-2</v>
      </c>
      <c r="EB65" s="48">
        <v>-344957</v>
      </c>
      <c r="EC65" s="44">
        <v>-327637</v>
      </c>
      <c r="ED65" s="45">
        <f t="shared" si="2020"/>
        <v>5.2863382340822315E-2</v>
      </c>
      <c r="EE65" s="48">
        <v>-465073</v>
      </c>
      <c r="EF65" s="44">
        <v>-443308</v>
      </c>
      <c r="EG65" s="45">
        <f t="shared" si="2021"/>
        <v>4.9096790493291347E-2</v>
      </c>
      <c r="EH65" s="46"/>
      <c r="EI65" s="48">
        <v>-120358</v>
      </c>
      <c r="EJ65" s="44">
        <v>-114613</v>
      </c>
      <c r="EK65" s="45">
        <f t="shared" si="2022"/>
        <v>5.0125203947196217E-2</v>
      </c>
      <c r="EL65" s="48">
        <v>-119179</v>
      </c>
      <c r="EM65" s="44">
        <v>-114296</v>
      </c>
      <c r="EN65" s="45">
        <f t="shared" si="2023"/>
        <v>4.2722404983551482E-2</v>
      </c>
      <c r="EO65" s="48">
        <v>-129340</v>
      </c>
      <c r="EP65" s="44">
        <v>-116048</v>
      </c>
      <c r="EQ65" s="45">
        <f t="shared" si="2024"/>
        <v>0.11453881152626499</v>
      </c>
      <c r="ER65" s="48">
        <v>-136191</v>
      </c>
      <c r="ES65" s="44">
        <v>-120116</v>
      </c>
      <c r="ET65" s="45">
        <f t="shared" si="2025"/>
        <v>0.13382896533351094</v>
      </c>
      <c r="EU65" s="48">
        <v>-239537</v>
      </c>
      <c r="EV65" s="44">
        <v>-228909</v>
      </c>
      <c r="EW65" s="45">
        <f t="shared" si="2026"/>
        <v>4.6428930273602176E-2</v>
      </c>
      <c r="EX65" s="48">
        <v>-368877</v>
      </c>
      <c r="EY65" s="44">
        <v>-344957</v>
      </c>
      <c r="EZ65" s="45">
        <f t="shared" si="2027"/>
        <v>6.9341975956423552E-2</v>
      </c>
      <c r="FA65" s="48">
        <v>-505068</v>
      </c>
      <c r="FB65" s="44">
        <v>-465073</v>
      </c>
      <c r="FC65" s="45">
        <f t="shared" si="2028"/>
        <v>8.5997252044302724E-2</v>
      </c>
      <c r="FD65" s="46"/>
      <c r="FE65" s="48">
        <v>142192</v>
      </c>
      <c r="FF65" s="44">
        <v>120358</v>
      </c>
      <c r="FG65" s="45">
        <f t="shared" si="2029"/>
        <v>0.18140879708868543</v>
      </c>
      <c r="FH65" s="48">
        <v>141235</v>
      </c>
      <c r="FI65" s="44">
        <v>119179</v>
      </c>
      <c r="FJ65" s="45">
        <f t="shared" si="2030"/>
        <v>0.18506616098473724</v>
      </c>
      <c r="FK65" s="48">
        <v>139636</v>
      </c>
      <c r="FL65" s="44">
        <v>129340</v>
      </c>
      <c r="FM65" s="45">
        <f t="shared" si="2031"/>
        <v>7.9604144116282666E-2</v>
      </c>
      <c r="FN65" s="48">
        <v>131708</v>
      </c>
      <c r="FO65" s="44">
        <v>136191</v>
      </c>
      <c r="FP65" s="45">
        <f t="shared" si="2032"/>
        <v>-3.2917006263262626E-2</v>
      </c>
      <c r="FQ65" s="48">
        <v>283427</v>
      </c>
      <c r="FR65" s="44">
        <v>239537</v>
      </c>
      <c r="FS65" s="45">
        <f t="shared" si="2033"/>
        <v>0.18322847827266769</v>
      </c>
      <c r="FT65" s="48">
        <v>423063</v>
      </c>
      <c r="FU65" s="44">
        <v>368877</v>
      </c>
      <c r="FV65" s="45">
        <f t="shared" si="2034"/>
        <v>0.14689449328638002</v>
      </c>
      <c r="FW65" s="48">
        <v>554771</v>
      </c>
      <c r="FX65" s="44">
        <v>505068</v>
      </c>
      <c r="FY65" s="45">
        <f t="shared" si="2035"/>
        <v>9.8408531128481705E-2</v>
      </c>
      <c r="GA65" s="48">
        <v>147795</v>
      </c>
      <c r="GB65" s="44">
        <v>142192</v>
      </c>
      <c r="GC65" s="45">
        <f t="shared" si="2036"/>
        <v>3.9404467199279848E-2</v>
      </c>
      <c r="GD65" s="48">
        <v>149603</v>
      </c>
      <c r="GE65" s="44">
        <v>141235</v>
      </c>
      <c r="GF65" s="45">
        <f t="shared" si="2037"/>
        <v>5.9248769780861688E-2</v>
      </c>
      <c r="GG65" s="48">
        <v>146585</v>
      </c>
      <c r="GH65" s="44">
        <v>139636</v>
      </c>
      <c r="GI65" s="45">
        <f t="shared" si="2038"/>
        <v>4.9765103554957175E-2</v>
      </c>
      <c r="GJ65" s="48">
        <v>151020</v>
      </c>
      <c r="GK65" s="44">
        <v>131708</v>
      </c>
      <c r="GL65" s="45">
        <f t="shared" si="2039"/>
        <v>0.14662738785798887</v>
      </c>
      <c r="GM65" s="48">
        <v>297398</v>
      </c>
      <c r="GN65" s="44">
        <v>283427</v>
      </c>
      <c r="GO65" s="45">
        <f t="shared" si="2040"/>
        <v>4.9293116040461916E-2</v>
      </c>
      <c r="GP65" s="48">
        <v>443983</v>
      </c>
      <c r="GQ65" s="44">
        <v>423063</v>
      </c>
      <c r="GR65" s="45">
        <f t="shared" si="2041"/>
        <v>4.9448900045619686E-2</v>
      </c>
      <c r="GS65" s="48">
        <v>595003</v>
      </c>
      <c r="GT65" s="44">
        <v>554771</v>
      </c>
      <c r="GU65" s="45">
        <f t="shared" si="2042"/>
        <v>7.2520012762022523E-2</v>
      </c>
      <c r="GW65" s="48">
        <v>149929</v>
      </c>
      <c r="GX65" s="44">
        <v>147795</v>
      </c>
      <c r="GY65" s="45">
        <f t="shared" si="2043"/>
        <v>1.4438918772624243E-2</v>
      </c>
      <c r="GZ65" s="48">
        <v>144169</v>
      </c>
      <c r="HA65" s="44">
        <v>149603</v>
      </c>
      <c r="HB65" s="45">
        <f t="shared" si="2044"/>
        <v>-3.6322801013348664E-2</v>
      </c>
      <c r="HC65" s="48">
        <v>140846</v>
      </c>
      <c r="HD65" s="44">
        <v>146585</v>
      </c>
      <c r="HE65" s="45">
        <f t="shared" si="2045"/>
        <v>-3.9151345635638025E-2</v>
      </c>
      <c r="HF65" s="48">
        <v>139540</v>
      </c>
      <c r="HG65" s="44">
        <v>151020</v>
      </c>
      <c r="HH65" s="45">
        <f t="shared" si="2046"/>
        <v>-7.6016421666004502E-2</v>
      </c>
      <c r="HI65" s="48">
        <v>294098</v>
      </c>
      <c r="HJ65" s="44">
        <v>297398</v>
      </c>
      <c r="HK65" s="45">
        <f t="shared" si="2047"/>
        <v>-1.1096241400412914E-2</v>
      </c>
      <c r="HL65" s="48">
        <v>434944</v>
      </c>
      <c r="HM65" s="44">
        <v>443983</v>
      </c>
      <c r="HN65" s="45">
        <f t="shared" si="2048"/>
        <v>-2.0358887615066344E-2</v>
      </c>
      <c r="HO65" s="48">
        <v>574484</v>
      </c>
      <c r="HP65" s="44">
        <v>595003</v>
      </c>
      <c r="HQ65" s="45">
        <f t="shared" si="2049"/>
        <v>-3.4485540409039957E-2</v>
      </c>
      <c r="HS65" s="48">
        <v>137728</v>
      </c>
      <c r="HT65" s="44">
        <v>149929</v>
      </c>
      <c r="HU65" s="45">
        <f t="shared" si="2050"/>
        <v>-8.1378519165738447E-2</v>
      </c>
      <c r="HV65" s="48">
        <v>114961</v>
      </c>
      <c r="HW65" s="44">
        <v>144169</v>
      </c>
      <c r="HX65" s="45">
        <f t="shared" si="2051"/>
        <v>-0.20259556492727285</v>
      </c>
      <c r="HY65" s="48">
        <v>-252689</v>
      </c>
      <c r="HZ65" s="44">
        <v>140846</v>
      </c>
      <c r="IA65" s="45">
        <f t="shared" si="2052"/>
        <v>-2.7940800590716099</v>
      </c>
      <c r="IB65" s="48">
        <v>0</v>
      </c>
      <c r="IC65" s="44">
        <v>139540</v>
      </c>
      <c r="ID65" s="45">
        <f t="shared" si="2053"/>
        <v>-1</v>
      </c>
      <c r="IE65" s="48">
        <v>252689</v>
      </c>
      <c r="IF65" s="44">
        <v>294098</v>
      </c>
      <c r="IG65" s="45">
        <f t="shared" si="2054"/>
        <v>-0.14080000544036342</v>
      </c>
      <c r="IH65" s="48">
        <v>0</v>
      </c>
      <c r="II65" s="44">
        <v>434944</v>
      </c>
      <c r="IJ65" s="45">
        <f t="shared" si="2055"/>
        <v>-1</v>
      </c>
      <c r="IK65" s="48">
        <v>0</v>
      </c>
      <c r="IL65" s="44">
        <v>574484</v>
      </c>
      <c r="IM65" s="45">
        <f t="shared" si="2056"/>
        <v>-1</v>
      </c>
    </row>
    <row r="66" spans="1:247" hidden="1" outlineLevel="1">
      <c r="A66" s="49" t="s">
        <v>36</v>
      </c>
      <c r="B66" s="49" t="s">
        <v>379</v>
      </c>
      <c r="C66" s="459" t="s">
        <v>36</v>
      </c>
      <c r="D66" s="459" t="s">
        <v>36</v>
      </c>
      <c r="E66" s="459" t="s">
        <v>36</v>
      </c>
      <c r="F66" s="460"/>
      <c r="G66" s="461">
        <f>+G51-G45</f>
        <v>0</v>
      </c>
      <c r="H66" s="461">
        <f>+H51-H45</f>
        <v>0</v>
      </c>
      <c r="I66" s="462" t="str">
        <f t="shared" ref="I66" si="2092">IFERROR(IF((ABS((G66/H66)-1))&lt;100%,(G66/H66)-1,"N/A"),"")</f>
        <v/>
      </c>
      <c r="J66" s="461">
        <f>+J51-J45</f>
        <v>0</v>
      </c>
      <c r="K66" s="461">
        <f>+K51-K45</f>
        <v>0</v>
      </c>
      <c r="L66" s="462" t="str">
        <f t="shared" ref="L66" si="2093">IFERROR(IF((ABS((J66/K66)-1))&lt;100%,(J66/K66)-1,"N/A"),"")</f>
        <v/>
      </c>
      <c r="M66" s="461">
        <f>+M51-M45</f>
        <v>0</v>
      </c>
      <c r="N66" s="461">
        <f>+N51-N45</f>
        <v>0</v>
      </c>
      <c r="O66" s="462" t="str">
        <f t="shared" ref="O66" si="2094">IFERROR(IF((ABS((M66/N66)-1))&lt;100%,(M66/N66)-1,"N/A"),"")</f>
        <v/>
      </c>
      <c r="P66" s="461">
        <f>+P51-P45</f>
        <v>0</v>
      </c>
      <c r="Q66" s="461">
        <f>+Q51-Q45</f>
        <v>0</v>
      </c>
      <c r="R66" s="462" t="str">
        <f t="shared" ref="R66" si="2095">IFERROR(IF((ABS((P66/Q66)-1))&lt;100%,(P66/Q66)-1,"N/A"),"")</f>
        <v/>
      </c>
      <c r="S66" s="461">
        <f>+S51-S45</f>
        <v>0</v>
      </c>
      <c r="T66" s="461">
        <f>+H66+K66</f>
        <v>0</v>
      </c>
      <c r="U66" s="462" t="str">
        <f t="shared" ref="U66" si="2096">IFERROR(IF((ABS((S66/T66)-1))&lt;100%,(S66/T66)-1,"N/A"),"")</f>
        <v/>
      </c>
      <c r="V66" s="461">
        <f>+V51-V45</f>
        <v>0</v>
      </c>
      <c r="W66" s="461">
        <f>+W51-W45</f>
        <v>0</v>
      </c>
      <c r="X66" s="462" t="str">
        <f t="shared" ref="X66" si="2097">IFERROR(IF((ABS((V66/W66)-1))&lt;100%,(V66/W66)-1,"N/A"),"")</f>
        <v/>
      </c>
      <c r="Y66" s="461">
        <f>+Y51-Y45</f>
        <v>0</v>
      </c>
      <c r="Z66" s="461">
        <v>1787297</v>
      </c>
      <c r="AA66" s="462" t="str">
        <f t="shared" ref="AA66" si="2098">IFERROR(IF((ABS((Y66/Z66)-1))&lt;100%,(Y66/Z66)-1,"N/A"),"")</f>
        <v>N/A</v>
      </c>
      <c r="AB66" s="463"/>
      <c r="AC66" s="461">
        <f>+AC51-AC45</f>
        <v>0</v>
      </c>
      <c r="AD66" s="461">
        <f>+AD51-AD45</f>
        <v>0</v>
      </c>
      <c r="AE66" s="462" t="str">
        <f t="shared" ref="AE66" si="2099">IFERROR(IF((ABS((AC66/AD66)-1))&lt;100%,(AC66/AD66)-1,"N/A"),"")</f>
        <v/>
      </c>
      <c r="AF66" s="461">
        <f>+AF51-AF45</f>
        <v>0</v>
      </c>
      <c r="AG66" s="461">
        <f>+AG51-AG45</f>
        <v>0</v>
      </c>
      <c r="AH66" s="462" t="str">
        <f t="shared" ref="AH66" si="2100">IFERROR(IF((ABS((AF66/AG66)-1))&lt;100%,(AF66/AG66)-1,"N/A"),"")</f>
        <v/>
      </c>
      <c r="AI66" s="461">
        <f>+AI51-AI45</f>
        <v>0</v>
      </c>
      <c r="AJ66" s="461">
        <f>+AJ51-AJ45</f>
        <v>0</v>
      </c>
      <c r="AK66" s="462" t="str">
        <f t="shared" ref="AK66" si="2101">IFERROR(IF((ABS((AI66/AJ66)-1))&lt;100%,(AI66/AJ66)-1,"N/A"),"")</f>
        <v/>
      </c>
      <c r="AL66" s="461">
        <f>+AL51-AL45</f>
        <v>0</v>
      </c>
      <c r="AM66" s="461">
        <f>+AM51-AM45</f>
        <v>0</v>
      </c>
      <c r="AN66" s="462" t="str">
        <f t="shared" ref="AN66" si="2102">IFERROR(IF((ABS((AL66/AM66)-1))&lt;100%,(AL66/AM66)-1,"N/A"),"")</f>
        <v/>
      </c>
      <c r="AO66" s="461">
        <f>+AO51-AO45</f>
        <v>0</v>
      </c>
      <c r="AP66" s="461">
        <f>+AP51-AP45</f>
        <v>0</v>
      </c>
      <c r="AQ66" s="462" t="str">
        <f t="shared" ref="AQ66" si="2103">IFERROR(IF((ABS((AO66/AP66)-1))&lt;100%,(AO66/AP66)-1,"N/A"),"")</f>
        <v/>
      </c>
      <c r="AR66" s="461">
        <f>+AR51-AR45</f>
        <v>0</v>
      </c>
      <c r="AS66" s="461">
        <f>+AS51-AS45</f>
        <v>0</v>
      </c>
      <c r="AT66" s="462" t="str">
        <f t="shared" ref="AT66" si="2104">IFERROR(IF((ABS((AR66/AS66)-1))&lt;100%,(AR66/AS66)-1,"N/A"),"")</f>
        <v/>
      </c>
      <c r="AU66" s="461">
        <f>+AU51-AU45</f>
        <v>0</v>
      </c>
      <c r="AV66" s="461">
        <f>+AV51-AV45</f>
        <v>0</v>
      </c>
      <c r="AW66" s="462" t="str">
        <f t="shared" ref="AW66" si="2105">IFERROR(IF((ABS((AU66/AV66)-1))&lt;100%,(AU66/AV66)-1,"N/A"),"")</f>
        <v/>
      </c>
      <c r="AX66" s="463"/>
      <c r="AY66" s="461">
        <f t="shared" si="1914"/>
        <v>225838</v>
      </c>
      <c r="AZ66" s="461">
        <f>+AZ51-AZ45</f>
        <v>0</v>
      </c>
      <c r="BA66" s="462" t="str">
        <f t="shared" ref="BA66" si="2106">IFERROR(IF((ABS((AY66/AZ66)-1))&lt;100%,(AY66/AZ66)-1,"N/A"),"")</f>
        <v/>
      </c>
      <c r="BB66" s="461">
        <f t="shared" si="1916"/>
        <v>275379</v>
      </c>
      <c r="BC66" s="461">
        <f>+BC51-BC45</f>
        <v>0</v>
      </c>
      <c r="BD66" s="462" t="str">
        <f t="shared" ref="BD66" si="2107">IFERROR(IF((ABS((BB66/BC66)-1))&lt;100%,(BB66/BC66)-1,"N/A"),"")</f>
        <v/>
      </c>
      <c r="BE66" s="461">
        <f t="shared" si="1918"/>
        <v>264899</v>
      </c>
      <c r="BF66" s="461">
        <f>+BF51-BF45</f>
        <v>0</v>
      </c>
      <c r="BG66" s="462" t="str">
        <f t="shared" ref="BG66" si="2108">IFERROR(IF((ABS((BE66/BF66)-1))&lt;100%,(BE66/BF66)-1,"N/A"),"")</f>
        <v/>
      </c>
      <c r="BH66" s="461">
        <f t="shared" si="1920"/>
        <v>380999</v>
      </c>
      <c r="BI66" s="461">
        <f>+BI51-BI45</f>
        <v>0</v>
      </c>
      <c r="BJ66" s="462" t="str">
        <f t="shared" ref="BJ66" si="2109">IFERROR(IF((ABS((BH66/BI66)-1))&lt;100%,(BH66/BI66)-1,"N/A"),"")</f>
        <v/>
      </c>
      <c r="BK66" s="461">
        <f t="shared" si="1922"/>
        <v>501217</v>
      </c>
      <c r="BL66" s="461">
        <f>+BL51-BL45</f>
        <v>0</v>
      </c>
      <c r="BM66" s="462" t="str">
        <f t="shared" ref="BM66" si="2110">IFERROR(IF((ABS((BK66/BL66)-1))&lt;100%,(BK66/BL66)-1,"N/A"),"")</f>
        <v/>
      </c>
      <c r="BN66" s="461">
        <f t="shared" si="1924"/>
        <v>766116</v>
      </c>
      <c r="BO66" s="461">
        <f>+BO51-BO45</f>
        <v>0</v>
      </c>
      <c r="BP66" s="462" t="str">
        <f t="shared" ref="BP66" si="2111">IFERROR(IF((ABS((BN66/BO66)-1))&lt;100%,(BN66/BO66)-1,"N/A"),"")</f>
        <v/>
      </c>
      <c r="BQ66" s="461">
        <f t="shared" si="1926"/>
        <v>1147115</v>
      </c>
      <c r="BR66" s="461">
        <f>+BR51-BR45</f>
        <v>0</v>
      </c>
      <c r="BS66" s="462" t="str">
        <f t="shared" ref="BS66" si="2112">IFERROR(IF((ABS((BQ66/BR66)-1))&lt;100%,(BQ66/BR66)-1,"N/A"),"")</f>
        <v/>
      </c>
      <c r="BT66" s="463"/>
      <c r="BU66" s="464">
        <f t="shared" si="1928"/>
        <v>234724</v>
      </c>
      <c r="BV66" s="461">
        <v>225838</v>
      </c>
      <c r="BW66" s="462">
        <f t="shared" ref="BW66" si="2113">IFERROR(IF((ABS((BU66/BV66)-1))&lt;100%,(BU66/BV66)-1,"N/A"),"")</f>
        <v>3.9346788405848487E-2</v>
      </c>
      <c r="BX66" s="464">
        <f t="shared" si="1930"/>
        <v>266117</v>
      </c>
      <c r="BY66" s="461">
        <v>275379</v>
      </c>
      <c r="BZ66" s="462">
        <f t="shared" ref="BZ66" si="2114">IFERROR(IF((ABS((BX66/BY66)-1))&lt;100%,(BX66/BY66)-1,"N/A"),"")</f>
        <v>-3.3633646719611887E-2</v>
      </c>
      <c r="CA66" s="464">
        <f t="shared" si="1932"/>
        <v>270236</v>
      </c>
      <c r="CB66" s="461">
        <v>264899</v>
      </c>
      <c r="CC66" s="462">
        <f t="shared" ref="CC66" si="2115">IFERROR(IF((ABS((CA66/CB66)-1))&lt;100%,(CA66/CB66)-1,"N/A"),"")</f>
        <v>2.0147301424316533E-2</v>
      </c>
      <c r="CD66" s="464">
        <f t="shared" si="1934"/>
        <v>415385</v>
      </c>
      <c r="CE66" s="461">
        <v>380999</v>
      </c>
      <c r="CF66" s="462">
        <f t="shared" ref="CF66" si="2116">IFERROR(IF((ABS((CD66/CE66)-1))&lt;100%,(CD66/CE66)-1,"N/A"),"")</f>
        <v>9.0252205386365913E-2</v>
      </c>
      <c r="CG66" s="464">
        <f t="shared" si="1936"/>
        <v>500841</v>
      </c>
      <c r="CH66" s="461">
        <v>501217</v>
      </c>
      <c r="CI66" s="462">
        <f t="shared" ref="CI66" si="2117">IFERROR(IF((ABS((CG66/CH66)-1))&lt;100%,(CG66/CH66)-1,"N/A"),"")</f>
        <v>-7.5017407629829336E-4</v>
      </c>
      <c r="CJ66" s="464">
        <f t="shared" si="1938"/>
        <v>771077</v>
      </c>
      <c r="CK66" s="461">
        <v>766116</v>
      </c>
      <c r="CL66" s="462">
        <f t="shared" ref="CL66" si="2118">IFERROR(IF((ABS((CJ66/CK66)-1))&lt;100%,(CJ66/CK66)-1,"N/A"),"")</f>
        <v>6.4755206783306818E-3</v>
      </c>
      <c r="CM66" s="464">
        <f t="shared" si="1940"/>
        <v>1186462</v>
      </c>
      <c r="CN66" s="461">
        <v>1147115</v>
      </c>
      <c r="CO66" s="462">
        <f t="shared" ref="CO66" si="2119">IFERROR(IF((ABS((CM66/CN66)-1))&lt;100%,(CM66/CN66)-1,"N/A"),"")</f>
        <v>3.4300832959206273E-2</v>
      </c>
      <c r="CP66" s="463"/>
      <c r="CQ66" s="464">
        <f t="shared" si="1942"/>
        <v>231771</v>
      </c>
      <c r="CR66" s="461">
        <v>234724</v>
      </c>
      <c r="CS66" s="462">
        <f t="shared" ref="CS66" si="2120">IFERROR(IF((ABS((CQ66/CR66)-1))&lt;100%,(CQ66/CR66)-1,"N/A"),"")</f>
        <v>-1.2580733116340892E-2</v>
      </c>
      <c r="CT66" s="464">
        <f t="shared" si="1944"/>
        <v>260977</v>
      </c>
      <c r="CU66" s="461">
        <v>266117</v>
      </c>
      <c r="CV66" s="462">
        <f t="shared" ref="CV66" si="2121">IFERROR(IF((ABS((CT66/CU66)-1))&lt;100%,(CT66/CU66)-1,"N/A"),"")</f>
        <v>-1.9314812657590497E-2</v>
      </c>
      <c r="CW66" s="464">
        <f t="shared" si="1946"/>
        <v>230188</v>
      </c>
      <c r="CX66" s="461">
        <v>270236</v>
      </c>
      <c r="CY66" s="462">
        <f t="shared" si="2087"/>
        <v>-0.14819639130241716</v>
      </c>
      <c r="CZ66" s="464">
        <f t="shared" si="1948"/>
        <v>406342</v>
      </c>
      <c r="DA66" s="461">
        <v>415385</v>
      </c>
      <c r="DB66" s="462">
        <f t="shared" si="2088"/>
        <v>-2.1770165027624973E-2</v>
      </c>
      <c r="DC66" s="464">
        <f t="shared" si="1950"/>
        <v>492748</v>
      </c>
      <c r="DD66" s="461">
        <v>500841</v>
      </c>
      <c r="DE66" s="462">
        <f t="shared" ref="DE66" si="2122">IFERROR(IF((ABS((DC66/DD66)-1))&lt;100%,(DC66/DD66)-1,"N/A"),"")</f>
        <v>-1.6158820863307888E-2</v>
      </c>
      <c r="DF66" s="464">
        <f t="shared" si="1952"/>
        <v>722936</v>
      </c>
      <c r="DG66" s="461">
        <v>771077</v>
      </c>
      <c r="DH66" s="462">
        <f t="shared" si="2090"/>
        <v>-6.2433453468330659E-2</v>
      </c>
      <c r="DI66" s="464">
        <f t="shared" si="1954"/>
        <v>1129278</v>
      </c>
      <c r="DJ66" s="461">
        <v>1186462</v>
      </c>
      <c r="DK66" s="462">
        <f t="shared" si="2091"/>
        <v>-4.8197076686821827E-2</v>
      </c>
      <c r="DL66" s="463"/>
      <c r="DM66" s="465">
        <v>297028</v>
      </c>
      <c r="DN66" s="466">
        <v>231771</v>
      </c>
      <c r="DO66" s="467">
        <f t="shared" ref="DO66" si="2123">(DM66-DN66)/ABS(DN66)</f>
        <v>0.2815580896660928</v>
      </c>
      <c r="DP66" s="465">
        <v>292811</v>
      </c>
      <c r="DQ66" s="466">
        <v>260977</v>
      </c>
      <c r="DR66" s="467">
        <f t="shared" ref="DR66" si="2124">(DP66-DQ66)/ABS(DQ66)</f>
        <v>0.12198009786303007</v>
      </c>
      <c r="DS66" s="465">
        <v>336336</v>
      </c>
      <c r="DT66" s="466">
        <v>230188</v>
      </c>
      <c r="DU66" s="467">
        <f t="shared" ref="DU66" si="2125">(DS66-DT66)/ABS(DT66)</f>
        <v>0.46113611482787981</v>
      </c>
      <c r="DV66" s="465">
        <v>540617</v>
      </c>
      <c r="DW66" s="466">
        <v>406342</v>
      </c>
      <c r="DX66" s="467">
        <f t="shared" ref="DX66" si="2126">(DV66-DW66)/ABS(DW66)</f>
        <v>0.33044824310556131</v>
      </c>
      <c r="DY66" s="465">
        <v>589839</v>
      </c>
      <c r="DZ66" s="466">
        <v>492748</v>
      </c>
      <c r="EA66" s="467">
        <f t="shared" ref="EA66" si="2127">(DY66-DZ66)/ABS(DZ66)</f>
        <v>0.19703986621964981</v>
      </c>
      <c r="EB66" s="465">
        <v>926175</v>
      </c>
      <c r="EC66" s="466">
        <v>722936</v>
      </c>
      <c r="ED66" s="467">
        <f t="shared" ref="ED66" si="2128">(EB66-EC66)/ABS(EC66)</f>
        <v>0.28113000320913606</v>
      </c>
      <c r="EE66" s="465">
        <v>1466792</v>
      </c>
      <c r="EF66" s="466">
        <v>1129278</v>
      </c>
      <c r="EG66" s="467">
        <f t="shared" ref="EG66" si="2129">(EE66-EF66)/ABS(EF66)</f>
        <v>0.298875918949984</v>
      </c>
      <c r="EH66" s="463"/>
      <c r="EI66" s="465">
        <v>352170</v>
      </c>
      <c r="EJ66" s="466">
        <v>297028</v>
      </c>
      <c r="EK66" s="467">
        <f t="shared" ref="EK66" si="2130">(EI66-EJ66)/ABS(EJ66)</f>
        <v>0.1856457977025735</v>
      </c>
      <c r="EL66" s="465">
        <v>381428</v>
      </c>
      <c r="EM66" s="466">
        <v>292811</v>
      </c>
      <c r="EN66" s="467">
        <f t="shared" ref="EN66" si="2131">(EL66-EM66)/ABS(EM66)</f>
        <v>0.30264231876534692</v>
      </c>
      <c r="EO66" s="465">
        <v>392918</v>
      </c>
      <c r="EP66" s="466">
        <v>336336</v>
      </c>
      <c r="EQ66" s="467">
        <f t="shared" ref="EQ66" si="2132">(EO66-EP66)/ABS(EP66)</f>
        <v>0.16823057894486465</v>
      </c>
      <c r="ER66" s="465">
        <v>466946</v>
      </c>
      <c r="ES66" s="466">
        <v>540617</v>
      </c>
      <c r="ET66" s="467">
        <f t="shared" ref="ET66" si="2133">(ER66-ES66)/ABS(ES66)</f>
        <v>-0.13627207431508814</v>
      </c>
      <c r="EU66" s="465">
        <v>733598</v>
      </c>
      <c r="EV66" s="466">
        <v>589839</v>
      </c>
      <c r="EW66" s="467">
        <f t="shared" ref="EW66" si="2134">(EU66-EV66)/ABS(EV66)</f>
        <v>0.24372583026893779</v>
      </c>
      <c r="EX66" s="465">
        <v>1126516</v>
      </c>
      <c r="EY66" s="466">
        <v>926175</v>
      </c>
      <c r="EZ66" s="467">
        <f t="shared" ref="EZ66" si="2135">(EX66-EY66)/ABS(EY66)</f>
        <v>0.21631009258509462</v>
      </c>
      <c r="FA66" s="465">
        <v>1593462</v>
      </c>
      <c r="FB66" s="466">
        <v>1466792</v>
      </c>
      <c r="FC66" s="467">
        <f t="shared" ref="FC66" si="2136">(FA66-FB66)/ABS(FB66)</f>
        <v>8.6358529362036335E-2</v>
      </c>
      <c r="FD66" s="463"/>
      <c r="FE66" s="465">
        <v>382076</v>
      </c>
      <c r="FF66" s="466">
        <v>352170</v>
      </c>
      <c r="FG66" s="467">
        <f t="shared" ref="FG66" si="2137">(FE66-FF66)/ABS(FF66)</f>
        <v>8.4919215151773295E-2</v>
      </c>
      <c r="FH66" s="465">
        <v>366922</v>
      </c>
      <c r="FI66" s="466">
        <v>381428</v>
      </c>
      <c r="FJ66" s="467">
        <f t="shared" ref="FJ66" si="2138">(FH66-FI66)/ABS(FI66)</f>
        <v>-3.80307685854211E-2</v>
      </c>
      <c r="FK66" s="465">
        <v>302420</v>
      </c>
      <c r="FL66" s="466">
        <v>392918</v>
      </c>
      <c r="FM66" s="467">
        <f t="shared" ref="FM66" si="2139">(FK66-FL66)/ABS(FL66)</f>
        <v>-0.2303228663487038</v>
      </c>
      <c r="FN66" s="465">
        <v>491508</v>
      </c>
      <c r="FO66" s="466">
        <v>466946</v>
      </c>
      <c r="FP66" s="467">
        <f t="shared" ref="FP66" si="2140">(FN66-FO66)/ABS(FO66)</f>
        <v>5.2601371464794641E-2</v>
      </c>
      <c r="FQ66" s="465">
        <v>748998</v>
      </c>
      <c r="FR66" s="466">
        <v>733598</v>
      </c>
      <c r="FS66" s="467">
        <f t="shared" ref="FS66" si="2141">(FQ66-FR66)/ABS(FR66)</f>
        <v>2.0992423643466859E-2</v>
      </c>
      <c r="FT66" s="465">
        <v>1051418</v>
      </c>
      <c r="FU66" s="466">
        <v>1126516</v>
      </c>
      <c r="FV66" s="467">
        <f t="shared" ref="FV66" si="2142">(FT66-FU66)/ABS(FU66)</f>
        <v>-6.6663944409134007E-2</v>
      </c>
      <c r="FW66" s="465">
        <v>1542926</v>
      </c>
      <c r="FX66" s="466">
        <v>1593462</v>
      </c>
      <c r="FY66" s="467">
        <f t="shared" ref="FY66" si="2143">(FW66-FX66)/ABS(FX66)</f>
        <v>-3.1714593758746676E-2</v>
      </c>
      <c r="GA66" s="465">
        <v>268859</v>
      </c>
      <c r="GB66" s="466">
        <v>382076</v>
      </c>
      <c r="GC66" s="467">
        <f t="shared" ref="GC66" si="2144">(GA66-GB66)/ABS(GB66)</f>
        <v>-0.2963206273097499</v>
      </c>
      <c r="GD66" s="465">
        <v>326021</v>
      </c>
      <c r="GE66" s="466">
        <v>366922</v>
      </c>
      <c r="GF66" s="467">
        <f t="shared" ref="GF66" si="2145">(GD66-GE66)/ABS(GE66)</f>
        <v>-0.11147055777522198</v>
      </c>
      <c r="GG66" s="465">
        <v>309922</v>
      </c>
      <c r="GH66" s="466">
        <v>302420</v>
      </c>
      <c r="GI66" s="467">
        <f t="shared" ref="GI66" si="2146">(GG66-GH66)/ABS(GH66)</f>
        <v>2.4806560412671121E-2</v>
      </c>
      <c r="GJ66" s="465">
        <v>576727</v>
      </c>
      <c r="GK66" s="466">
        <v>491508</v>
      </c>
      <c r="GL66" s="467">
        <f t="shared" ref="GL66" si="2147">(GJ66-GK66)/ABS(GK66)</f>
        <v>0.17338273232582177</v>
      </c>
      <c r="GM66" s="465">
        <v>594880</v>
      </c>
      <c r="GN66" s="466">
        <v>748998</v>
      </c>
      <c r="GO66" s="467">
        <f t="shared" ref="GO66" si="2148">(GM66-GN66)/ABS(GN66)</f>
        <v>-0.20576556946747521</v>
      </c>
      <c r="GP66" s="465">
        <v>904802</v>
      </c>
      <c r="GQ66" s="466">
        <v>1051418</v>
      </c>
      <c r="GR66" s="467">
        <f t="shared" ref="GR66" si="2149">(GP66-GQ66)/ABS(GQ66)</f>
        <v>-0.13944596725564903</v>
      </c>
      <c r="GS66" s="465">
        <v>1481529</v>
      </c>
      <c r="GT66" s="466">
        <v>1542926</v>
      </c>
      <c r="GU66" s="467">
        <f t="shared" ref="GU66" si="2150">(GS66-GT66)/ABS(GT66)</f>
        <v>-3.9792575923926356E-2</v>
      </c>
      <c r="GW66" s="465">
        <v>376307</v>
      </c>
      <c r="GX66" s="466">
        <v>268859</v>
      </c>
      <c r="GY66" s="467">
        <f t="shared" ref="GY66" si="2151">(GW66-GX66)/ABS(GX66)</f>
        <v>0.39964442328506766</v>
      </c>
      <c r="GZ66" s="465">
        <v>469552</v>
      </c>
      <c r="HA66" s="466">
        <v>326021</v>
      </c>
      <c r="HB66" s="467">
        <f t="shared" ref="HB66" si="2152">(GZ66-HA66)/ABS(HA66)</f>
        <v>0.44025078139138274</v>
      </c>
      <c r="HC66" s="465">
        <v>453665</v>
      </c>
      <c r="HD66" s="466">
        <v>309922</v>
      </c>
      <c r="HE66" s="467">
        <f t="shared" ref="HE66" si="2153">(HC66-HD66)/ABS(HD66)</f>
        <v>0.46380379579378039</v>
      </c>
      <c r="HF66" s="465">
        <v>568587</v>
      </c>
      <c r="HG66" s="466">
        <v>576727</v>
      </c>
      <c r="HH66" s="467">
        <f t="shared" ref="HH66" si="2154">(HF66-HG66)/ABS(HG66)</f>
        <v>-1.4114130255736249E-2</v>
      </c>
      <c r="HI66" s="465">
        <v>845857</v>
      </c>
      <c r="HJ66" s="466">
        <v>594880</v>
      </c>
      <c r="HK66" s="467">
        <f t="shared" ref="HK66" si="2155">(HI66-HJ66)/ABS(HJ66)</f>
        <v>0.42189517213555677</v>
      </c>
      <c r="HL66" s="465">
        <v>1299522</v>
      </c>
      <c r="HM66" s="466">
        <v>904802</v>
      </c>
      <c r="HN66" s="467">
        <f t="shared" ref="HN66" si="2156">(HL66-HM66)/ABS(HM66)</f>
        <v>0.4362501409148079</v>
      </c>
      <c r="HO66" s="465">
        <v>1868109</v>
      </c>
      <c r="HP66" s="466">
        <v>1481529</v>
      </c>
      <c r="HQ66" s="467">
        <f t="shared" ref="HQ66" si="2157">(HO66-HP66)/ABS(HP66)</f>
        <v>0.26093313056983697</v>
      </c>
      <c r="HS66" s="465">
        <v>427100</v>
      </c>
      <c r="HT66" s="466">
        <v>376307</v>
      </c>
      <c r="HU66" s="467">
        <f t="shared" ref="HU66" si="2158">(HS66-HT66)/ABS(HT66)</f>
        <v>0.13497755821709403</v>
      </c>
      <c r="HV66" s="465">
        <v>489912</v>
      </c>
      <c r="HW66" s="466">
        <v>469552</v>
      </c>
      <c r="HX66" s="467">
        <f t="shared" ref="HX66" si="2159">(HV66-HW66)/ABS(HW66)</f>
        <v>4.3360479776467779E-2</v>
      </c>
      <c r="HY66" s="465">
        <v>-917012</v>
      </c>
      <c r="HZ66" s="466">
        <v>453665</v>
      </c>
      <c r="IA66" s="467">
        <f t="shared" ref="IA66" si="2160">(HY66-HZ66)/ABS(HZ66)</f>
        <v>-3.021341738948343</v>
      </c>
      <c r="IB66" s="465">
        <v>0</v>
      </c>
      <c r="IC66" s="466">
        <v>568587</v>
      </c>
      <c r="ID66" s="467">
        <f t="shared" ref="ID66" si="2161">(IB66-IC66)/ABS(IC66)</f>
        <v>-1</v>
      </c>
      <c r="IE66" s="465">
        <v>917012</v>
      </c>
      <c r="IF66" s="466">
        <v>845857</v>
      </c>
      <c r="IG66" s="467">
        <f t="shared" ref="IG66" si="2162">(IE66-IF66)/ABS(IF66)</f>
        <v>8.4121784178649586E-2</v>
      </c>
      <c r="IH66" s="465">
        <v>0</v>
      </c>
      <c r="II66" s="466">
        <v>1299522</v>
      </c>
      <c r="IJ66" s="467">
        <f t="shared" ref="IJ66" si="2163">(IH66-II66)/ABS(II66)</f>
        <v>-1</v>
      </c>
      <c r="IK66" s="465">
        <v>0</v>
      </c>
      <c r="IL66" s="466">
        <v>1868109</v>
      </c>
      <c r="IM66" s="467">
        <f t="shared" ref="IM66" si="2164">(IK66-IL66)/ABS(IL66)</f>
        <v>-1</v>
      </c>
    </row>
    <row r="67" spans="1:247" collapsed="1">
      <c r="A67" s="20"/>
      <c r="B67" s="20"/>
      <c r="C67" s="19"/>
      <c r="D67" s="19"/>
      <c r="E67" s="19"/>
      <c r="F67" s="19"/>
      <c r="G67" s="19"/>
      <c r="H67" s="19"/>
      <c r="I67" s="98"/>
      <c r="J67" s="19"/>
      <c r="K67" s="19"/>
      <c r="L67" s="98"/>
      <c r="M67" s="19"/>
      <c r="N67" s="19"/>
      <c r="O67" s="98"/>
      <c r="P67" s="19"/>
      <c r="Q67" s="19"/>
      <c r="R67" s="98"/>
      <c r="S67" s="19"/>
      <c r="T67" s="19"/>
      <c r="U67" s="98"/>
      <c r="V67" s="19"/>
      <c r="W67" s="19"/>
      <c r="X67" s="98"/>
      <c r="Y67" s="19"/>
      <c r="Z67" s="19"/>
      <c r="AA67" s="98"/>
      <c r="AB67" s="98"/>
      <c r="AC67" s="19"/>
      <c r="AD67" s="19"/>
      <c r="AE67" s="98"/>
      <c r="AF67" s="19"/>
      <c r="AG67" s="19"/>
      <c r="AH67" s="98"/>
      <c r="AI67" s="19"/>
      <c r="AJ67" s="19"/>
      <c r="AK67" s="98"/>
      <c r="AL67" s="19"/>
      <c r="AM67" s="19"/>
      <c r="AN67" s="98"/>
      <c r="AO67" s="19"/>
      <c r="AP67" s="19"/>
      <c r="AQ67" s="98"/>
      <c r="AS67" s="19"/>
      <c r="AT67" s="98"/>
      <c r="AU67" s="25"/>
      <c r="AV67" s="19"/>
      <c r="AW67" s="98"/>
      <c r="AX67" s="98"/>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c r="CH67" s="25"/>
      <c r="CI67" s="25"/>
      <c r="CJ67" s="25"/>
      <c r="CK67" s="25"/>
      <c r="CL67" s="25"/>
      <c r="CM67" s="25"/>
      <c r="CN67" s="25"/>
      <c r="CO67" s="25"/>
      <c r="CP67" s="25"/>
      <c r="CQ67" s="25"/>
      <c r="CR67" s="25"/>
      <c r="CS67" s="25"/>
      <c r="CT67" s="25"/>
      <c r="CU67" s="25"/>
      <c r="CV67" s="25"/>
      <c r="CW67" s="25"/>
      <c r="CX67" s="25"/>
      <c r="CY67" s="25"/>
      <c r="CZ67" s="25"/>
      <c r="DA67" s="25"/>
      <c r="DB67" s="25"/>
      <c r="DC67" s="25"/>
      <c r="DD67" s="25"/>
      <c r="DE67" s="25"/>
      <c r="DF67" s="25"/>
      <c r="DG67" s="25"/>
      <c r="DH67" s="25"/>
      <c r="DI67" s="25"/>
      <c r="DJ67" s="25"/>
      <c r="DK67" s="25"/>
      <c r="DM67" s="25"/>
      <c r="DN67" s="25"/>
      <c r="DO67" s="25"/>
      <c r="DP67" s="25"/>
      <c r="DQ67" s="25"/>
      <c r="DR67" s="25"/>
      <c r="DS67" s="25"/>
      <c r="DT67" s="25"/>
      <c r="DU67" s="25"/>
      <c r="DV67" s="25"/>
      <c r="DW67" s="25"/>
      <c r="DX67" s="25"/>
      <c r="DY67" s="25"/>
      <c r="DZ67" s="25"/>
      <c r="EA67" s="25"/>
      <c r="EB67" s="25"/>
      <c r="EC67" s="25"/>
      <c r="ED67" s="25"/>
      <c r="EE67" s="25"/>
      <c r="EF67" s="25"/>
      <c r="EG67" s="25"/>
      <c r="EI67" s="25"/>
      <c r="EJ67" s="25"/>
      <c r="EK67" s="25"/>
      <c r="EL67" s="25"/>
      <c r="EM67" s="25"/>
      <c r="EN67" s="25"/>
      <c r="EO67" s="25"/>
      <c r="EP67" s="25"/>
      <c r="EQ67" s="25"/>
      <c r="ER67" s="25"/>
      <c r="ES67" s="25"/>
      <c r="ET67" s="25"/>
      <c r="EU67" s="25"/>
      <c r="EV67" s="25"/>
      <c r="EW67" s="25"/>
      <c r="EX67" s="25"/>
      <c r="EY67" s="25"/>
      <c r="EZ67" s="25"/>
      <c r="FA67" s="25"/>
      <c r="FB67" s="25"/>
      <c r="FC67" s="25"/>
      <c r="FE67" s="27">
        <f>SUM(FE63:FE65)-FE66</f>
        <v>0</v>
      </c>
      <c r="FF67" s="27">
        <f>SUM(FF63:FF65)-FF66</f>
        <v>0</v>
      </c>
      <c r="FG67" s="25"/>
      <c r="FH67" s="27">
        <f>SUM(FH63:FH65)-FH66</f>
        <v>0</v>
      </c>
      <c r="FI67" s="27">
        <f>SUM(FI63:FI65)-FI66</f>
        <v>0</v>
      </c>
      <c r="FJ67" s="25"/>
      <c r="FK67" s="27">
        <f>SUM(FK63:FK65)-FK66</f>
        <v>0</v>
      </c>
      <c r="FL67" s="27">
        <f>SUM(FL63:FL65)-FL66</f>
        <v>0</v>
      </c>
      <c r="FM67" s="25"/>
      <c r="FN67" s="27">
        <f>SUM(FN63:FN65)-FN66</f>
        <v>0</v>
      </c>
      <c r="FO67" s="27">
        <f>SUM(FO63:FO65)-FO66</f>
        <v>0</v>
      </c>
      <c r="FP67" s="25"/>
      <c r="FQ67" s="27">
        <f>SUM(FQ63:FQ65)-FQ66</f>
        <v>0</v>
      </c>
      <c r="FR67" s="27">
        <f>SUM(FR63:FR65)-FR66</f>
        <v>0</v>
      </c>
      <c r="FS67" s="25"/>
      <c r="FT67" s="27">
        <f>SUM(FT63:FT65)-FT66</f>
        <v>0</v>
      </c>
      <c r="FU67" s="27">
        <f>SUM(FU63:FU65)-FU66</f>
        <v>0</v>
      </c>
      <c r="FV67" s="25"/>
      <c r="FW67" s="27">
        <f>SUM(FW63:FW65)-FW66</f>
        <v>0</v>
      </c>
      <c r="FX67" s="27">
        <f>SUM(FX63:FX65)-FX66</f>
        <v>0</v>
      </c>
      <c r="FY67" s="25"/>
      <c r="GA67" s="27">
        <f>SUM(GA63:GA65)-GA66</f>
        <v>-95228</v>
      </c>
      <c r="GB67" s="27">
        <f>SUM(GB63:GB65)-GB66</f>
        <v>0</v>
      </c>
      <c r="GC67" s="25"/>
      <c r="GD67" s="27">
        <f>SUM(GD63:GD65)-GD66</f>
        <v>0</v>
      </c>
      <c r="GE67" s="27">
        <f>SUM(GE63:GE65)-GE66</f>
        <v>0</v>
      </c>
      <c r="GF67" s="25"/>
      <c r="GG67" s="27">
        <f>SUM(GG63:GG65)-GG66</f>
        <v>0</v>
      </c>
      <c r="GH67" s="27">
        <f>SUM(GH63:GH65)-GH66</f>
        <v>0</v>
      </c>
      <c r="GI67" s="25"/>
      <c r="GJ67" s="27">
        <f>SUM(GJ63:GJ65)-GJ66</f>
        <v>0</v>
      </c>
      <c r="GK67" s="27">
        <f>SUM(GK63:GK65)-GK66</f>
        <v>0</v>
      </c>
      <c r="GL67" s="25"/>
      <c r="GM67" s="27">
        <f>SUM(GM63:GM65)-GM66</f>
        <v>0</v>
      </c>
      <c r="GN67" s="27">
        <f>SUM(GN63:GN65)-GN66</f>
        <v>0</v>
      </c>
      <c r="GO67" s="25"/>
      <c r="GP67" s="27">
        <f>SUM(GP63:GP65)-GP66</f>
        <v>0</v>
      </c>
      <c r="GQ67" s="27">
        <f>SUM(GQ63:GQ65)-GQ66</f>
        <v>0</v>
      </c>
      <c r="GR67" s="25"/>
      <c r="GS67" s="27">
        <f>SUM(GS63:GS65)-GS66</f>
        <v>0</v>
      </c>
      <c r="GT67" s="27">
        <f>SUM(GT63:GT65)-GT66</f>
        <v>0</v>
      </c>
      <c r="GU67" s="25"/>
      <c r="GW67" s="27">
        <f>SUM(GW63:GW65)-GW66</f>
        <v>0</v>
      </c>
      <c r="GX67" s="27">
        <f>SUM(GX63:GX65)-GX66</f>
        <v>0</v>
      </c>
      <c r="GY67" s="25"/>
      <c r="GZ67" s="27">
        <f>SUM(GZ63:GZ65)-GZ66</f>
        <v>0</v>
      </c>
      <c r="HA67" s="27">
        <f>SUM(HA63:HA65)-HA66</f>
        <v>0</v>
      </c>
      <c r="HB67" s="25"/>
      <c r="HC67" s="27">
        <f>SUM(HC63:HC65)-HC66</f>
        <v>0</v>
      </c>
      <c r="HD67" s="27">
        <f>SUM(HD63:HD65)-HD66</f>
        <v>0</v>
      </c>
      <c r="HE67" s="25"/>
      <c r="HF67" s="27">
        <f>SUM(HF63:HF65)-HF66</f>
        <v>0</v>
      </c>
      <c r="HG67" s="27">
        <f>SUM(HG63:HG65)-HG66</f>
        <v>0</v>
      </c>
      <c r="HH67" s="25"/>
      <c r="HI67" s="27">
        <f>SUM(HI63:HI65)-HI66</f>
        <v>0</v>
      </c>
      <c r="HJ67" s="27">
        <f>SUM(HJ63:HJ65)-HJ66</f>
        <v>0</v>
      </c>
      <c r="HK67" s="25"/>
      <c r="HL67" s="27">
        <f>SUM(HL63:HL65)-HL66</f>
        <v>0</v>
      </c>
      <c r="HM67" s="27">
        <f>SUM(HM63:HM65)-HM66</f>
        <v>0</v>
      </c>
      <c r="HN67" s="25"/>
      <c r="HO67" s="27">
        <f>SUM(HO63:HO65)-HO66</f>
        <v>0</v>
      </c>
      <c r="HP67" s="27">
        <f>SUM(HP63:HP65)-HP66</f>
        <v>0</v>
      </c>
      <c r="HQ67" s="25"/>
      <c r="HS67" s="27">
        <f>SUM(HS63:HS65)-HS66</f>
        <v>0</v>
      </c>
      <c r="HT67" s="27">
        <f>SUM(HT63:HT65)-HT66</f>
        <v>0</v>
      </c>
      <c r="HU67" s="25"/>
      <c r="HV67" s="27">
        <f>SUM(HV63:HV65)-HV66</f>
        <v>0</v>
      </c>
      <c r="HW67" s="27">
        <f>SUM(HW63:HW65)-HW66</f>
        <v>0</v>
      </c>
      <c r="HX67" s="25"/>
      <c r="HY67" s="27">
        <f>SUM(HY63:HY65)-HY66</f>
        <v>0</v>
      </c>
      <c r="HZ67" s="27">
        <f>SUM(HZ63:HZ65)-HZ66</f>
        <v>0</v>
      </c>
      <c r="IA67" s="25"/>
      <c r="IB67" s="27">
        <f>SUM(IB63:IB65)-IB66</f>
        <v>0</v>
      </c>
      <c r="IC67" s="27">
        <f>SUM(IC63:IC65)-IC66</f>
        <v>0</v>
      </c>
      <c r="ID67" s="25"/>
      <c r="IE67" s="27">
        <f>SUM(IE63:IE65)-IE66</f>
        <v>0</v>
      </c>
      <c r="IF67" s="27">
        <f>SUM(IF63:IF65)-IF66</f>
        <v>0</v>
      </c>
      <c r="IG67" s="25"/>
      <c r="IH67" s="27">
        <f>SUM(IH63:IH65)-IH66</f>
        <v>0</v>
      </c>
      <c r="II67" s="27">
        <f>SUM(II63:II65)-II66</f>
        <v>0</v>
      </c>
      <c r="IJ67" s="25"/>
      <c r="IK67" s="27">
        <f>SUM(IK63:IK65)-IK66</f>
        <v>0</v>
      </c>
      <c r="IL67" s="27">
        <f>SUM(IL63:IL65)-IL66</f>
        <v>0</v>
      </c>
      <c r="IM67" s="25"/>
    </row>
    <row r="68" spans="1:247">
      <c r="A68" s="20"/>
      <c r="B68" s="20"/>
      <c r="C68" s="19"/>
      <c r="D68" s="19"/>
      <c r="E68" s="19"/>
      <c r="F68" s="19"/>
      <c r="G68" s="19"/>
      <c r="H68" s="19"/>
      <c r="I68" s="98"/>
      <c r="J68" s="19"/>
      <c r="K68" s="19"/>
      <c r="L68" s="98"/>
      <c r="M68" s="19"/>
      <c r="N68" s="19"/>
      <c r="O68" s="98"/>
      <c r="P68" s="19"/>
      <c r="Q68" s="19"/>
      <c r="R68" s="98"/>
      <c r="S68" s="19"/>
      <c r="T68" s="19"/>
      <c r="U68" s="98"/>
      <c r="V68" s="19"/>
      <c r="W68" s="19"/>
      <c r="X68" s="98"/>
      <c r="Y68" s="19"/>
      <c r="Z68" s="19"/>
      <c r="AA68" s="98"/>
      <c r="AB68" s="98"/>
      <c r="AC68" s="19"/>
      <c r="AD68" s="19"/>
      <c r="AE68" s="98"/>
      <c r="AF68" s="19"/>
      <c r="AG68" s="19"/>
      <c r="AH68" s="98"/>
      <c r="AI68" s="19"/>
      <c r="AJ68" s="19"/>
      <c r="AK68" s="98"/>
      <c r="AL68" s="19"/>
      <c r="AM68" s="19"/>
      <c r="AN68" s="98"/>
      <c r="AO68" s="19"/>
      <c r="AP68" s="19"/>
      <c r="AQ68" s="98"/>
      <c r="AS68" s="19"/>
      <c r="AT68" s="98"/>
      <c r="AU68" s="25"/>
      <c r="AV68" s="19"/>
      <c r="AW68" s="98"/>
      <c r="AX68" s="98"/>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c r="CZ68" s="25"/>
      <c r="DA68" s="25"/>
      <c r="DB68" s="25"/>
      <c r="DC68" s="25"/>
      <c r="DD68" s="25"/>
      <c r="DE68" s="25"/>
      <c r="DF68" s="25"/>
      <c r="DG68" s="25"/>
      <c r="DH68" s="25"/>
      <c r="DI68" s="25"/>
      <c r="DJ68" s="25"/>
      <c r="DK68" s="25"/>
      <c r="DM68" s="25"/>
      <c r="DN68" s="25"/>
      <c r="DO68" s="25"/>
      <c r="DP68" s="25"/>
      <c r="DQ68" s="25"/>
      <c r="DR68" s="25"/>
      <c r="DS68" s="25"/>
      <c r="DT68" s="25"/>
      <c r="DU68" s="25"/>
      <c r="DV68" s="25"/>
      <c r="DW68" s="25"/>
      <c r="DX68" s="25"/>
      <c r="DY68" s="25"/>
      <c r="DZ68" s="25"/>
      <c r="EA68" s="25"/>
      <c r="EB68" s="25"/>
      <c r="EC68" s="25"/>
      <c r="ED68" s="25"/>
      <c r="EE68" s="25"/>
      <c r="EF68" s="25"/>
      <c r="EG68" s="25"/>
      <c r="EI68" s="25"/>
      <c r="EJ68" s="25"/>
      <c r="EK68" s="25"/>
      <c r="EL68" s="25"/>
      <c r="EM68" s="25"/>
      <c r="EN68" s="25"/>
      <c r="EO68" s="25"/>
      <c r="EP68" s="25"/>
      <c r="EQ68" s="25"/>
      <c r="ER68" s="25"/>
      <c r="ES68" s="25"/>
      <c r="ET68" s="25"/>
      <c r="EU68" s="25"/>
      <c r="EV68" s="25"/>
      <c r="EW68" s="25"/>
      <c r="EX68" s="25"/>
      <c r="EY68" s="25"/>
      <c r="EZ68" s="25"/>
      <c r="FA68" s="25"/>
      <c r="FB68" s="25"/>
      <c r="FC68" s="25"/>
      <c r="FE68" s="25"/>
      <c r="FF68" s="25"/>
      <c r="FG68" s="25"/>
      <c r="FH68" s="25"/>
      <c r="FI68" s="25"/>
      <c r="FJ68" s="25"/>
      <c r="FK68" s="25"/>
      <c r="FL68" s="25"/>
      <c r="FM68" s="25"/>
      <c r="FN68" s="25"/>
      <c r="FO68" s="25"/>
      <c r="FP68" s="25"/>
      <c r="FQ68" s="25"/>
      <c r="FR68" s="25"/>
      <c r="FS68" s="25"/>
      <c r="FT68" s="25"/>
      <c r="FU68" s="25"/>
      <c r="FV68" s="25"/>
      <c r="FW68" s="25"/>
      <c r="FX68" s="25"/>
      <c r="FY68" s="25"/>
      <c r="GA68" s="25"/>
      <c r="GB68" s="25"/>
      <c r="GC68" s="25"/>
      <c r="GD68" s="25"/>
      <c r="GE68" s="25"/>
      <c r="GF68" s="25"/>
      <c r="GG68" s="25"/>
      <c r="GH68" s="25"/>
      <c r="GI68" s="25"/>
      <c r="GJ68" s="25"/>
      <c r="GK68" s="25"/>
      <c r="GL68" s="25"/>
      <c r="GM68" s="25"/>
      <c r="GN68" s="25"/>
      <c r="GO68" s="25"/>
      <c r="GP68" s="25"/>
      <c r="GQ68" s="25"/>
      <c r="GR68" s="25"/>
      <c r="GS68" s="25"/>
      <c r="GT68" s="25"/>
      <c r="GU68" s="25"/>
      <c r="GW68" s="25"/>
      <c r="GX68" s="25"/>
      <c r="GY68" s="25"/>
      <c r="GZ68" s="25"/>
      <c r="HA68" s="25"/>
      <c r="HB68" s="25"/>
      <c r="HC68" s="25"/>
      <c r="HD68" s="25"/>
      <c r="HE68" s="25"/>
      <c r="HF68" s="25"/>
      <c r="HG68" s="25"/>
      <c r="HH68" s="25"/>
      <c r="HI68" s="25"/>
      <c r="HJ68" s="25"/>
      <c r="HK68" s="25"/>
      <c r="HL68" s="25"/>
      <c r="HM68" s="25"/>
      <c r="HN68" s="25"/>
      <c r="HO68" s="25"/>
      <c r="HP68" s="25"/>
      <c r="HQ68" s="25"/>
      <c r="HS68" s="25"/>
      <c r="HT68" s="25"/>
      <c r="HU68" s="25"/>
      <c r="HV68" s="25"/>
      <c r="HW68" s="25"/>
      <c r="HX68" s="25"/>
      <c r="HY68" s="25"/>
      <c r="HZ68" s="25"/>
      <c r="IA68" s="25"/>
      <c r="IB68" s="25"/>
      <c r="IC68" s="25"/>
      <c r="ID68" s="25"/>
      <c r="IE68" s="25"/>
      <c r="IF68" s="25"/>
      <c r="IG68" s="25"/>
      <c r="IH68" s="25"/>
      <c r="II68" s="25"/>
      <c r="IJ68" s="25"/>
      <c r="IK68" s="25"/>
      <c r="IL68" s="25"/>
      <c r="IM68" s="25"/>
    </row>
    <row r="69" spans="1:247">
      <c r="A69" s="20"/>
      <c r="B69" s="20"/>
      <c r="C69" s="19"/>
      <c r="D69" s="19"/>
      <c r="E69" s="19"/>
      <c r="F69" s="19"/>
      <c r="G69" s="19"/>
      <c r="H69" s="19"/>
      <c r="I69" s="98"/>
      <c r="J69" s="19"/>
      <c r="K69" s="19"/>
      <c r="L69" s="98"/>
      <c r="M69" s="19"/>
      <c r="N69" s="19"/>
      <c r="O69" s="98"/>
      <c r="P69" s="19"/>
      <c r="Q69" s="19"/>
      <c r="R69" s="98"/>
      <c r="S69" s="19"/>
      <c r="T69" s="19"/>
      <c r="U69" s="98"/>
      <c r="V69" s="19"/>
      <c r="W69" s="19"/>
      <c r="X69" s="98"/>
      <c r="Y69" s="19"/>
      <c r="Z69" s="19"/>
      <c r="AA69" s="98"/>
      <c r="AB69" s="98"/>
      <c r="AC69" s="19"/>
      <c r="AD69" s="19"/>
      <c r="AE69" s="98"/>
      <c r="AF69" s="19"/>
      <c r="AG69" s="19"/>
      <c r="AH69" s="98"/>
      <c r="AI69" s="19"/>
      <c r="AJ69" s="19"/>
      <c r="AK69" s="98"/>
      <c r="AL69" s="19"/>
      <c r="AM69" s="19"/>
      <c r="AN69" s="98"/>
      <c r="AO69" s="19"/>
      <c r="AP69" s="19"/>
      <c r="AQ69" s="98"/>
      <c r="AS69" s="19"/>
      <c r="AT69" s="98"/>
      <c r="AU69" s="25"/>
      <c r="AV69" s="19"/>
      <c r="AW69" s="98"/>
      <c r="AX69" s="98"/>
      <c r="AZ69" s="25"/>
      <c r="BA69" s="25"/>
      <c r="BB69" s="25"/>
      <c r="BC69" s="25"/>
      <c r="BD69" s="25"/>
      <c r="BE69" s="25"/>
      <c r="BF69" s="25"/>
      <c r="BG69" s="25"/>
      <c r="BH69" s="25"/>
      <c r="BI69" s="25"/>
      <c r="BJ69" s="25"/>
      <c r="BK69" s="25"/>
      <c r="BL69" s="25"/>
      <c r="BM69" s="25"/>
      <c r="BN69" s="25"/>
      <c r="BO69" s="25"/>
      <c r="BP69" s="25"/>
      <c r="BQ69" s="25"/>
      <c r="BR69" s="25"/>
      <c r="BS69" s="25"/>
      <c r="BT69" s="25"/>
      <c r="BU69" s="25"/>
      <c r="BV69" s="25"/>
      <c r="BW69" s="25"/>
      <c r="BX69" s="25"/>
      <c r="BY69" s="25"/>
      <c r="BZ69" s="25"/>
      <c r="CA69" s="25"/>
      <c r="CB69" s="25"/>
      <c r="CC69" s="25"/>
      <c r="CD69" s="25"/>
      <c r="CE69" s="25"/>
      <c r="CF69" s="25"/>
      <c r="CG69" s="25"/>
      <c r="CH69" s="25"/>
      <c r="CI69" s="25"/>
      <c r="CJ69" s="25"/>
      <c r="CK69" s="25"/>
      <c r="CL69" s="25"/>
      <c r="CM69" s="25"/>
      <c r="CN69" s="25"/>
      <c r="CO69" s="25"/>
      <c r="CP69" s="25"/>
      <c r="CQ69" s="25"/>
      <c r="CR69" s="25"/>
      <c r="CS69" s="25"/>
      <c r="CT69" s="25"/>
      <c r="CU69" s="25"/>
      <c r="CV69" s="25"/>
      <c r="CW69" s="25"/>
      <c r="CX69" s="25"/>
      <c r="CY69" s="25"/>
      <c r="CZ69" s="25"/>
      <c r="DA69" s="25"/>
      <c r="DB69" s="25"/>
      <c r="DC69" s="25"/>
      <c r="DD69" s="25"/>
      <c r="DE69" s="25"/>
      <c r="DF69" s="25"/>
      <c r="DG69" s="25"/>
      <c r="DH69" s="25"/>
      <c r="DI69" s="25"/>
      <c r="DJ69" s="25"/>
      <c r="DK69" s="25"/>
      <c r="DM69" s="25"/>
      <c r="DN69" s="25"/>
      <c r="DO69" s="25"/>
      <c r="DP69" s="25"/>
      <c r="DQ69" s="25"/>
      <c r="DR69" s="25"/>
      <c r="DS69" s="25"/>
      <c r="DT69" s="25"/>
      <c r="DU69" s="25"/>
      <c r="DV69" s="25"/>
      <c r="DW69" s="25"/>
      <c r="DX69" s="25"/>
      <c r="DY69" s="25"/>
      <c r="DZ69" s="25"/>
      <c r="EA69" s="25"/>
      <c r="EB69" s="25"/>
      <c r="EC69" s="25"/>
      <c r="ED69" s="25"/>
      <c r="EE69" s="25"/>
      <c r="EF69" s="25"/>
      <c r="EG69" s="25"/>
      <c r="EI69" s="25"/>
      <c r="EJ69" s="25"/>
      <c r="EK69" s="25"/>
      <c r="EL69" s="25"/>
      <c r="EM69" s="25"/>
      <c r="EN69" s="25"/>
      <c r="EO69" s="25"/>
      <c r="EP69" s="25"/>
      <c r="EQ69" s="25"/>
      <c r="ER69" s="25"/>
      <c r="ES69" s="25"/>
      <c r="ET69" s="25"/>
      <c r="EU69" s="25"/>
      <c r="EV69" s="25"/>
      <c r="EW69" s="25"/>
      <c r="EX69" s="25"/>
      <c r="EY69" s="25"/>
      <c r="EZ69" s="25"/>
      <c r="FA69" s="25"/>
      <c r="FB69" s="25"/>
      <c r="FC69" s="25"/>
      <c r="FE69" s="25"/>
      <c r="FF69" s="25"/>
      <c r="FG69" s="25"/>
      <c r="FH69" s="25"/>
      <c r="FI69" s="25"/>
      <c r="FJ69" s="25"/>
      <c r="FK69" s="25"/>
      <c r="FL69" s="25"/>
      <c r="FM69" s="25"/>
      <c r="FN69" s="25"/>
      <c r="FO69" s="25"/>
      <c r="FP69" s="25"/>
      <c r="FQ69" s="25"/>
      <c r="FR69" s="25"/>
      <c r="FS69" s="25"/>
      <c r="FT69" s="25"/>
      <c r="FU69" s="25"/>
      <c r="FV69" s="25"/>
      <c r="FW69" s="25"/>
      <c r="FX69" s="25"/>
      <c r="FY69" s="25"/>
      <c r="GA69" s="25"/>
      <c r="GB69" s="25"/>
      <c r="GC69" s="25"/>
      <c r="GD69" s="25"/>
      <c r="GE69" s="25"/>
      <c r="GF69" s="25"/>
      <c r="GG69" s="25"/>
      <c r="GH69" s="25"/>
      <c r="GI69" s="25"/>
      <c r="GJ69" s="25"/>
      <c r="GK69" s="25"/>
      <c r="GL69" s="25"/>
      <c r="GM69" s="25"/>
      <c r="GN69" s="25"/>
      <c r="GO69" s="25"/>
      <c r="GP69" s="25"/>
      <c r="GQ69" s="25"/>
      <c r="GR69" s="25"/>
      <c r="GS69" s="25"/>
      <c r="GT69" s="25"/>
      <c r="GU69" s="25"/>
      <c r="GW69" s="25"/>
      <c r="GX69" s="25"/>
      <c r="GY69" s="25"/>
      <c r="GZ69" s="25"/>
      <c r="HA69" s="25"/>
      <c r="HB69" s="25"/>
      <c r="HC69" s="25"/>
      <c r="HD69" s="25"/>
      <c r="HE69" s="25"/>
      <c r="HF69" s="25"/>
      <c r="HG69" s="25"/>
      <c r="HH69" s="25"/>
      <c r="HI69" s="25"/>
      <c r="HJ69" s="25"/>
      <c r="HK69" s="25"/>
      <c r="HL69" s="25"/>
      <c r="HM69" s="25"/>
      <c r="HN69" s="25"/>
      <c r="HO69" s="25"/>
      <c r="HP69" s="25"/>
      <c r="HQ69" s="25"/>
      <c r="HS69" s="25"/>
      <c r="HT69" s="25"/>
      <c r="HU69" s="25"/>
      <c r="HV69" s="25"/>
      <c r="HW69" s="25"/>
      <c r="HX69" s="25"/>
      <c r="HY69" s="25"/>
      <c r="HZ69" s="25"/>
      <c r="IA69" s="25"/>
      <c r="IB69" s="25"/>
      <c r="IC69" s="25"/>
      <c r="ID69" s="25"/>
      <c r="IE69" s="25"/>
      <c r="IF69" s="25"/>
      <c r="IG69" s="25"/>
      <c r="IH69" s="25"/>
      <c r="II69" s="25"/>
      <c r="IJ69" s="25"/>
      <c r="IK69" s="25"/>
      <c r="IL69" s="25"/>
      <c r="IM69" s="25"/>
    </row>
    <row r="70" spans="1:247">
      <c r="A70" s="20"/>
      <c r="B70" s="20"/>
      <c r="C70" s="19"/>
      <c r="D70" s="19"/>
      <c r="E70" s="19"/>
      <c r="F70" s="19"/>
      <c r="G70" s="19"/>
      <c r="H70" s="19"/>
      <c r="I70" s="98"/>
      <c r="J70" s="19"/>
      <c r="K70" s="19"/>
      <c r="L70" s="98"/>
      <c r="M70" s="19"/>
      <c r="N70" s="19"/>
      <c r="O70" s="98"/>
      <c r="P70" s="19"/>
      <c r="Q70" s="19"/>
      <c r="R70" s="98"/>
      <c r="S70" s="19"/>
      <c r="T70" s="19"/>
      <c r="U70" s="98"/>
      <c r="V70" s="19"/>
      <c r="W70" s="19"/>
      <c r="X70" s="98"/>
      <c r="Y70" s="19"/>
      <c r="Z70" s="19"/>
      <c r="AA70" s="98"/>
      <c r="AB70" s="98"/>
      <c r="AC70" s="19"/>
      <c r="AD70" s="19"/>
      <c r="AE70" s="98"/>
      <c r="AF70" s="19"/>
      <c r="AG70" s="19"/>
      <c r="AH70" s="98"/>
      <c r="AI70" s="19"/>
      <c r="AJ70" s="19"/>
      <c r="AK70" s="98"/>
      <c r="AL70" s="19"/>
      <c r="AM70" s="19"/>
      <c r="AN70" s="98"/>
      <c r="AO70" s="19"/>
      <c r="AP70" s="19"/>
      <c r="AQ70" s="98"/>
      <c r="AS70" s="19"/>
      <c r="AT70" s="98"/>
      <c r="AU70" s="25"/>
      <c r="AV70" s="19"/>
      <c r="AW70" s="98"/>
      <c r="AX70" s="98"/>
      <c r="AZ70" s="25"/>
      <c r="BA70" s="25"/>
      <c r="BB70" s="25"/>
      <c r="BC70" s="25"/>
      <c r="BD70" s="25"/>
      <c r="BE70" s="25"/>
      <c r="BF70" s="25"/>
      <c r="BG70" s="25"/>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c r="CH70" s="25"/>
      <c r="CI70" s="25"/>
      <c r="CJ70" s="25"/>
      <c r="CK70" s="25"/>
      <c r="CL70" s="25"/>
      <c r="CM70" s="25"/>
      <c r="CN70" s="25"/>
      <c r="CO70" s="25"/>
      <c r="CP70" s="25"/>
      <c r="CQ70" s="25"/>
      <c r="CR70" s="25"/>
      <c r="CS70" s="25"/>
      <c r="CT70" s="25"/>
      <c r="CU70" s="25"/>
      <c r="CV70" s="25"/>
      <c r="CW70" s="25"/>
      <c r="CX70" s="25"/>
      <c r="CY70" s="25"/>
      <c r="CZ70" s="25"/>
      <c r="DA70" s="25"/>
      <c r="DB70" s="25"/>
      <c r="DC70" s="25"/>
      <c r="DD70" s="25"/>
      <c r="DE70" s="25"/>
      <c r="DF70" s="25"/>
      <c r="DG70" s="25"/>
      <c r="DH70" s="25"/>
      <c r="DI70" s="25"/>
      <c r="DJ70" s="25"/>
      <c r="DK70" s="25"/>
      <c r="DM70" s="25"/>
      <c r="DN70" s="25"/>
      <c r="DO70" s="25"/>
      <c r="DP70" s="25"/>
      <c r="DQ70" s="25"/>
      <c r="DR70" s="25"/>
      <c r="DS70" s="25"/>
      <c r="DT70" s="25"/>
      <c r="DU70" s="25"/>
      <c r="DV70" s="25"/>
      <c r="DW70" s="25"/>
      <c r="DX70" s="25"/>
      <c r="DY70" s="25"/>
      <c r="DZ70" s="25"/>
      <c r="EA70" s="25"/>
      <c r="EB70" s="25"/>
      <c r="EC70" s="25"/>
      <c r="ED70" s="25"/>
      <c r="EE70" s="25"/>
      <c r="EF70" s="25"/>
      <c r="EG70" s="25"/>
      <c r="EI70" s="25"/>
      <c r="EJ70" s="25"/>
      <c r="EK70" s="25"/>
      <c r="EL70" s="25"/>
      <c r="EM70" s="25"/>
      <c r="EN70" s="25"/>
      <c r="EO70" s="25"/>
      <c r="EP70" s="25"/>
      <c r="EQ70" s="25"/>
      <c r="ER70" s="25"/>
      <c r="ES70" s="25"/>
      <c r="ET70" s="25"/>
      <c r="EU70" s="25"/>
      <c r="EV70" s="25"/>
      <c r="EW70" s="25"/>
      <c r="EX70" s="25"/>
      <c r="EY70" s="25"/>
      <c r="EZ70" s="25"/>
      <c r="FA70" s="25"/>
      <c r="FB70" s="25"/>
      <c r="FC70" s="25"/>
      <c r="FE70" s="25"/>
      <c r="FF70" s="25"/>
      <c r="FG70" s="25"/>
      <c r="FH70" s="25"/>
      <c r="FI70" s="25"/>
      <c r="FJ70" s="25"/>
      <c r="FK70" s="25"/>
      <c r="FL70" s="25"/>
      <c r="FM70" s="25"/>
      <c r="FN70" s="25"/>
      <c r="FO70" s="25"/>
      <c r="FP70" s="25"/>
      <c r="FQ70" s="25"/>
      <c r="FR70" s="25"/>
      <c r="FS70" s="25"/>
      <c r="FT70" s="25"/>
      <c r="FU70" s="25"/>
      <c r="FV70" s="25"/>
      <c r="FW70" s="25"/>
      <c r="FX70" s="25"/>
      <c r="FY70" s="25"/>
      <c r="GA70" s="25"/>
      <c r="GB70" s="25"/>
      <c r="GC70" s="25"/>
      <c r="GD70" s="25"/>
      <c r="GE70" s="25"/>
      <c r="GF70" s="25"/>
      <c r="GG70" s="25"/>
      <c r="GH70" s="25"/>
      <c r="GI70" s="25"/>
      <c r="GJ70" s="25"/>
      <c r="GK70" s="25"/>
      <c r="GL70" s="25"/>
      <c r="GM70" s="25"/>
      <c r="GN70" s="25"/>
      <c r="GO70" s="25"/>
      <c r="GP70" s="25"/>
      <c r="GQ70" s="25"/>
      <c r="GR70" s="25"/>
      <c r="GS70" s="25"/>
      <c r="GT70" s="25"/>
      <c r="GU70" s="25"/>
      <c r="GW70" s="25"/>
      <c r="GX70" s="25"/>
      <c r="GY70" s="25"/>
      <c r="GZ70" s="25"/>
      <c r="HA70" s="25"/>
      <c r="HB70" s="25"/>
      <c r="HC70" s="25"/>
      <c r="HD70" s="25"/>
      <c r="HE70" s="25"/>
      <c r="HF70" s="25"/>
      <c r="HG70" s="25"/>
      <c r="HH70" s="25"/>
      <c r="HI70" s="25"/>
      <c r="HJ70" s="25"/>
      <c r="HK70" s="25"/>
      <c r="HL70" s="25"/>
      <c r="HM70" s="25"/>
      <c r="HN70" s="25"/>
      <c r="HO70" s="25"/>
      <c r="HP70" s="25"/>
      <c r="HQ70" s="25"/>
      <c r="HS70" s="25"/>
      <c r="HT70" s="25"/>
      <c r="HU70" s="25"/>
      <c r="HV70" s="25"/>
      <c r="HW70" s="25"/>
      <c r="HX70" s="25"/>
      <c r="HY70" s="25"/>
      <c r="HZ70" s="25"/>
      <c r="IA70" s="25"/>
      <c r="IB70" s="25"/>
      <c r="IC70" s="25"/>
      <c r="ID70" s="25"/>
      <c r="IE70" s="25"/>
      <c r="IF70" s="25"/>
      <c r="IG70" s="25"/>
      <c r="IH70" s="25"/>
      <c r="II70" s="25"/>
      <c r="IJ70" s="25"/>
      <c r="IK70" s="25"/>
      <c r="IL70" s="25"/>
      <c r="IM70" s="25"/>
    </row>
    <row r="71" spans="1:247">
      <c r="A71" s="20"/>
      <c r="B71" s="20"/>
      <c r="C71" s="19"/>
      <c r="D71" s="19"/>
      <c r="E71" s="19"/>
      <c r="F71" s="19"/>
      <c r="G71" s="19"/>
      <c r="H71" s="19"/>
      <c r="I71" s="98"/>
      <c r="J71" s="19"/>
      <c r="K71" s="19"/>
      <c r="L71" s="98"/>
      <c r="M71" s="19"/>
      <c r="N71" s="19"/>
      <c r="O71" s="98"/>
      <c r="P71" s="19"/>
      <c r="Q71" s="19"/>
      <c r="R71" s="98"/>
      <c r="S71" s="19"/>
      <c r="T71" s="19"/>
      <c r="U71" s="98"/>
      <c r="V71" s="19"/>
      <c r="W71" s="19"/>
      <c r="X71" s="98"/>
      <c r="Y71" s="19"/>
      <c r="Z71" s="19"/>
      <c r="AA71" s="98"/>
      <c r="AB71" s="98"/>
      <c r="AC71" s="19"/>
      <c r="AD71" s="19"/>
      <c r="AE71" s="98"/>
      <c r="AF71" s="19"/>
      <c r="AG71" s="19"/>
      <c r="AH71" s="98"/>
      <c r="AI71" s="19"/>
      <c r="AJ71" s="19"/>
      <c r="AK71" s="98"/>
      <c r="AL71" s="19"/>
      <c r="AM71" s="19"/>
      <c r="AN71" s="98"/>
      <c r="AO71" s="19"/>
      <c r="AP71" s="19"/>
      <c r="AQ71" s="98"/>
      <c r="AS71" s="19"/>
      <c r="AT71" s="98"/>
      <c r="AU71" s="25"/>
      <c r="AV71" s="19"/>
      <c r="AW71" s="98"/>
      <c r="AX71" s="98"/>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c r="CJ71" s="25"/>
      <c r="CK71" s="25"/>
      <c r="CL71" s="25"/>
      <c r="CM71" s="25"/>
      <c r="CN71" s="25"/>
      <c r="CO71" s="25"/>
      <c r="CP71" s="25"/>
      <c r="CQ71" s="25"/>
      <c r="CR71" s="25"/>
      <c r="CS71" s="25"/>
      <c r="CT71" s="25"/>
      <c r="CU71" s="25"/>
      <c r="CV71" s="25"/>
      <c r="CW71" s="25"/>
      <c r="CX71" s="25"/>
      <c r="CY71" s="25"/>
      <c r="CZ71" s="25"/>
      <c r="DA71" s="25"/>
      <c r="DB71" s="25"/>
      <c r="DC71" s="25"/>
      <c r="DD71" s="25"/>
      <c r="DE71" s="25"/>
      <c r="DF71" s="25"/>
      <c r="DG71" s="25"/>
      <c r="DH71" s="25"/>
      <c r="DI71" s="25"/>
      <c r="DJ71" s="25"/>
      <c r="DK71" s="25"/>
      <c r="DM71" s="25"/>
      <c r="DN71" s="25"/>
      <c r="DO71" s="25"/>
      <c r="DP71" s="25"/>
      <c r="DQ71" s="25"/>
      <c r="DR71" s="25"/>
      <c r="DS71" s="25"/>
      <c r="DT71" s="25"/>
      <c r="DU71" s="25"/>
      <c r="DV71" s="25"/>
      <c r="DW71" s="25"/>
      <c r="DX71" s="25"/>
      <c r="DY71" s="25"/>
      <c r="DZ71" s="25"/>
      <c r="EA71" s="25"/>
      <c r="EB71" s="25"/>
      <c r="EC71" s="25"/>
      <c r="ED71" s="25"/>
      <c r="EE71" s="25"/>
      <c r="EF71" s="25"/>
      <c r="EG71" s="25"/>
      <c r="EI71" s="25"/>
      <c r="EJ71" s="25"/>
      <c r="EK71" s="25"/>
      <c r="EL71" s="25"/>
      <c r="EM71" s="25"/>
      <c r="EN71" s="25"/>
      <c r="EO71" s="25"/>
      <c r="EP71" s="25"/>
      <c r="EQ71" s="25"/>
      <c r="ER71" s="25"/>
      <c r="ES71" s="25"/>
      <c r="ET71" s="25"/>
      <c r="EU71" s="25"/>
      <c r="EV71" s="25"/>
      <c r="EW71" s="25"/>
      <c r="EX71" s="25"/>
      <c r="EY71" s="25"/>
      <c r="EZ71" s="25"/>
      <c r="FA71" s="25"/>
      <c r="FB71" s="25"/>
      <c r="FC71" s="25"/>
      <c r="FE71" s="25"/>
      <c r="FF71" s="25"/>
      <c r="FG71" s="25"/>
      <c r="FH71" s="25"/>
      <c r="FI71" s="25"/>
      <c r="FJ71" s="25"/>
      <c r="FK71" s="25"/>
      <c r="FL71" s="25"/>
      <c r="FM71" s="25"/>
      <c r="FN71" s="25"/>
      <c r="FO71" s="25"/>
      <c r="FP71" s="25"/>
      <c r="FQ71" s="25"/>
      <c r="FR71" s="25"/>
      <c r="FS71" s="25"/>
      <c r="FT71" s="25"/>
      <c r="FU71" s="25"/>
      <c r="FV71" s="25"/>
      <c r="FW71" s="25"/>
      <c r="FX71" s="25"/>
      <c r="FY71" s="25"/>
      <c r="GA71" s="25"/>
      <c r="GB71" s="25"/>
      <c r="GC71" s="25"/>
      <c r="GD71" s="25"/>
      <c r="GE71" s="25"/>
      <c r="GF71" s="25"/>
      <c r="GG71" s="25"/>
      <c r="GH71" s="25"/>
      <c r="GI71" s="25"/>
      <c r="GJ71" s="25"/>
      <c r="GK71" s="25"/>
      <c r="GL71" s="25"/>
      <c r="GM71" s="25"/>
      <c r="GN71" s="25"/>
      <c r="GO71" s="25"/>
      <c r="GP71" s="25"/>
      <c r="GQ71" s="25"/>
      <c r="GR71" s="25"/>
      <c r="GS71" s="25"/>
      <c r="GT71" s="25"/>
      <c r="GU71" s="25"/>
      <c r="GW71" s="25"/>
      <c r="GX71" s="25"/>
      <c r="GY71" s="25"/>
      <c r="GZ71" s="25"/>
      <c r="HA71" s="25"/>
      <c r="HB71" s="25"/>
      <c r="HC71" s="25"/>
      <c r="HD71" s="25"/>
      <c r="HE71" s="25"/>
      <c r="HF71" s="25"/>
      <c r="HG71" s="25"/>
      <c r="HH71" s="25"/>
      <c r="HI71" s="25"/>
      <c r="HJ71" s="25"/>
      <c r="HK71" s="25"/>
      <c r="HL71" s="25"/>
      <c r="HM71" s="25"/>
      <c r="HN71" s="25"/>
      <c r="HO71" s="25"/>
      <c r="HP71" s="25"/>
      <c r="HQ71" s="25"/>
      <c r="HS71" s="25"/>
      <c r="HT71" s="25"/>
      <c r="HU71" s="25"/>
      <c r="HV71" s="25"/>
      <c r="HW71" s="25"/>
      <c r="HX71" s="25"/>
      <c r="HY71" s="25"/>
      <c r="HZ71" s="25"/>
      <c r="IA71" s="25"/>
      <c r="IB71" s="25"/>
      <c r="IC71" s="25"/>
      <c r="ID71" s="25"/>
      <c r="IE71" s="25"/>
      <c r="IF71" s="25"/>
      <c r="IG71" s="25"/>
      <c r="IH71" s="25"/>
      <c r="II71" s="25"/>
      <c r="IJ71" s="25"/>
      <c r="IK71" s="25"/>
      <c r="IL71" s="25"/>
      <c r="IM71" s="25"/>
    </row>
    <row r="72" spans="1:247">
      <c r="A72" s="20"/>
      <c r="B72" s="20"/>
      <c r="C72" s="19"/>
      <c r="D72" s="19"/>
      <c r="E72" s="19"/>
      <c r="F72" s="19"/>
      <c r="G72" s="19"/>
      <c r="H72" s="19"/>
      <c r="I72" s="98"/>
      <c r="J72" s="19"/>
      <c r="K72" s="19"/>
      <c r="L72" s="98"/>
      <c r="M72" s="19"/>
      <c r="N72" s="19"/>
      <c r="O72" s="98"/>
      <c r="P72" s="19"/>
      <c r="Q72" s="19"/>
      <c r="R72" s="98"/>
      <c r="S72" s="19"/>
      <c r="T72" s="19"/>
      <c r="U72" s="98"/>
      <c r="V72" s="19"/>
      <c r="W72" s="19"/>
      <c r="X72" s="98"/>
      <c r="Y72" s="19"/>
      <c r="Z72" s="19"/>
      <c r="AA72" s="98"/>
      <c r="AB72" s="98"/>
      <c r="AC72" s="19"/>
      <c r="AD72" s="19"/>
      <c r="AE72" s="98"/>
      <c r="AF72" s="19"/>
      <c r="AG72" s="19"/>
      <c r="AH72" s="98"/>
      <c r="AI72" s="19"/>
      <c r="AJ72" s="19"/>
      <c r="AK72" s="98"/>
      <c r="AL72" s="19"/>
      <c r="AM72" s="19"/>
      <c r="AN72" s="98"/>
      <c r="AO72" s="19"/>
      <c r="AP72" s="19"/>
      <c r="AQ72" s="98"/>
      <c r="AS72" s="19"/>
      <c r="AT72" s="98"/>
      <c r="AU72" s="25"/>
      <c r="AV72" s="19"/>
      <c r="AW72" s="98"/>
      <c r="AX72" s="98"/>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G72" s="25"/>
      <c r="CH72" s="25"/>
      <c r="CI72" s="25"/>
      <c r="CJ72" s="25"/>
      <c r="CK72" s="25"/>
      <c r="CL72" s="25"/>
      <c r="CM72" s="25"/>
      <c r="CN72" s="25"/>
      <c r="CO72" s="25"/>
      <c r="CP72" s="25"/>
      <c r="CQ72" s="25"/>
      <c r="CR72" s="25"/>
      <c r="CS72" s="25"/>
      <c r="CT72" s="25"/>
      <c r="CU72" s="25"/>
      <c r="CV72" s="25"/>
      <c r="CW72" s="25"/>
      <c r="CX72" s="25"/>
      <c r="CY72" s="25"/>
      <c r="CZ72" s="25"/>
      <c r="DA72" s="25"/>
      <c r="DB72" s="25"/>
      <c r="DC72" s="25"/>
      <c r="DD72" s="25"/>
      <c r="DE72" s="25"/>
      <c r="DF72" s="25"/>
      <c r="DG72" s="25"/>
      <c r="DH72" s="25"/>
      <c r="DI72" s="25"/>
      <c r="DJ72" s="25"/>
      <c r="DK72" s="25"/>
      <c r="DM72" s="25"/>
      <c r="DN72" s="25"/>
      <c r="DO72" s="25"/>
      <c r="DP72" s="25"/>
      <c r="DQ72" s="25"/>
      <c r="DR72" s="25"/>
      <c r="DS72" s="25"/>
      <c r="DT72" s="25"/>
      <c r="DU72" s="25"/>
      <c r="DV72" s="25"/>
      <c r="DW72" s="25"/>
      <c r="DX72" s="25"/>
      <c r="DY72" s="25"/>
      <c r="DZ72" s="25"/>
      <c r="EA72" s="25"/>
      <c r="EB72" s="25"/>
      <c r="EC72" s="25"/>
      <c r="ED72" s="25"/>
      <c r="EE72" s="25"/>
      <c r="EF72" s="25"/>
      <c r="EG72" s="25"/>
      <c r="EI72" s="25"/>
      <c r="EJ72" s="25"/>
      <c r="EK72" s="25"/>
      <c r="EL72" s="25"/>
      <c r="EM72" s="25"/>
      <c r="EN72" s="25"/>
      <c r="EO72" s="25"/>
      <c r="EP72" s="25"/>
      <c r="EQ72" s="25"/>
      <c r="ER72" s="25"/>
      <c r="ES72" s="25"/>
      <c r="ET72" s="25"/>
      <c r="EU72" s="25"/>
      <c r="EV72" s="25"/>
      <c r="EW72" s="25"/>
      <c r="EX72" s="25"/>
      <c r="EY72" s="25"/>
      <c r="EZ72" s="25"/>
      <c r="FA72" s="25"/>
      <c r="FB72" s="25"/>
      <c r="FC72" s="25"/>
      <c r="FE72" s="25"/>
      <c r="FF72" s="25"/>
      <c r="FG72" s="25"/>
      <c r="FH72" s="25"/>
      <c r="FI72" s="25"/>
      <c r="FJ72" s="25"/>
      <c r="FK72" s="25"/>
      <c r="FL72" s="25"/>
      <c r="FM72" s="25"/>
      <c r="FN72" s="25"/>
      <c r="FO72" s="25"/>
      <c r="FP72" s="25"/>
      <c r="FQ72" s="25"/>
      <c r="FR72" s="25"/>
      <c r="FS72" s="25"/>
      <c r="FT72" s="25"/>
      <c r="FU72" s="25"/>
      <c r="FV72" s="25"/>
      <c r="FW72" s="25"/>
      <c r="FX72" s="25"/>
      <c r="FY72" s="25"/>
      <c r="GA72" s="25"/>
      <c r="GB72" s="25"/>
      <c r="GC72" s="25"/>
      <c r="GD72" s="25"/>
      <c r="GE72" s="25"/>
      <c r="GF72" s="25"/>
      <c r="GG72" s="25"/>
      <c r="GH72" s="25"/>
      <c r="GI72" s="25"/>
      <c r="GJ72" s="25"/>
      <c r="GK72" s="25"/>
      <c r="GL72" s="25"/>
      <c r="GM72" s="25"/>
      <c r="GN72" s="25"/>
      <c r="GO72" s="25"/>
      <c r="GP72" s="25"/>
      <c r="GQ72" s="25"/>
      <c r="GR72" s="25"/>
      <c r="GS72" s="25"/>
      <c r="GT72" s="25"/>
      <c r="GU72" s="25"/>
      <c r="GW72" s="25"/>
      <c r="GX72" s="25"/>
      <c r="GY72" s="25"/>
      <c r="GZ72" s="25"/>
      <c r="HA72" s="25"/>
      <c r="HB72" s="25"/>
      <c r="HC72" s="25"/>
      <c r="HD72" s="25"/>
      <c r="HE72" s="25"/>
      <c r="HF72" s="25"/>
      <c r="HG72" s="25"/>
      <c r="HH72" s="25"/>
      <c r="HI72" s="25"/>
      <c r="HJ72" s="25"/>
      <c r="HK72" s="25"/>
      <c r="HL72" s="25"/>
      <c r="HM72" s="25"/>
      <c r="HN72" s="25"/>
      <c r="HO72" s="25"/>
      <c r="HP72" s="25"/>
      <c r="HQ72" s="25"/>
      <c r="HS72" s="25"/>
      <c r="HT72" s="25"/>
      <c r="HU72" s="25"/>
      <c r="HV72" s="25"/>
      <c r="HW72" s="25"/>
      <c r="HX72" s="25"/>
      <c r="HY72" s="25"/>
      <c r="HZ72" s="25"/>
      <c r="IA72" s="25"/>
      <c r="IB72" s="25"/>
      <c r="IC72" s="25"/>
      <c r="ID72" s="25"/>
      <c r="IE72" s="25"/>
      <c r="IF72" s="25"/>
      <c r="IG72" s="25"/>
      <c r="IH72" s="25"/>
      <c r="II72" s="25"/>
      <c r="IJ72" s="25"/>
      <c r="IK72" s="25"/>
      <c r="IL72" s="25"/>
      <c r="IM72" s="25"/>
    </row>
    <row r="73" spans="1:247">
      <c r="A73" s="20"/>
      <c r="B73" s="20"/>
      <c r="C73" s="19"/>
      <c r="D73" s="19"/>
      <c r="E73" s="19"/>
      <c r="F73" s="19"/>
      <c r="G73" s="19"/>
      <c r="H73" s="19"/>
      <c r="I73" s="98"/>
      <c r="J73" s="19"/>
      <c r="K73" s="19"/>
      <c r="L73" s="98"/>
      <c r="M73" s="19"/>
      <c r="N73" s="19"/>
      <c r="O73" s="98"/>
      <c r="P73" s="19"/>
      <c r="Q73" s="19"/>
      <c r="R73" s="98"/>
      <c r="S73" s="19"/>
      <c r="T73" s="19"/>
      <c r="U73" s="98"/>
      <c r="V73" s="19"/>
      <c r="W73" s="19"/>
      <c r="X73" s="98"/>
      <c r="Y73" s="19"/>
      <c r="Z73" s="19"/>
      <c r="AA73" s="98"/>
      <c r="AB73" s="98"/>
      <c r="AC73" s="19"/>
      <c r="AD73" s="19"/>
      <c r="AE73" s="98"/>
      <c r="AF73" s="19"/>
      <c r="AG73" s="19"/>
      <c r="AH73" s="98"/>
      <c r="AI73" s="19"/>
      <c r="AJ73" s="19"/>
      <c r="AK73" s="98"/>
      <c r="AL73" s="19"/>
      <c r="AM73" s="19"/>
      <c r="AN73" s="98"/>
      <c r="AO73" s="19"/>
      <c r="AP73" s="19"/>
      <c r="AQ73" s="98"/>
      <c r="AS73" s="19"/>
      <c r="AT73" s="98"/>
      <c r="AU73" s="25"/>
      <c r="AV73" s="19"/>
      <c r="AW73" s="98"/>
      <c r="AX73" s="98"/>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c r="CD73" s="25"/>
      <c r="CE73" s="25"/>
      <c r="CF73" s="25"/>
      <c r="CG73" s="25"/>
      <c r="CH73" s="25"/>
      <c r="CI73" s="25"/>
      <c r="CJ73" s="25"/>
      <c r="CK73" s="25"/>
      <c r="CL73" s="25"/>
      <c r="CM73" s="25"/>
      <c r="CN73" s="25"/>
      <c r="CO73" s="25"/>
      <c r="CP73" s="25"/>
      <c r="CQ73" s="25"/>
      <c r="CR73" s="25"/>
      <c r="CS73" s="25"/>
      <c r="CT73" s="25"/>
      <c r="CU73" s="25"/>
      <c r="CV73" s="25"/>
      <c r="CW73" s="25"/>
      <c r="CX73" s="25"/>
      <c r="CY73" s="25"/>
      <c r="CZ73" s="25"/>
      <c r="DA73" s="25"/>
      <c r="DB73" s="25"/>
      <c r="DC73" s="25"/>
      <c r="DD73" s="25"/>
      <c r="DE73" s="25"/>
      <c r="DF73" s="25"/>
      <c r="DG73" s="25"/>
      <c r="DH73" s="25"/>
      <c r="DI73" s="25"/>
      <c r="DJ73" s="25"/>
      <c r="DK73" s="25"/>
      <c r="DM73" s="25"/>
      <c r="DN73" s="25"/>
      <c r="DO73" s="25"/>
      <c r="DP73" s="25"/>
      <c r="DQ73" s="25"/>
      <c r="DR73" s="25"/>
      <c r="DS73" s="25"/>
      <c r="DT73" s="25"/>
      <c r="DU73" s="25"/>
      <c r="DV73" s="25"/>
      <c r="DW73" s="25"/>
      <c r="DX73" s="25"/>
      <c r="DY73" s="25"/>
      <c r="DZ73" s="25"/>
      <c r="EA73" s="25"/>
      <c r="EB73" s="25"/>
      <c r="EC73" s="25"/>
      <c r="ED73" s="25"/>
      <c r="EE73" s="25"/>
      <c r="EF73" s="25"/>
      <c r="EG73" s="25"/>
      <c r="EI73" s="25"/>
      <c r="EJ73" s="25"/>
      <c r="EK73" s="25"/>
      <c r="EL73" s="25"/>
      <c r="EM73" s="25"/>
      <c r="EN73" s="25"/>
      <c r="EO73" s="25"/>
      <c r="EP73" s="25"/>
      <c r="EQ73" s="25"/>
      <c r="ER73" s="25"/>
      <c r="ES73" s="25"/>
      <c r="ET73" s="25"/>
      <c r="EU73" s="25"/>
      <c r="EV73" s="25"/>
      <c r="EW73" s="25"/>
      <c r="EX73" s="25"/>
      <c r="EY73" s="25"/>
      <c r="EZ73" s="25"/>
      <c r="FA73" s="25"/>
      <c r="FB73" s="25"/>
      <c r="FC73" s="25"/>
      <c r="FE73" s="25"/>
      <c r="FF73" s="25"/>
      <c r="FG73" s="25"/>
      <c r="FH73" s="25"/>
      <c r="FI73" s="25"/>
      <c r="FJ73" s="25"/>
      <c r="FK73" s="25"/>
      <c r="FL73" s="25"/>
      <c r="FM73" s="25"/>
      <c r="FN73" s="25"/>
      <c r="FO73" s="25"/>
      <c r="FP73" s="25"/>
      <c r="FQ73" s="25"/>
      <c r="FR73" s="25"/>
      <c r="FS73" s="25"/>
      <c r="FT73" s="25"/>
      <c r="FU73" s="25"/>
      <c r="FV73" s="25"/>
      <c r="FW73" s="25"/>
      <c r="FX73" s="25"/>
      <c r="FY73" s="25"/>
      <c r="GA73" s="25"/>
      <c r="GB73" s="25"/>
      <c r="GC73" s="25"/>
      <c r="GD73" s="25"/>
      <c r="GE73" s="25"/>
      <c r="GF73" s="25"/>
      <c r="GG73" s="25"/>
      <c r="GH73" s="25"/>
      <c r="GI73" s="25"/>
      <c r="GJ73" s="25"/>
      <c r="GK73" s="25"/>
      <c r="GL73" s="25"/>
      <c r="GM73" s="25"/>
      <c r="GN73" s="25"/>
      <c r="GO73" s="25"/>
      <c r="GP73" s="25"/>
      <c r="GQ73" s="25"/>
      <c r="GR73" s="25"/>
      <c r="GS73" s="25"/>
      <c r="GT73" s="25"/>
      <c r="GU73" s="25"/>
      <c r="GW73" s="25"/>
      <c r="GX73" s="25"/>
      <c r="GY73" s="25"/>
      <c r="GZ73" s="25"/>
      <c r="HA73" s="25"/>
      <c r="HB73" s="25"/>
      <c r="HC73" s="25"/>
      <c r="HD73" s="25"/>
      <c r="HE73" s="25"/>
      <c r="HF73" s="25"/>
      <c r="HG73" s="25"/>
      <c r="HH73" s="25"/>
      <c r="HI73" s="25"/>
      <c r="HJ73" s="25"/>
      <c r="HK73" s="25"/>
      <c r="HL73" s="25"/>
      <c r="HM73" s="25"/>
      <c r="HN73" s="25"/>
      <c r="HO73" s="25"/>
      <c r="HP73" s="25"/>
      <c r="HQ73" s="25"/>
      <c r="HS73" s="25"/>
      <c r="HT73" s="25"/>
      <c r="HU73" s="25"/>
      <c r="HV73" s="25"/>
      <c r="HW73" s="25"/>
      <c r="HX73" s="25"/>
      <c r="HY73" s="25"/>
      <c r="HZ73" s="25"/>
      <c r="IA73" s="25"/>
      <c r="IB73" s="25"/>
      <c r="IC73" s="25"/>
      <c r="ID73" s="25"/>
      <c r="IE73" s="25"/>
      <c r="IF73" s="25"/>
      <c r="IG73" s="25"/>
      <c r="IH73" s="25"/>
      <c r="II73" s="25"/>
      <c r="IJ73" s="25"/>
      <c r="IK73" s="25"/>
      <c r="IL73" s="25"/>
      <c r="IM73" s="25"/>
    </row>
    <row r="74" spans="1:247">
      <c r="A74" s="20"/>
      <c r="B74" s="20"/>
      <c r="C74" s="19"/>
      <c r="D74" s="19"/>
      <c r="E74" s="19"/>
      <c r="F74" s="19"/>
      <c r="G74" s="19"/>
      <c r="H74" s="19"/>
      <c r="I74" s="98"/>
      <c r="J74" s="19"/>
      <c r="K74" s="19"/>
      <c r="L74" s="98"/>
      <c r="M74" s="19"/>
      <c r="N74" s="19"/>
      <c r="O74" s="98"/>
      <c r="P74" s="19"/>
      <c r="Q74" s="19"/>
      <c r="R74" s="98"/>
      <c r="S74" s="19"/>
      <c r="T74" s="19"/>
      <c r="U74" s="98"/>
      <c r="V74" s="19"/>
      <c r="W74" s="19"/>
      <c r="X74" s="98"/>
      <c r="Y74" s="19"/>
      <c r="Z74" s="19"/>
      <c r="AA74" s="98"/>
      <c r="AB74" s="98"/>
      <c r="AC74" s="19"/>
      <c r="AD74" s="19"/>
      <c r="AE74" s="98"/>
      <c r="AF74" s="19"/>
      <c r="AG74" s="19"/>
      <c r="AH74" s="98"/>
      <c r="AI74" s="19"/>
      <c r="AJ74" s="19"/>
      <c r="AK74" s="98"/>
      <c r="AL74" s="19"/>
      <c r="AM74" s="19"/>
      <c r="AN74" s="98"/>
      <c r="AO74" s="19"/>
      <c r="AP74" s="19"/>
      <c r="AQ74" s="98"/>
      <c r="AS74" s="19"/>
      <c r="AT74" s="98"/>
      <c r="AU74" s="25"/>
      <c r="AV74" s="19"/>
      <c r="AW74" s="98"/>
      <c r="AX74" s="98"/>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c r="CD74" s="25"/>
      <c r="CE74" s="25"/>
      <c r="CF74" s="25"/>
      <c r="CG74" s="25"/>
      <c r="CH74" s="25"/>
      <c r="CI74" s="25"/>
      <c r="CJ74" s="25"/>
      <c r="CK74" s="25"/>
      <c r="CL74" s="25"/>
      <c r="CM74" s="25"/>
      <c r="CN74" s="25"/>
      <c r="CO74" s="25"/>
      <c r="CP74" s="25"/>
      <c r="CQ74" s="25"/>
      <c r="CR74" s="25"/>
      <c r="CS74" s="25"/>
      <c r="CT74" s="25"/>
      <c r="CU74" s="25"/>
      <c r="CV74" s="25"/>
      <c r="CW74" s="25"/>
      <c r="CX74" s="25"/>
      <c r="CY74" s="25"/>
      <c r="CZ74" s="25"/>
      <c r="DA74" s="25"/>
      <c r="DB74" s="25"/>
      <c r="DC74" s="25"/>
      <c r="DD74" s="25"/>
      <c r="DE74" s="25"/>
      <c r="DF74" s="25"/>
      <c r="DG74" s="25"/>
      <c r="DH74" s="25"/>
      <c r="DI74" s="25"/>
      <c r="DJ74" s="25"/>
      <c r="DK74" s="25"/>
      <c r="DM74" s="25"/>
      <c r="DN74" s="25"/>
      <c r="DO74" s="25"/>
      <c r="DP74" s="25"/>
      <c r="DQ74" s="25"/>
      <c r="DR74" s="25"/>
      <c r="DS74" s="25"/>
      <c r="DT74" s="25"/>
      <c r="DU74" s="25"/>
      <c r="DV74" s="25"/>
      <c r="DW74" s="25"/>
      <c r="DX74" s="25"/>
      <c r="DY74" s="25"/>
      <c r="DZ74" s="25"/>
      <c r="EA74" s="25"/>
      <c r="EB74" s="25"/>
      <c r="EC74" s="25"/>
      <c r="ED74" s="25"/>
      <c r="EE74" s="25"/>
      <c r="EF74" s="25"/>
      <c r="EG74" s="25"/>
      <c r="EI74" s="25"/>
      <c r="EJ74" s="25"/>
      <c r="EK74" s="25"/>
      <c r="EL74" s="25"/>
      <c r="EM74" s="25"/>
      <c r="EN74" s="25"/>
      <c r="EO74" s="25"/>
      <c r="EP74" s="25"/>
      <c r="EQ74" s="25"/>
      <c r="ER74" s="25"/>
      <c r="ES74" s="25"/>
      <c r="ET74" s="25"/>
      <c r="EU74" s="25"/>
      <c r="EV74" s="25"/>
      <c r="EW74" s="25"/>
      <c r="EX74" s="25"/>
      <c r="EY74" s="25"/>
      <c r="EZ74" s="25"/>
      <c r="FA74" s="25"/>
      <c r="FB74" s="25"/>
      <c r="FC74" s="25"/>
      <c r="FE74" s="25"/>
      <c r="FF74" s="25"/>
      <c r="FG74" s="25"/>
      <c r="FH74" s="25"/>
      <c r="FI74" s="25"/>
      <c r="FJ74" s="25"/>
      <c r="FK74" s="25"/>
      <c r="FL74" s="25"/>
      <c r="FM74" s="25"/>
      <c r="FN74" s="25"/>
      <c r="FO74" s="25"/>
      <c r="FP74" s="25"/>
      <c r="FQ74" s="25"/>
      <c r="FR74" s="25"/>
      <c r="FS74" s="25"/>
      <c r="FT74" s="25"/>
      <c r="FU74" s="25"/>
      <c r="FV74" s="25"/>
      <c r="FW74" s="25"/>
      <c r="FX74" s="25"/>
      <c r="FY74" s="25"/>
      <c r="GA74" s="25"/>
      <c r="GB74" s="25"/>
      <c r="GC74" s="25"/>
      <c r="GD74" s="25"/>
      <c r="GE74" s="25"/>
      <c r="GF74" s="25"/>
      <c r="GG74" s="25"/>
      <c r="GH74" s="25"/>
      <c r="GI74" s="25"/>
      <c r="GJ74" s="25"/>
      <c r="GK74" s="25"/>
      <c r="GL74" s="25"/>
      <c r="GM74" s="25"/>
      <c r="GN74" s="25"/>
      <c r="GO74" s="25"/>
      <c r="GP74" s="25"/>
      <c r="GQ74" s="25"/>
      <c r="GR74" s="25"/>
      <c r="GS74" s="25"/>
      <c r="GT74" s="25"/>
      <c r="GU74" s="25"/>
      <c r="GW74" s="25"/>
      <c r="GX74" s="25"/>
      <c r="GY74" s="25"/>
      <c r="GZ74" s="25"/>
      <c r="HA74" s="25"/>
      <c r="HB74" s="25"/>
      <c r="HC74" s="25"/>
      <c r="HD74" s="25"/>
      <c r="HE74" s="25"/>
      <c r="HF74" s="25"/>
      <c r="HG74" s="25"/>
      <c r="HH74" s="25"/>
      <c r="HI74" s="25"/>
      <c r="HJ74" s="25"/>
      <c r="HK74" s="25"/>
      <c r="HL74" s="25"/>
      <c r="HM74" s="25"/>
      <c r="HN74" s="25"/>
      <c r="HO74" s="25"/>
      <c r="HP74" s="25"/>
      <c r="HQ74" s="25"/>
      <c r="HS74" s="25"/>
      <c r="HT74" s="25"/>
      <c r="HU74" s="25"/>
      <c r="HV74" s="25"/>
      <c r="HW74" s="25"/>
      <c r="HX74" s="25"/>
      <c r="HY74" s="25"/>
      <c r="HZ74" s="25"/>
      <c r="IA74" s="25"/>
      <c r="IB74" s="25"/>
      <c r="IC74" s="25"/>
      <c r="ID74" s="25"/>
      <c r="IE74" s="25"/>
      <c r="IF74" s="25"/>
      <c r="IG74" s="25"/>
      <c r="IH74" s="25"/>
      <c r="II74" s="25"/>
      <c r="IJ74" s="25"/>
      <c r="IK74" s="25"/>
      <c r="IL74" s="25"/>
      <c r="IM74" s="25"/>
    </row>
    <row r="75" spans="1:247">
      <c r="A75" s="20"/>
      <c r="B75" s="20"/>
      <c r="C75" s="19"/>
      <c r="D75" s="19"/>
      <c r="E75" s="19"/>
      <c r="F75" s="19"/>
      <c r="G75" s="19"/>
      <c r="H75" s="19"/>
      <c r="I75" s="98"/>
      <c r="J75" s="19"/>
      <c r="K75" s="19"/>
      <c r="L75" s="98"/>
      <c r="M75" s="19"/>
      <c r="N75" s="19"/>
      <c r="O75" s="98"/>
      <c r="P75" s="19"/>
      <c r="Q75" s="19"/>
      <c r="R75" s="98"/>
      <c r="S75" s="19"/>
      <c r="T75" s="19"/>
      <c r="U75" s="98"/>
      <c r="V75" s="19"/>
      <c r="W75" s="19"/>
      <c r="X75" s="98"/>
      <c r="Y75" s="19"/>
      <c r="Z75" s="19"/>
      <c r="AA75" s="98"/>
      <c r="AB75" s="98"/>
      <c r="AC75" s="19"/>
      <c r="AD75" s="19"/>
      <c r="AE75" s="98"/>
      <c r="AF75" s="19"/>
      <c r="AG75" s="19"/>
      <c r="AH75" s="98"/>
      <c r="AI75" s="19"/>
      <c r="AJ75" s="19"/>
      <c r="AK75" s="98"/>
      <c r="AL75" s="19"/>
      <c r="AM75" s="19"/>
      <c r="AN75" s="98"/>
      <c r="AO75" s="19"/>
      <c r="AP75" s="19"/>
      <c r="AQ75" s="98"/>
      <c r="AS75" s="19"/>
      <c r="AT75" s="98"/>
      <c r="AU75" s="25"/>
      <c r="AV75" s="19"/>
      <c r="AW75" s="98"/>
      <c r="AX75" s="98"/>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c r="CD75" s="25"/>
      <c r="CE75" s="25"/>
      <c r="CF75" s="25"/>
      <c r="CG75" s="25"/>
      <c r="CH75" s="25"/>
      <c r="CI75" s="25"/>
      <c r="CJ75" s="25"/>
      <c r="CK75" s="25"/>
      <c r="CL75" s="25"/>
      <c r="CM75" s="25"/>
      <c r="CN75" s="25"/>
      <c r="CO75" s="25"/>
      <c r="CP75" s="25"/>
      <c r="CQ75" s="25"/>
      <c r="CR75" s="25"/>
      <c r="CS75" s="25"/>
      <c r="CT75" s="25"/>
      <c r="CU75" s="25"/>
      <c r="CV75" s="25"/>
      <c r="CW75" s="25"/>
      <c r="CX75" s="25"/>
      <c r="CY75" s="25"/>
      <c r="CZ75" s="25"/>
      <c r="DA75" s="25"/>
      <c r="DB75" s="25"/>
      <c r="DC75" s="25"/>
      <c r="DD75" s="25"/>
      <c r="DE75" s="25"/>
      <c r="DF75" s="25"/>
      <c r="DG75" s="25"/>
      <c r="DH75" s="25"/>
      <c r="DI75" s="25"/>
      <c r="DJ75" s="25"/>
      <c r="DK75" s="25"/>
      <c r="DM75" s="25"/>
      <c r="DN75" s="25"/>
      <c r="DO75" s="25"/>
      <c r="DP75" s="25"/>
      <c r="DQ75" s="25"/>
      <c r="DR75" s="25"/>
      <c r="DS75" s="25"/>
      <c r="DT75" s="25"/>
      <c r="DU75" s="25"/>
      <c r="DV75" s="25"/>
      <c r="DW75" s="25"/>
      <c r="DX75" s="25"/>
      <c r="DY75" s="25"/>
      <c r="DZ75" s="25"/>
      <c r="EA75" s="25"/>
      <c r="EB75" s="25"/>
      <c r="EC75" s="25"/>
      <c r="ED75" s="25"/>
      <c r="EE75" s="25"/>
      <c r="EF75" s="25"/>
      <c r="EG75" s="25"/>
      <c r="EI75" s="25"/>
      <c r="EJ75" s="25"/>
      <c r="EK75" s="25"/>
      <c r="EL75" s="25"/>
      <c r="EM75" s="25"/>
      <c r="EN75" s="25"/>
      <c r="EO75" s="25"/>
      <c r="EP75" s="25"/>
      <c r="EQ75" s="25"/>
      <c r="ER75" s="25"/>
      <c r="ES75" s="25"/>
      <c r="ET75" s="25"/>
      <c r="EU75" s="25"/>
      <c r="EV75" s="25"/>
      <c r="EW75" s="25"/>
      <c r="EX75" s="25"/>
      <c r="EY75" s="25"/>
      <c r="EZ75" s="25"/>
      <c r="FA75" s="25"/>
      <c r="FB75" s="25"/>
      <c r="FC75" s="25"/>
      <c r="FE75" s="25"/>
      <c r="FF75" s="25"/>
      <c r="FG75" s="25"/>
      <c r="FH75" s="25"/>
      <c r="FI75" s="25"/>
      <c r="FJ75" s="25"/>
      <c r="FK75" s="25"/>
      <c r="FL75" s="25"/>
      <c r="FM75" s="25"/>
      <c r="FN75" s="25"/>
      <c r="FO75" s="25"/>
      <c r="FP75" s="25"/>
      <c r="FQ75" s="25"/>
      <c r="FR75" s="25"/>
      <c r="FS75" s="25"/>
      <c r="FT75" s="25"/>
      <c r="FU75" s="25"/>
      <c r="FV75" s="25"/>
      <c r="FW75" s="25"/>
      <c r="FX75" s="25"/>
      <c r="FY75" s="25"/>
      <c r="GA75" s="25"/>
      <c r="GB75" s="25"/>
      <c r="GC75" s="25"/>
      <c r="GD75" s="25"/>
      <c r="GE75" s="25"/>
      <c r="GF75" s="25"/>
      <c r="GG75" s="25"/>
      <c r="GH75" s="25"/>
      <c r="GI75" s="25"/>
      <c r="GJ75" s="25"/>
      <c r="GK75" s="25"/>
      <c r="GL75" s="25"/>
      <c r="GM75" s="25"/>
      <c r="GN75" s="25"/>
      <c r="GO75" s="25"/>
      <c r="GP75" s="25"/>
      <c r="GQ75" s="25"/>
      <c r="GR75" s="25"/>
      <c r="GS75" s="25"/>
      <c r="GT75" s="25"/>
      <c r="GU75" s="25"/>
      <c r="GW75" s="25"/>
      <c r="GX75" s="25"/>
      <c r="GY75" s="25"/>
      <c r="GZ75" s="25"/>
      <c r="HA75" s="25"/>
      <c r="HB75" s="25"/>
      <c r="HC75" s="25"/>
      <c r="HD75" s="25"/>
      <c r="HE75" s="25"/>
      <c r="HF75" s="25"/>
      <c r="HG75" s="25"/>
      <c r="HH75" s="25"/>
      <c r="HI75" s="25"/>
      <c r="HJ75" s="25"/>
      <c r="HK75" s="25"/>
      <c r="HL75" s="25"/>
      <c r="HM75" s="25"/>
      <c r="HN75" s="25"/>
      <c r="HO75" s="25"/>
      <c r="HP75" s="25"/>
      <c r="HQ75" s="25"/>
      <c r="HS75" s="25"/>
      <c r="HT75" s="25"/>
      <c r="HU75" s="25"/>
      <c r="HV75" s="25"/>
      <c r="HW75" s="25"/>
      <c r="HX75" s="25"/>
      <c r="HY75" s="25"/>
      <c r="HZ75" s="25"/>
      <c r="IA75" s="25"/>
      <c r="IB75" s="25"/>
      <c r="IC75" s="25"/>
      <c r="ID75" s="25"/>
      <c r="IE75" s="25"/>
      <c r="IF75" s="25"/>
      <c r="IG75" s="25"/>
      <c r="IH75" s="25"/>
      <c r="II75" s="25"/>
      <c r="IJ75" s="25"/>
      <c r="IK75" s="25"/>
      <c r="IL75" s="25"/>
      <c r="IM75" s="25"/>
    </row>
    <row r="76" spans="1:247">
      <c r="A76" s="20"/>
      <c r="B76" s="20"/>
      <c r="C76" s="19"/>
      <c r="D76" s="19"/>
      <c r="E76" s="19"/>
      <c r="F76" s="19"/>
      <c r="G76" s="19"/>
      <c r="H76" s="19"/>
      <c r="I76" s="98"/>
      <c r="J76" s="19"/>
      <c r="K76" s="19"/>
      <c r="L76" s="98"/>
      <c r="M76" s="19"/>
      <c r="N76" s="19"/>
      <c r="O76" s="98"/>
      <c r="P76" s="19"/>
      <c r="Q76" s="19"/>
      <c r="R76" s="98"/>
      <c r="S76" s="19"/>
      <c r="T76" s="19"/>
      <c r="U76" s="98"/>
      <c r="V76" s="19"/>
      <c r="W76" s="19"/>
      <c r="X76" s="98"/>
      <c r="Y76" s="19"/>
      <c r="Z76" s="19"/>
      <c r="AA76" s="98"/>
      <c r="AB76" s="98"/>
      <c r="AC76" s="19"/>
      <c r="AD76" s="19"/>
      <c r="AE76" s="98"/>
      <c r="AF76" s="19"/>
      <c r="AG76" s="19"/>
      <c r="AH76" s="98"/>
      <c r="AI76" s="19"/>
      <c r="AJ76" s="19"/>
      <c r="AK76" s="98"/>
      <c r="AL76" s="19"/>
      <c r="AM76" s="19"/>
      <c r="AN76" s="98"/>
      <c r="AO76" s="19"/>
      <c r="AP76" s="19"/>
      <c r="AQ76" s="98"/>
      <c r="AS76" s="19"/>
      <c r="AT76" s="98"/>
      <c r="AU76" s="25"/>
      <c r="AV76" s="19"/>
      <c r="AW76" s="98"/>
      <c r="AX76" s="98"/>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c r="CD76" s="25"/>
      <c r="CE76" s="25"/>
      <c r="CF76" s="25"/>
      <c r="CG76" s="25"/>
      <c r="CH76" s="25"/>
      <c r="CI76" s="25"/>
      <c r="CJ76" s="25"/>
      <c r="CK76" s="25"/>
      <c r="CL76" s="25"/>
      <c r="CM76" s="25"/>
      <c r="CN76" s="25"/>
      <c r="CO76" s="25"/>
      <c r="CP76" s="25"/>
      <c r="CQ76" s="25"/>
      <c r="CR76" s="25"/>
      <c r="CS76" s="25"/>
      <c r="CT76" s="25"/>
      <c r="CU76" s="25"/>
      <c r="CV76" s="25"/>
      <c r="CW76" s="25"/>
      <c r="CX76" s="25"/>
      <c r="CY76" s="25"/>
      <c r="CZ76" s="25"/>
      <c r="DA76" s="25"/>
      <c r="DB76" s="25"/>
      <c r="DC76" s="25"/>
      <c r="DD76" s="25"/>
      <c r="DE76" s="25"/>
      <c r="DF76" s="25"/>
      <c r="DG76" s="25"/>
      <c r="DH76" s="25"/>
      <c r="DI76" s="25"/>
      <c r="DJ76" s="25"/>
      <c r="DK76" s="25"/>
      <c r="DM76" s="25"/>
      <c r="DN76" s="25"/>
      <c r="DO76" s="25"/>
      <c r="DP76" s="25"/>
      <c r="DQ76" s="25"/>
      <c r="DR76" s="25"/>
      <c r="DS76" s="25"/>
      <c r="DT76" s="25"/>
      <c r="DU76" s="25"/>
      <c r="DV76" s="25"/>
      <c r="DW76" s="25"/>
      <c r="DX76" s="25"/>
      <c r="DY76" s="25"/>
      <c r="DZ76" s="25"/>
      <c r="EA76" s="25"/>
      <c r="EB76" s="25"/>
      <c r="EC76" s="25"/>
      <c r="ED76" s="25"/>
      <c r="EE76" s="25"/>
      <c r="EF76" s="25"/>
      <c r="EG76" s="25"/>
      <c r="EI76" s="25"/>
      <c r="EJ76" s="25"/>
      <c r="EK76" s="25"/>
      <c r="EL76" s="25"/>
      <c r="EM76" s="25"/>
      <c r="EN76" s="25"/>
      <c r="EO76" s="25"/>
      <c r="EP76" s="25"/>
      <c r="EQ76" s="25"/>
      <c r="ER76" s="25"/>
      <c r="ES76" s="25"/>
      <c r="ET76" s="25"/>
      <c r="EU76" s="25"/>
      <c r="EV76" s="25"/>
      <c r="EW76" s="25"/>
      <c r="EX76" s="25"/>
      <c r="EY76" s="25"/>
      <c r="EZ76" s="25"/>
      <c r="FA76" s="25"/>
      <c r="FB76" s="25"/>
      <c r="FC76" s="25"/>
      <c r="FE76" s="25"/>
      <c r="FF76" s="25"/>
      <c r="FG76" s="25"/>
      <c r="FH76" s="25"/>
      <c r="FI76" s="25"/>
      <c r="FJ76" s="25"/>
      <c r="FK76" s="25"/>
      <c r="FL76" s="25"/>
      <c r="FM76" s="25"/>
      <c r="FN76" s="25"/>
      <c r="FO76" s="25"/>
      <c r="FP76" s="25"/>
      <c r="FQ76" s="25"/>
      <c r="FR76" s="25"/>
      <c r="FS76" s="25"/>
      <c r="FT76" s="25"/>
      <c r="FU76" s="25"/>
      <c r="FV76" s="25"/>
      <c r="FW76" s="25"/>
      <c r="FX76" s="25"/>
      <c r="FY76" s="25"/>
      <c r="GA76" s="25"/>
      <c r="GB76" s="25"/>
      <c r="GC76" s="25"/>
      <c r="GD76" s="25"/>
      <c r="GE76" s="25"/>
      <c r="GF76" s="25"/>
      <c r="GG76" s="25"/>
      <c r="GH76" s="25"/>
      <c r="GI76" s="25"/>
      <c r="GJ76" s="25"/>
      <c r="GK76" s="25"/>
      <c r="GL76" s="25"/>
      <c r="GM76" s="25"/>
      <c r="GN76" s="25"/>
      <c r="GO76" s="25"/>
      <c r="GP76" s="25"/>
      <c r="GQ76" s="25"/>
      <c r="GR76" s="25"/>
      <c r="GS76" s="25"/>
      <c r="GT76" s="25"/>
      <c r="GU76" s="25"/>
      <c r="GW76" s="25"/>
      <c r="GX76" s="25"/>
      <c r="GY76" s="25"/>
      <c r="GZ76" s="25"/>
      <c r="HA76" s="25"/>
      <c r="HB76" s="25"/>
      <c r="HC76" s="25"/>
      <c r="HD76" s="25"/>
      <c r="HE76" s="25"/>
      <c r="HF76" s="25"/>
      <c r="HG76" s="25"/>
      <c r="HH76" s="25"/>
      <c r="HI76" s="25"/>
      <c r="HJ76" s="25"/>
      <c r="HK76" s="25"/>
      <c r="HL76" s="25"/>
      <c r="HM76" s="25"/>
      <c r="HN76" s="25"/>
      <c r="HO76" s="25"/>
      <c r="HP76" s="25"/>
      <c r="HQ76" s="25"/>
      <c r="HS76" s="25"/>
      <c r="HT76" s="25"/>
      <c r="HU76" s="25"/>
      <c r="HV76" s="25"/>
      <c r="HW76" s="25"/>
      <c r="HX76" s="25"/>
      <c r="HY76" s="25"/>
      <c r="HZ76" s="25"/>
      <c r="IA76" s="25"/>
      <c r="IB76" s="25"/>
      <c r="IC76" s="25"/>
      <c r="ID76" s="25"/>
      <c r="IE76" s="25"/>
      <c r="IF76" s="25"/>
      <c r="IG76" s="25"/>
      <c r="IH76" s="25"/>
      <c r="II76" s="25"/>
      <c r="IJ76" s="25"/>
      <c r="IK76" s="25"/>
      <c r="IL76" s="25"/>
      <c r="IM76" s="25"/>
    </row>
    <row r="77" spans="1:247">
      <c r="A77" s="20"/>
      <c r="B77" s="20"/>
      <c r="C77" s="19"/>
      <c r="D77" s="19"/>
      <c r="E77" s="19"/>
      <c r="F77" s="19"/>
      <c r="G77" s="19"/>
      <c r="H77" s="19"/>
      <c r="I77" s="98"/>
      <c r="J77" s="19"/>
      <c r="K77" s="19"/>
      <c r="L77" s="98"/>
      <c r="M77" s="19"/>
      <c r="N77" s="19"/>
      <c r="O77" s="98"/>
      <c r="P77" s="19"/>
      <c r="Q77" s="19"/>
      <c r="R77" s="98"/>
      <c r="S77" s="19"/>
      <c r="T77" s="19"/>
      <c r="U77" s="98"/>
      <c r="V77" s="19"/>
      <c r="W77" s="19"/>
      <c r="X77" s="98"/>
      <c r="Y77" s="19"/>
      <c r="Z77" s="19"/>
      <c r="AA77" s="98"/>
      <c r="AB77" s="98"/>
      <c r="AC77" s="19"/>
      <c r="AD77" s="19"/>
      <c r="AE77" s="98"/>
      <c r="AF77" s="19"/>
      <c r="AG77" s="19"/>
      <c r="AH77" s="98"/>
      <c r="AI77" s="19"/>
      <c r="AJ77" s="19"/>
      <c r="AK77" s="98"/>
      <c r="AL77" s="19"/>
      <c r="AM77" s="19"/>
      <c r="AN77" s="98"/>
      <c r="AO77" s="19"/>
      <c r="AP77" s="19"/>
      <c r="AQ77" s="98"/>
      <c r="AS77" s="19"/>
      <c r="AT77" s="98"/>
      <c r="AU77" s="25"/>
      <c r="AV77" s="19"/>
      <c r="AW77" s="98"/>
      <c r="AX77" s="98"/>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c r="CD77" s="25"/>
      <c r="CE77" s="25"/>
      <c r="CF77" s="25"/>
      <c r="CG77" s="25"/>
      <c r="CH77" s="25"/>
      <c r="CI77" s="25"/>
      <c r="CJ77" s="25"/>
      <c r="CK77" s="25"/>
      <c r="CL77" s="25"/>
      <c r="CM77" s="25"/>
      <c r="CN77" s="25"/>
      <c r="CO77" s="25"/>
      <c r="CP77" s="25"/>
      <c r="CQ77" s="25"/>
      <c r="CR77" s="25"/>
      <c r="CS77" s="25"/>
      <c r="CT77" s="25"/>
      <c r="CU77" s="25"/>
      <c r="CV77" s="25"/>
      <c r="CW77" s="25"/>
      <c r="CX77" s="25"/>
      <c r="CY77" s="25"/>
      <c r="CZ77" s="25"/>
      <c r="DA77" s="25"/>
      <c r="DB77" s="25"/>
      <c r="DC77" s="25"/>
      <c r="DD77" s="25"/>
      <c r="DE77" s="25"/>
      <c r="DF77" s="25"/>
      <c r="DG77" s="25"/>
      <c r="DH77" s="25"/>
      <c r="DI77" s="25"/>
      <c r="DJ77" s="25"/>
      <c r="DK77" s="25"/>
      <c r="DM77" s="25"/>
      <c r="DN77" s="25"/>
      <c r="DO77" s="25"/>
      <c r="DP77" s="25"/>
      <c r="DQ77" s="25"/>
      <c r="DR77" s="25"/>
      <c r="DS77" s="25"/>
      <c r="DT77" s="25"/>
      <c r="DU77" s="25"/>
      <c r="DV77" s="25"/>
      <c r="DW77" s="25"/>
      <c r="DX77" s="25"/>
      <c r="DY77" s="25"/>
      <c r="DZ77" s="25"/>
      <c r="EA77" s="25"/>
      <c r="EB77" s="25"/>
      <c r="EC77" s="25"/>
      <c r="ED77" s="25"/>
      <c r="EE77" s="25"/>
      <c r="EF77" s="25"/>
      <c r="EG77" s="25"/>
      <c r="EI77" s="25"/>
      <c r="EJ77" s="25"/>
      <c r="EK77" s="25"/>
      <c r="EL77" s="25"/>
      <c r="EM77" s="25"/>
      <c r="EN77" s="25"/>
      <c r="EO77" s="25"/>
      <c r="EP77" s="25"/>
      <c r="EQ77" s="25"/>
      <c r="ER77" s="25"/>
      <c r="ES77" s="25"/>
      <c r="ET77" s="25"/>
      <c r="EU77" s="25"/>
      <c r="EV77" s="25"/>
      <c r="EW77" s="25"/>
      <c r="EX77" s="25"/>
      <c r="EY77" s="25"/>
      <c r="EZ77" s="25"/>
      <c r="FA77" s="25"/>
      <c r="FB77" s="25"/>
      <c r="FC77" s="25"/>
      <c r="FE77" s="25"/>
      <c r="FF77" s="25"/>
      <c r="FG77" s="25"/>
      <c r="FH77" s="25"/>
      <c r="FI77" s="25"/>
      <c r="FJ77" s="25"/>
      <c r="FK77" s="25"/>
      <c r="FL77" s="25"/>
      <c r="FM77" s="25"/>
      <c r="FN77" s="25"/>
      <c r="FO77" s="25"/>
      <c r="FP77" s="25"/>
      <c r="FQ77" s="25"/>
      <c r="FR77" s="25"/>
      <c r="FS77" s="25"/>
      <c r="FT77" s="25"/>
      <c r="FU77" s="25"/>
      <c r="FV77" s="25"/>
      <c r="FW77" s="25"/>
      <c r="FX77" s="25"/>
      <c r="FY77" s="25"/>
      <c r="GA77" s="25"/>
      <c r="GB77" s="25"/>
      <c r="GC77" s="25"/>
      <c r="GD77" s="25"/>
      <c r="GE77" s="25"/>
      <c r="GF77" s="25"/>
      <c r="GG77" s="25"/>
      <c r="GH77" s="25"/>
      <c r="GI77" s="25"/>
      <c r="GJ77" s="25"/>
      <c r="GK77" s="25"/>
      <c r="GL77" s="25"/>
      <c r="GM77" s="25"/>
      <c r="GN77" s="25"/>
      <c r="GO77" s="25"/>
      <c r="GP77" s="25"/>
      <c r="GQ77" s="25"/>
      <c r="GR77" s="25"/>
      <c r="GS77" s="25"/>
      <c r="GT77" s="25"/>
      <c r="GU77" s="25"/>
      <c r="GW77" s="25"/>
      <c r="GX77" s="25"/>
      <c r="GY77" s="25"/>
      <c r="GZ77" s="25"/>
      <c r="HA77" s="25"/>
      <c r="HB77" s="25"/>
      <c r="HC77" s="25"/>
      <c r="HD77" s="25"/>
      <c r="HE77" s="25"/>
      <c r="HF77" s="25"/>
      <c r="HG77" s="25"/>
      <c r="HH77" s="25"/>
      <c r="HI77" s="25"/>
      <c r="HJ77" s="25"/>
      <c r="HK77" s="25"/>
      <c r="HL77" s="25"/>
      <c r="HM77" s="25"/>
      <c r="HN77" s="25"/>
      <c r="HO77" s="25"/>
      <c r="HP77" s="25"/>
      <c r="HQ77" s="25"/>
      <c r="HS77" s="25"/>
      <c r="HT77" s="25"/>
      <c r="HU77" s="25"/>
      <c r="HV77" s="25"/>
      <c r="HW77" s="25"/>
      <c r="HX77" s="25"/>
      <c r="HY77" s="25"/>
      <c r="HZ77" s="25"/>
      <c r="IA77" s="25"/>
      <c r="IB77" s="25"/>
      <c r="IC77" s="25"/>
      <c r="ID77" s="25"/>
      <c r="IE77" s="25"/>
      <c r="IF77" s="25"/>
      <c r="IG77" s="25"/>
      <c r="IH77" s="25"/>
      <c r="II77" s="25"/>
      <c r="IJ77" s="25"/>
      <c r="IK77" s="25"/>
      <c r="IL77" s="25"/>
      <c r="IM77" s="25"/>
    </row>
    <row r="78" spans="1:247">
      <c r="A78" s="20"/>
      <c r="B78" s="20"/>
      <c r="C78" s="19"/>
      <c r="D78" s="19"/>
      <c r="E78" s="19"/>
      <c r="F78" s="19"/>
      <c r="G78" s="19"/>
      <c r="H78" s="19"/>
      <c r="I78" s="98"/>
      <c r="J78" s="19"/>
      <c r="K78" s="19"/>
      <c r="L78" s="98"/>
      <c r="M78" s="19"/>
      <c r="N78" s="19"/>
      <c r="O78" s="98"/>
      <c r="P78" s="19"/>
      <c r="Q78" s="19"/>
      <c r="R78" s="98"/>
      <c r="S78" s="19"/>
      <c r="T78" s="19"/>
      <c r="U78" s="98"/>
      <c r="V78" s="19"/>
      <c r="W78" s="19"/>
      <c r="X78" s="98"/>
      <c r="Y78" s="19"/>
      <c r="Z78" s="19"/>
      <c r="AA78" s="98"/>
      <c r="AB78" s="98"/>
      <c r="AC78" s="19"/>
      <c r="AD78" s="19"/>
      <c r="AE78" s="98"/>
      <c r="AF78" s="19"/>
      <c r="AG78" s="19"/>
      <c r="AH78" s="98"/>
      <c r="AI78" s="19"/>
      <c r="AJ78" s="19"/>
      <c r="AK78" s="98"/>
      <c r="AL78" s="19"/>
      <c r="AM78" s="19"/>
      <c r="AN78" s="98"/>
      <c r="AO78" s="19"/>
      <c r="AP78" s="19"/>
      <c r="AQ78" s="98"/>
      <c r="AS78" s="19"/>
      <c r="AT78" s="98"/>
      <c r="AU78" s="25"/>
      <c r="AV78" s="19"/>
      <c r="AW78" s="98"/>
      <c r="AX78" s="98"/>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c r="CD78" s="25"/>
      <c r="CE78" s="25"/>
      <c r="CF78" s="25"/>
      <c r="CG78" s="25"/>
      <c r="CH78" s="25"/>
      <c r="CI78" s="25"/>
      <c r="CJ78" s="25"/>
      <c r="CK78" s="25"/>
      <c r="CL78" s="25"/>
      <c r="CM78" s="25"/>
      <c r="CN78" s="25"/>
      <c r="CO78" s="25"/>
      <c r="CP78" s="25"/>
      <c r="CQ78" s="25"/>
      <c r="CR78" s="25"/>
      <c r="CS78" s="25"/>
      <c r="CT78" s="25"/>
      <c r="CU78" s="25"/>
      <c r="CV78" s="25"/>
      <c r="CW78" s="25"/>
      <c r="CX78" s="25"/>
      <c r="CY78" s="25"/>
      <c r="CZ78" s="25"/>
      <c r="DA78" s="25"/>
      <c r="DB78" s="25"/>
      <c r="DC78" s="25"/>
      <c r="DD78" s="25"/>
      <c r="DE78" s="25"/>
      <c r="DF78" s="25"/>
      <c r="DG78" s="25"/>
      <c r="DH78" s="25"/>
      <c r="DI78" s="25"/>
      <c r="DJ78" s="25"/>
      <c r="DK78" s="25"/>
      <c r="DM78" s="25"/>
      <c r="DN78" s="25"/>
      <c r="DO78" s="25"/>
      <c r="DP78" s="25"/>
      <c r="DQ78" s="25"/>
      <c r="DR78" s="25"/>
      <c r="DS78" s="25"/>
      <c r="DT78" s="25"/>
      <c r="DU78" s="25"/>
      <c r="DV78" s="25"/>
      <c r="DW78" s="25"/>
      <c r="DX78" s="25"/>
      <c r="DY78" s="25"/>
      <c r="DZ78" s="25"/>
      <c r="EA78" s="25"/>
      <c r="EB78" s="25"/>
      <c r="EC78" s="25"/>
      <c r="ED78" s="25"/>
      <c r="EE78" s="25"/>
      <c r="EF78" s="25"/>
      <c r="EG78" s="25"/>
      <c r="EI78" s="25"/>
      <c r="EJ78" s="25"/>
      <c r="EK78" s="25"/>
      <c r="EL78" s="25"/>
      <c r="EM78" s="25"/>
      <c r="EN78" s="25"/>
      <c r="EO78" s="25"/>
      <c r="EP78" s="25"/>
      <c r="EQ78" s="25"/>
      <c r="ER78" s="25"/>
      <c r="ES78" s="25"/>
      <c r="ET78" s="25"/>
      <c r="EU78" s="25"/>
      <c r="EV78" s="25"/>
      <c r="EW78" s="25"/>
      <c r="EX78" s="25"/>
      <c r="EY78" s="25"/>
      <c r="EZ78" s="25"/>
      <c r="FA78" s="25"/>
      <c r="FB78" s="25"/>
      <c r="FC78" s="25"/>
      <c r="FE78" s="25"/>
      <c r="FF78" s="25"/>
      <c r="FG78" s="25"/>
      <c r="FH78" s="25"/>
      <c r="FI78" s="25"/>
      <c r="FJ78" s="25"/>
      <c r="FK78" s="25"/>
      <c r="FL78" s="25"/>
      <c r="FM78" s="25"/>
      <c r="FN78" s="25"/>
      <c r="FO78" s="25"/>
      <c r="FP78" s="25"/>
      <c r="FQ78" s="25"/>
      <c r="FR78" s="25"/>
      <c r="FS78" s="25"/>
      <c r="FT78" s="25"/>
      <c r="FU78" s="25"/>
      <c r="FV78" s="25"/>
      <c r="FW78" s="25"/>
      <c r="FX78" s="25"/>
      <c r="FY78" s="25"/>
      <c r="GA78" s="25"/>
      <c r="GB78" s="25"/>
      <c r="GC78" s="25"/>
      <c r="GD78" s="25"/>
      <c r="GE78" s="25"/>
      <c r="GF78" s="25"/>
      <c r="GG78" s="25"/>
      <c r="GH78" s="25"/>
      <c r="GI78" s="25"/>
      <c r="GJ78" s="25"/>
      <c r="GK78" s="25"/>
      <c r="GL78" s="25"/>
      <c r="GM78" s="25"/>
      <c r="GN78" s="25"/>
      <c r="GO78" s="25"/>
      <c r="GP78" s="25"/>
      <c r="GQ78" s="25"/>
      <c r="GR78" s="25"/>
      <c r="GS78" s="25"/>
      <c r="GT78" s="25"/>
      <c r="GU78" s="25"/>
      <c r="GW78" s="25"/>
      <c r="GX78" s="25"/>
      <c r="GY78" s="25"/>
      <c r="GZ78" s="25"/>
      <c r="HA78" s="25"/>
      <c r="HB78" s="25"/>
      <c r="HC78" s="25"/>
      <c r="HD78" s="25"/>
      <c r="HE78" s="25"/>
      <c r="HF78" s="25"/>
      <c r="HG78" s="25"/>
      <c r="HH78" s="25"/>
      <c r="HI78" s="25"/>
      <c r="HJ78" s="25"/>
      <c r="HK78" s="25"/>
      <c r="HL78" s="25"/>
      <c r="HM78" s="25"/>
      <c r="HN78" s="25"/>
      <c r="HO78" s="25"/>
      <c r="HP78" s="25"/>
      <c r="HQ78" s="25"/>
      <c r="HS78" s="25"/>
      <c r="HT78" s="25"/>
      <c r="HU78" s="25"/>
      <c r="HV78" s="25"/>
      <c r="HW78" s="25"/>
      <c r="HX78" s="25"/>
      <c r="HY78" s="25"/>
      <c r="HZ78" s="25"/>
      <c r="IA78" s="25"/>
      <c r="IB78" s="25"/>
      <c r="IC78" s="25"/>
      <c r="ID78" s="25"/>
      <c r="IE78" s="25"/>
      <c r="IF78" s="25"/>
      <c r="IG78" s="25"/>
      <c r="IH78" s="25"/>
      <c r="II78" s="25"/>
      <c r="IJ78" s="25"/>
      <c r="IK78" s="25"/>
      <c r="IL78" s="25"/>
      <c r="IM78" s="25"/>
    </row>
    <row r="79" spans="1:247">
      <c r="A79" s="20"/>
      <c r="B79" s="20"/>
      <c r="C79" s="19"/>
      <c r="D79" s="19"/>
      <c r="E79" s="19"/>
      <c r="F79" s="19"/>
      <c r="G79" s="19"/>
      <c r="H79" s="19"/>
      <c r="I79" s="98"/>
      <c r="J79" s="19"/>
      <c r="K79" s="19"/>
      <c r="L79" s="98"/>
      <c r="M79" s="19"/>
      <c r="N79" s="19"/>
      <c r="O79" s="98"/>
      <c r="P79" s="19"/>
      <c r="Q79" s="19"/>
      <c r="R79" s="98"/>
      <c r="S79" s="19"/>
      <c r="T79" s="19"/>
      <c r="U79" s="98"/>
      <c r="V79" s="19"/>
      <c r="W79" s="19"/>
      <c r="X79" s="98"/>
      <c r="Y79" s="19"/>
      <c r="Z79" s="19"/>
      <c r="AA79" s="98"/>
      <c r="AB79" s="98"/>
      <c r="AC79" s="19"/>
      <c r="AD79" s="19"/>
      <c r="AE79" s="98"/>
      <c r="AF79" s="19"/>
      <c r="AG79" s="19"/>
      <c r="AH79" s="98"/>
      <c r="AI79" s="19"/>
      <c r="AJ79" s="19"/>
      <c r="AK79" s="98"/>
      <c r="AL79" s="19"/>
      <c r="AM79" s="19"/>
      <c r="AN79" s="98"/>
      <c r="AO79" s="19"/>
      <c r="AP79" s="19"/>
      <c r="AQ79" s="98"/>
      <c r="AS79" s="19"/>
      <c r="AT79" s="98"/>
      <c r="AV79" s="19"/>
      <c r="AW79" s="98"/>
      <c r="AX79" s="98"/>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c r="BY79" s="25"/>
      <c r="BZ79" s="25"/>
      <c r="CA79" s="25"/>
      <c r="CB79" s="25"/>
      <c r="CC79" s="25"/>
      <c r="CD79" s="25"/>
      <c r="CE79" s="25"/>
      <c r="CF79" s="25"/>
      <c r="CG79" s="25"/>
      <c r="CH79" s="25"/>
      <c r="CI79" s="25"/>
      <c r="CJ79" s="25"/>
      <c r="CK79" s="25"/>
      <c r="CL79" s="25"/>
      <c r="CM79" s="25"/>
      <c r="CN79" s="25"/>
      <c r="CO79" s="25"/>
      <c r="CP79" s="25"/>
      <c r="CQ79" s="25"/>
      <c r="CR79" s="25"/>
      <c r="CS79" s="25"/>
      <c r="CT79" s="25"/>
      <c r="CU79" s="25"/>
      <c r="CV79" s="25"/>
      <c r="CW79" s="25"/>
      <c r="CX79" s="25"/>
      <c r="CY79" s="25"/>
      <c r="CZ79" s="25"/>
      <c r="DA79" s="25"/>
      <c r="DB79" s="25"/>
      <c r="DC79" s="25"/>
      <c r="DD79" s="25"/>
      <c r="DE79" s="25"/>
      <c r="DF79" s="25"/>
      <c r="DG79" s="25"/>
      <c r="DH79" s="25"/>
      <c r="DI79" s="25"/>
      <c r="DJ79" s="25"/>
      <c r="DK79" s="25"/>
      <c r="DM79" s="25"/>
      <c r="DN79" s="25"/>
      <c r="DO79" s="25"/>
      <c r="DP79" s="25"/>
      <c r="DQ79" s="25"/>
      <c r="DR79" s="25"/>
      <c r="DS79" s="25"/>
      <c r="DT79" s="25"/>
      <c r="DU79" s="25"/>
      <c r="DV79" s="25"/>
      <c r="DW79" s="25"/>
      <c r="DX79" s="25"/>
      <c r="DY79" s="25"/>
      <c r="DZ79" s="25"/>
      <c r="EA79" s="25"/>
      <c r="EB79" s="25"/>
      <c r="EC79" s="25"/>
      <c r="ED79" s="25"/>
      <c r="EE79" s="25"/>
      <c r="EF79" s="25"/>
      <c r="EG79" s="25"/>
      <c r="EI79" s="25"/>
      <c r="EJ79" s="25"/>
      <c r="EK79" s="25"/>
      <c r="EL79" s="25"/>
      <c r="EM79" s="25"/>
      <c r="EN79" s="25"/>
      <c r="EO79" s="25"/>
      <c r="EP79" s="25"/>
      <c r="EQ79" s="25"/>
      <c r="ER79" s="25"/>
      <c r="ES79" s="25"/>
      <c r="ET79" s="25"/>
      <c r="EU79" s="25"/>
      <c r="EV79" s="25"/>
      <c r="EW79" s="25"/>
      <c r="EX79" s="25"/>
      <c r="EY79" s="25"/>
      <c r="EZ79" s="25"/>
      <c r="FA79" s="25"/>
      <c r="FB79" s="25"/>
      <c r="FC79" s="25"/>
      <c r="FE79" s="25"/>
      <c r="FF79" s="25"/>
      <c r="FG79" s="25"/>
      <c r="FH79" s="25"/>
      <c r="FI79" s="25"/>
      <c r="FJ79" s="25"/>
      <c r="FK79" s="25"/>
      <c r="FL79" s="25"/>
      <c r="FM79" s="25"/>
      <c r="FN79" s="25"/>
      <c r="FO79" s="25"/>
      <c r="FP79" s="25"/>
      <c r="FQ79" s="25"/>
      <c r="FR79" s="25"/>
      <c r="FS79" s="25"/>
      <c r="FT79" s="25"/>
      <c r="FU79" s="25"/>
      <c r="FV79" s="25"/>
      <c r="FW79" s="25"/>
      <c r="FX79" s="25"/>
      <c r="FY79" s="25"/>
      <c r="GA79" s="25"/>
      <c r="GB79" s="25"/>
      <c r="GC79" s="25"/>
      <c r="GD79" s="25"/>
      <c r="GE79" s="25"/>
      <c r="GF79" s="25"/>
      <c r="GG79" s="25"/>
      <c r="GH79" s="25"/>
      <c r="GI79" s="25"/>
      <c r="GJ79" s="25"/>
      <c r="GK79" s="25"/>
      <c r="GL79" s="25"/>
      <c r="GM79" s="25"/>
      <c r="GN79" s="25"/>
      <c r="GO79" s="25"/>
      <c r="GP79" s="25"/>
      <c r="GQ79" s="25"/>
      <c r="GR79" s="25"/>
      <c r="GS79" s="25"/>
      <c r="GT79" s="25"/>
      <c r="GU79" s="25"/>
      <c r="GW79" s="25"/>
      <c r="GX79" s="25"/>
      <c r="GY79" s="25"/>
      <c r="GZ79" s="25"/>
      <c r="HA79" s="25"/>
      <c r="HB79" s="25"/>
      <c r="HC79" s="25"/>
      <c r="HD79" s="25"/>
      <c r="HE79" s="25"/>
      <c r="HF79" s="25"/>
      <c r="HG79" s="25"/>
      <c r="HH79" s="25"/>
      <c r="HI79" s="25"/>
      <c r="HJ79" s="25"/>
      <c r="HK79" s="25"/>
      <c r="HL79" s="25"/>
      <c r="HM79" s="25"/>
      <c r="HN79" s="25"/>
      <c r="HO79" s="25"/>
      <c r="HP79" s="25"/>
      <c r="HQ79" s="25"/>
      <c r="HS79" s="25"/>
      <c r="HT79" s="25"/>
      <c r="HU79" s="25"/>
      <c r="HV79" s="25"/>
      <c r="HW79" s="25"/>
      <c r="HX79" s="25"/>
      <c r="HY79" s="25"/>
      <c r="HZ79" s="25"/>
      <c r="IA79" s="25"/>
      <c r="IB79" s="25"/>
      <c r="IC79" s="25"/>
      <c r="ID79" s="25"/>
      <c r="IE79" s="25"/>
      <c r="IF79" s="25"/>
      <c r="IG79" s="25"/>
      <c r="IH79" s="25"/>
      <c r="II79" s="25"/>
      <c r="IJ79" s="25"/>
      <c r="IK79" s="25"/>
      <c r="IL79" s="25"/>
      <c r="IM79" s="25"/>
    </row>
    <row r="80" spans="1:247">
      <c r="A80" s="20"/>
      <c r="B80" s="20"/>
      <c r="C80" s="19"/>
      <c r="D80" s="19"/>
      <c r="E80" s="19"/>
      <c r="F80" s="19"/>
      <c r="G80" s="19"/>
      <c r="H80" s="19"/>
      <c r="I80" s="98"/>
      <c r="J80" s="19"/>
      <c r="K80" s="19"/>
      <c r="L80" s="98"/>
      <c r="M80" s="19"/>
      <c r="N80" s="19"/>
      <c r="O80" s="98"/>
      <c r="P80" s="19"/>
      <c r="Q80" s="19"/>
      <c r="R80" s="98"/>
      <c r="S80" s="19"/>
      <c r="T80" s="19"/>
      <c r="U80" s="98"/>
      <c r="V80" s="19"/>
      <c r="W80" s="19"/>
      <c r="X80" s="98"/>
      <c r="Y80" s="19"/>
      <c r="Z80" s="19"/>
      <c r="AA80" s="98"/>
      <c r="AB80" s="98"/>
      <c r="AC80" s="19"/>
      <c r="AD80" s="19"/>
      <c r="AE80" s="98"/>
      <c r="AF80" s="19"/>
      <c r="AG80" s="19"/>
      <c r="AH80" s="98"/>
      <c r="AI80" s="19"/>
      <c r="AJ80" s="19"/>
      <c r="AK80" s="98"/>
      <c r="AL80" s="19"/>
      <c r="AM80" s="19"/>
      <c r="AN80" s="98"/>
      <c r="AO80" s="19"/>
      <c r="AP80" s="19"/>
      <c r="AQ80" s="98"/>
      <c r="AS80" s="19"/>
      <c r="AT80" s="98"/>
      <c r="AV80" s="19"/>
      <c r="AW80" s="98"/>
      <c r="AX80" s="98"/>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c r="BY80" s="25"/>
      <c r="BZ80" s="25"/>
      <c r="CA80" s="25"/>
      <c r="CB80" s="25"/>
      <c r="CC80" s="25"/>
      <c r="CD80" s="25"/>
      <c r="CE80" s="25"/>
      <c r="CF80" s="25"/>
      <c r="CG80" s="25"/>
      <c r="CH80" s="25"/>
      <c r="CI80" s="25"/>
      <c r="CJ80" s="25"/>
      <c r="CK80" s="25"/>
      <c r="CL80" s="25"/>
      <c r="CM80" s="25"/>
      <c r="CN80" s="25"/>
      <c r="CO80" s="25"/>
      <c r="CP80" s="25"/>
      <c r="CQ80" s="25"/>
      <c r="CR80" s="25"/>
      <c r="CS80" s="25"/>
      <c r="CT80" s="25"/>
      <c r="CU80" s="25"/>
      <c r="CV80" s="25"/>
      <c r="CW80" s="25"/>
      <c r="CX80" s="25"/>
      <c r="CY80" s="25"/>
      <c r="CZ80" s="25"/>
      <c r="DA80" s="25"/>
      <c r="DB80" s="25"/>
      <c r="DC80" s="25"/>
      <c r="DD80" s="25"/>
      <c r="DE80" s="25"/>
      <c r="DF80" s="25"/>
      <c r="DG80" s="25"/>
      <c r="DH80" s="25"/>
      <c r="DI80" s="25"/>
      <c r="DJ80" s="25"/>
      <c r="DK80" s="25"/>
      <c r="DM80" s="25"/>
      <c r="DN80" s="25"/>
      <c r="DO80" s="25"/>
      <c r="DP80" s="25"/>
      <c r="DQ80" s="25"/>
      <c r="DR80" s="25"/>
      <c r="DS80" s="25"/>
      <c r="DT80" s="25"/>
      <c r="DU80" s="25"/>
      <c r="DV80" s="25"/>
      <c r="DW80" s="25"/>
      <c r="DX80" s="25"/>
      <c r="DY80" s="25"/>
      <c r="DZ80" s="25"/>
      <c r="EA80" s="25"/>
      <c r="EB80" s="25"/>
      <c r="EC80" s="25"/>
      <c r="ED80" s="25"/>
      <c r="EE80" s="25"/>
      <c r="EF80" s="25"/>
      <c r="EG80" s="25"/>
      <c r="EI80" s="25"/>
      <c r="EJ80" s="25"/>
      <c r="EK80" s="25"/>
      <c r="EL80" s="25"/>
      <c r="EM80" s="25"/>
      <c r="EN80" s="25"/>
      <c r="EO80" s="25"/>
      <c r="EP80" s="25"/>
      <c r="EQ80" s="25"/>
      <c r="ER80" s="25"/>
      <c r="ES80" s="25"/>
      <c r="ET80" s="25"/>
      <c r="EU80" s="25"/>
      <c r="EV80" s="25"/>
      <c r="EW80" s="25"/>
      <c r="EX80" s="25"/>
      <c r="EY80" s="25"/>
      <c r="EZ80" s="25"/>
      <c r="FA80" s="25"/>
      <c r="FB80" s="25"/>
      <c r="FC80" s="25"/>
      <c r="FE80" s="25"/>
      <c r="FF80" s="25"/>
      <c r="FG80" s="25"/>
      <c r="FH80" s="25"/>
      <c r="FI80" s="25"/>
      <c r="FJ80" s="25"/>
      <c r="FK80" s="25"/>
      <c r="FL80" s="25"/>
      <c r="FM80" s="25"/>
      <c r="FN80" s="25"/>
      <c r="FO80" s="25"/>
      <c r="FP80" s="25"/>
      <c r="FQ80" s="25"/>
      <c r="FR80" s="25"/>
      <c r="FS80" s="25"/>
      <c r="FT80" s="25"/>
      <c r="FU80" s="25"/>
      <c r="FV80" s="25"/>
      <c r="FW80" s="25"/>
      <c r="FX80" s="25"/>
      <c r="FY80" s="25"/>
      <c r="GA80" s="25"/>
      <c r="GB80" s="25"/>
      <c r="GC80" s="25"/>
      <c r="GD80" s="25"/>
      <c r="GE80" s="25"/>
      <c r="GF80" s="25"/>
      <c r="GG80" s="25"/>
      <c r="GH80" s="25"/>
      <c r="GI80" s="25"/>
      <c r="GJ80" s="25"/>
      <c r="GK80" s="25"/>
      <c r="GL80" s="25"/>
      <c r="GM80" s="25"/>
      <c r="GN80" s="25"/>
      <c r="GO80" s="25"/>
      <c r="GP80" s="25"/>
      <c r="GQ80" s="25"/>
      <c r="GR80" s="25"/>
      <c r="GS80" s="25"/>
      <c r="GT80" s="25"/>
      <c r="GU80" s="25"/>
      <c r="GW80" s="25"/>
      <c r="GX80" s="25"/>
      <c r="GY80" s="25"/>
      <c r="GZ80" s="25"/>
      <c r="HA80" s="25"/>
      <c r="HB80" s="25"/>
      <c r="HC80" s="25"/>
      <c r="HD80" s="25"/>
      <c r="HE80" s="25"/>
      <c r="HF80" s="25"/>
      <c r="HG80" s="25"/>
      <c r="HH80" s="25"/>
      <c r="HI80" s="25"/>
      <c r="HJ80" s="25"/>
      <c r="HK80" s="25"/>
      <c r="HL80" s="25"/>
      <c r="HM80" s="25"/>
      <c r="HN80" s="25"/>
      <c r="HO80" s="25"/>
      <c r="HP80" s="25"/>
      <c r="HQ80" s="25"/>
      <c r="HS80" s="25"/>
      <c r="HT80" s="25"/>
      <c r="HU80" s="25"/>
      <c r="HV80" s="25"/>
      <c r="HW80" s="25"/>
      <c r="HX80" s="25"/>
      <c r="HY80" s="25"/>
      <c r="HZ80" s="25"/>
      <c r="IA80" s="25"/>
      <c r="IB80" s="25"/>
      <c r="IC80" s="25"/>
      <c r="ID80" s="25"/>
      <c r="IE80" s="25"/>
      <c r="IF80" s="25"/>
      <c r="IG80" s="25"/>
      <c r="IH80" s="25"/>
      <c r="II80" s="25"/>
      <c r="IJ80" s="25"/>
      <c r="IK80" s="25"/>
      <c r="IL80" s="25"/>
      <c r="IM80" s="25"/>
    </row>
    <row r="81" spans="1:247">
      <c r="A81" s="20"/>
      <c r="B81" s="20"/>
      <c r="C81" s="19"/>
      <c r="D81" s="19"/>
      <c r="E81" s="19"/>
      <c r="F81" s="19"/>
      <c r="G81" s="19"/>
      <c r="H81" s="19"/>
      <c r="I81" s="98"/>
      <c r="J81" s="19"/>
      <c r="K81" s="19"/>
      <c r="L81" s="98"/>
      <c r="M81" s="19"/>
      <c r="N81" s="19"/>
      <c r="O81" s="98"/>
      <c r="P81" s="19"/>
      <c r="Q81" s="19"/>
      <c r="R81" s="98"/>
      <c r="S81" s="19"/>
      <c r="T81" s="19"/>
      <c r="U81" s="98"/>
      <c r="V81" s="19"/>
      <c r="W81" s="19"/>
      <c r="X81" s="98"/>
      <c r="Y81" s="19"/>
      <c r="Z81" s="19"/>
      <c r="AA81" s="98"/>
      <c r="AB81" s="98"/>
      <c r="AC81" s="19"/>
      <c r="AD81" s="19"/>
      <c r="AE81" s="98"/>
      <c r="AF81" s="19"/>
      <c r="AG81" s="19"/>
      <c r="AH81" s="98"/>
      <c r="AI81" s="19"/>
      <c r="AJ81" s="19"/>
      <c r="AK81" s="98"/>
      <c r="AL81" s="19"/>
      <c r="AM81" s="19"/>
      <c r="AN81" s="98"/>
      <c r="AO81" s="19"/>
      <c r="AP81" s="19"/>
      <c r="AQ81" s="98"/>
      <c r="AS81" s="19"/>
      <c r="AT81" s="98"/>
      <c r="AV81" s="19"/>
      <c r="AW81" s="98"/>
      <c r="AX81" s="98"/>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c r="BY81" s="25"/>
      <c r="BZ81" s="25"/>
      <c r="CA81" s="25"/>
      <c r="CB81" s="25"/>
      <c r="CC81" s="25"/>
      <c r="CD81" s="25"/>
      <c r="CE81" s="25"/>
      <c r="CF81" s="25"/>
      <c r="CG81" s="25"/>
      <c r="CH81" s="25"/>
      <c r="CI81" s="25"/>
      <c r="CJ81" s="25"/>
      <c r="CK81" s="25"/>
      <c r="CL81" s="25"/>
      <c r="CM81" s="25"/>
      <c r="CN81" s="25"/>
      <c r="CO81" s="25"/>
      <c r="CP81" s="25"/>
      <c r="CQ81" s="25"/>
      <c r="CR81" s="25"/>
      <c r="CS81" s="25"/>
      <c r="CT81" s="25"/>
      <c r="CU81" s="25"/>
      <c r="CV81" s="25"/>
      <c r="CW81" s="25"/>
      <c r="CX81" s="25"/>
      <c r="CY81" s="25"/>
      <c r="CZ81" s="25"/>
      <c r="DA81" s="25"/>
      <c r="DB81" s="25"/>
      <c r="DC81" s="25"/>
      <c r="DD81" s="25"/>
      <c r="DE81" s="25"/>
      <c r="DF81" s="25"/>
      <c r="DG81" s="25"/>
      <c r="DH81" s="25"/>
      <c r="DI81" s="25"/>
      <c r="DJ81" s="25"/>
      <c r="DK81" s="25"/>
      <c r="DM81" s="25"/>
      <c r="DN81" s="25"/>
      <c r="DO81" s="25"/>
      <c r="DP81" s="25"/>
      <c r="DQ81" s="25"/>
      <c r="DR81" s="25"/>
      <c r="DS81" s="25"/>
      <c r="DT81" s="25"/>
      <c r="DU81" s="25"/>
      <c r="DV81" s="25"/>
      <c r="DW81" s="25"/>
      <c r="DX81" s="25"/>
      <c r="DY81" s="25"/>
      <c r="DZ81" s="25"/>
      <c r="EA81" s="25"/>
      <c r="EB81" s="25"/>
      <c r="EC81" s="25"/>
      <c r="ED81" s="25"/>
      <c r="EE81" s="25"/>
      <c r="EF81" s="25"/>
      <c r="EG81" s="25"/>
      <c r="EI81" s="25"/>
      <c r="EJ81" s="25"/>
      <c r="EK81" s="25"/>
      <c r="EL81" s="25"/>
      <c r="EM81" s="25"/>
      <c r="EN81" s="25"/>
      <c r="EO81" s="25"/>
      <c r="EP81" s="25"/>
      <c r="EQ81" s="25"/>
      <c r="ER81" s="25"/>
      <c r="ES81" s="25"/>
      <c r="ET81" s="25"/>
      <c r="EU81" s="25"/>
      <c r="EV81" s="25"/>
      <c r="EW81" s="25"/>
      <c r="EX81" s="25"/>
      <c r="EY81" s="25"/>
      <c r="EZ81" s="25"/>
      <c r="FA81" s="25"/>
      <c r="FB81" s="25"/>
      <c r="FC81" s="25"/>
      <c r="FE81" s="25"/>
      <c r="FF81" s="25"/>
      <c r="FG81" s="25"/>
      <c r="FH81" s="25"/>
      <c r="FI81" s="25"/>
      <c r="FJ81" s="25"/>
      <c r="FK81" s="25"/>
      <c r="FL81" s="25"/>
      <c r="FM81" s="25"/>
      <c r="FN81" s="25"/>
      <c r="FO81" s="25"/>
      <c r="FP81" s="25"/>
      <c r="FQ81" s="25"/>
      <c r="FR81" s="25"/>
      <c r="FS81" s="25"/>
      <c r="FT81" s="25"/>
      <c r="FU81" s="25"/>
      <c r="FV81" s="25"/>
      <c r="FW81" s="25"/>
      <c r="FX81" s="25"/>
      <c r="FY81" s="25"/>
      <c r="GA81" s="25"/>
      <c r="GB81" s="25"/>
      <c r="GC81" s="25"/>
      <c r="GD81" s="25"/>
      <c r="GE81" s="25"/>
      <c r="GF81" s="25"/>
      <c r="GG81" s="25"/>
      <c r="GH81" s="25"/>
      <c r="GI81" s="25"/>
      <c r="GJ81" s="25"/>
      <c r="GK81" s="25"/>
      <c r="GL81" s="25"/>
      <c r="GM81" s="25"/>
      <c r="GN81" s="25"/>
      <c r="GO81" s="25"/>
      <c r="GP81" s="25"/>
      <c r="GQ81" s="25"/>
      <c r="GR81" s="25"/>
      <c r="GS81" s="25"/>
      <c r="GT81" s="25"/>
      <c r="GU81" s="25"/>
      <c r="GW81" s="25"/>
      <c r="GX81" s="25"/>
      <c r="GY81" s="25"/>
      <c r="GZ81" s="25"/>
      <c r="HA81" s="25"/>
      <c r="HB81" s="25"/>
      <c r="HC81" s="25"/>
      <c r="HD81" s="25"/>
      <c r="HE81" s="25"/>
      <c r="HF81" s="25"/>
      <c r="HG81" s="25"/>
      <c r="HH81" s="25"/>
      <c r="HI81" s="25"/>
      <c r="HJ81" s="25"/>
      <c r="HK81" s="25"/>
      <c r="HL81" s="25"/>
      <c r="HM81" s="25"/>
      <c r="HN81" s="25"/>
      <c r="HO81" s="25"/>
      <c r="HP81" s="25"/>
      <c r="HQ81" s="25"/>
      <c r="HS81" s="25"/>
      <c r="HT81" s="25"/>
      <c r="HU81" s="25"/>
      <c r="HV81" s="25"/>
      <c r="HW81" s="25"/>
      <c r="HX81" s="25"/>
      <c r="HY81" s="25"/>
      <c r="HZ81" s="25"/>
      <c r="IA81" s="25"/>
      <c r="IB81" s="25"/>
      <c r="IC81" s="25"/>
      <c r="ID81" s="25"/>
      <c r="IE81" s="25"/>
      <c r="IF81" s="25"/>
      <c r="IG81" s="25"/>
      <c r="IH81" s="25"/>
      <c r="II81" s="25"/>
      <c r="IJ81" s="25"/>
      <c r="IK81" s="25"/>
      <c r="IL81" s="25"/>
      <c r="IM81" s="25"/>
    </row>
    <row r="82" spans="1:247">
      <c r="A82" s="20"/>
      <c r="B82" s="20"/>
      <c r="C82" s="19"/>
      <c r="D82" s="19"/>
      <c r="E82" s="19"/>
      <c r="F82" s="19"/>
      <c r="G82" s="19"/>
      <c r="H82" s="19"/>
      <c r="I82" s="98"/>
      <c r="J82" s="19"/>
      <c r="K82" s="19"/>
      <c r="L82" s="98"/>
      <c r="M82" s="19"/>
      <c r="N82" s="19"/>
      <c r="O82" s="98"/>
      <c r="P82" s="19"/>
      <c r="Q82" s="19"/>
      <c r="R82" s="98"/>
      <c r="S82" s="19"/>
      <c r="T82" s="19"/>
      <c r="U82" s="98"/>
      <c r="V82" s="19"/>
      <c r="W82" s="19"/>
      <c r="X82" s="98"/>
      <c r="Y82" s="19"/>
      <c r="Z82" s="19"/>
      <c r="AA82" s="98"/>
      <c r="AB82" s="98"/>
      <c r="AC82" s="19"/>
      <c r="AD82" s="19"/>
      <c r="AE82" s="98"/>
      <c r="AF82" s="19"/>
      <c r="AG82" s="19"/>
      <c r="AH82" s="98"/>
      <c r="AI82" s="19"/>
      <c r="AJ82" s="19"/>
      <c r="AK82" s="98"/>
      <c r="AL82" s="19"/>
      <c r="AM82" s="19"/>
      <c r="AN82" s="98"/>
      <c r="AO82" s="19"/>
      <c r="AP82" s="19"/>
      <c r="AQ82" s="98"/>
      <c r="AS82" s="19"/>
      <c r="AT82" s="98"/>
      <c r="AV82" s="19"/>
      <c r="AW82" s="98"/>
      <c r="AX82" s="98"/>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c r="BY82" s="25"/>
      <c r="BZ82" s="25"/>
      <c r="CA82" s="25"/>
      <c r="CB82" s="25"/>
      <c r="CC82" s="25"/>
      <c r="CD82" s="25"/>
      <c r="CE82" s="25"/>
      <c r="CF82" s="25"/>
      <c r="CG82" s="25"/>
      <c r="CH82" s="25"/>
      <c r="CI82" s="25"/>
      <c r="CJ82" s="25"/>
      <c r="CK82" s="25"/>
      <c r="CL82" s="25"/>
      <c r="CM82" s="25"/>
      <c r="CN82" s="25"/>
      <c r="CO82" s="25"/>
      <c r="CP82" s="25"/>
      <c r="CQ82" s="25"/>
      <c r="CR82" s="25"/>
      <c r="CS82" s="25"/>
      <c r="CT82" s="25"/>
      <c r="CU82" s="25"/>
      <c r="CV82" s="25"/>
      <c r="CW82" s="25"/>
      <c r="CX82" s="25"/>
      <c r="CY82" s="25"/>
      <c r="CZ82" s="25"/>
      <c r="DA82" s="25"/>
      <c r="DB82" s="25"/>
      <c r="DC82" s="25"/>
      <c r="DD82" s="25"/>
      <c r="DE82" s="25"/>
      <c r="DF82" s="25"/>
      <c r="DG82" s="25"/>
      <c r="DH82" s="25"/>
      <c r="DI82" s="25"/>
      <c r="DJ82" s="25"/>
      <c r="DK82" s="25"/>
      <c r="DM82" s="25"/>
      <c r="DN82" s="25"/>
      <c r="DO82" s="25"/>
      <c r="DP82" s="25"/>
      <c r="DQ82" s="25"/>
      <c r="DR82" s="25"/>
      <c r="DS82" s="25"/>
      <c r="DT82" s="25"/>
      <c r="DU82" s="25"/>
      <c r="DV82" s="25"/>
      <c r="DW82" s="25"/>
      <c r="DX82" s="25"/>
      <c r="DY82" s="25"/>
      <c r="DZ82" s="25"/>
      <c r="EA82" s="25"/>
      <c r="EB82" s="25"/>
      <c r="EC82" s="25"/>
      <c r="ED82" s="25"/>
      <c r="EE82" s="25"/>
      <c r="EF82" s="25"/>
      <c r="EG82" s="25"/>
      <c r="EI82" s="25"/>
      <c r="EJ82" s="25"/>
      <c r="EK82" s="25"/>
      <c r="EL82" s="25"/>
      <c r="EM82" s="25"/>
      <c r="EN82" s="25"/>
      <c r="EO82" s="25"/>
      <c r="EP82" s="25"/>
      <c r="EQ82" s="25"/>
      <c r="ER82" s="25"/>
      <c r="ES82" s="25"/>
      <c r="ET82" s="25"/>
      <c r="EU82" s="25"/>
      <c r="EV82" s="25"/>
      <c r="EW82" s="25"/>
      <c r="EX82" s="25"/>
      <c r="EY82" s="25"/>
      <c r="EZ82" s="25"/>
      <c r="FA82" s="25"/>
      <c r="FB82" s="25"/>
      <c r="FC82" s="25"/>
      <c r="FE82" s="25"/>
      <c r="FF82" s="25"/>
      <c r="FG82" s="25"/>
      <c r="FH82" s="25"/>
      <c r="FI82" s="25"/>
      <c r="FJ82" s="25"/>
      <c r="FK82" s="25"/>
      <c r="FL82" s="25"/>
      <c r="FM82" s="25"/>
      <c r="FN82" s="25"/>
      <c r="FO82" s="25"/>
      <c r="FP82" s="25"/>
      <c r="FQ82" s="25"/>
      <c r="FR82" s="25"/>
      <c r="FS82" s="25"/>
      <c r="FT82" s="25"/>
      <c r="FU82" s="25"/>
      <c r="FV82" s="25"/>
      <c r="FW82" s="25"/>
      <c r="FX82" s="25"/>
      <c r="FY82" s="25"/>
      <c r="GA82" s="25"/>
      <c r="GB82" s="25"/>
      <c r="GC82" s="25"/>
      <c r="GD82" s="25"/>
      <c r="GE82" s="25"/>
      <c r="GF82" s="25"/>
      <c r="GG82" s="25"/>
      <c r="GH82" s="25"/>
      <c r="GI82" s="25"/>
      <c r="GJ82" s="25"/>
      <c r="GK82" s="25"/>
      <c r="GL82" s="25"/>
      <c r="GM82" s="25"/>
      <c r="GN82" s="25"/>
      <c r="GO82" s="25"/>
      <c r="GP82" s="25"/>
      <c r="GQ82" s="25"/>
      <c r="GR82" s="25"/>
      <c r="GS82" s="25"/>
      <c r="GT82" s="25"/>
      <c r="GU82" s="25"/>
      <c r="GW82" s="25"/>
      <c r="GX82" s="25"/>
      <c r="GY82" s="25"/>
      <c r="GZ82" s="25"/>
      <c r="HA82" s="25"/>
      <c r="HB82" s="25"/>
      <c r="HC82" s="25"/>
      <c r="HD82" s="25"/>
      <c r="HE82" s="25"/>
      <c r="HF82" s="25"/>
      <c r="HG82" s="25"/>
      <c r="HH82" s="25"/>
      <c r="HI82" s="25"/>
      <c r="HJ82" s="25"/>
      <c r="HK82" s="25"/>
      <c r="HL82" s="25"/>
      <c r="HM82" s="25"/>
      <c r="HN82" s="25"/>
      <c r="HO82" s="25"/>
      <c r="HP82" s="25"/>
      <c r="HQ82" s="25"/>
      <c r="HS82" s="25"/>
      <c r="HT82" s="25"/>
      <c r="HU82" s="25"/>
      <c r="HV82" s="25"/>
      <c r="HW82" s="25"/>
      <c r="HX82" s="25"/>
      <c r="HY82" s="25"/>
      <c r="HZ82" s="25"/>
      <c r="IA82" s="25"/>
      <c r="IB82" s="25"/>
      <c r="IC82" s="25"/>
      <c r="ID82" s="25"/>
      <c r="IE82" s="25"/>
      <c r="IF82" s="25"/>
      <c r="IG82" s="25"/>
      <c r="IH82" s="25"/>
      <c r="II82" s="25"/>
      <c r="IJ82" s="25"/>
      <c r="IK82" s="25"/>
      <c r="IL82" s="25"/>
      <c r="IM82" s="25"/>
    </row>
    <row r="83" spans="1:247">
      <c r="A83" s="20"/>
      <c r="B83" s="20"/>
      <c r="C83" s="19"/>
      <c r="D83" s="19"/>
      <c r="E83" s="19"/>
      <c r="F83" s="19"/>
      <c r="G83" s="19"/>
      <c r="H83" s="19"/>
      <c r="I83" s="98"/>
      <c r="J83" s="19"/>
      <c r="K83" s="19"/>
      <c r="L83" s="98"/>
      <c r="M83" s="19"/>
      <c r="N83" s="19"/>
      <c r="O83" s="98"/>
      <c r="P83" s="19"/>
      <c r="Q83" s="19"/>
      <c r="R83" s="98"/>
      <c r="S83" s="19"/>
      <c r="T83" s="19"/>
      <c r="U83" s="98"/>
      <c r="V83" s="19"/>
      <c r="W83" s="19"/>
      <c r="X83" s="98"/>
      <c r="Y83" s="19"/>
      <c r="Z83" s="19"/>
      <c r="AA83" s="98"/>
      <c r="AB83" s="98"/>
      <c r="AC83" s="19"/>
      <c r="AD83" s="19"/>
      <c r="AE83" s="98"/>
      <c r="AF83" s="19"/>
      <c r="AG83" s="19"/>
      <c r="AH83" s="98"/>
      <c r="AI83" s="19"/>
      <c r="AJ83" s="19"/>
      <c r="AK83" s="98"/>
      <c r="AL83" s="19"/>
      <c r="AM83" s="19"/>
      <c r="AN83" s="98"/>
      <c r="AO83" s="19"/>
      <c r="AP83" s="19"/>
      <c r="AQ83" s="98"/>
      <c r="AS83" s="19"/>
      <c r="AT83" s="98"/>
      <c r="AV83" s="19"/>
      <c r="AW83" s="98"/>
      <c r="AX83" s="98"/>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c r="BY83" s="25"/>
      <c r="BZ83" s="25"/>
      <c r="CA83" s="25"/>
      <c r="CB83" s="25"/>
      <c r="CC83" s="25"/>
      <c r="CD83" s="25"/>
      <c r="CE83" s="25"/>
      <c r="CF83" s="25"/>
      <c r="CG83" s="25"/>
      <c r="CH83" s="25"/>
      <c r="CI83" s="25"/>
      <c r="CJ83" s="25"/>
      <c r="CK83" s="25"/>
      <c r="CL83" s="25"/>
      <c r="CM83" s="25"/>
      <c r="CN83" s="25"/>
      <c r="CO83" s="25"/>
      <c r="CP83" s="25"/>
      <c r="CQ83" s="25"/>
      <c r="CR83" s="25"/>
      <c r="CS83" s="25"/>
      <c r="CT83" s="25"/>
      <c r="CU83" s="25"/>
      <c r="CV83" s="25"/>
      <c r="CW83" s="25"/>
      <c r="CX83" s="25"/>
      <c r="CY83" s="25"/>
      <c r="CZ83" s="25"/>
      <c r="DA83" s="25"/>
      <c r="DB83" s="25"/>
      <c r="DC83" s="25"/>
      <c r="DD83" s="25"/>
      <c r="DE83" s="25"/>
      <c r="DF83" s="25"/>
      <c r="DG83" s="25"/>
      <c r="DH83" s="25"/>
      <c r="DI83" s="25"/>
      <c r="DJ83" s="25"/>
      <c r="DK83" s="25"/>
      <c r="DM83" s="25"/>
      <c r="DN83" s="25"/>
      <c r="DO83" s="25"/>
      <c r="DP83" s="25"/>
      <c r="DQ83" s="25"/>
      <c r="DR83" s="25"/>
      <c r="DS83" s="25"/>
      <c r="DT83" s="25"/>
      <c r="DU83" s="25"/>
      <c r="DV83" s="25"/>
      <c r="DW83" s="25"/>
      <c r="DX83" s="25"/>
      <c r="DY83" s="25"/>
      <c r="DZ83" s="25"/>
      <c r="EA83" s="25"/>
      <c r="EB83" s="25"/>
      <c r="EC83" s="25"/>
      <c r="ED83" s="25"/>
      <c r="EE83" s="25"/>
      <c r="EF83" s="25"/>
      <c r="EG83" s="25"/>
      <c r="EI83" s="25"/>
      <c r="EJ83" s="25"/>
      <c r="EK83" s="25"/>
      <c r="EL83" s="25"/>
      <c r="EM83" s="25"/>
      <c r="EN83" s="25"/>
      <c r="EO83" s="25"/>
      <c r="EP83" s="25"/>
      <c r="EQ83" s="25"/>
      <c r="ER83" s="25"/>
      <c r="ES83" s="25"/>
      <c r="ET83" s="25"/>
      <c r="EU83" s="25"/>
      <c r="EV83" s="25"/>
      <c r="EW83" s="25"/>
      <c r="EX83" s="25"/>
      <c r="EY83" s="25"/>
      <c r="EZ83" s="25"/>
      <c r="FA83" s="25"/>
      <c r="FB83" s="25"/>
      <c r="FC83" s="25"/>
      <c r="FE83" s="25"/>
      <c r="FF83" s="25"/>
      <c r="FG83" s="25"/>
      <c r="FH83" s="25"/>
      <c r="FI83" s="25"/>
      <c r="FJ83" s="25"/>
      <c r="FK83" s="25"/>
      <c r="FL83" s="25"/>
      <c r="FM83" s="25"/>
      <c r="FN83" s="25"/>
      <c r="FO83" s="25"/>
      <c r="FP83" s="25"/>
      <c r="FQ83" s="25"/>
      <c r="FR83" s="25"/>
      <c r="FS83" s="25"/>
      <c r="FT83" s="25"/>
      <c r="FU83" s="25"/>
      <c r="FV83" s="25"/>
      <c r="FW83" s="25"/>
      <c r="FX83" s="25"/>
      <c r="FY83" s="25"/>
      <c r="GA83" s="25"/>
      <c r="GB83" s="25"/>
      <c r="GC83" s="25"/>
      <c r="GD83" s="25"/>
      <c r="GE83" s="25"/>
      <c r="GF83" s="25"/>
      <c r="GG83" s="25"/>
      <c r="GH83" s="25"/>
      <c r="GI83" s="25"/>
      <c r="GJ83" s="25"/>
      <c r="GK83" s="25"/>
      <c r="GL83" s="25"/>
      <c r="GM83" s="25"/>
      <c r="GN83" s="25"/>
      <c r="GO83" s="25"/>
      <c r="GP83" s="25"/>
      <c r="GQ83" s="25"/>
      <c r="GR83" s="25"/>
      <c r="GS83" s="25"/>
      <c r="GT83" s="25"/>
      <c r="GU83" s="25"/>
      <c r="GW83" s="25"/>
      <c r="GX83" s="25"/>
      <c r="GY83" s="25"/>
      <c r="GZ83" s="25"/>
      <c r="HA83" s="25"/>
      <c r="HB83" s="25"/>
      <c r="HC83" s="25"/>
      <c r="HD83" s="25"/>
      <c r="HE83" s="25"/>
      <c r="HF83" s="25"/>
      <c r="HG83" s="25"/>
      <c r="HH83" s="25"/>
      <c r="HI83" s="25"/>
      <c r="HJ83" s="25"/>
      <c r="HK83" s="25"/>
      <c r="HL83" s="25"/>
      <c r="HM83" s="25"/>
      <c r="HN83" s="25"/>
      <c r="HO83" s="25"/>
      <c r="HP83" s="25"/>
      <c r="HQ83" s="25"/>
      <c r="HS83" s="25"/>
      <c r="HT83" s="25"/>
      <c r="HU83" s="25"/>
      <c r="HV83" s="25"/>
      <c r="HW83" s="25"/>
      <c r="HX83" s="25"/>
      <c r="HY83" s="25"/>
      <c r="HZ83" s="25"/>
      <c r="IA83" s="25"/>
      <c r="IB83" s="25"/>
      <c r="IC83" s="25"/>
      <c r="ID83" s="25"/>
      <c r="IE83" s="25"/>
      <c r="IF83" s="25"/>
      <c r="IG83" s="25"/>
      <c r="IH83" s="25"/>
      <c r="II83" s="25"/>
      <c r="IJ83" s="25"/>
      <c r="IK83" s="25"/>
      <c r="IL83" s="25"/>
      <c r="IM83" s="25"/>
    </row>
    <row r="84" spans="1:247">
      <c r="A84" s="20"/>
      <c r="B84" s="20"/>
      <c r="C84" s="19"/>
      <c r="D84" s="19"/>
      <c r="E84" s="19"/>
      <c r="F84" s="19"/>
      <c r="G84" s="19"/>
      <c r="H84" s="19"/>
      <c r="I84" s="98"/>
      <c r="J84" s="19"/>
      <c r="K84" s="19"/>
      <c r="L84" s="98"/>
      <c r="M84" s="19"/>
      <c r="N84" s="19"/>
      <c r="O84" s="98"/>
      <c r="P84" s="19"/>
      <c r="Q84" s="19"/>
      <c r="R84" s="98"/>
      <c r="S84" s="19"/>
      <c r="T84" s="19"/>
      <c r="U84" s="98"/>
      <c r="V84" s="19"/>
      <c r="W84" s="19"/>
      <c r="X84" s="98"/>
      <c r="Y84" s="19"/>
      <c r="Z84" s="19"/>
      <c r="AA84" s="98"/>
      <c r="AB84" s="98"/>
      <c r="AC84" s="19"/>
      <c r="AD84" s="19"/>
      <c r="AE84" s="98"/>
      <c r="AF84" s="19"/>
      <c r="AG84" s="19"/>
      <c r="AH84" s="98"/>
      <c r="AI84" s="19"/>
      <c r="AJ84" s="19"/>
      <c r="AK84" s="98"/>
      <c r="AL84" s="19"/>
      <c r="AM84" s="19"/>
      <c r="AN84" s="98"/>
      <c r="AO84" s="19"/>
      <c r="AP84" s="19"/>
      <c r="AQ84" s="98"/>
      <c r="AS84" s="19"/>
      <c r="AT84" s="98"/>
      <c r="AV84" s="19"/>
      <c r="AW84" s="98"/>
      <c r="AX84" s="98"/>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c r="CD84" s="25"/>
      <c r="CE84" s="25"/>
      <c r="CF84" s="25"/>
      <c r="CG84" s="25"/>
      <c r="CH84" s="25"/>
      <c r="CI84" s="25"/>
      <c r="CJ84" s="25"/>
      <c r="CK84" s="25"/>
      <c r="CL84" s="25"/>
      <c r="CM84" s="25"/>
      <c r="CN84" s="25"/>
      <c r="CO84" s="25"/>
      <c r="CP84" s="25"/>
      <c r="CQ84" s="25"/>
      <c r="CR84" s="25"/>
      <c r="CS84" s="25"/>
      <c r="CT84" s="25"/>
      <c r="CU84" s="25"/>
      <c r="CV84" s="25"/>
      <c r="CW84" s="25"/>
      <c r="CX84" s="25"/>
      <c r="CY84" s="25"/>
      <c r="CZ84" s="25"/>
      <c r="DA84" s="25"/>
      <c r="DB84" s="25"/>
      <c r="DC84" s="25"/>
      <c r="DD84" s="25"/>
      <c r="DE84" s="25"/>
      <c r="DF84" s="25"/>
      <c r="DG84" s="25"/>
      <c r="DH84" s="25"/>
      <c r="DI84" s="25"/>
      <c r="DJ84" s="25"/>
      <c r="DK84" s="25"/>
      <c r="DM84" s="25"/>
      <c r="DN84" s="25"/>
      <c r="DO84" s="25"/>
      <c r="DP84" s="25"/>
      <c r="DQ84" s="25"/>
      <c r="DR84" s="25"/>
      <c r="DS84" s="25"/>
      <c r="DT84" s="25"/>
      <c r="DU84" s="25"/>
      <c r="DV84" s="25"/>
      <c r="DW84" s="25"/>
      <c r="DX84" s="25"/>
      <c r="DY84" s="25"/>
      <c r="DZ84" s="25"/>
      <c r="EA84" s="25"/>
      <c r="EB84" s="25"/>
      <c r="EC84" s="25"/>
      <c r="ED84" s="25"/>
      <c r="EE84" s="25"/>
      <c r="EF84" s="25"/>
      <c r="EG84" s="25"/>
      <c r="EI84" s="25"/>
      <c r="EJ84" s="25"/>
      <c r="EK84" s="25"/>
      <c r="EL84" s="25"/>
      <c r="EM84" s="25"/>
      <c r="EN84" s="25"/>
      <c r="EO84" s="25"/>
      <c r="EP84" s="25"/>
      <c r="EQ84" s="25"/>
      <c r="ER84" s="25"/>
      <c r="ES84" s="25"/>
      <c r="ET84" s="25"/>
      <c r="EU84" s="25"/>
      <c r="EV84" s="25"/>
      <c r="EW84" s="25"/>
      <c r="EX84" s="25"/>
      <c r="EY84" s="25"/>
      <c r="EZ84" s="25"/>
      <c r="FA84" s="25"/>
      <c r="FB84" s="25"/>
      <c r="FC84" s="25"/>
      <c r="FE84" s="25"/>
      <c r="FF84" s="25"/>
      <c r="FG84" s="25"/>
      <c r="FH84" s="25"/>
      <c r="FI84" s="25"/>
      <c r="FJ84" s="25"/>
      <c r="FK84" s="25"/>
      <c r="FL84" s="25"/>
      <c r="FM84" s="25"/>
      <c r="FN84" s="25"/>
      <c r="FO84" s="25"/>
      <c r="FP84" s="25"/>
      <c r="FQ84" s="25"/>
      <c r="FR84" s="25"/>
      <c r="FS84" s="25"/>
      <c r="FT84" s="25"/>
      <c r="FU84" s="25"/>
      <c r="FV84" s="25"/>
      <c r="FW84" s="25"/>
      <c r="FX84" s="25"/>
      <c r="FY84" s="25"/>
      <c r="GA84" s="25"/>
      <c r="GB84" s="25"/>
      <c r="GC84" s="25"/>
      <c r="GD84" s="25"/>
      <c r="GE84" s="25"/>
      <c r="GF84" s="25"/>
      <c r="GG84" s="25"/>
      <c r="GH84" s="25"/>
      <c r="GI84" s="25"/>
      <c r="GJ84" s="25"/>
      <c r="GK84" s="25"/>
      <c r="GL84" s="25"/>
      <c r="GM84" s="25"/>
      <c r="GN84" s="25"/>
      <c r="GO84" s="25"/>
      <c r="GP84" s="25"/>
      <c r="GQ84" s="25"/>
      <c r="GR84" s="25"/>
      <c r="GS84" s="25"/>
      <c r="GT84" s="25"/>
      <c r="GU84" s="25"/>
      <c r="GW84" s="25"/>
      <c r="GX84" s="25"/>
      <c r="GY84" s="25"/>
      <c r="GZ84" s="25"/>
      <c r="HA84" s="25"/>
      <c r="HB84" s="25"/>
      <c r="HC84" s="25"/>
      <c r="HD84" s="25"/>
      <c r="HE84" s="25"/>
      <c r="HF84" s="25"/>
      <c r="HG84" s="25"/>
      <c r="HH84" s="25"/>
      <c r="HI84" s="25"/>
      <c r="HJ84" s="25"/>
      <c r="HK84" s="25"/>
      <c r="HL84" s="25"/>
      <c r="HM84" s="25"/>
      <c r="HN84" s="25"/>
      <c r="HO84" s="25"/>
      <c r="HP84" s="25"/>
      <c r="HQ84" s="25"/>
      <c r="HS84" s="25"/>
      <c r="HT84" s="25"/>
      <c r="HU84" s="25"/>
      <c r="HV84" s="25"/>
      <c r="HW84" s="25"/>
      <c r="HX84" s="25"/>
      <c r="HY84" s="25"/>
      <c r="HZ84" s="25"/>
      <c r="IA84" s="25"/>
      <c r="IB84" s="25"/>
      <c r="IC84" s="25"/>
      <c r="ID84" s="25"/>
      <c r="IE84" s="25"/>
      <c r="IF84" s="25"/>
      <c r="IG84" s="25"/>
      <c r="IH84" s="25"/>
      <c r="II84" s="25"/>
      <c r="IJ84" s="25"/>
      <c r="IK84" s="25"/>
      <c r="IL84" s="25"/>
      <c r="IM84" s="25"/>
    </row>
    <row r="85" spans="1:247">
      <c r="A85" s="20"/>
      <c r="B85" s="20"/>
      <c r="C85" s="19"/>
      <c r="D85" s="19"/>
      <c r="E85" s="19"/>
      <c r="F85" s="19"/>
      <c r="G85" s="19"/>
      <c r="H85" s="19"/>
      <c r="I85" s="98"/>
      <c r="J85" s="19"/>
      <c r="K85" s="19"/>
      <c r="L85" s="98"/>
      <c r="M85" s="19"/>
      <c r="N85" s="19"/>
      <c r="O85" s="98"/>
      <c r="P85" s="19"/>
      <c r="Q85" s="19"/>
      <c r="R85" s="98"/>
      <c r="S85" s="19"/>
      <c r="T85" s="19"/>
      <c r="U85" s="98"/>
      <c r="V85" s="19"/>
      <c r="W85" s="19"/>
      <c r="X85" s="98"/>
      <c r="Y85" s="19"/>
      <c r="Z85" s="19"/>
      <c r="AA85" s="98"/>
      <c r="AB85" s="98"/>
      <c r="AC85" s="19"/>
      <c r="AD85" s="19"/>
      <c r="AE85" s="98"/>
      <c r="AF85" s="19"/>
      <c r="AG85" s="19"/>
      <c r="AH85" s="98"/>
      <c r="AI85" s="19"/>
      <c r="AJ85" s="19"/>
      <c r="AK85" s="98"/>
      <c r="AL85" s="19"/>
      <c r="AM85" s="19"/>
      <c r="AN85" s="98"/>
      <c r="AO85" s="19"/>
      <c r="AP85" s="19"/>
      <c r="AQ85" s="98"/>
      <c r="AS85" s="19"/>
      <c r="AT85" s="98"/>
      <c r="AV85" s="19"/>
      <c r="AW85" s="98"/>
      <c r="AX85" s="98"/>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c r="BY85" s="25"/>
      <c r="BZ85" s="25"/>
      <c r="CA85" s="25"/>
      <c r="CB85" s="25"/>
      <c r="CC85" s="25"/>
      <c r="CD85" s="25"/>
      <c r="CE85" s="25"/>
      <c r="CF85" s="25"/>
      <c r="CG85" s="25"/>
      <c r="CH85" s="25"/>
      <c r="CI85" s="25"/>
      <c r="CJ85" s="25"/>
      <c r="CK85" s="25"/>
      <c r="CL85" s="25"/>
      <c r="CM85" s="25"/>
      <c r="CN85" s="25"/>
      <c r="CO85" s="25"/>
      <c r="CP85" s="25"/>
      <c r="CQ85" s="25"/>
      <c r="CR85" s="25"/>
      <c r="CS85" s="25"/>
      <c r="CT85" s="25"/>
      <c r="CU85" s="25"/>
      <c r="CV85" s="25"/>
      <c r="CW85" s="25"/>
      <c r="CX85" s="25"/>
      <c r="CY85" s="25"/>
      <c r="CZ85" s="25"/>
      <c r="DA85" s="25"/>
      <c r="DB85" s="25"/>
      <c r="DC85" s="25"/>
      <c r="DD85" s="25"/>
      <c r="DE85" s="25"/>
      <c r="DF85" s="25"/>
      <c r="DG85" s="25"/>
      <c r="DH85" s="25"/>
      <c r="DI85" s="25"/>
      <c r="DJ85" s="25"/>
      <c r="DK85" s="25"/>
      <c r="DM85" s="25"/>
      <c r="DN85" s="25"/>
      <c r="DO85" s="25"/>
      <c r="DP85" s="25"/>
      <c r="DQ85" s="25"/>
      <c r="DR85" s="25"/>
      <c r="DS85" s="25"/>
      <c r="DT85" s="25"/>
      <c r="DU85" s="25"/>
      <c r="DV85" s="25"/>
      <c r="DW85" s="25"/>
      <c r="DX85" s="25"/>
      <c r="DY85" s="25"/>
      <c r="DZ85" s="25"/>
      <c r="EA85" s="25"/>
      <c r="EB85" s="25"/>
      <c r="EC85" s="25"/>
      <c r="ED85" s="25"/>
      <c r="EE85" s="25"/>
      <c r="EF85" s="25"/>
      <c r="EG85" s="25"/>
      <c r="EI85" s="25"/>
      <c r="EJ85" s="25"/>
      <c r="EK85" s="25"/>
      <c r="EL85" s="25"/>
      <c r="EM85" s="25"/>
      <c r="EN85" s="25"/>
      <c r="EO85" s="25"/>
      <c r="EP85" s="25"/>
      <c r="EQ85" s="25"/>
      <c r="ER85" s="25"/>
      <c r="ES85" s="25"/>
      <c r="ET85" s="25"/>
      <c r="EU85" s="25"/>
      <c r="EV85" s="25"/>
      <c r="EW85" s="25"/>
      <c r="EX85" s="25"/>
      <c r="EY85" s="25"/>
      <c r="EZ85" s="25"/>
      <c r="FA85" s="25"/>
      <c r="FB85" s="25"/>
      <c r="FC85" s="25"/>
      <c r="FE85" s="25"/>
      <c r="FF85" s="25"/>
      <c r="FG85" s="25"/>
      <c r="FH85" s="25"/>
      <c r="FI85" s="25"/>
      <c r="FJ85" s="25"/>
      <c r="FK85" s="25"/>
      <c r="FL85" s="25"/>
      <c r="FM85" s="25"/>
      <c r="FN85" s="25"/>
      <c r="FO85" s="25"/>
      <c r="FP85" s="25"/>
      <c r="FQ85" s="25"/>
      <c r="FR85" s="25"/>
      <c r="FS85" s="25"/>
      <c r="FT85" s="25"/>
      <c r="FU85" s="25"/>
      <c r="FV85" s="25"/>
      <c r="FW85" s="25"/>
      <c r="FX85" s="25"/>
      <c r="FY85" s="25"/>
      <c r="GA85" s="25"/>
      <c r="GB85" s="25"/>
      <c r="GC85" s="25"/>
      <c r="GD85" s="25"/>
      <c r="GE85" s="25"/>
      <c r="GF85" s="25"/>
      <c r="GG85" s="25"/>
      <c r="GH85" s="25"/>
      <c r="GI85" s="25"/>
      <c r="GJ85" s="25"/>
      <c r="GK85" s="25"/>
      <c r="GL85" s="25"/>
      <c r="GM85" s="25"/>
      <c r="GN85" s="25"/>
      <c r="GO85" s="25"/>
      <c r="GP85" s="25"/>
      <c r="GQ85" s="25"/>
      <c r="GR85" s="25"/>
      <c r="GS85" s="25"/>
      <c r="GT85" s="25"/>
      <c r="GU85" s="25"/>
      <c r="GW85" s="25"/>
      <c r="GX85" s="25"/>
      <c r="GY85" s="25"/>
      <c r="GZ85" s="25"/>
      <c r="HA85" s="25"/>
      <c r="HB85" s="25"/>
      <c r="HC85" s="25"/>
      <c r="HD85" s="25"/>
      <c r="HE85" s="25"/>
      <c r="HF85" s="25"/>
      <c r="HG85" s="25"/>
      <c r="HH85" s="25"/>
      <c r="HI85" s="25"/>
      <c r="HJ85" s="25"/>
      <c r="HK85" s="25"/>
      <c r="HL85" s="25"/>
      <c r="HM85" s="25"/>
      <c r="HN85" s="25"/>
      <c r="HO85" s="25"/>
      <c r="HP85" s="25"/>
      <c r="HQ85" s="25"/>
      <c r="HS85" s="25"/>
      <c r="HT85" s="25"/>
      <c r="HU85" s="25"/>
      <c r="HV85" s="25"/>
      <c r="HW85" s="25"/>
      <c r="HX85" s="25"/>
      <c r="HY85" s="25"/>
      <c r="HZ85" s="25"/>
      <c r="IA85" s="25"/>
      <c r="IB85" s="25"/>
      <c r="IC85" s="25"/>
      <c r="ID85" s="25"/>
      <c r="IE85" s="25"/>
      <c r="IF85" s="25"/>
      <c r="IG85" s="25"/>
      <c r="IH85" s="25"/>
      <c r="II85" s="25"/>
      <c r="IJ85" s="25"/>
      <c r="IK85" s="25"/>
      <c r="IL85" s="25"/>
      <c r="IM85" s="25"/>
    </row>
    <row r="86" spans="1:247">
      <c r="A86" s="20"/>
      <c r="B86" s="20"/>
      <c r="C86" s="19"/>
      <c r="D86" s="19"/>
      <c r="E86" s="19"/>
      <c r="F86" s="19"/>
      <c r="G86" s="19"/>
      <c r="H86" s="19"/>
      <c r="I86" s="98"/>
      <c r="J86" s="19"/>
      <c r="K86" s="19"/>
      <c r="L86" s="98"/>
      <c r="M86" s="19"/>
      <c r="N86" s="19"/>
      <c r="O86" s="98"/>
      <c r="P86" s="19"/>
      <c r="Q86" s="19"/>
      <c r="R86" s="98"/>
      <c r="S86" s="19"/>
      <c r="T86" s="19"/>
      <c r="U86" s="98"/>
      <c r="V86" s="19"/>
      <c r="W86" s="19"/>
      <c r="X86" s="98"/>
      <c r="Y86" s="19"/>
      <c r="Z86" s="19"/>
      <c r="AA86" s="98"/>
      <c r="AB86" s="98"/>
      <c r="AC86" s="19"/>
      <c r="AD86" s="19"/>
      <c r="AE86" s="98"/>
      <c r="AF86" s="19"/>
      <c r="AG86" s="19"/>
      <c r="AH86" s="98"/>
      <c r="AI86" s="19"/>
      <c r="AJ86" s="19"/>
      <c r="AK86" s="98"/>
      <c r="AL86" s="19"/>
      <c r="AM86" s="19"/>
      <c r="AN86" s="98"/>
      <c r="AO86" s="19"/>
      <c r="AP86" s="19"/>
      <c r="AQ86" s="98"/>
      <c r="AS86" s="19"/>
      <c r="AT86" s="98"/>
      <c r="AV86" s="19"/>
      <c r="AW86" s="98"/>
      <c r="AX86" s="98"/>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c r="CD86" s="25"/>
      <c r="CE86" s="25"/>
      <c r="CF86" s="25"/>
      <c r="CG86" s="25"/>
      <c r="CH86" s="25"/>
      <c r="CI86" s="25"/>
      <c r="CJ86" s="25"/>
      <c r="CK86" s="25"/>
      <c r="CL86" s="25"/>
      <c r="CM86" s="25"/>
      <c r="CN86" s="25"/>
      <c r="CO86" s="25"/>
      <c r="CP86" s="25"/>
      <c r="CQ86" s="25"/>
      <c r="CR86" s="25"/>
      <c r="CS86" s="25"/>
      <c r="CT86" s="25"/>
      <c r="CU86" s="25"/>
      <c r="CV86" s="25"/>
      <c r="CW86" s="25"/>
      <c r="CX86" s="25"/>
      <c r="CY86" s="25"/>
      <c r="CZ86" s="25"/>
      <c r="DA86" s="25"/>
      <c r="DB86" s="25"/>
      <c r="DC86" s="25"/>
      <c r="DD86" s="25"/>
      <c r="DE86" s="25"/>
      <c r="DF86" s="25"/>
      <c r="DG86" s="25"/>
      <c r="DH86" s="25"/>
      <c r="DI86" s="25"/>
      <c r="DJ86" s="25"/>
      <c r="DK86" s="25"/>
      <c r="DM86" s="25"/>
      <c r="DN86" s="25"/>
      <c r="DO86" s="25"/>
      <c r="DP86" s="25"/>
      <c r="DQ86" s="25"/>
      <c r="DR86" s="25"/>
      <c r="DS86" s="25"/>
      <c r="DT86" s="25"/>
      <c r="DU86" s="25"/>
      <c r="DV86" s="25"/>
      <c r="DW86" s="25"/>
      <c r="DX86" s="25"/>
      <c r="DY86" s="25"/>
      <c r="DZ86" s="25"/>
      <c r="EA86" s="25"/>
      <c r="EB86" s="25"/>
      <c r="EC86" s="25"/>
      <c r="ED86" s="25"/>
      <c r="EE86" s="25"/>
      <c r="EF86" s="25"/>
      <c r="EG86" s="25"/>
      <c r="EI86" s="25"/>
      <c r="EJ86" s="25"/>
      <c r="EK86" s="25"/>
      <c r="EL86" s="25"/>
      <c r="EM86" s="25"/>
      <c r="EN86" s="25"/>
      <c r="EO86" s="25"/>
      <c r="EP86" s="25"/>
      <c r="EQ86" s="25"/>
      <c r="ER86" s="25"/>
      <c r="ES86" s="25"/>
      <c r="ET86" s="25"/>
      <c r="EU86" s="25"/>
      <c r="EV86" s="25"/>
      <c r="EW86" s="25"/>
      <c r="EX86" s="25"/>
      <c r="EY86" s="25"/>
      <c r="EZ86" s="25"/>
      <c r="FA86" s="25"/>
      <c r="FB86" s="25"/>
      <c r="FC86" s="25"/>
      <c r="FE86" s="25"/>
      <c r="FF86" s="25"/>
      <c r="FG86" s="25"/>
      <c r="FH86" s="25"/>
      <c r="FI86" s="25"/>
      <c r="FJ86" s="25"/>
      <c r="FK86" s="25"/>
      <c r="FL86" s="25"/>
      <c r="FM86" s="25"/>
      <c r="FN86" s="25"/>
      <c r="FO86" s="25"/>
      <c r="FP86" s="25"/>
      <c r="FQ86" s="25"/>
      <c r="FR86" s="25"/>
      <c r="FS86" s="25"/>
      <c r="FT86" s="25"/>
      <c r="FU86" s="25"/>
      <c r="FV86" s="25"/>
      <c r="FW86" s="25"/>
      <c r="FX86" s="25"/>
      <c r="FY86" s="25"/>
      <c r="GA86" s="25"/>
      <c r="GB86" s="25"/>
      <c r="GC86" s="25"/>
      <c r="GD86" s="25"/>
      <c r="GE86" s="25"/>
      <c r="GF86" s="25"/>
      <c r="GG86" s="25"/>
      <c r="GH86" s="25"/>
      <c r="GI86" s="25"/>
      <c r="GJ86" s="25"/>
      <c r="GK86" s="25"/>
      <c r="GL86" s="25"/>
      <c r="GM86" s="25"/>
      <c r="GN86" s="25"/>
      <c r="GO86" s="25"/>
      <c r="GP86" s="25"/>
      <c r="GQ86" s="25"/>
      <c r="GR86" s="25"/>
      <c r="GS86" s="25"/>
      <c r="GT86" s="25"/>
      <c r="GU86" s="25"/>
      <c r="GW86" s="25"/>
      <c r="GX86" s="25"/>
      <c r="GY86" s="25"/>
      <c r="GZ86" s="25"/>
      <c r="HA86" s="25"/>
      <c r="HB86" s="25"/>
      <c r="HC86" s="25"/>
      <c r="HD86" s="25"/>
      <c r="HE86" s="25"/>
      <c r="HF86" s="25"/>
      <c r="HG86" s="25"/>
      <c r="HH86" s="25"/>
      <c r="HI86" s="25"/>
      <c r="HJ86" s="25"/>
      <c r="HK86" s="25"/>
      <c r="HL86" s="25"/>
      <c r="HM86" s="25"/>
      <c r="HN86" s="25"/>
      <c r="HO86" s="25"/>
      <c r="HP86" s="25"/>
      <c r="HQ86" s="25"/>
      <c r="HS86" s="25"/>
      <c r="HT86" s="25"/>
      <c r="HU86" s="25"/>
      <c r="HV86" s="25"/>
      <c r="HW86" s="25"/>
      <c r="HX86" s="25"/>
      <c r="HY86" s="25"/>
      <c r="HZ86" s="25"/>
      <c r="IA86" s="25"/>
      <c r="IB86" s="25"/>
      <c r="IC86" s="25"/>
      <c r="ID86" s="25"/>
      <c r="IE86" s="25"/>
      <c r="IF86" s="25"/>
      <c r="IG86" s="25"/>
      <c r="IH86" s="25"/>
      <c r="II86" s="25"/>
      <c r="IJ86" s="25"/>
      <c r="IK86" s="25"/>
      <c r="IL86" s="25"/>
      <c r="IM86" s="25"/>
    </row>
    <row r="87" spans="1:247">
      <c r="A87" s="20"/>
      <c r="B87" s="20"/>
      <c r="C87" s="19"/>
      <c r="D87" s="19"/>
      <c r="E87" s="19"/>
      <c r="F87" s="19"/>
      <c r="G87" s="19"/>
      <c r="H87" s="19"/>
      <c r="I87" s="98"/>
      <c r="J87" s="19"/>
      <c r="K87" s="19"/>
      <c r="L87" s="98"/>
      <c r="M87" s="19"/>
      <c r="N87" s="19"/>
      <c r="O87" s="98"/>
      <c r="P87" s="19"/>
      <c r="Q87" s="19"/>
      <c r="R87" s="98"/>
      <c r="S87" s="19"/>
      <c r="T87" s="19"/>
      <c r="U87" s="98"/>
      <c r="V87" s="19"/>
      <c r="W87" s="19"/>
      <c r="X87" s="98"/>
      <c r="Y87" s="19"/>
      <c r="Z87" s="19"/>
      <c r="AA87" s="98"/>
      <c r="AB87" s="98"/>
      <c r="AC87" s="19"/>
      <c r="AD87" s="19"/>
      <c r="AE87" s="98"/>
      <c r="AF87" s="19"/>
      <c r="AG87" s="19"/>
      <c r="AH87" s="98"/>
      <c r="AI87" s="19"/>
      <c r="AJ87" s="19"/>
      <c r="AK87" s="98"/>
      <c r="AL87" s="19"/>
      <c r="AM87" s="19"/>
      <c r="AN87" s="98"/>
      <c r="AO87" s="19"/>
      <c r="AP87" s="19"/>
      <c r="AQ87" s="98"/>
      <c r="AS87" s="19"/>
      <c r="AT87" s="98"/>
      <c r="AV87" s="19"/>
      <c r="AW87" s="98"/>
      <c r="AX87" s="98"/>
      <c r="AZ87" s="25"/>
      <c r="BA87" s="25"/>
      <c r="BB87" s="25"/>
      <c r="BC87" s="25"/>
      <c r="BD87" s="25"/>
      <c r="BE87" s="25"/>
      <c r="BF87" s="25"/>
      <c r="BG87" s="25"/>
      <c r="BH87" s="25"/>
      <c r="BI87" s="25"/>
      <c r="BJ87" s="25"/>
      <c r="BK87" s="25"/>
      <c r="BL87" s="25"/>
      <c r="BM87" s="25"/>
      <c r="BN87" s="25"/>
      <c r="BO87" s="25"/>
      <c r="BP87" s="25"/>
      <c r="BQ87" s="25"/>
      <c r="BR87" s="25"/>
      <c r="BS87" s="25"/>
      <c r="BT87" s="25"/>
      <c r="BU87" s="25"/>
      <c r="BV87" s="25"/>
      <c r="BW87" s="25"/>
      <c r="BX87" s="25"/>
      <c r="BY87" s="25"/>
      <c r="BZ87" s="25"/>
      <c r="CA87" s="25"/>
      <c r="CB87" s="25"/>
      <c r="CC87" s="25"/>
      <c r="CD87" s="25"/>
      <c r="CE87" s="25"/>
      <c r="CF87" s="25"/>
      <c r="CG87" s="25"/>
      <c r="CH87" s="25"/>
      <c r="CI87" s="25"/>
      <c r="CJ87" s="25"/>
      <c r="CK87" s="25"/>
      <c r="CL87" s="25"/>
      <c r="CM87" s="25"/>
      <c r="CN87" s="25"/>
      <c r="CO87" s="25"/>
      <c r="CP87" s="25"/>
      <c r="CQ87" s="25"/>
      <c r="CR87" s="25"/>
      <c r="CS87" s="25"/>
      <c r="CT87" s="25"/>
      <c r="CU87" s="25"/>
      <c r="CV87" s="25"/>
      <c r="CW87" s="25"/>
      <c r="CX87" s="25"/>
      <c r="CY87" s="25"/>
      <c r="CZ87" s="25"/>
      <c r="DA87" s="25"/>
      <c r="DB87" s="25"/>
      <c r="DC87" s="25"/>
      <c r="DD87" s="25"/>
      <c r="DE87" s="25"/>
      <c r="DF87" s="25"/>
      <c r="DG87" s="25"/>
      <c r="DH87" s="25"/>
      <c r="DI87" s="25"/>
      <c r="DJ87" s="25"/>
      <c r="DK87" s="25"/>
      <c r="DM87" s="25"/>
      <c r="DN87" s="25"/>
      <c r="DO87" s="25"/>
      <c r="DP87" s="25"/>
      <c r="DQ87" s="25"/>
      <c r="DR87" s="25"/>
      <c r="DS87" s="25"/>
      <c r="DT87" s="25"/>
      <c r="DU87" s="25"/>
      <c r="DV87" s="25"/>
      <c r="DW87" s="25"/>
      <c r="DX87" s="25"/>
      <c r="DY87" s="25"/>
      <c r="DZ87" s="25"/>
      <c r="EA87" s="25"/>
      <c r="EB87" s="25"/>
      <c r="EC87" s="25"/>
      <c r="ED87" s="25"/>
      <c r="EE87" s="25"/>
      <c r="EF87" s="25"/>
      <c r="EG87" s="25"/>
      <c r="EI87" s="25"/>
      <c r="EJ87" s="25"/>
      <c r="EK87" s="25"/>
      <c r="EL87" s="25"/>
      <c r="EM87" s="25"/>
      <c r="EN87" s="25"/>
      <c r="EO87" s="25"/>
      <c r="EP87" s="25"/>
      <c r="EQ87" s="25"/>
      <c r="ER87" s="25"/>
      <c r="ES87" s="25"/>
      <c r="ET87" s="25"/>
      <c r="EU87" s="25"/>
      <c r="EV87" s="25"/>
      <c r="EW87" s="25"/>
      <c r="EX87" s="25"/>
      <c r="EY87" s="25"/>
      <c r="EZ87" s="25"/>
      <c r="FA87" s="25"/>
      <c r="FB87" s="25"/>
      <c r="FC87" s="25"/>
      <c r="FE87" s="25"/>
      <c r="FF87" s="25"/>
      <c r="FG87" s="25"/>
      <c r="FH87" s="25"/>
      <c r="FI87" s="25"/>
      <c r="FJ87" s="25"/>
      <c r="FK87" s="25"/>
      <c r="FL87" s="25"/>
      <c r="FM87" s="25"/>
      <c r="FN87" s="25"/>
      <c r="FO87" s="25"/>
      <c r="FP87" s="25"/>
      <c r="FQ87" s="25"/>
      <c r="FR87" s="25"/>
      <c r="FS87" s="25"/>
      <c r="FT87" s="25"/>
      <c r="FU87" s="25"/>
      <c r="FV87" s="25"/>
      <c r="FW87" s="25"/>
      <c r="FX87" s="25"/>
      <c r="FY87" s="25"/>
      <c r="GA87" s="25"/>
      <c r="GB87" s="25"/>
      <c r="GC87" s="25"/>
      <c r="GD87" s="25"/>
      <c r="GE87" s="25"/>
      <c r="GF87" s="25"/>
      <c r="GG87" s="25"/>
      <c r="GH87" s="25"/>
      <c r="GI87" s="25"/>
      <c r="GJ87" s="25"/>
      <c r="GK87" s="25"/>
      <c r="GL87" s="25"/>
      <c r="GM87" s="25"/>
      <c r="GN87" s="25"/>
      <c r="GO87" s="25"/>
      <c r="GP87" s="25"/>
      <c r="GQ87" s="25"/>
      <c r="GR87" s="25"/>
      <c r="GS87" s="25"/>
      <c r="GT87" s="25"/>
      <c r="GU87" s="25"/>
      <c r="GW87" s="25"/>
      <c r="GX87" s="25"/>
      <c r="GY87" s="25"/>
      <c r="GZ87" s="25"/>
      <c r="HA87" s="25"/>
      <c r="HB87" s="25"/>
      <c r="HC87" s="25"/>
      <c r="HD87" s="25"/>
      <c r="HE87" s="25"/>
      <c r="HF87" s="25"/>
      <c r="HG87" s="25"/>
      <c r="HH87" s="25"/>
      <c r="HI87" s="25"/>
      <c r="HJ87" s="25"/>
      <c r="HK87" s="25"/>
      <c r="HL87" s="25"/>
      <c r="HM87" s="25"/>
      <c r="HN87" s="25"/>
      <c r="HO87" s="25"/>
      <c r="HP87" s="25"/>
      <c r="HQ87" s="25"/>
      <c r="HS87" s="25"/>
      <c r="HT87" s="25"/>
      <c r="HU87" s="25"/>
      <c r="HV87" s="25"/>
      <c r="HW87" s="25"/>
      <c r="HX87" s="25"/>
      <c r="HY87" s="25"/>
      <c r="HZ87" s="25"/>
      <c r="IA87" s="25"/>
      <c r="IB87" s="25"/>
      <c r="IC87" s="25"/>
      <c r="ID87" s="25"/>
      <c r="IE87" s="25"/>
      <c r="IF87" s="25"/>
      <c r="IG87" s="25"/>
      <c r="IH87" s="25"/>
      <c r="II87" s="25"/>
      <c r="IJ87" s="25"/>
      <c r="IK87" s="25"/>
      <c r="IL87" s="25"/>
      <c r="IM87" s="25"/>
    </row>
    <row r="88" spans="1:247">
      <c r="A88" s="20"/>
      <c r="B88" s="20"/>
      <c r="C88" s="19"/>
      <c r="D88" s="19"/>
      <c r="E88" s="19"/>
      <c r="F88" s="19"/>
      <c r="G88" s="19"/>
      <c r="H88" s="19"/>
      <c r="I88" s="98"/>
      <c r="J88" s="19"/>
      <c r="K88" s="19"/>
      <c r="L88" s="98"/>
      <c r="M88" s="19"/>
      <c r="N88" s="19"/>
      <c r="O88" s="98"/>
      <c r="P88" s="19"/>
      <c r="Q88" s="19"/>
      <c r="R88" s="98"/>
      <c r="S88" s="19"/>
      <c r="T88" s="19"/>
      <c r="U88" s="98"/>
      <c r="V88" s="19"/>
      <c r="W88" s="19"/>
      <c r="X88" s="98"/>
      <c r="Y88" s="19"/>
      <c r="Z88" s="19"/>
      <c r="AA88" s="98"/>
      <c r="AB88" s="98"/>
      <c r="AC88" s="19"/>
      <c r="AD88" s="19"/>
      <c r="AE88" s="98"/>
      <c r="AF88" s="19"/>
      <c r="AG88" s="19"/>
      <c r="AH88" s="98"/>
      <c r="AI88" s="19"/>
      <c r="AJ88" s="19"/>
      <c r="AK88" s="98"/>
      <c r="AL88" s="19"/>
      <c r="AM88" s="19"/>
      <c r="AN88" s="98"/>
      <c r="AO88" s="19"/>
      <c r="AP88" s="19"/>
      <c r="AQ88" s="98"/>
      <c r="AS88" s="19"/>
      <c r="AT88" s="98"/>
      <c r="AV88" s="19"/>
      <c r="AW88" s="98"/>
      <c r="AX88" s="98"/>
      <c r="AZ88" s="25"/>
      <c r="BA88" s="25"/>
      <c r="BB88" s="25"/>
      <c r="BC88" s="25"/>
      <c r="BD88" s="25"/>
      <c r="BE88" s="25"/>
      <c r="BF88" s="25"/>
      <c r="BG88" s="25"/>
      <c r="BH88" s="25"/>
      <c r="BI88" s="25"/>
      <c r="BJ88" s="25"/>
      <c r="BK88" s="25"/>
      <c r="BL88" s="25"/>
      <c r="BM88" s="25"/>
      <c r="BN88" s="25"/>
      <c r="BO88" s="25"/>
      <c r="BP88" s="25"/>
      <c r="BQ88" s="25"/>
      <c r="BR88" s="25"/>
      <c r="BS88" s="25"/>
      <c r="BT88" s="25"/>
      <c r="BU88" s="25"/>
      <c r="BV88" s="25"/>
      <c r="BW88" s="25"/>
      <c r="BX88" s="25"/>
      <c r="BY88" s="25"/>
      <c r="BZ88" s="25"/>
      <c r="CA88" s="25"/>
      <c r="CB88" s="25"/>
      <c r="CC88" s="25"/>
      <c r="CD88" s="25"/>
      <c r="CE88" s="25"/>
      <c r="CF88" s="25"/>
      <c r="CG88" s="25"/>
      <c r="CH88" s="25"/>
      <c r="CI88" s="25"/>
      <c r="CJ88" s="25"/>
      <c r="CK88" s="25"/>
      <c r="CL88" s="25"/>
      <c r="CM88" s="25"/>
      <c r="CN88" s="25"/>
      <c r="CO88" s="25"/>
      <c r="CP88" s="25"/>
      <c r="CQ88" s="25"/>
      <c r="CR88" s="25"/>
      <c r="CS88" s="25"/>
      <c r="CT88" s="25"/>
      <c r="CU88" s="25"/>
      <c r="CV88" s="25"/>
      <c r="CW88" s="25"/>
      <c r="CX88" s="25"/>
      <c r="CY88" s="25"/>
      <c r="CZ88" s="25"/>
      <c r="DA88" s="25"/>
      <c r="DB88" s="25"/>
      <c r="DC88" s="25"/>
      <c r="DD88" s="25"/>
      <c r="DE88" s="25"/>
      <c r="DF88" s="25"/>
      <c r="DG88" s="25"/>
      <c r="DH88" s="25"/>
      <c r="DI88" s="25"/>
      <c r="DJ88" s="25"/>
      <c r="DK88" s="25"/>
      <c r="DM88" s="25"/>
      <c r="DN88" s="25"/>
      <c r="DO88" s="25"/>
      <c r="DP88" s="25"/>
      <c r="DQ88" s="25"/>
      <c r="DR88" s="25"/>
      <c r="DS88" s="25"/>
      <c r="DT88" s="25"/>
      <c r="DU88" s="25"/>
      <c r="DV88" s="25"/>
      <c r="DW88" s="25"/>
      <c r="DX88" s="25"/>
      <c r="DY88" s="25"/>
      <c r="DZ88" s="25"/>
      <c r="EA88" s="25"/>
      <c r="EB88" s="25"/>
      <c r="EC88" s="25"/>
      <c r="ED88" s="25"/>
      <c r="EE88" s="25"/>
      <c r="EF88" s="25"/>
      <c r="EG88" s="25"/>
      <c r="EI88" s="25"/>
      <c r="EJ88" s="25"/>
      <c r="EK88" s="25"/>
      <c r="EL88" s="25"/>
      <c r="EM88" s="25"/>
      <c r="EN88" s="25"/>
      <c r="EO88" s="25"/>
      <c r="EP88" s="25"/>
      <c r="EQ88" s="25"/>
      <c r="ER88" s="25"/>
      <c r="ES88" s="25"/>
      <c r="ET88" s="25"/>
      <c r="EU88" s="25"/>
      <c r="EV88" s="25"/>
      <c r="EW88" s="25"/>
      <c r="EX88" s="25"/>
      <c r="EY88" s="25"/>
      <c r="EZ88" s="25"/>
      <c r="FA88" s="25"/>
      <c r="FB88" s="25"/>
      <c r="FC88" s="25"/>
      <c r="FE88" s="25"/>
      <c r="FF88" s="25"/>
      <c r="FG88" s="25"/>
      <c r="FH88" s="25"/>
      <c r="FI88" s="25"/>
      <c r="FJ88" s="25"/>
      <c r="FK88" s="25"/>
      <c r="FL88" s="25"/>
      <c r="FM88" s="25"/>
      <c r="FN88" s="25"/>
      <c r="FO88" s="25"/>
      <c r="FP88" s="25"/>
      <c r="FQ88" s="25"/>
      <c r="FR88" s="25"/>
      <c r="FS88" s="25"/>
      <c r="FT88" s="25"/>
      <c r="FU88" s="25"/>
      <c r="FV88" s="25"/>
      <c r="FW88" s="25"/>
      <c r="FX88" s="25"/>
      <c r="FY88" s="25"/>
      <c r="GA88" s="25"/>
      <c r="GB88" s="25"/>
      <c r="GC88" s="25"/>
      <c r="GD88" s="25"/>
      <c r="GE88" s="25"/>
      <c r="GF88" s="25"/>
      <c r="GG88" s="25"/>
      <c r="GH88" s="25"/>
      <c r="GI88" s="25"/>
      <c r="GJ88" s="25"/>
      <c r="GK88" s="25"/>
      <c r="GL88" s="25"/>
      <c r="GM88" s="25"/>
      <c r="GN88" s="25"/>
      <c r="GO88" s="25"/>
      <c r="GP88" s="25"/>
      <c r="GQ88" s="25"/>
      <c r="GR88" s="25"/>
      <c r="GS88" s="25"/>
      <c r="GT88" s="25"/>
      <c r="GU88" s="25"/>
      <c r="GW88" s="25"/>
      <c r="GX88" s="25"/>
      <c r="GY88" s="25"/>
      <c r="GZ88" s="25"/>
      <c r="HA88" s="25"/>
      <c r="HB88" s="25"/>
      <c r="HC88" s="25"/>
      <c r="HD88" s="25"/>
      <c r="HE88" s="25"/>
      <c r="HF88" s="25"/>
      <c r="HG88" s="25"/>
      <c r="HH88" s="25"/>
      <c r="HI88" s="25"/>
      <c r="HJ88" s="25"/>
      <c r="HK88" s="25"/>
      <c r="HL88" s="25"/>
      <c r="HM88" s="25"/>
      <c r="HN88" s="25"/>
      <c r="HO88" s="25"/>
      <c r="HP88" s="25"/>
      <c r="HQ88" s="25"/>
      <c r="HS88" s="25"/>
      <c r="HT88" s="25"/>
      <c r="HU88" s="25"/>
      <c r="HV88" s="25"/>
      <c r="HW88" s="25"/>
      <c r="HX88" s="25"/>
      <c r="HY88" s="25"/>
      <c r="HZ88" s="25"/>
      <c r="IA88" s="25"/>
      <c r="IB88" s="25"/>
      <c r="IC88" s="25"/>
      <c r="ID88" s="25"/>
      <c r="IE88" s="25"/>
      <c r="IF88" s="25"/>
      <c r="IG88" s="25"/>
      <c r="IH88" s="25"/>
      <c r="II88" s="25"/>
      <c r="IJ88" s="25"/>
      <c r="IK88" s="25"/>
      <c r="IL88" s="25"/>
      <c r="IM88" s="25"/>
    </row>
    <row r="89" spans="1:247">
      <c r="A89" s="20"/>
      <c r="B89" s="20"/>
      <c r="C89" s="19"/>
      <c r="D89" s="19"/>
      <c r="E89" s="19"/>
      <c r="F89" s="19"/>
      <c r="G89" s="19"/>
      <c r="H89" s="19"/>
      <c r="I89" s="98"/>
      <c r="J89" s="19"/>
      <c r="K89" s="19"/>
      <c r="L89" s="98"/>
      <c r="M89" s="19"/>
      <c r="N89" s="19"/>
      <c r="O89" s="98"/>
      <c r="P89" s="19"/>
      <c r="Q89" s="19"/>
      <c r="R89" s="98"/>
      <c r="S89" s="19"/>
      <c r="T89" s="19"/>
      <c r="U89" s="98"/>
      <c r="V89" s="19"/>
      <c r="W89" s="19"/>
      <c r="X89" s="98"/>
      <c r="Y89" s="19"/>
      <c r="Z89" s="19"/>
      <c r="AA89" s="98"/>
      <c r="AB89" s="98"/>
      <c r="AC89" s="19"/>
      <c r="AD89" s="19"/>
      <c r="AE89" s="98"/>
      <c r="AF89" s="19"/>
      <c r="AG89" s="19"/>
      <c r="AH89" s="98"/>
      <c r="AI89" s="19"/>
      <c r="AJ89" s="19"/>
      <c r="AK89" s="98"/>
      <c r="AL89" s="19"/>
      <c r="AM89" s="19"/>
      <c r="AN89" s="98"/>
      <c r="AO89" s="19"/>
      <c r="AP89" s="19"/>
      <c r="AQ89" s="98"/>
      <c r="AS89" s="19"/>
      <c r="AT89" s="98"/>
      <c r="AV89" s="19"/>
      <c r="AW89" s="98"/>
      <c r="AX89" s="98"/>
      <c r="AZ89" s="25"/>
      <c r="BA89" s="25"/>
      <c r="BB89" s="25"/>
      <c r="BC89" s="25"/>
      <c r="BD89" s="25"/>
      <c r="BE89" s="25"/>
      <c r="BF89" s="25"/>
      <c r="BG89" s="25"/>
      <c r="BH89" s="25"/>
      <c r="BI89" s="25"/>
      <c r="BJ89" s="25"/>
      <c r="BK89" s="25"/>
      <c r="BL89" s="25"/>
      <c r="BM89" s="25"/>
      <c r="BN89" s="25"/>
      <c r="BO89" s="25"/>
      <c r="BP89" s="25"/>
      <c r="BQ89" s="25"/>
      <c r="BR89" s="25"/>
      <c r="BS89" s="25"/>
      <c r="BT89" s="25"/>
      <c r="BU89" s="25"/>
      <c r="BV89" s="25"/>
      <c r="BW89" s="25"/>
      <c r="BX89" s="25"/>
      <c r="BY89" s="25"/>
      <c r="BZ89" s="25"/>
      <c r="CA89" s="25"/>
      <c r="CB89" s="25"/>
      <c r="CC89" s="25"/>
      <c r="CD89" s="25"/>
      <c r="CE89" s="25"/>
      <c r="CF89" s="25"/>
      <c r="CG89" s="25"/>
      <c r="CH89" s="25"/>
      <c r="CI89" s="25"/>
      <c r="CJ89" s="25"/>
      <c r="CK89" s="25"/>
      <c r="CL89" s="25"/>
      <c r="CM89" s="25"/>
      <c r="CN89" s="25"/>
      <c r="CO89" s="25"/>
      <c r="CP89" s="25"/>
      <c r="CQ89" s="25"/>
      <c r="CR89" s="25"/>
      <c r="CS89" s="25"/>
      <c r="CT89" s="25"/>
      <c r="CU89" s="25"/>
      <c r="CV89" s="25"/>
      <c r="CW89" s="25"/>
      <c r="CX89" s="25"/>
      <c r="CY89" s="25"/>
      <c r="CZ89" s="25"/>
      <c r="DA89" s="25"/>
      <c r="DB89" s="25"/>
      <c r="DC89" s="25"/>
      <c r="DD89" s="25"/>
      <c r="DE89" s="25"/>
      <c r="DF89" s="25"/>
      <c r="DG89" s="25"/>
      <c r="DH89" s="25"/>
      <c r="DI89" s="25"/>
      <c r="DJ89" s="25"/>
      <c r="DK89" s="25"/>
      <c r="DM89" s="25"/>
      <c r="DN89" s="25"/>
      <c r="DO89" s="25"/>
      <c r="DP89" s="25"/>
      <c r="DQ89" s="25"/>
      <c r="DR89" s="25"/>
      <c r="DS89" s="25"/>
      <c r="DT89" s="25"/>
      <c r="DU89" s="25"/>
      <c r="DV89" s="25"/>
      <c r="DW89" s="25"/>
      <c r="DX89" s="25"/>
      <c r="DY89" s="25"/>
      <c r="DZ89" s="25"/>
      <c r="EA89" s="25"/>
      <c r="EB89" s="25"/>
      <c r="EC89" s="25"/>
      <c r="ED89" s="25"/>
      <c r="EE89" s="25"/>
      <c r="EF89" s="25"/>
      <c r="EG89" s="25"/>
      <c r="EI89" s="25"/>
      <c r="EJ89" s="25"/>
      <c r="EK89" s="25"/>
      <c r="EL89" s="25"/>
      <c r="EM89" s="25"/>
      <c r="EN89" s="25"/>
      <c r="EO89" s="25"/>
      <c r="EP89" s="25"/>
      <c r="EQ89" s="25"/>
      <c r="ER89" s="25"/>
      <c r="ES89" s="25"/>
      <c r="ET89" s="25"/>
      <c r="EU89" s="25"/>
      <c r="EV89" s="25"/>
      <c r="EW89" s="25"/>
      <c r="EX89" s="25"/>
      <c r="EY89" s="25"/>
      <c r="EZ89" s="25"/>
      <c r="FA89" s="25"/>
      <c r="FB89" s="25"/>
      <c r="FC89" s="25"/>
      <c r="FE89" s="25"/>
      <c r="FF89" s="25"/>
      <c r="FG89" s="25"/>
      <c r="FH89" s="25"/>
      <c r="FI89" s="25"/>
      <c r="FJ89" s="25"/>
      <c r="FK89" s="25"/>
      <c r="FL89" s="25"/>
      <c r="FM89" s="25"/>
      <c r="FN89" s="25"/>
      <c r="FO89" s="25"/>
      <c r="FP89" s="25"/>
      <c r="FQ89" s="25"/>
      <c r="FR89" s="25"/>
      <c r="FS89" s="25"/>
      <c r="FT89" s="25"/>
      <c r="FU89" s="25"/>
      <c r="FV89" s="25"/>
      <c r="FW89" s="25"/>
      <c r="FX89" s="25"/>
      <c r="FY89" s="25"/>
      <c r="GA89" s="25"/>
      <c r="GB89" s="25"/>
      <c r="GC89" s="25"/>
      <c r="GD89" s="25"/>
      <c r="GE89" s="25"/>
      <c r="GF89" s="25"/>
      <c r="GG89" s="25"/>
      <c r="GH89" s="25"/>
      <c r="GI89" s="25"/>
      <c r="GJ89" s="25"/>
      <c r="GK89" s="25"/>
      <c r="GL89" s="25"/>
      <c r="GM89" s="25"/>
      <c r="GN89" s="25"/>
      <c r="GO89" s="25"/>
      <c r="GP89" s="25"/>
      <c r="GQ89" s="25"/>
      <c r="GR89" s="25"/>
      <c r="GS89" s="25"/>
      <c r="GT89" s="25"/>
      <c r="GU89" s="25"/>
      <c r="GW89" s="25"/>
      <c r="GX89" s="25"/>
      <c r="GY89" s="25"/>
      <c r="GZ89" s="25"/>
      <c r="HA89" s="25"/>
      <c r="HB89" s="25"/>
      <c r="HC89" s="25"/>
      <c r="HD89" s="25"/>
      <c r="HE89" s="25"/>
      <c r="HF89" s="25"/>
      <c r="HG89" s="25"/>
      <c r="HH89" s="25"/>
      <c r="HI89" s="25"/>
      <c r="HJ89" s="25"/>
      <c r="HK89" s="25"/>
      <c r="HL89" s="25"/>
      <c r="HM89" s="25"/>
      <c r="HN89" s="25"/>
      <c r="HO89" s="25"/>
      <c r="HP89" s="25"/>
      <c r="HQ89" s="25"/>
      <c r="HS89" s="25"/>
      <c r="HT89" s="25"/>
      <c r="HU89" s="25"/>
      <c r="HV89" s="25"/>
      <c r="HW89" s="25"/>
      <c r="HX89" s="25"/>
      <c r="HY89" s="25"/>
      <c r="HZ89" s="25"/>
      <c r="IA89" s="25"/>
      <c r="IB89" s="25"/>
      <c r="IC89" s="25"/>
      <c r="ID89" s="25"/>
      <c r="IE89" s="25"/>
      <c r="IF89" s="25"/>
      <c r="IG89" s="25"/>
      <c r="IH89" s="25"/>
      <c r="II89" s="25"/>
      <c r="IJ89" s="25"/>
      <c r="IK89" s="25"/>
      <c r="IL89" s="25"/>
      <c r="IM89" s="25"/>
    </row>
    <row r="90" spans="1:247">
      <c r="A90" s="20"/>
      <c r="B90" s="20"/>
      <c r="C90" s="19"/>
      <c r="D90" s="19"/>
      <c r="E90" s="19"/>
      <c r="F90" s="19"/>
      <c r="G90" s="19"/>
      <c r="H90" s="19"/>
      <c r="I90" s="98"/>
      <c r="J90" s="19"/>
      <c r="K90" s="19"/>
      <c r="L90" s="98"/>
      <c r="M90" s="19"/>
      <c r="N90" s="19"/>
      <c r="O90" s="98"/>
      <c r="P90" s="19"/>
      <c r="Q90" s="19"/>
      <c r="R90" s="98"/>
      <c r="S90" s="19"/>
      <c r="T90" s="19"/>
      <c r="U90" s="98"/>
      <c r="V90" s="19"/>
      <c r="W90" s="19"/>
      <c r="X90" s="98"/>
      <c r="Y90" s="19"/>
      <c r="Z90" s="19"/>
      <c r="AA90" s="98"/>
      <c r="AB90" s="98"/>
      <c r="AC90" s="19"/>
      <c r="AD90" s="19"/>
      <c r="AE90" s="98"/>
      <c r="AF90" s="19"/>
      <c r="AG90" s="19"/>
      <c r="AH90" s="98"/>
      <c r="AI90" s="19"/>
      <c r="AJ90" s="19"/>
      <c r="AK90" s="98"/>
      <c r="AL90" s="19"/>
      <c r="AM90" s="19"/>
      <c r="AN90" s="98"/>
      <c r="AO90" s="19"/>
      <c r="AP90" s="19"/>
      <c r="AQ90" s="98"/>
      <c r="AS90" s="19"/>
      <c r="AT90" s="98"/>
      <c r="AV90" s="19"/>
      <c r="AW90" s="98"/>
      <c r="AX90" s="98"/>
      <c r="AZ90" s="25"/>
      <c r="BA90" s="25"/>
      <c r="BB90" s="25"/>
      <c r="BC90" s="25"/>
      <c r="BD90" s="25"/>
      <c r="BE90" s="25"/>
      <c r="BF90" s="25"/>
      <c r="BG90" s="25"/>
      <c r="BH90" s="25"/>
      <c r="BI90" s="25"/>
      <c r="BJ90" s="25"/>
      <c r="BK90" s="25"/>
      <c r="BL90" s="25"/>
      <c r="BM90" s="25"/>
      <c r="BN90" s="25"/>
      <c r="BO90" s="25"/>
      <c r="BP90" s="25"/>
      <c r="BQ90" s="25"/>
      <c r="BR90" s="25"/>
      <c r="BS90" s="25"/>
      <c r="BT90" s="25"/>
      <c r="BU90" s="25"/>
      <c r="BV90" s="25"/>
      <c r="BW90" s="25"/>
      <c r="BX90" s="25"/>
      <c r="BY90" s="25"/>
      <c r="BZ90" s="25"/>
      <c r="CA90" s="25"/>
      <c r="CB90" s="25"/>
      <c r="CC90" s="25"/>
      <c r="CD90" s="25"/>
      <c r="CE90" s="25"/>
      <c r="CF90" s="25"/>
      <c r="CG90" s="25"/>
      <c r="CH90" s="25"/>
      <c r="CI90" s="25"/>
      <c r="CJ90" s="25"/>
      <c r="CK90" s="25"/>
      <c r="CL90" s="25"/>
      <c r="CM90" s="25"/>
      <c r="CN90" s="25"/>
      <c r="CO90" s="25"/>
      <c r="CP90" s="25"/>
      <c r="CQ90" s="25"/>
      <c r="CR90" s="25"/>
      <c r="CS90" s="25"/>
      <c r="CT90" s="25"/>
      <c r="CU90" s="25"/>
      <c r="CV90" s="25"/>
      <c r="CW90" s="25"/>
      <c r="CX90" s="25"/>
      <c r="CY90" s="25"/>
      <c r="CZ90" s="25"/>
      <c r="DA90" s="25"/>
      <c r="DB90" s="25"/>
      <c r="DC90" s="25"/>
      <c r="DD90" s="25"/>
      <c r="DE90" s="25"/>
      <c r="DF90" s="25"/>
      <c r="DG90" s="25"/>
      <c r="DH90" s="25"/>
      <c r="DI90" s="25"/>
      <c r="DJ90" s="25"/>
      <c r="DK90" s="25"/>
      <c r="DM90" s="25"/>
      <c r="DN90" s="25"/>
      <c r="DO90" s="25"/>
      <c r="DP90" s="25"/>
      <c r="DQ90" s="25"/>
      <c r="DR90" s="25"/>
      <c r="DS90" s="25"/>
      <c r="DT90" s="25"/>
      <c r="DU90" s="25"/>
      <c r="DV90" s="25"/>
      <c r="DW90" s="25"/>
      <c r="DX90" s="25"/>
      <c r="DY90" s="25"/>
      <c r="DZ90" s="25"/>
      <c r="EA90" s="25"/>
      <c r="EB90" s="25"/>
      <c r="EC90" s="25"/>
      <c r="ED90" s="25"/>
      <c r="EE90" s="25"/>
      <c r="EF90" s="25"/>
      <c r="EG90" s="25"/>
      <c r="EI90" s="25"/>
      <c r="EJ90" s="25"/>
      <c r="EK90" s="25"/>
      <c r="EL90" s="25"/>
      <c r="EM90" s="25"/>
      <c r="EN90" s="25"/>
      <c r="EO90" s="25"/>
      <c r="EP90" s="25"/>
      <c r="EQ90" s="25"/>
      <c r="ER90" s="25"/>
      <c r="ES90" s="25"/>
      <c r="ET90" s="25"/>
      <c r="EU90" s="25"/>
      <c r="EV90" s="25"/>
      <c r="EW90" s="25"/>
      <c r="EX90" s="25"/>
      <c r="EY90" s="25"/>
      <c r="EZ90" s="25"/>
      <c r="FA90" s="25"/>
      <c r="FB90" s="25"/>
      <c r="FC90" s="25"/>
      <c r="FE90" s="25"/>
      <c r="FF90" s="25"/>
      <c r="FG90" s="25"/>
      <c r="FH90" s="25"/>
      <c r="FI90" s="25"/>
      <c r="FJ90" s="25"/>
      <c r="FK90" s="25"/>
      <c r="FL90" s="25"/>
      <c r="FM90" s="25"/>
      <c r="FN90" s="25"/>
      <c r="FO90" s="25"/>
      <c r="FP90" s="25"/>
      <c r="FQ90" s="25"/>
      <c r="FR90" s="25"/>
      <c r="FS90" s="25"/>
      <c r="FT90" s="25"/>
      <c r="FU90" s="25"/>
      <c r="FV90" s="25"/>
      <c r="FW90" s="25"/>
      <c r="FX90" s="25"/>
      <c r="FY90" s="25"/>
      <c r="GA90" s="25"/>
      <c r="GB90" s="25"/>
      <c r="GC90" s="25"/>
      <c r="GD90" s="25"/>
      <c r="GE90" s="25"/>
      <c r="GF90" s="25"/>
      <c r="GG90" s="25"/>
      <c r="GH90" s="25"/>
      <c r="GI90" s="25"/>
      <c r="GJ90" s="25"/>
      <c r="GK90" s="25"/>
      <c r="GL90" s="25"/>
      <c r="GM90" s="25"/>
      <c r="GN90" s="25"/>
      <c r="GO90" s="25"/>
      <c r="GP90" s="25"/>
      <c r="GQ90" s="25"/>
      <c r="GR90" s="25"/>
      <c r="GS90" s="25"/>
      <c r="GT90" s="25"/>
      <c r="GU90" s="25"/>
      <c r="GW90" s="25"/>
      <c r="GX90" s="25"/>
      <c r="GY90" s="25"/>
      <c r="GZ90" s="25"/>
      <c r="HA90" s="25"/>
      <c r="HB90" s="25"/>
      <c r="HC90" s="25"/>
      <c r="HD90" s="25"/>
      <c r="HE90" s="25"/>
      <c r="HF90" s="25"/>
      <c r="HG90" s="25"/>
      <c r="HH90" s="25"/>
      <c r="HI90" s="25"/>
      <c r="HJ90" s="25"/>
      <c r="HK90" s="25"/>
      <c r="HL90" s="25"/>
      <c r="HM90" s="25"/>
      <c r="HN90" s="25"/>
      <c r="HO90" s="25"/>
      <c r="HP90" s="25"/>
      <c r="HQ90" s="25"/>
      <c r="HS90" s="25"/>
      <c r="HT90" s="25"/>
      <c r="HU90" s="25"/>
      <c r="HV90" s="25"/>
      <c r="HW90" s="25"/>
      <c r="HX90" s="25"/>
      <c r="HY90" s="25"/>
      <c r="HZ90" s="25"/>
      <c r="IA90" s="25"/>
      <c r="IB90" s="25"/>
      <c r="IC90" s="25"/>
      <c r="ID90" s="25"/>
      <c r="IE90" s="25"/>
      <c r="IF90" s="25"/>
      <c r="IG90" s="25"/>
      <c r="IH90" s="25"/>
      <c r="II90" s="25"/>
      <c r="IJ90" s="25"/>
      <c r="IK90" s="25"/>
      <c r="IL90" s="25"/>
      <c r="IM90" s="25"/>
    </row>
    <row r="91" spans="1:247">
      <c r="A91" s="20"/>
      <c r="B91" s="20"/>
      <c r="C91" s="19"/>
      <c r="D91" s="19"/>
      <c r="E91" s="19"/>
      <c r="F91" s="19"/>
      <c r="G91" s="19"/>
      <c r="H91" s="19"/>
      <c r="I91" s="98"/>
      <c r="J91" s="19"/>
      <c r="K91" s="19"/>
      <c r="L91" s="98"/>
      <c r="M91" s="19"/>
      <c r="N91" s="19"/>
      <c r="O91" s="98"/>
      <c r="P91" s="19"/>
      <c r="Q91" s="19"/>
      <c r="R91" s="98"/>
      <c r="S91" s="19"/>
      <c r="T91" s="19"/>
      <c r="U91" s="98"/>
      <c r="V91" s="19"/>
      <c r="W91" s="19"/>
      <c r="X91" s="98"/>
      <c r="Y91" s="19"/>
      <c r="Z91" s="19"/>
      <c r="AA91" s="98"/>
      <c r="AB91" s="98"/>
      <c r="AC91" s="19"/>
      <c r="AD91" s="19"/>
      <c r="AE91" s="98"/>
      <c r="AF91" s="19"/>
      <c r="AG91" s="19"/>
      <c r="AH91" s="98"/>
      <c r="AI91" s="19"/>
      <c r="AJ91" s="19"/>
      <c r="AK91" s="98"/>
      <c r="AL91" s="19"/>
      <c r="AM91" s="19"/>
      <c r="AN91" s="98"/>
      <c r="AO91" s="19"/>
      <c r="AP91" s="19"/>
      <c r="AQ91" s="98"/>
      <c r="AS91" s="19"/>
      <c r="AT91" s="98"/>
      <c r="AV91" s="19"/>
      <c r="AW91" s="98"/>
      <c r="AX91" s="98"/>
      <c r="AZ91" s="25"/>
      <c r="BA91" s="25"/>
      <c r="BB91" s="25"/>
      <c r="BC91" s="25"/>
      <c r="BD91" s="25"/>
      <c r="BE91" s="25"/>
      <c r="BF91" s="25"/>
      <c r="BG91" s="25"/>
      <c r="BH91" s="25"/>
      <c r="BI91" s="25"/>
      <c r="BJ91" s="25"/>
      <c r="BK91" s="25"/>
      <c r="BL91" s="25"/>
      <c r="BM91" s="25"/>
      <c r="BN91" s="25"/>
      <c r="BO91" s="25"/>
      <c r="BP91" s="25"/>
      <c r="BQ91" s="25"/>
      <c r="BR91" s="25"/>
      <c r="BS91" s="25"/>
      <c r="BT91" s="25"/>
      <c r="BU91" s="25"/>
      <c r="BV91" s="25"/>
      <c r="BW91" s="25"/>
      <c r="BX91" s="25"/>
      <c r="BY91" s="25"/>
      <c r="BZ91" s="25"/>
      <c r="CA91" s="25"/>
      <c r="CB91" s="25"/>
      <c r="CC91" s="25"/>
      <c r="CD91" s="25"/>
      <c r="CE91" s="25"/>
      <c r="CF91" s="25"/>
      <c r="CG91" s="25"/>
      <c r="CH91" s="25"/>
      <c r="CI91" s="25"/>
      <c r="CJ91" s="25"/>
      <c r="CK91" s="25"/>
      <c r="CL91" s="25"/>
      <c r="CM91" s="25"/>
      <c r="CN91" s="25"/>
      <c r="CO91" s="25"/>
      <c r="CP91" s="25"/>
      <c r="CQ91" s="25"/>
      <c r="CR91" s="25"/>
      <c r="CS91" s="25"/>
      <c r="CT91" s="25"/>
      <c r="CU91" s="25"/>
      <c r="CV91" s="25"/>
      <c r="CW91" s="25"/>
      <c r="CX91" s="25"/>
      <c r="CY91" s="25"/>
      <c r="CZ91" s="25"/>
      <c r="DA91" s="25"/>
      <c r="DB91" s="25"/>
      <c r="DC91" s="25"/>
      <c r="DD91" s="25"/>
      <c r="DE91" s="25"/>
      <c r="DF91" s="25"/>
      <c r="DG91" s="25"/>
      <c r="DH91" s="25"/>
      <c r="DI91" s="25"/>
      <c r="DJ91" s="25"/>
      <c r="DK91" s="25"/>
      <c r="DM91" s="25"/>
      <c r="DN91" s="25"/>
      <c r="DO91" s="25"/>
      <c r="DP91" s="25"/>
      <c r="DQ91" s="25"/>
      <c r="DR91" s="25"/>
      <c r="DS91" s="25"/>
      <c r="DT91" s="25"/>
      <c r="DU91" s="25"/>
      <c r="DV91" s="25"/>
      <c r="DW91" s="25"/>
      <c r="DX91" s="25"/>
      <c r="DY91" s="25"/>
      <c r="DZ91" s="25"/>
      <c r="EA91" s="25"/>
      <c r="EB91" s="25"/>
      <c r="EC91" s="25"/>
      <c r="ED91" s="25"/>
      <c r="EE91" s="25"/>
      <c r="EF91" s="25"/>
      <c r="EG91" s="25"/>
      <c r="EI91" s="25"/>
      <c r="EJ91" s="25"/>
      <c r="EK91" s="25"/>
      <c r="EL91" s="25"/>
      <c r="EM91" s="25"/>
      <c r="EN91" s="25"/>
      <c r="EO91" s="25"/>
      <c r="EP91" s="25"/>
      <c r="EQ91" s="25"/>
      <c r="ER91" s="25"/>
      <c r="ES91" s="25"/>
      <c r="ET91" s="25"/>
      <c r="EU91" s="25"/>
      <c r="EV91" s="25"/>
      <c r="EW91" s="25"/>
      <c r="EX91" s="25"/>
      <c r="EY91" s="25"/>
      <c r="EZ91" s="25"/>
      <c r="FA91" s="25"/>
      <c r="FB91" s="25"/>
      <c r="FC91" s="25"/>
      <c r="FE91" s="25"/>
      <c r="FF91" s="25"/>
      <c r="FG91" s="25"/>
      <c r="FH91" s="25"/>
      <c r="FI91" s="25"/>
      <c r="FJ91" s="25"/>
      <c r="FK91" s="25"/>
      <c r="FL91" s="25"/>
      <c r="FM91" s="25"/>
      <c r="FN91" s="25"/>
      <c r="FO91" s="25"/>
      <c r="FP91" s="25"/>
      <c r="FQ91" s="25"/>
      <c r="FR91" s="25"/>
      <c r="FS91" s="25"/>
      <c r="FT91" s="25"/>
      <c r="FU91" s="25"/>
      <c r="FV91" s="25"/>
      <c r="FW91" s="25"/>
      <c r="FX91" s="25"/>
      <c r="FY91" s="25"/>
      <c r="GA91" s="25"/>
      <c r="GB91" s="25"/>
      <c r="GC91" s="25"/>
      <c r="GD91" s="25"/>
      <c r="GE91" s="25"/>
      <c r="GF91" s="25"/>
      <c r="GG91" s="25"/>
      <c r="GH91" s="25"/>
      <c r="GI91" s="25"/>
      <c r="GJ91" s="25"/>
      <c r="GK91" s="25"/>
      <c r="GL91" s="25"/>
      <c r="GM91" s="25"/>
      <c r="GN91" s="25"/>
      <c r="GO91" s="25"/>
      <c r="GP91" s="25"/>
      <c r="GQ91" s="25"/>
      <c r="GR91" s="25"/>
      <c r="GS91" s="25"/>
      <c r="GT91" s="25"/>
      <c r="GU91" s="25"/>
      <c r="GW91" s="25"/>
      <c r="GX91" s="25"/>
      <c r="GY91" s="25"/>
      <c r="GZ91" s="25"/>
      <c r="HA91" s="25"/>
      <c r="HB91" s="25"/>
      <c r="HC91" s="25"/>
      <c r="HD91" s="25"/>
      <c r="HE91" s="25"/>
      <c r="HF91" s="25"/>
      <c r="HG91" s="25"/>
      <c r="HH91" s="25"/>
      <c r="HI91" s="25"/>
      <c r="HJ91" s="25"/>
      <c r="HK91" s="25"/>
      <c r="HL91" s="25"/>
      <c r="HM91" s="25"/>
      <c r="HN91" s="25"/>
      <c r="HO91" s="25"/>
      <c r="HP91" s="25"/>
      <c r="HQ91" s="25"/>
      <c r="HS91" s="25"/>
      <c r="HT91" s="25"/>
      <c r="HU91" s="25"/>
      <c r="HV91" s="25"/>
      <c r="HW91" s="25"/>
      <c r="HX91" s="25"/>
      <c r="HY91" s="25"/>
      <c r="HZ91" s="25"/>
      <c r="IA91" s="25"/>
      <c r="IB91" s="25"/>
      <c r="IC91" s="25"/>
      <c r="ID91" s="25"/>
      <c r="IE91" s="25"/>
      <c r="IF91" s="25"/>
      <c r="IG91" s="25"/>
      <c r="IH91" s="25"/>
      <c r="II91" s="25"/>
      <c r="IJ91" s="25"/>
      <c r="IK91" s="25"/>
      <c r="IL91" s="25"/>
      <c r="IM91" s="25"/>
    </row>
    <row r="92" spans="1:247">
      <c r="A92" s="20"/>
      <c r="B92" s="20"/>
      <c r="C92" s="19"/>
      <c r="D92" s="19"/>
      <c r="E92" s="19"/>
      <c r="F92" s="19"/>
      <c r="G92" s="19"/>
      <c r="H92" s="19"/>
      <c r="I92" s="98"/>
      <c r="J92" s="19"/>
      <c r="K92" s="19"/>
      <c r="L92" s="98"/>
      <c r="M92" s="19"/>
      <c r="N92" s="19"/>
      <c r="O92" s="98"/>
      <c r="P92" s="19"/>
      <c r="Q92" s="19"/>
      <c r="R92" s="98"/>
      <c r="S92" s="19"/>
      <c r="T92" s="19"/>
      <c r="U92" s="98"/>
      <c r="V92" s="19"/>
      <c r="W92" s="19"/>
      <c r="X92" s="98"/>
      <c r="Y92" s="19"/>
      <c r="Z92" s="19"/>
      <c r="AA92" s="98"/>
      <c r="AB92" s="98"/>
      <c r="AC92" s="19"/>
      <c r="AD92" s="19"/>
      <c r="AE92" s="98"/>
      <c r="AF92" s="19"/>
      <c r="AG92" s="19"/>
      <c r="AH92" s="98"/>
      <c r="AI92" s="19"/>
      <c r="AJ92" s="19"/>
      <c r="AK92" s="98"/>
      <c r="AL92" s="19"/>
      <c r="AM92" s="19"/>
      <c r="AN92" s="98"/>
      <c r="AO92" s="19"/>
      <c r="AP92" s="19"/>
      <c r="AQ92" s="98"/>
      <c r="AS92" s="19"/>
      <c r="AT92" s="98"/>
      <c r="AV92" s="19"/>
      <c r="AW92" s="98"/>
      <c r="AX92" s="98"/>
      <c r="AZ92" s="25"/>
      <c r="BA92" s="25"/>
      <c r="BB92" s="25"/>
      <c r="BC92" s="25"/>
      <c r="BD92" s="25"/>
      <c r="BE92" s="25"/>
      <c r="BF92" s="25"/>
      <c r="BG92" s="25"/>
      <c r="BH92" s="25"/>
      <c r="BI92" s="25"/>
      <c r="BJ92" s="25"/>
      <c r="BK92" s="25"/>
      <c r="BL92" s="25"/>
      <c r="BM92" s="25"/>
      <c r="BN92" s="25"/>
      <c r="BO92" s="25"/>
      <c r="BP92" s="25"/>
      <c r="BQ92" s="25"/>
      <c r="BR92" s="25"/>
      <c r="BS92" s="25"/>
      <c r="BT92" s="25"/>
      <c r="BU92" s="25"/>
      <c r="BV92" s="25"/>
      <c r="BW92" s="25"/>
      <c r="BX92" s="25"/>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25"/>
      <c r="CZ92" s="25"/>
      <c r="DA92" s="25"/>
      <c r="DB92" s="25"/>
      <c r="DC92" s="25"/>
      <c r="DD92" s="25"/>
      <c r="DE92" s="25"/>
      <c r="DF92" s="25"/>
      <c r="DG92" s="25"/>
      <c r="DH92" s="25"/>
      <c r="DI92" s="25"/>
      <c r="DJ92" s="25"/>
      <c r="DK92" s="25"/>
      <c r="DM92" s="25"/>
      <c r="DN92" s="25"/>
      <c r="DO92" s="25"/>
      <c r="DP92" s="25"/>
      <c r="DQ92" s="25"/>
      <c r="DR92" s="25"/>
      <c r="DS92" s="25"/>
      <c r="DT92" s="25"/>
      <c r="DU92" s="25"/>
      <c r="DV92" s="25"/>
      <c r="DW92" s="25"/>
      <c r="DX92" s="25"/>
      <c r="DY92" s="25"/>
      <c r="DZ92" s="25"/>
      <c r="EA92" s="25"/>
      <c r="EB92" s="25"/>
      <c r="EC92" s="25"/>
      <c r="ED92" s="25"/>
      <c r="EE92" s="25"/>
      <c r="EF92" s="25"/>
      <c r="EG92" s="25"/>
      <c r="EI92" s="25"/>
      <c r="EJ92" s="25"/>
      <c r="EK92" s="25"/>
      <c r="EL92" s="25"/>
      <c r="EM92" s="25"/>
      <c r="EN92" s="25"/>
      <c r="EO92" s="25"/>
      <c r="EP92" s="25"/>
      <c r="EQ92" s="25"/>
      <c r="ER92" s="25"/>
      <c r="ES92" s="25"/>
      <c r="ET92" s="25"/>
      <c r="EU92" s="25"/>
      <c r="EV92" s="25"/>
      <c r="EW92" s="25"/>
      <c r="EX92" s="25"/>
      <c r="EY92" s="25"/>
      <c r="EZ92" s="25"/>
      <c r="FA92" s="25"/>
      <c r="FB92" s="25"/>
      <c r="FC92" s="25"/>
      <c r="FE92" s="25"/>
      <c r="FF92" s="25"/>
      <c r="FG92" s="25"/>
      <c r="FH92" s="25"/>
      <c r="FI92" s="25"/>
      <c r="FJ92" s="25"/>
      <c r="FK92" s="25"/>
      <c r="FL92" s="25"/>
      <c r="FM92" s="25"/>
      <c r="FN92" s="25"/>
      <c r="FO92" s="25"/>
      <c r="FP92" s="25"/>
      <c r="FQ92" s="25"/>
      <c r="FR92" s="25"/>
      <c r="FS92" s="25"/>
      <c r="FT92" s="25"/>
      <c r="FU92" s="25"/>
      <c r="FV92" s="25"/>
      <c r="FW92" s="25"/>
      <c r="FX92" s="25"/>
      <c r="FY92" s="25"/>
      <c r="GA92" s="25"/>
      <c r="GB92" s="25"/>
      <c r="GC92" s="25"/>
      <c r="GD92" s="25"/>
      <c r="GE92" s="25"/>
      <c r="GF92" s="25"/>
      <c r="GG92" s="25"/>
      <c r="GH92" s="25"/>
      <c r="GI92" s="25"/>
      <c r="GJ92" s="25"/>
      <c r="GK92" s="25"/>
      <c r="GL92" s="25"/>
      <c r="GM92" s="25"/>
      <c r="GN92" s="25"/>
      <c r="GO92" s="25"/>
      <c r="GP92" s="25"/>
      <c r="GQ92" s="25"/>
      <c r="GR92" s="25"/>
      <c r="GS92" s="25"/>
      <c r="GT92" s="25"/>
      <c r="GU92" s="25"/>
      <c r="GW92" s="25"/>
      <c r="GX92" s="25"/>
      <c r="GY92" s="25"/>
      <c r="GZ92" s="25"/>
      <c r="HA92" s="25"/>
      <c r="HB92" s="25"/>
      <c r="HC92" s="25"/>
      <c r="HD92" s="25"/>
      <c r="HE92" s="25"/>
      <c r="HF92" s="25"/>
      <c r="HG92" s="25"/>
      <c r="HH92" s="25"/>
      <c r="HI92" s="25"/>
      <c r="HJ92" s="25"/>
      <c r="HK92" s="25"/>
      <c r="HL92" s="25"/>
      <c r="HM92" s="25"/>
      <c r="HN92" s="25"/>
      <c r="HO92" s="25"/>
      <c r="HP92" s="25"/>
      <c r="HQ92" s="25"/>
      <c r="HS92" s="25"/>
      <c r="HT92" s="25"/>
      <c r="HU92" s="25"/>
      <c r="HV92" s="25"/>
      <c r="HW92" s="25"/>
      <c r="HX92" s="25"/>
      <c r="HY92" s="25"/>
      <c r="HZ92" s="25"/>
      <c r="IA92" s="25"/>
      <c r="IB92" s="25"/>
      <c r="IC92" s="25"/>
      <c r="ID92" s="25"/>
      <c r="IE92" s="25"/>
      <c r="IF92" s="25"/>
      <c r="IG92" s="25"/>
      <c r="IH92" s="25"/>
      <c r="II92" s="25"/>
      <c r="IJ92" s="25"/>
      <c r="IK92" s="25"/>
      <c r="IL92" s="25"/>
      <c r="IM92" s="25"/>
    </row>
    <row r="93" spans="1:247">
      <c r="A93" s="20"/>
      <c r="B93" s="20"/>
      <c r="C93" s="19"/>
      <c r="D93" s="19"/>
      <c r="E93" s="19"/>
      <c r="F93" s="19"/>
      <c r="G93" s="19"/>
      <c r="H93" s="19"/>
      <c r="I93" s="98"/>
      <c r="J93" s="19"/>
      <c r="K93" s="19"/>
      <c r="L93" s="98"/>
      <c r="M93" s="19"/>
      <c r="N93" s="19"/>
      <c r="O93" s="98"/>
      <c r="P93" s="19"/>
      <c r="Q93" s="19"/>
      <c r="R93" s="98"/>
      <c r="S93" s="19"/>
      <c r="T93" s="19"/>
      <c r="U93" s="98"/>
      <c r="V93" s="19"/>
      <c r="W93" s="19"/>
      <c r="X93" s="98"/>
      <c r="Y93" s="19"/>
      <c r="Z93" s="19"/>
      <c r="AA93" s="98"/>
      <c r="AB93" s="98"/>
      <c r="AC93" s="19"/>
      <c r="AD93" s="19"/>
      <c r="AE93" s="98"/>
      <c r="AF93" s="19"/>
      <c r="AG93" s="19"/>
      <c r="AH93" s="98"/>
      <c r="AI93" s="19"/>
      <c r="AJ93" s="19"/>
      <c r="AK93" s="98"/>
      <c r="AL93" s="19"/>
      <c r="AM93" s="19"/>
      <c r="AN93" s="98"/>
      <c r="AO93" s="19"/>
      <c r="AP93" s="19"/>
      <c r="AQ93" s="98"/>
      <c r="AS93" s="19"/>
      <c r="AT93" s="98"/>
      <c r="AV93" s="19"/>
      <c r="AW93" s="98"/>
      <c r="AX93" s="98"/>
      <c r="AZ93" s="25"/>
      <c r="BA93" s="25"/>
      <c r="BB93" s="25"/>
      <c r="BC93" s="25"/>
      <c r="BD93" s="25"/>
      <c r="BE93" s="25"/>
      <c r="BF93" s="25"/>
      <c r="BG93" s="25"/>
      <c r="BH93" s="25"/>
      <c r="BI93" s="25"/>
      <c r="BJ93" s="25"/>
      <c r="BK93" s="25"/>
      <c r="BL93" s="25"/>
      <c r="BM93" s="25"/>
      <c r="BN93" s="25"/>
      <c r="BO93" s="25"/>
      <c r="BP93" s="25"/>
      <c r="BQ93" s="25"/>
      <c r="BR93" s="25"/>
      <c r="BS93" s="25"/>
      <c r="BT93" s="25"/>
      <c r="BU93" s="25"/>
      <c r="BV93" s="25"/>
      <c r="BW93" s="25"/>
      <c r="BX93" s="25"/>
      <c r="BY93" s="25"/>
      <c r="BZ93" s="25"/>
      <c r="CA93" s="25"/>
      <c r="CB93" s="25"/>
      <c r="CC93" s="25"/>
      <c r="CD93" s="25"/>
      <c r="CE93" s="25"/>
      <c r="CF93" s="25"/>
      <c r="CG93" s="25"/>
      <c r="CH93" s="25"/>
      <c r="CI93" s="25"/>
      <c r="CJ93" s="25"/>
      <c r="CK93" s="25"/>
      <c r="CL93" s="25"/>
      <c r="CM93" s="25"/>
      <c r="CN93" s="25"/>
      <c r="CO93" s="25"/>
      <c r="CP93" s="25"/>
      <c r="CQ93" s="25"/>
      <c r="CR93" s="25"/>
      <c r="CS93" s="25"/>
      <c r="CT93" s="25"/>
      <c r="CU93" s="25"/>
      <c r="CV93" s="25"/>
      <c r="CW93" s="25"/>
      <c r="CX93" s="25"/>
      <c r="CY93" s="25"/>
      <c r="CZ93" s="25"/>
      <c r="DA93" s="25"/>
      <c r="DB93" s="25"/>
      <c r="DC93" s="25"/>
      <c r="DD93" s="25"/>
      <c r="DE93" s="25"/>
      <c r="DF93" s="25"/>
      <c r="DG93" s="25"/>
      <c r="DH93" s="25"/>
      <c r="DI93" s="25"/>
      <c r="DJ93" s="25"/>
      <c r="DK93" s="25"/>
      <c r="DM93" s="25"/>
      <c r="DN93" s="25"/>
      <c r="DO93" s="25"/>
      <c r="DP93" s="25"/>
      <c r="DQ93" s="25"/>
      <c r="DR93" s="25"/>
      <c r="DS93" s="25"/>
      <c r="DT93" s="25"/>
      <c r="DU93" s="25"/>
      <c r="DV93" s="25"/>
      <c r="DW93" s="25"/>
      <c r="DX93" s="25"/>
      <c r="DY93" s="25"/>
      <c r="DZ93" s="25"/>
      <c r="EA93" s="25"/>
      <c r="EB93" s="25"/>
      <c r="EC93" s="25"/>
      <c r="ED93" s="25"/>
      <c r="EE93" s="25"/>
      <c r="EF93" s="25"/>
      <c r="EG93" s="25"/>
      <c r="EI93" s="25"/>
      <c r="EJ93" s="25"/>
      <c r="EK93" s="25"/>
      <c r="EL93" s="25"/>
      <c r="EM93" s="25"/>
      <c r="EN93" s="25"/>
      <c r="EO93" s="25"/>
      <c r="EP93" s="25"/>
      <c r="EQ93" s="25"/>
      <c r="ER93" s="25"/>
      <c r="ES93" s="25"/>
      <c r="ET93" s="25"/>
      <c r="EU93" s="25"/>
      <c r="EV93" s="25"/>
      <c r="EW93" s="25"/>
      <c r="EX93" s="25"/>
      <c r="EY93" s="25"/>
      <c r="EZ93" s="25"/>
      <c r="FA93" s="25"/>
      <c r="FB93" s="25"/>
      <c r="FC93" s="25"/>
      <c r="FE93" s="25"/>
      <c r="FF93" s="25"/>
      <c r="FG93" s="25"/>
      <c r="FH93" s="25"/>
      <c r="FI93" s="25"/>
      <c r="FJ93" s="25"/>
      <c r="FK93" s="25"/>
      <c r="FL93" s="25"/>
      <c r="FM93" s="25"/>
      <c r="FN93" s="25"/>
      <c r="FO93" s="25"/>
      <c r="FP93" s="25"/>
      <c r="FQ93" s="25"/>
      <c r="FR93" s="25"/>
      <c r="FS93" s="25"/>
      <c r="FT93" s="25"/>
      <c r="FU93" s="25"/>
      <c r="FV93" s="25"/>
      <c r="FW93" s="25"/>
      <c r="FX93" s="25"/>
      <c r="FY93" s="25"/>
      <c r="GA93" s="25"/>
      <c r="GB93" s="25"/>
      <c r="GC93" s="25"/>
      <c r="GD93" s="25"/>
      <c r="GE93" s="25"/>
      <c r="GF93" s="25"/>
      <c r="GG93" s="25"/>
      <c r="GH93" s="25"/>
      <c r="GI93" s="25"/>
      <c r="GJ93" s="25"/>
      <c r="GK93" s="25"/>
      <c r="GL93" s="25"/>
      <c r="GM93" s="25"/>
      <c r="GN93" s="25"/>
      <c r="GO93" s="25"/>
      <c r="GP93" s="25"/>
      <c r="GQ93" s="25"/>
      <c r="GR93" s="25"/>
      <c r="GS93" s="25"/>
      <c r="GT93" s="25"/>
      <c r="GU93" s="25"/>
      <c r="GW93" s="25"/>
      <c r="GX93" s="25"/>
      <c r="GY93" s="25"/>
      <c r="GZ93" s="25"/>
      <c r="HA93" s="25"/>
      <c r="HB93" s="25"/>
      <c r="HC93" s="25"/>
      <c r="HD93" s="25"/>
      <c r="HE93" s="25"/>
      <c r="HF93" s="25"/>
      <c r="HG93" s="25"/>
      <c r="HH93" s="25"/>
      <c r="HI93" s="25"/>
      <c r="HJ93" s="25"/>
      <c r="HK93" s="25"/>
      <c r="HL93" s="25"/>
      <c r="HM93" s="25"/>
      <c r="HN93" s="25"/>
      <c r="HO93" s="25"/>
      <c r="HP93" s="25"/>
      <c r="HQ93" s="25"/>
      <c r="HS93" s="25"/>
      <c r="HT93" s="25"/>
      <c r="HU93" s="25"/>
      <c r="HV93" s="25"/>
      <c r="HW93" s="25"/>
      <c r="HX93" s="25"/>
      <c r="HY93" s="25"/>
      <c r="HZ93" s="25"/>
      <c r="IA93" s="25"/>
      <c r="IB93" s="25"/>
      <c r="IC93" s="25"/>
      <c r="ID93" s="25"/>
      <c r="IE93" s="25"/>
      <c r="IF93" s="25"/>
      <c r="IG93" s="25"/>
      <c r="IH93" s="25"/>
      <c r="II93" s="25"/>
      <c r="IJ93" s="25"/>
      <c r="IK93" s="25"/>
      <c r="IL93" s="25"/>
      <c r="IM93" s="25"/>
    </row>
    <row r="94" spans="1:247">
      <c r="A94" s="20"/>
      <c r="B94" s="20"/>
      <c r="C94" s="19"/>
      <c r="D94" s="19"/>
      <c r="E94" s="19"/>
      <c r="F94" s="19"/>
      <c r="G94" s="19"/>
      <c r="H94" s="19"/>
      <c r="I94" s="98"/>
      <c r="J94" s="19"/>
      <c r="K94" s="19"/>
      <c r="L94" s="98"/>
      <c r="M94" s="19"/>
      <c r="N94" s="19"/>
      <c r="O94" s="98"/>
      <c r="P94" s="19"/>
      <c r="Q94" s="19"/>
      <c r="R94" s="98"/>
      <c r="S94" s="19"/>
      <c r="T94" s="19"/>
      <c r="U94" s="98"/>
      <c r="V94" s="19"/>
      <c r="W94" s="19"/>
      <c r="X94" s="98"/>
      <c r="Y94" s="19"/>
      <c r="Z94" s="19"/>
      <c r="AA94" s="98"/>
      <c r="AB94" s="98"/>
      <c r="AC94" s="19"/>
      <c r="AD94" s="19"/>
      <c r="AE94" s="98"/>
      <c r="AF94" s="19"/>
      <c r="AG94" s="19"/>
      <c r="AH94" s="98"/>
      <c r="AI94" s="19"/>
      <c r="AJ94" s="19"/>
      <c r="AK94" s="98"/>
      <c r="AL94" s="19"/>
      <c r="AM94" s="19"/>
      <c r="AN94" s="98"/>
      <c r="AO94" s="19"/>
      <c r="AP94" s="19"/>
      <c r="AQ94" s="98"/>
      <c r="AS94" s="19"/>
      <c r="AT94" s="98"/>
      <c r="AV94" s="19"/>
      <c r="AW94" s="98"/>
      <c r="AX94" s="98"/>
      <c r="AZ94" s="25"/>
      <c r="BA94" s="25"/>
      <c r="BB94" s="25"/>
      <c r="BC94" s="25"/>
      <c r="BD94" s="25"/>
      <c r="BE94" s="25"/>
      <c r="BF94" s="25"/>
      <c r="BG94" s="25"/>
      <c r="BH94" s="25"/>
      <c r="BI94" s="25"/>
      <c r="BJ94" s="25"/>
      <c r="BK94" s="25"/>
      <c r="BL94" s="25"/>
      <c r="BM94" s="25"/>
      <c r="BN94" s="25"/>
      <c r="BO94" s="25"/>
      <c r="BP94" s="25"/>
      <c r="BQ94" s="25"/>
      <c r="BR94" s="25"/>
      <c r="BS94" s="25"/>
      <c r="BT94" s="25"/>
      <c r="BU94" s="25"/>
      <c r="BV94" s="25"/>
      <c r="BW94" s="25"/>
      <c r="BX94" s="25"/>
      <c r="BY94" s="25"/>
      <c r="BZ94" s="25"/>
      <c r="CA94" s="25"/>
      <c r="CB94" s="25"/>
      <c r="CC94" s="25"/>
      <c r="CD94" s="25"/>
      <c r="CE94" s="25"/>
      <c r="CF94" s="25"/>
      <c r="CG94" s="25"/>
      <c r="CH94" s="25"/>
      <c r="CI94" s="25"/>
      <c r="CJ94" s="25"/>
      <c r="CK94" s="25"/>
      <c r="CL94" s="25"/>
      <c r="CM94" s="25"/>
      <c r="CN94" s="25"/>
      <c r="CO94" s="25"/>
      <c r="CP94" s="25"/>
      <c r="CQ94" s="25"/>
      <c r="CR94" s="25"/>
      <c r="CS94" s="25"/>
      <c r="CT94" s="25"/>
      <c r="CU94" s="25"/>
      <c r="CV94" s="25"/>
      <c r="CW94" s="25"/>
      <c r="CX94" s="25"/>
      <c r="CY94" s="25"/>
      <c r="CZ94" s="25"/>
      <c r="DA94" s="25"/>
      <c r="DB94" s="25"/>
      <c r="DC94" s="25"/>
      <c r="DD94" s="25"/>
      <c r="DE94" s="25"/>
      <c r="DF94" s="25"/>
      <c r="DG94" s="25"/>
      <c r="DH94" s="25"/>
      <c r="DI94" s="25"/>
      <c r="DJ94" s="25"/>
      <c r="DK94" s="25"/>
      <c r="DM94" s="25"/>
      <c r="DN94" s="25"/>
      <c r="DO94" s="25"/>
      <c r="DP94" s="25"/>
      <c r="DQ94" s="25"/>
      <c r="DR94" s="25"/>
      <c r="DS94" s="25"/>
      <c r="DT94" s="25"/>
      <c r="DU94" s="25"/>
      <c r="DV94" s="25"/>
      <c r="DW94" s="25"/>
      <c r="DX94" s="25"/>
      <c r="DY94" s="25"/>
      <c r="DZ94" s="25"/>
      <c r="EA94" s="25"/>
      <c r="EB94" s="25"/>
      <c r="EC94" s="25"/>
      <c r="ED94" s="25"/>
      <c r="EE94" s="25"/>
      <c r="EF94" s="25"/>
      <c r="EG94" s="25"/>
      <c r="EI94" s="25"/>
      <c r="EJ94" s="25"/>
      <c r="EK94" s="25"/>
      <c r="EL94" s="25"/>
      <c r="EM94" s="25"/>
      <c r="EN94" s="25"/>
      <c r="EO94" s="25"/>
      <c r="EP94" s="25"/>
      <c r="EQ94" s="25"/>
      <c r="ER94" s="25"/>
      <c r="ES94" s="25"/>
      <c r="ET94" s="25"/>
      <c r="EU94" s="25"/>
      <c r="EV94" s="25"/>
      <c r="EW94" s="25"/>
      <c r="EX94" s="25"/>
      <c r="EY94" s="25"/>
      <c r="EZ94" s="25"/>
      <c r="FA94" s="25"/>
      <c r="FB94" s="25"/>
      <c r="FC94" s="25"/>
      <c r="FE94" s="25"/>
      <c r="FF94" s="25"/>
      <c r="FG94" s="25"/>
      <c r="FH94" s="25"/>
      <c r="FI94" s="25"/>
      <c r="FJ94" s="25"/>
      <c r="FK94" s="25"/>
      <c r="FL94" s="25"/>
      <c r="FM94" s="25"/>
      <c r="FN94" s="25"/>
      <c r="FO94" s="25"/>
      <c r="FP94" s="25"/>
      <c r="FQ94" s="25"/>
      <c r="FR94" s="25"/>
      <c r="FS94" s="25"/>
      <c r="FT94" s="25"/>
      <c r="FU94" s="25"/>
      <c r="FV94" s="25"/>
      <c r="FW94" s="25"/>
      <c r="FX94" s="25"/>
      <c r="FY94" s="25"/>
      <c r="GA94" s="25"/>
      <c r="GB94" s="25"/>
      <c r="GC94" s="25"/>
      <c r="GD94" s="25"/>
      <c r="GE94" s="25"/>
      <c r="GF94" s="25"/>
      <c r="GG94" s="25"/>
      <c r="GH94" s="25"/>
      <c r="GI94" s="25"/>
      <c r="GJ94" s="25"/>
      <c r="GK94" s="25"/>
      <c r="GL94" s="25"/>
      <c r="GM94" s="25"/>
      <c r="GN94" s="25"/>
      <c r="GO94" s="25"/>
      <c r="GP94" s="25"/>
      <c r="GQ94" s="25"/>
      <c r="GR94" s="25"/>
      <c r="GS94" s="25"/>
      <c r="GT94" s="25"/>
      <c r="GU94" s="25"/>
      <c r="GW94" s="25"/>
      <c r="GX94" s="25"/>
      <c r="GY94" s="25"/>
      <c r="GZ94" s="25"/>
      <c r="HA94" s="25"/>
      <c r="HB94" s="25"/>
      <c r="HC94" s="25"/>
      <c r="HD94" s="25"/>
      <c r="HE94" s="25"/>
      <c r="HF94" s="25"/>
      <c r="HG94" s="25"/>
      <c r="HH94" s="25"/>
      <c r="HI94" s="25"/>
      <c r="HJ94" s="25"/>
      <c r="HK94" s="25"/>
      <c r="HL94" s="25"/>
      <c r="HM94" s="25"/>
      <c r="HN94" s="25"/>
      <c r="HO94" s="25"/>
      <c r="HP94" s="25"/>
      <c r="HQ94" s="25"/>
      <c r="HS94" s="25"/>
      <c r="HT94" s="25"/>
      <c r="HU94" s="25"/>
      <c r="HV94" s="25"/>
      <c r="HW94" s="25"/>
      <c r="HX94" s="25"/>
      <c r="HY94" s="25"/>
      <c r="HZ94" s="25"/>
      <c r="IA94" s="25"/>
      <c r="IB94" s="25"/>
      <c r="IC94" s="25"/>
      <c r="ID94" s="25"/>
      <c r="IE94" s="25"/>
      <c r="IF94" s="25"/>
      <c r="IG94" s="25"/>
      <c r="IH94" s="25"/>
      <c r="II94" s="25"/>
      <c r="IJ94" s="25"/>
      <c r="IK94" s="25"/>
      <c r="IL94" s="25"/>
      <c r="IM94" s="25"/>
    </row>
    <row r="95" spans="1:247">
      <c r="A95" s="20"/>
      <c r="B95" s="20"/>
      <c r="C95" s="19"/>
      <c r="D95" s="19"/>
      <c r="E95" s="19"/>
      <c r="F95" s="19"/>
      <c r="G95" s="19"/>
      <c r="H95" s="19"/>
      <c r="I95" s="98"/>
      <c r="J95" s="19"/>
      <c r="K95" s="19"/>
      <c r="L95" s="98"/>
      <c r="M95" s="19"/>
      <c r="N95" s="19"/>
      <c r="O95" s="98"/>
      <c r="P95" s="19"/>
      <c r="Q95" s="19"/>
      <c r="R95" s="98"/>
      <c r="S95" s="19"/>
      <c r="T95" s="19"/>
      <c r="U95" s="98"/>
      <c r="V95" s="19"/>
      <c r="W95" s="19"/>
      <c r="X95" s="98"/>
      <c r="Y95" s="19"/>
      <c r="Z95" s="19"/>
      <c r="AA95" s="98"/>
      <c r="AB95" s="98"/>
      <c r="AC95" s="19"/>
      <c r="AD95" s="19"/>
      <c r="AE95" s="98"/>
      <c r="AF95" s="19"/>
      <c r="AG95" s="19"/>
      <c r="AH95" s="98"/>
      <c r="AI95" s="19"/>
      <c r="AJ95" s="19"/>
      <c r="AK95" s="98"/>
      <c r="AL95" s="19"/>
      <c r="AM95" s="19"/>
      <c r="AN95" s="98"/>
      <c r="AO95" s="19"/>
      <c r="AP95" s="19"/>
      <c r="AQ95" s="98"/>
      <c r="AS95" s="19"/>
      <c r="AT95" s="98"/>
      <c r="AV95" s="19"/>
      <c r="AW95" s="98"/>
      <c r="AX95" s="98"/>
      <c r="AZ95" s="25"/>
      <c r="BA95" s="25"/>
      <c r="BB95" s="25"/>
      <c r="BC95" s="25"/>
      <c r="BD95" s="25"/>
      <c r="BE95" s="25"/>
      <c r="BF95" s="25"/>
      <c r="BG95" s="25"/>
      <c r="BH95" s="25"/>
      <c r="BI95" s="25"/>
      <c r="BJ95" s="25"/>
      <c r="BK95" s="25"/>
      <c r="BL95" s="25"/>
      <c r="BM95" s="25"/>
      <c r="BN95" s="25"/>
      <c r="BO95" s="25"/>
      <c r="BP95" s="25"/>
      <c r="BQ95" s="25"/>
      <c r="BR95" s="25"/>
      <c r="BS95" s="25"/>
      <c r="BT95" s="25"/>
      <c r="BU95" s="25"/>
      <c r="BV95" s="25"/>
      <c r="BW95" s="2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25"/>
      <c r="CZ95" s="25"/>
      <c r="DA95" s="25"/>
      <c r="DB95" s="25"/>
      <c r="DC95" s="25"/>
      <c r="DD95" s="25"/>
      <c r="DE95" s="25"/>
      <c r="DF95" s="25"/>
      <c r="DG95" s="25"/>
      <c r="DH95" s="25"/>
      <c r="DI95" s="25"/>
      <c r="DJ95" s="25"/>
      <c r="DK95" s="25"/>
      <c r="DM95" s="25"/>
      <c r="DN95" s="25"/>
      <c r="DO95" s="25"/>
      <c r="DP95" s="25"/>
      <c r="DQ95" s="25"/>
      <c r="DR95" s="25"/>
      <c r="DS95" s="25"/>
      <c r="DT95" s="25"/>
      <c r="DU95" s="25"/>
      <c r="DV95" s="25"/>
      <c r="DW95" s="25"/>
      <c r="DX95" s="25"/>
      <c r="DY95" s="25"/>
      <c r="DZ95" s="25"/>
      <c r="EA95" s="25"/>
      <c r="EB95" s="25"/>
      <c r="EC95" s="25"/>
      <c r="ED95" s="25"/>
      <c r="EE95" s="25"/>
      <c r="EF95" s="25"/>
      <c r="EG95" s="25"/>
      <c r="EI95" s="25"/>
      <c r="EJ95" s="25"/>
      <c r="EK95" s="25"/>
      <c r="EL95" s="25"/>
      <c r="EM95" s="25"/>
      <c r="EN95" s="25"/>
      <c r="EO95" s="25"/>
      <c r="EP95" s="25"/>
      <c r="EQ95" s="25"/>
      <c r="ER95" s="25"/>
      <c r="ES95" s="25"/>
      <c r="ET95" s="25"/>
      <c r="EU95" s="25"/>
      <c r="EV95" s="25"/>
      <c r="EW95" s="25"/>
      <c r="EX95" s="25"/>
      <c r="EY95" s="25"/>
      <c r="EZ95" s="25"/>
      <c r="FA95" s="25"/>
      <c r="FB95" s="25"/>
      <c r="FC95" s="25"/>
      <c r="FE95" s="25"/>
      <c r="FF95" s="25"/>
      <c r="FG95" s="25"/>
      <c r="FH95" s="25"/>
      <c r="FI95" s="25"/>
      <c r="FJ95" s="25"/>
      <c r="FK95" s="25"/>
      <c r="FL95" s="25"/>
      <c r="FM95" s="25"/>
      <c r="FN95" s="25"/>
      <c r="FO95" s="25"/>
      <c r="FP95" s="25"/>
      <c r="FQ95" s="25"/>
      <c r="FR95" s="25"/>
      <c r="FS95" s="25"/>
      <c r="FT95" s="25"/>
      <c r="FU95" s="25"/>
      <c r="FV95" s="25"/>
      <c r="FW95" s="25"/>
      <c r="FX95" s="25"/>
      <c r="FY95" s="25"/>
      <c r="GA95" s="25"/>
      <c r="GB95" s="25"/>
      <c r="GC95" s="25"/>
      <c r="GD95" s="25"/>
      <c r="GE95" s="25"/>
      <c r="GF95" s="25"/>
      <c r="GG95" s="25"/>
      <c r="GH95" s="25"/>
      <c r="GI95" s="25"/>
      <c r="GJ95" s="25"/>
      <c r="GK95" s="25"/>
      <c r="GL95" s="25"/>
      <c r="GM95" s="25"/>
      <c r="GN95" s="25"/>
      <c r="GO95" s="25"/>
      <c r="GP95" s="25"/>
      <c r="GQ95" s="25"/>
      <c r="GR95" s="25"/>
      <c r="GS95" s="25"/>
      <c r="GT95" s="25"/>
      <c r="GU95" s="25"/>
      <c r="GW95" s="25"/>
      <c r="GX95" s="25"/>
      <c r="GY95" s="25"/>
      <c r="GZ95" s="25"/>
      <c r="HA95" s="25"/>
      <c r="HB95" s="25"/>
      <c r="HC95" s="25"/>
      <c r="HD95" s="25"/>
      <c r="HE95" s="25"/>
      <c r="HF95" s="25"/>
      <c r="HG95" s="25"/>
      <c r="HH95" s="25"/>
      <c r="HI95" s="25"/>
      <c r="HJ95" s="25"/>
      <c r="HK95" s="25"/>
      <c r="HL95" s="25"/>
      <c r="HM95" s="25"/>
      <c r="HN95" s="25"/>
      <c r="HO95" s="25"/>
      <c r="HP95" s="25"/>
      <c r="HQ95" s="25"/>
      <c r="HS95" s="25"/>
      <c r="HT95" s="25"/>
      <c r="HU95" s="25"/>
      <c r="HV95" s="25"/>
      <c r="HW95" s="25"/>
      <c r="HX95" s="25"/>
      <c r="HY95" s="25"/>
      <c r="HZ95" s="25"/>
      <c r="IA95" s="25"/>
      <c r="IB95" s="25"/>
      <c r="IC95" s="25"/>
      <c r="ID95" s="25"/>
      <c r="IE95" s="25"/>
      <c r="IF95" s="25"/>
      <c r="IG95" s="25"/>
      <c r="IH95" s="25"/>
      <c r="II95" s="25"/>
      <c r="IJ95" s="25"/>
      <c r="IK95" s="25"/>
      <c r="IL95" s="25"/>
      <c r="IM95" s="25"/>
    </row>
    <row r="96" spans="1:247">
      <c r="A96" s="20"/>
      <c r="B96" s="20"/>
      <c r="C96" s="19"/>
      <c r="D96" s="19"/>
      <c r="E96" s="19"/>
      <c r="F96" s="19"/>
      <c r="G96" s="19"/>
      <c r="H96" s="19"/>
      <c r="I96" s="98"/>
      <c r="J96" s="19"/>
      <c r="K96" s="19"/>
      <c r="L96" s="98"/>
      <c r="M96" s="19"/>
      <c r="N96" s="19"/>
      <c r="O96" s="98"/>
      <c r="P96" s="19"/>
      <c r="Q96" s="19"/>
      <c r="R96" s="98"/>
      <c r="S96" s="19"/>
      <c r="T96" s="19"/>
      <c r="U96" s="98"/>
      <c r="V96" s="19"/>
      <c r="W96" s="19"/>
      <c r="X96" s="98"/>
      <c r="Y96" s="19"/>
      <c r="Z96" s="19"/>
      <c r="AA96" s="98"/>
      <c r="AB96" s="98"/>
      <c r="AC96" s="19"/>
      <c r="AD96" s="19"/>
      <c r="AE96" s="98"/>
      <c r="AF96" s="19"/>
      <c r="AG96" s="19"/>
      <c r="AH96" s="98"/>
      <c r="AI96" s="19"/>
      <c r="AJ96" s="19"/>
      <c r="AK96" s="98"/>
      <c r="AL96" s="19"/>
      <c r="AM96" s="19"/>
      <c r="AN96" s="98"/>
      <c r="AO96" s="19"/>
      <c r="AP96" s="19"/>
      <c r="AQ96" s="98"/>
      <c r="AS96" s="19"/>
      <c r="AT96" s="98"/>
      <c r="AV96" s="19"/>
      <c r="AW96" s="98"/>
      <c r="AX96" s="98"/>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M96" s="25"/>
      <c r="DN96" s="25"/>
      <c r="DO96" s="25"/>
      <c r="DP96" s="25"/>
      <c r="DQ96" s="25"/>
      <c r="DR96" s="25"/>
      <c r="DS96" s="25"/>
      <c r="DT96" s="25"/>
      <c r="DU96" s="25"/>
      <c r="DV96" s="25"/>
      <c r="DW96" s="25"/>
      <c r="DX96" s="25"/>
      <c r="DY96" s="25"/>
      <c r="DZ96" s="25"/>
      <c r="EA96" s="25"/>
      <c r="EB96" s="25"/>
      <c r="EC96" s="25"/>
      <c r="ED96" s="25"/>
      <c r="EE96" s="25"/>
      <c r="EF96" s="25"/>
      <c r="EG96" s="25"/>
      <c r="EI96" s="25"/>
      <c r="EJ96" s="25"/>
      <c r="EK96" s="25"/>
      <c r="EL96" s="25"/>
      <c r="EM96" s="25"/>
      <c r="EN96" s="25"/>
      <c r="EO96" s="25"/>
      <c r="EP96" s="25"/>
      <c r="EQ96" s="25"/>
      <c r="ER96" s="25"/>
      <c r="ES96" s="25"/>
      <c r="ET96" s="25"/>
      <c r="EU96" s="25"/>
      <c r="EV96" s="25"/>
      <c r="EW96" s="25"/>
      <c r="EX96" s="25"/>
      <c r="EY96" s="25"/>
      <c r="EZ96" s="25"/>
      <c r="FA96" s="25"/>
      <c r="FB96" s="25"/>
      <c r="FC96" s="25"/>
      <c r="FE96" s="25"/>
      <c r="FF96" s="25"/>
      <c r="FG96" s="25"/>
      <c r="FH96" s="25"/>
      <c r="FI96" s="25"/>
      <c r="FJ96" s="25"/>
      <c r="FK96" s="25"/>
      <c r="FL96" s="25"/>
      <c r="FM96" s="25"/>
      <c r="FN96" s="25"/>
      <c r="FO96" s="25"/>
      <c r="FP96" s="25"/>
      <c r="FQ96" s="25"/>
      <c r="FR96" s="25"/>
      <c r="FS96" s="25"/>
      <c r="FT96" s="25"/>
      <c r="FU96" s="25"/>
      <c r="FV96" s="25"/>
      <c r="FW96" s="25"/>
      <c r="FX96" s="25"/>
      <c r="FY96" s="25"/>
      <c r="GA96" s="25"/>
      <c r="GB96" s="25"/>
      <c r="GC96" s="25"/>
      <c r="GD96" s="25"/>
      <c r="GE96" s="25"/>
      <c r="GF96" s="25"/>
      <c r="GG96" s="25"/>
      <c r="GH96" s="25"/>
      <c r="GI96" s="25"/>
      <c r="GJ96" s="25"/>
      <c r="GK96" s="25"/>
      <c r="GL96" s="25"/>
      <c r="GM96" s="25"/>
      <c r="GN96" s="25"/>
      <c r="GO96" s="25"/>
      <c r="GP96" s="25"/>
      <c r="GQ96" s="25"/>
      <c r="GR96" s="25"/>
      <c r="GS96" s="25"/>
      <c r="GT96" s="25"/>
      <c r="GU96" s="25"/>
      <c r="GW96" s="25"/>
      <c r="GX96" s="25"/>
      <c r="GY96" s="25"/>
      <c r="GZ96" s="25"/>
      <c r="HA96" s="25"/>
      <c r="HB96" s="25"/>
      <c r="HC96" s="25"/>
      <c r="HD96" s="25"/>
      <c r="HE96" s="25"/>
      <c r="HF96" s="25"/>
      <c r="HG96" s="25"/>
      <c r="HH96" s="25"/>
      <c r="HI96" s="25"/>
      <c r="HJ96" s="25"/>
      <c r="HK96" s="25"/>
      <c r="HL96" s="25"/>
      <c r="HM96" s="25"/>
      <c r="HN96" s="25"/>
      <c r="HO96" s="25"/>
      <c r="HP96" s="25"/>
      <c r="HQ96" s="25"/>
      <c r="HS96" s="25"/>
      <c r="HT96" s="25"/>
      <c r="HU96" s="25"/>
      <c r="HV96" s="25"/>
      <c r="HW96" s="25"/>
      <c r="HX96" s="25"/>
      <c r="HY96" s="25"/>
      <c r="HZ96" s="25"/>
      <c r="IA96" s="25"/>
      <c r="IB96" s="25"/>
      <c r="IC96" s="25"/>
      <c r="ID96" s="25"/>
      <c r="IE96" s="25"/>
      <c r="IF96" s="25"/>
      <c r="IG96" s="25"/>
      <c r="IH96" s="25"/>
      <c r="II96" s="25"/>
      <c r="IJ96" s="25"/>
      <c r="IK96" s="25"/>
      <c r="IL96" s="25"/>
      <c r="IM96" s="25"/>
    </row>
    <row r="97" spans="1:247">
      <c r="A97" s="20"/>
      <c r="B97" s="20"/>
      <c r="C97" s="19"/>
      <c r="D97" s="19"/>
      <c r="E97" s="19"/>
      <c r="F97" s="19"/>
      <c r="G97" s="19"/>
      <c r="H97" s="19"/>
      <c r="I97" s="98"/>
      <c r="J97" s="19"/>
      <c r="K97" s="19"/>
      <c r="L97" s="98"/>
      <c r="M97" s="19"/>
      <c r="N97" s="19"/>
      <c r="O97" s="98"/>
      <c r="P97" s="19"/>
      <c r="Q97" s="19"/>
      <c r="R97" s="98"/>
      <c r="S97" s="19"/>
      <c r="T97" s="19"/>
      <c r="U97" s="98"/>
      <c r="V97" s="19"/>
      <c r="W97" s="19"/>
      <c r="X97" s="98"/>
      <c r="Y97" s="19"/>
      <c r="Z97" s="19"/>
      <c r="AA97" s="98"/>
      <c r="AB97" s="98"/>
      <c r="AC97" s="19"/>
      <c r="AD97" s="19"/>
      <c r="AE97" s="98"/>
      <c r="AF97" s="19"/>
      <c r="AG97" s="19"/>
      <c r="AH97" s="98"/>
      <c r="AI97" s="19"/>
      <c r="AJ97" s="19"/>
      <c r="AK97" s="98"/>
      <c r="AL97" s="19"/>
      <c r="AM97" s="19"/>
      <c r="AN97" s="98"/>
      <c r="AO97" s="19"/>
      <c r="AP97" s="19"/>
      <c r="AQ97" s="98"/>
      <c r="AS97" s="19"/>
      <c r="AT97" s="98"/>
      <c r="AV97" s="19"/>
      <c r="AW97" s="98"/>
      <c r="AX97" s="98"/>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25"/>
      <c r="CZ97" s="25"/>
      <c r="DA97" s="25"/>
      <c r="DB97" s="25"/>
      <c r="DC97" s="25"/>
      <c r="DD97" s="25"/>
      <c r="DE97" s="25"/>
      <c r="DF97" s="25"/>
      <c r="DG97" s="25"/>
      <c r="DH97" s="25"/>
      <c r="DI97" s="25"/>
      <c r="DJ97" s="25"/>
      <c r="DK97" s="25"/>
      <c r="DM97" s="25"/>
      <c r="DN97" s="25"/>
      <c r="DO97" s="25"/>
      <c r="DP97" s="25"/>
      <c r="DQ97" s="25"/>
      <c r="DR97" s="25"/>
      <c r="DS97" s="25"/>
      <c r="DT97" s="25"/>
      <c r="DU97" s="25"/>
      <c r="DV97" s="25"/>
      <c r="DW97" s="25"/>
      <c r="DX97" s="25"/>
      <c r="DY97" s="25"/>
      <c r="DZ97" s="25"/>
      <c r="EA97" s="25"/>
      <c r="EB97" s="25"/>
      <c r="EC97" s="25"/>
      <c r="ED97" s="25"/>
      <c r="EE97" s="25"/>
      <c r="EF97" s="25"/>
      <c r="EG97" s="25"/>
      <c r="EI97" s="25"/>
      <c r="EJ97" s="25"/>
      <c r="EK97" s="25"/>
      <c r="EL97" s="25"/>
      <c r="EM97" s="25"/>
      <c r="EN97" s="25"/>
      <c r="EO97" s="25"/>
      <c r="EP97" s="25"/>
      <c r="EQ97" s="25"/>
      <c r="ER97" s="25"/>
      <c r="ES97" s="25"/>
      <c r="ET97" s="25"/>
      <c r="EU97" s="25"/>
      <c r="EV97" s="25"/>
      <c r="EW97" s="25"/>
      <c r="EX97" s="25"/>
      <c r="EY97" s="25"/>
      <c r="EZ97" s="25"/>
      <c r="FA97" s="25"/>
      <c r="FB97" s="25"/>
      <c r="FC97" s="25"/>
      <c r="FE97" s="25"/>
      <c r="FF97" s="25"/>
      <c r="FG97" s="25"/>
      <c r="FH97" s="25"/>
      <c r="FI97" s="25"/>
      <c r="FJ97" s="25"/>
      <c r="FK97" s="25"/>
      <c r="FL97" s="25"/>
      <c r="FM97" s="25"/>
      <c r="FN97" s="25"/>
      <c r="FO97" s="25"/>
      <c r="FP97" s="25"/>
      <c r="FQ97" s="25"/>
      <c r="FR97" s="25"/>
      <c r="FS97" s="25"/>
      <c r="FT97" s="25"/>
      <c r="FU97" s="25"/>
      <c r="FV97" s="25"/>
      <c r="FW97" s="25"/>
      <c r="FX97" s="25"/>
      <c r="FY97" s="25"/>
      <c r="GA97" s="25"/>
      <c r="GB97" s="25"/>
      <c r="GC97" s="25"/>
      <c r="GD97" s="25"/>
      <c r="GE97" s="25"/>
      <c r="GF97" s="25"/>
      <c r="GG97" s="25"/>
      <c r="GH97" s="25"/>
      <c r="GI97" s="25"/>
      <c r="GJ97" s="25"/>
      <c r="GK97" s="25"/>
      <c r="GL97" s="25"/>
      <c r="GM97" s="25"/>
      <c r="GN97" s="25"/>
      <c r="GO97" s="25"/>
      <c r="GP97" s="25"/>
      <c r="GQ97" s="25"/>
      <c r="GR97" s="25"/>
      <c r="GS97" s="25"/>
      <c r="GT97" s="25"/>
      <c r="GU97" s="25"/>
      <c r="GW97" s="25"/>
      <c r="GX97" s="25"/>
      <c r="GY97" s="25"/>
      <c r="GZ97" s="25"/>
      <c r="HA97" s="25"/>
      <c r="HB97" s="25"/>
      <c r="HC97" s="25"/>
      <c r="HD97" s="25"/>
      <c r="HE97" s="25"/>
      <c r="HF97" s="25"/>
      <c r="HG97" s="25"/>
      <c r="HH97" s="25"/>
      <c r="HI97" s="25"/>
      <c r="HJ97" s="25"/>
      <c r="HK97" s="25"/>
      <c r="HL97" s="25"/>
      <c r="HM97" s="25"/>
      <c r="HN97" s="25"/>
      <c r="HO97" s="25"/>
      <c r="HP97" s="25"/>
      <c r="HQ97" s="25"/>
      <c r="HS97" s="25"/>
      <c r="HT97" s="25"/>
      <c r="HU97" s="25"/>
      <c r="HV97" s="25"/>
      <c r="HW97" s="25"/>
      <c r="HX97" s="25"/>
      <c r="HY97" s="25"/>
      <c r="HZ97" s="25"/>
      <c r="IA97" s="25"/>
      <c r="IB97" s="25"/>
      <c r="IC97" s="25"/>
      <c r="ID97" s="25"/>
      <c r="IE97" s="25"/>
      <c r="IF97" s="25"/>
      <c r="IG97" s="25"/>
      <c r="IH97" s="25"/>
      <c r="II97" s="25"/>
      <c r="IJ97" s="25"/>
      <c r="IK97" s="25"/>
      <c r="IL97" s="25"/>
      <c r="IM97" s="25"/>
    </row>
    <row r="98" spans="1:247">
      <c r="A98" s="20"/>
      <c r="B98" s="20"/>
      <c r="C98" s="19"/>
      <c r="D98" s="19"/>
      <c r="E98" s="19"/>
      <c r="F98" s="19"/>
      <c r="G98" s="19"/>
      <c r="H98" s="19"/>
      <c r="I98" s="98"/>
      <c r="J98" s="19"/>
      <c r="K98" s="19"/>
      <c r="L98" s="98"/>
      <c r="M98" s="19"/>
      <c r="N98" s="19"/>
      <c r="O98" s="98"/>
      <c r="P98" s="19"/>
      <c r="Q98" s="19"/>
      <c r="R98" s="98"/>
      <c r="S98" s="19"/>
      <c r="T98" s="19"/>
      <c r="U98" s="98"/>
      <c r="V98" s="19"/>
      <c r="W98" s="19"/>
      <c r="X98" s="98"/>
      <c r="Y98" s="19"/>
      <c r="Z98" s="19"/>
      <c r="AA98" s="98"/>
      <c r="AB98" s="98"/>
      <c r="AC98" s="19"/>
      <c r="AD98" s="19"/>
      <c r="AE98" s="98"/>
      <c r="AF98" s="19"/>
      <c r="AG98" s="19"/>
      <c r="AH98" s="98"/>
      <c r="AI98" s="19"/>
      <c r="AJ98" s="19"/>
      <c r="AK98" s="98"/>
      <c r="AL98" s="19"/>
      <c r="AM98" s="19"/>
      <c r="AN98" s="98"/>
      <c r="AO98" s="19"/>
      <c r="AP98" s="19"/>
      <c r="AQ98" s="98"/>
      <c r="AS98" s="19"/>
      <c r="AT98" s="98"/>
      <c r="AV98" s="19"/>
      <c r="AW98" s="98"/>
      <c r="AX98" s="98"/>
      <c r="AZ98" s="25"/>
      <c r="BA98" s="25"/>
      <c r="BB98" s="25"/>
      <c r="BC98" s="25"/>
      <c r="BD98" s="25"/>
      <c r="BE98" s="25"/>
      <c r="BF98" s="25"/>
      <c r="BG98" s="25"/>
      <c r="BH98" s="25"/>
      <c r="BI98" s="25"/>
      <c r="BJ98" s="25"/>
      <c r="BK98" s="25"/>
      <c r="BL98" s="25"/>
      <c r="BM98" s="25"/>
      <c r="BN98" s="25"/>
      <c r="BO98" s="25"/>
      <c r="BP98" s="25"/>
      <c r="BQ98" s="25"/>
      <c r="BR98" s="25"/>
      <c r="BS98" s="25"/>
      <c r="BT98" s="25"/>
      <c r="BU98" s="25"/>
      <c r="BV98" s="25"/>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25"/>
      <c r="CZ98" s="25"/>
      <c r="DA98" s="25"/>
      <c r="DB98" s="25"/>
      <c r="DC98" s="25"/>
      <c r="DD98" s="25"/>
      <c r="DE98" s="25"/>
      <c r="DF98" s="25"/>
      <c r="DG98" s="25"/>
      <c r="DH98" s="25"/>
      <c r="DI98" s="25"/>
      <c r="DJ98" s="25"/>
      <c r="DK98" s="25"/>
      <c r="DM98" s="25"/>
      <c r="DN98" s="25"/>
      <c r="DO98" s="25"/>
      <c r="DP98" s="25"/>
      <c r="DQ98" s="25"/>
      <c r="DR98" s="25"/>
      <c r="DS98" s="25"/>
      <c r="DT98" s="25"/>
      <c r="DU98" s="25"/>
      <c r="DV98" s="25"/>
      <c r="DW98" s="25"/>
      <c r="DX98" s="25"/>
      <c r="DY98" s="25"/>
      <c r="DZ98" s="25"/>
      <c r="EA98" s="25"/>
      <c r="EB98" s="25"/>
      <c r="EC98" s="25"/>
      <c r="ED98" s="25"/>
      <c r="EE98" s="25"/>
      <c r="EF98" s="25"/>
      <c r="EG98" s="25"/>
      <c r="EI98" s="25"/>
      <c r="EJ98" s="25"/>
      <c r="EK98" s="25"/>
      <c r="EL98" s="25"/>
      <c r="EM98" s="25"/>
      <c r="EN98" s="25"/>
      <c r="EO98" s="25"/>
      <c r="EP98" s="25"/>
      <c r="EQ98" s="25"/>
      <c r="ER98" s="25"/>
      <c r="ES98" s="25"/>
      <c r="ET98" s="25"/>
      <c r="EU98" s="25"/>
      <c r="EV98" s="25"/>
      <c r="EW98" s="25"/>
      <c r="EX98" s="25"/>
      <c r="EY98" s="25"/>
      <c r="EZ98" s="25"/>
      <c r="FA98" s="25"/>
      <c r="FB98" s="25"/>
      <c r="FC98" s="25"/>
      <c r="FE98" s="25"/>
      <c r="FF98" s="25"/>
      <c r="FG98" s="25"/>
      <c r="FH98" s="25"/>
      <c r="FI98" s="25"/>
      <c r="FJ98" s="25"/>
      <c r="FK98" s="25"/>
      <c r="FL98" s="25"/>
      <c r="FM98" s="25"/>
      <c r="FN98" s="25"/>
      <c r="FO98" s="25"/>
      <c r="FP98" s="25"/>
      <c r="FQ98" s="25"/>
      <c r="FR98" s="25"/>
      <c r="FS98" s="25"/>
      <c r="FT98" s="25"/>
      <c r="FU98" s="25"/>
      <c r="FV98" s="25"/>
      <c r="FW98" s="25"/>
      <c r="FX98" s="25"/>
      <c r="FY98" s="25"/>
      <c r="GA98" s="25"/>
      <c r="GB98" s="25"/>
      <c r="GC98" s="25"/>
      <c r="GD98" s="25"/>
      <c r="GE98" s="25"/>
      <c r="GF98" s="25"/>
      <c r="GG98" s="25"/>
      <c r="GH98" s="25"/>
      <c r="GI98" s="25"/>
      <c r="GJ98" s="25"/>
      <c r="GK98" s="25"/>
      <c r="GL98" s="25"/>
      <c r="GM98" s="25"/>
      <c r="GN98" s="25"/>
      <c r="GO98" s="25"/>
      <c r="GP98" s="25"/>
      <c r="GQ98" s="25"/>
      <c r="GR98" s="25"/>
      <c r="GS98" s="25"/>
      <c r="GT98" s="25"/>
      <c r="GU98" s="25"/>
      <c r="GW98" s="25"/>
      <c r="GX98" s="25"/>
      <c r="GY98" s="25"/>
      <c r="GZ98" s="25"/>
      <c r="HA98" s="25"/>
      <c r="HB98" s="25"/>
      <c r="HC98" s="25"/>
      <c r="HD98" s="25"/>
      <c r="HE98" s="25"/>
      <c r="HF98" s="25"/>
      <c r="HG98" s="25"/>
      <c r="HH98" s="25"/>
      <c r="HI98" s="25"/>
      <c r="HJ98" s="25"/>
      <c r="HK98" s="25"/>
      <c r="HL98" s="25"/>
      <c r="HM98" s="25"/>
      <c r="HN98" s="25"/>
      <c r="HO98" s="25"/>
      <c r="HP98" s="25"/>
      <c r="HQ98" s="25"/>
      <c r="HS98" s="25"/>
      <c r="HT98" s="25"/>
      <c r="HU98" s="25"/>
      <c r="HV98" s="25"/>
      <c r="HW98" s="25"/>
      <c r="HX98" s="25"/>
      <c r="HY98" s="25"/>
      <c r="HZ98" s="25"/>
      <c r="IA98" s="25"/>
      <c r="IB98" s="25"/>
      <c r="IC98" s="25"/>
      <c r="ID98" s="25"/>
      <c r="IE98" s="25"/>
      <c r="IF98" s="25"/>
      <c r="IG98" s="25"/>
      <c r="IH98" s="25"/>
      <c r="II98" s="25"/>
      <c r="IJ98" s="25"/>
      <c r="IK98" s="25"/>
      <c r="IL98" s="25"/>
      <c r="IM98" s="25"/>
    </row>
    <row r="99" spans="1:247">
      <c r="A99" s="20"/>
      <c r="B99" s="20"/>
      <c r="C99" s="19"/>
      <c r="D99" s="19"/>
      <c r="E99" s="19"/>
      <c r="F99" s="19"/>
      <c r="G99" s="19"/>
      <c r="H99" s="19"/>
      <c r="I99" s="98"/>
      <c r="J99" s="19"/>
      <c r="K99" s="19"/>
      <c r="L99" s="98"/>
      <c r="M99" s="19"/>
      <c r="N99" s="19"/>
      <c r="O99" s="98"/>
      <c r="P99" s="19"/>
      <c r="Q99" s="19"/>
      <c r="R99" s="98"/>
      <c r="S99" s="19"/>
      <c r="T99" s="19"/>
      <c r="U99" s="98"/>
      <c r="V99" s="19"/>
      <c r="W99" s="19"/>
      <c r="X99" s="98"/>
      <c r="Y99" s="19"/>
      <c r="Z99" s="19"/>
      <c r="AA99" s="98"/>
      <c r="AB99" s="98"/>
      <c r="AC99" s="19"/>
      <c r="AD99" s="19"/>
      <c r="AE99" s="98"/>
      <c r="AF99" s="19"/>
      <c r="AG99" s="19"/>
      <c r="AH99" s="98"/>
      <c r="AI99" s="19"/>
      <c r="AJ99" s="19"/>
      <c r="AK99" s="98"/>
      <c r="AL99" s="19"/>
      <c r="AM99" s="19"/>
      <c r="AN99" s="98"/>
      <c r="AO99" s="19"/>
      <c r="AP99" s="19"/>
      <c r="AQ99" s="98"/>
      <c r="AS99" s="19"/>
      <c r="AT99" s="98"/>
      <c r="AV99" s="19"/>
      <c r="AW99" s="98"/>
      <c r="AX99" s="98"/>
      <c r="AZ99" s="25"/>
      <c r="BA99" s="25"/>
      <c r="BB99" s="25"/>
      <c r="BC99" s="25"/>
      <c r="BD99" s="25"/>
      <c r="BE99" s="25"/>
      <c r="BF99" s="25"/>
      <c r="BG99" s="25"/>
      <c r="BH99" s="25"/>
      <c r="BI99" s="25"/>
      <c r="BJ99" s="25"/>
      <c r="BK99" s="25"/>
      <c r="BL99" s="25"/>
      <c r="BM99" s="25"/>
      <c r="BN99" s="25"/>
      <c r="BO99" s="25"/>
      <c r="BP99" s="25"/>
      <c r="BQ99" s="25"/>
      <c r="BR99" s="25"/>
      <c r="BS99" s="25"/>
      <c r="BT99" s="25"/>
      <c r="BU99" s="25"/>
      <c r="BV99" s="25"/>
      <c r="BW99" s="25"/>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25"/>
      <c r="CZ99" s="25"/>
      <c r="DA99" s="25"/>
      <c r="DB99" s="25"/>
      <c r="DC99" s="25"/>
      <c r="DD99" s="25"/>
      <c r="DE99" s="25"/>
      <c r="DF99" s="25"/>
      <c r="DG99" s="25"/>
      <c r="DH99" s="25"/>
      <c r="DI99" s="25"/>
      <c r="DJ99" s="25"/>
      <c r="DK99" s="25"/>
      <c r="DM99" s="25"/>
      <c r="DN99" s="25"/>
      <c r="DO99" s="25"/>
      <c r="DP99" s="25"/>
      <c r="DQ99" s="25"/>
      <c r="DR99" s="25"/>
      <c r="DS99" s="25"/>
      <c r="DT99" s="25"/>
      <c r="DU99" s="25"/>
      <c r="DV99" s="25"/>
      <c r="DW99" s="25"/>
      <c r="DX99" s="25"/>
      <c r="DY99" s="25"/>
      <c r="DZ99" s="25"/>
      <c r="EA99" s="25"/>
      <c r="EB99" s="25"/>
      <c r="EC99" s="25"/>
      <c r="ED99" s="25"/>
      <c r="EE99" s="25"/>
      <c r="EF99" s="25"/>
      <c r="EG99" s="25"/>
      <c r="EI99" s="25"/>
      <c r="EJ99" s="25"/>
      <c r="EK99" s="25"/>
      <c r="EL99" s="25"/>
      <c r="EM99" s="25"/>
      <c r="EN99" s="25"/>
      <c r="EO99" s="25"/>
      <c r="EP99" s="25"/>
      <c r="EQ99" s="25"/>
      <c r="ER99" s="25"/>
      <c r="ES99" s="25"/>
      <c r="ET99" s="25"/>
      <c r="EU99" s="25"/>
      <c r="EV99" s="25"/>
      <c r="EW99" s="25"/>
      <c r="EX99" s="25"/>
      <c r="EY99" s="25"/>
      <c r="EZ99" s="25"/>
      <c r="FA99" s="25"/>
      <c r="FB99" s="25"/>
      <c r="FC99" s="25"/>
      <c r="FE99" s="25"/>
      <c r="FF99" s="25"/>
      <c r="FG99" s="25"/>
      <c r="FH99" s="25"/>
      <c r="FI99" s="25"/>
      <c r="FJ99" s="25"/>
      <c r="FK99" s="25"/>
      <c r="FL99" s="25"/>
      <c r="FM99" s="25"/>
      <c r="FN99" s="25"/>
      <c r="FO99" s="25"/>
      <c r="FP99" s="25"/>
      <c r="FQ99" s="25"/>
      <c r="FR99" s="25"/>
      <c r="FS99" s="25"/>
      <c r="FT99" s="25"/>
      <c r="FU99" s="25"/>
      <c r="FV99" s="25"/>
      <c r="FW99" s="25"/>
      <c r="FX99" s="25"/>
      <c r="FY99" s="25"/>
      <c r="GA99" s="25"/>
      <c r="GB99" s="25"/>
      <c r="GC99" s="25"/>
      <c r="GD99" s="25"/>
      <c r="GE99" s="25"/>
      <c r="GF99" s="25"/>
      <c r="GG99" s="25"/>
      <c r="GH99" s="25"/>
      <c r="GI99" s="25"/>
      <c r="GJ99" s="25"/>
      <c r="GK99" s="25"/>
      <c r="GL99" s="25"/>
      <c r="GM99" s="25"/>
      <c r="GN99" s="25"/>
      <c r="GO99" s="25"/>
      <c r="GP99" s="25"/>
      <c r="GQ99" s="25"/>
      <c r="GR99" s="25"/>
      <c r="GS99" s="25"/>
      <c r="GT99" s="25"/>
      <c r="GU99" s="25"/>
      <c r="GW99" s="25"/>
      <c r="GX99" s="25"/>
      <c r="GY99" s="25"/>
      <c r="GZ99" s="25"/>
      <c r="HA99" s="25"/>
      <c r="HB99" s="25"/>
      <c r="HC99" s="25"/>
      <c r="HD99" s="25"/>
      <c r="HE99" s="25"/>
      <c r="HF99" s="25"/>
      <c r="HG99" s="25"/>
      <c r="HH99" s="25"/>
      <c r="HI99" s="25"/>
      <c r="HJ99" s="25"/>
      <c r="HK99" s="25"/>
      <c r="HL99" s="25"/>
      <c r="HM99" s="25"/>
      <c r="HN99" s="25"/>
      <c r="HO99" s="25"/>
      <c r="HP99" s="25"/>
      <c r="HQ99" s="25"/>
      <c r="HS99" s="25"/>
      <c r="HT99" s="25"/>
      <c r="HU99" s="25"/>
      <c r="HV99" s="25"/>
      <c r="HW99" s="25"/>
      <c r="HX99" s="25"/>
      <c r="HY99" s="25"/>
      <c r="HZ99" s="25"/>
      <c r="IA99" s="25"/>
      <c r="IB99" s="25"/>
      <c r="IC99" s="25"/>
      <c r="ID99" s="25"/>
      <c r="IE99" s="25"/>
      <c r="IF99" s="25"/>
      <c r="IG99" s="25"/>
      <c r="IH99" s="25"/>
      <c r="II99" s="25"/>
      <c r="IJ99" s="25"/>
      <c r="IK99" s="25"/>
      <c r="IL99" s="25"/>
      <c r="IM99" s="25"/>
    </row>
    <row r="100" spans="1:247">
      <c r="A100" s="20"/>
      <c r="B100" s="20"/>
      <c r="C100" s="19"/>
      <c r="D100" s="19"/>
      <c r="E100" s="19"/>
      <c r="F100" s="19"/>
      <c r="G100" s="19"/>
      <c r="H100" s="19"/>
      <c r="I100" s="98"/>
      <c r="J100" s="19"/>
      <c r="K100" s="19"/>
      <c r="L100" s="98"/>
      <c r="M100" s="19"/>
      <c r="N100" s="19"/>
      <c r="O100" s="98"/>
      <c r="P100" s="19"/>
      <c r="Q100" s="19"/>
      <c r="R100" s="98"/>
      <c r="S100" s="19"/>
      <c r="T100" s="19"/>
      <c r="U100" s="98"/>
      <c r="V100" s="19"/>
      <c r="W100" s="19"/>
      <c r="X100" s="98"/>
      <c r="Y100" s="19"/>
      <c r="Z100" s="19"/>
      <c r="AA100" s="98"/>
      <c r="AB100" s="98"/>
      <c r="AC100" s="19"/>
      <c r="AD100" s="19"/>
      <c r="AE100" s="98"/>
      <c r="AF100" s="19"/>
      <c r="AG100" s="19"/>
      <c r="AH100" s="98"/>
      <c r="AI100" s="19"/>
      <c r="AJ100" s="19"/>
      <c r="AK100" s="98"/>
      <c r="AL100" s="19"/>
      <c r="AM100" s="19"/>
      <c r="AN100" s="98"/>
      <c r="AO100" s="19"/>
      <c r="AP100" s="19"/>
      <c r="AQ100" s="98"/>
      <c r="AS100" s="19"/>
      <c r="AT100" s="98"/>
      <c r="AV100" s="19"/>
      <c r="AW100" s="98"/>
      <c r="AX100" s="98"/>
      <c r="AZ100" s="25"/>
      <c r="BA100" s="25"/>
      <c r="BB100" s="25"/>
      <c r="BC100" s="25"/>
      <c r="BD100" s="25"/>
      <c r="BE100" s="25"/>
      <c r="BF100" s="25"/>
      <c r="BG100" s="25"/>
      <c r="BH100" s="25"/>
      <c r="BI100" s="25"/>
      <c r="BJ100" s="25"/>
      <c r="BK100" s="25"/>
      <c r="BL100" s="25"/>
      <c r="BM100" s="25"/>
      <c r="BN100" s="25"/>
      <c r="BO100" s="25"/>
      <c r="BP100" s="25"/>
      <c r="BQ100" s="25"/>
      <c r="BR100" s="25"/>
      <c r="BS100" s="25"/>
      <c r="BT100" s="25"/>
      <c r="BU100" s="25"/>
      <c r="BV100" s="25"/>
      <c r="BW100" s="25"/>
      <c r="BX100" s="25"/>
      <c r="BY100" s="25"/>
      <c r="BZ100" s="25"/>
      <c r="CA100" s="25"/>
      <c r="CB100" s="25"/>
      <c r="CC100" s="25"/>
      <c r="CD100" s="25"/>
      <c r="CE100" s="25"/>
      <c r="CF100" s="25"/>
      <c r="CG100" s="25"/>
      <c r="CH100" s="25"/>
      <c r="CI100" s="25"/>
      <c r="CJ100" s="25"/>
      <c r="CK100" s="25"/>
      <c r="CL100" s="25"/>
      <c r="CM100" s="25"/>
      <c r="CN100" s="25"/>
      <c r="CO100" s="25"/>
      <c r="CP100" s="25"/>
      <c r="CQ100" s="25"/>
      <c r="CR100" s="25"/>
      <c r="CS100" s="25"/>
      <c r="CT100" s="25"/>
      <c r="CU100" s="25"/>
      <c r="CV100" s="25"/>
      <c r="CW100" s="25"/>
      <c r="CX100" s="25"/>
      <c r="CY100" s="25"/>
      <c r="CZ100" s="25"/>
      <c r="DA100" s="25"/>
      <c r="DB100" s="25"/>
      <c r="DC100" s="25"/>
      <c r="DD100" s="25"/>
      <c r="DE100" s="25"/>
      <c r="DF100" s="25"/>
      <c r="DG100" s="25"/>
      <c r="DH100" s="25"/>
      <c r="DI100" s="25"/>
      <c r="DJ100" s="25"/>
      <c r="DK100" s="25"/>
      <c r="DM100" s="25"/>
      <c r="DN100" s="25"/>
      <c r="DO100" s="25"/>
      <c r="DP100" s="25"/>
      <c r="DQ100" s="25"/>
      <c r="DR100" s="25"/>
      <c r="DS100" s="25"/>
      <c r="DT100" s="25"/>
      <c r="DU100" s="25"/>
      <c r="DV100" s="25"/>
      <c r="DW100" s="25"/>
      <c r="DX100" s="25"/>
      <c r="DY100" s="25"/>
      <c r="DZ100" s="25"/>
      <c r="EA100" s="25"/>
      <c r="EB100" s="25"/>
      <c r="EC100" s="25"/>
      <c r="ED100" s="25"/>
      <c r="EE100" s="25"/>
      <c r="EF100" s="25"/>
      <c r="EG100" s="25"/>
      <c r="EI100" s="25"/>
      <c r="EJ100" s="25"/>
      <c r="EK100" s="25"/>
      <c r="EL100" s="25"/>
      <c r="EM100" s="25"/>
      <c r="EN100" s="25"/>
      <c r="EO100" s="25"/>
      <c r="EP100" s="25"/>
      <c r="EQ100" s="25"/>
      <c r="ER100" s="25"/>
      <c r="ES100" s="25"/>
      <c r="ET100" s="25"/>
      <c r="EU100" s="25"/>
      <c r="EV100" s="25"/>
      <c r="EW100" s="25"/>
      <c r="EX100" s="25"/>
      <c r="EY100" s="25"/>
      <c r="EZ100" s="25"/>
      <c r="FA100" s="25"/>
      <c r="FB100" s="25"/>
      <c r="FC100" s="25"/>
      <c r="FE100" s="25"/>
      <c r="FF100" s="25"/>
      <c r="FG100" s="25"/>
      <c r="FH100" s="25"/>
      <c r="FI100" s="25"/>
      <c r="FJ100" s="25"/>
      <c r="FK100" s="25"/>
      <c r="FL100" s="25"/>
      <c r="FM100" s="25"/>
      <c r="FN100" s="25"/>
      <c r="FO100" s="25"/>
      <c r="FP100" s="25"/>
      <c r="FQ100" s="25"/>
      <c r="FR100" s="25"/>
      <c r="FS100" s="25"/>
      <c r="FT100" s="25"/>
      <c r="FU100" s="25"/>
      <c r="FV100" s="25"/>
      <c r="FW100" s="25"/>
      <c r="FX100" s="25"/>
      <c r="FY100" s="25"/>
      <c r="GA100" s="25"/>
      <c r="GB100" s="25"/>
      <c r="GC100" s="25"/>
      <c r="GD100" s="25"/>
      <c r="GE100" s="25"/>
      <c r="GF100" s="25"/>
      <c r="GG100" s="25"/>
      <c r="GH100" s="25"/>
      <c r="GI100" s="25"/>
      <c r="GJ100" s="25"/>
      <c r="GK100" s="25"/>
      <c r="GL100" s="25"/>
      <c r="GM100" s="25"/>
      <c r="GN100" s="25"/>
      <c r="GO100" s="25"/>
      <c r="GP100" s="25"/>
      <c r="GQ100" s="25"/>
      <c r="GR100" s="25"/>
      <c r="GS100" s="25"/>
      <c r="GT100" s="25"/>
      <c r="GU100" s="25"/>
      <c r="GW100" s="25"/>
      <c r="GX100" s="25"/>
      <c r="GY100" s="25"/>
      <c r="GZ100" s="25"/>
      <c r="HA100" s="25"/>
      <c r="HB100" s="25"/>
      <c r="HC100" s="25"/>
      <c r="HD100" s="25"/>
      <c r="HE100" s="25"/>
      <c r="HF100" s="25"/>
      <c r="HG100" s="25"/>
      <c r="HH100" s="25"/>
      <c r="HI100" s="25"/>
      <c r="HJ100" s="25"/>
      <c r="HK100" s="25"/>
      <c r="HL100" s="25"/>
      <c r="HM100" s="25"/>
      <c r="HN100" s="25"/>
      <c r="HO100" s="25"/>
      <c r="HP100" s="25"/>
      <c r="HQ100" s="25"/>
      <c r="HS100" s="25"/>
      <c r="HT100" s="25"/>
      <c r="HU100" s="25"/>
      <c r="HV100" s="25"/>
      <c r="HW100" s="25"/>
      <c r="HX100" s="25"/>
      <c r="HY100" s="25"/>
      <c r="HZ100" s="25"/>
      <c r="IA100" s="25"/>
      <c r="IB100" s="25"/>
      <c r="IC100" s="25"/>
      <c r="ID100" s="25"/>
      <c r="IE100" s="25"/>
      <c r="IF100" s="25"/>
      <c r="IG100" s="25"/>
      <c r="IH100" s="25"/>
      <c r="II100" s="25"/>
      <c r="IJ100" s="25"/>
      <c r="IK100" s="25"/>
      <c r="IL100" s="25"/>
      <c r="IM100" s="25"/>
    </row>
    <row r="101" spans="1:247">
      <c r="A101" s="20"/>
      <c r="B101" s="20"/>
      <c r="C101" s="19"/>
      <c r="D101" s="19"/>
      <c r="E101" s="19"/>
      <c r="F101" s="19"/>
      <c r="G101" s="19"/>
      <c r="H101" s="19"/>
      <c r="I101" s="98"/>
      <c r="J101" s="19"/>
      <c r="K101" s="19"/>
      <c r="L101" s="98"/>
      <c r="M101" s="19"/>
      <c r="N101" s="19"/>
      <c r="O101" s="98"/>
      <c r="P101" s="19"/>
      <c r="Q101" s="19"/>
      <c r="R101" s="98"/>
      <c r="S101" s="19"/>
      <c r="T101" s="19"/>
      <c r="U101" s="98"/>
      <c r="V101" s="19"/>
      <c r="W101" s="19"/>
      <c r="X101" s="98"/>
      <c r="Y101" s="19"/>
      <c r="Z101" s="19"/>
      <c r="AA101" s="98"/>
      <c r="AB101" s="98"/>
      <c r="AC101" s="19"/>
      <c r="AD101" s="19"/>
      <c r="AE101" s="98"/>
      <c r="AF101" s="19"/>
      <c r="AG101" s="19"/>
      <c r="AH101" s="98"/>
      <c r="AI101" s="19"/>
      <c r="AJ101" s="19"/>
      <c r="AK101" s="98"/>
      <c r="AL101" s="19"/>
      <c r="AM101" s="19"/>
      <c r="AN101" s="98"/>
      <c r="AO101" s="19"/>
      <c r="AP101" s="19"/>
      <c r="AQ101" s="98"/>
      <c r="AS101" s="19"/>
      <c r="AT101" s="98"/>
      <c r="AV101" s="19"/>
      <c r="AW101" s="98"/>
      <c r="AX101" s="98"/>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c r="BY101" s="25"/>
      <c r="BZ101" s="25"/>
      <c r="CA101" s="25"/>
      <c r="CB101" s="25"/>
      <c r="CC101" s="25"/>
      <c r="CD101" s="25"/>
      <c r="CE101" s="25"/>
      <c r="CF101" s="25"/>
      <c r="CG101" s="25"/>
      <c r="CH101" s="25"/>
      <c r="CI101" s="25"/>
      <c r="CJ101" s="25"/>
      <c r="CK101" s="25"/>
      <c r="CL101" s="25"/>
      <c r="CM101" s="25"/>
      <c r="CN101" s="25"/>
      <c r="CO101" s="25"/>
      <c r="CP101" s="25"/>
      <c r="CQ101" s="25"/>
      <c r="CR101" s="25"/>
      <c r="CS101" s="25"/>
      <c r="CT101" s="25"/>
      <c r="CU101" s="25"/>
      <c r="CV101" s="25"/>
      <c r="CW101" s="25"/>
      <c r="CX101" s="25"/>
      <c r="CY101" s="25"/>
      <c r="CZ101" s="25"/>
      <c r="DA101" s="25"/>
      <c r="DB101" s="25"/>
      <c r="DC101" s="25"/>
      <c r="DD101" s="25"/>
      <c r="DE101" s="25"/>
      <c r="DF101" s="25"/>
      <c r="DG101" s="25"/>
      <c r="DH101" s="25"/>
      <c r="DI101" s="25"/>
      <c r="DJ101" s="25"/>
      <c r="DK101" s="25"/>
      <c r="DM101" s="25"/>
      <c r="DN101" s="25"/>
      <c r="DO101" s="25"/>
      <c r="DP101" s="25"/>
      <c r="DQ101" s="25"/>
      <c r="DR101" s="25"/>
      <c r="DS101" s="25"/>
      <c r="DT101" s="25"/>
      <c r="DU101" s="25"/>
      <c r="DV101" s="25"/>
      <c r="DW101" s="25"/>
      <c r="DX101" s="25"/>
      <c r="DY101" s="25"/>
      <c r="DZ101" s="25"/>
      <c r="EA101" s="25"/>
      <c r="EB101" s="25"/>
      <c r="EC101" s="25"/>
      <c r="ED101" s="25"/>
      <c r="EE101" s="25"/>
      <c r="EF101" s="25"/>
      <c r="EG101" s="25"/>
      <c r="EI101" s="25"/>
      <c r="EJ101" s="25"/>
      <c r="EK101" s="25"/>
      <c r="EL101" s="25"/>
      <c r="EM101" s="25"/>
      <c r="EN101" s="25"/>
      <c r="EO101" s="25"/>
      <c r="EP101" s="25"/>
      <c r="EQ101" s="25"/>
      <c r="ER101" s="25"/>
      <c r="ES101" s="25"/>
      <c r="ET101" s="25"/>
      <c r="EU101" s="25"/>
      <c r="EV101" s="25"/>
      <c r="EW101" s="25"/>
      <c r="EX101" s="25"/>
      <c r="EY101" s="25"/>
      <c r="EZ101" s="25"/>
      <c r="FA101" s="25"/>
      <c r="FB101" s="25"/>
      <c r="FC101" s="25"/>
      <c r="FE101" s="25"/>
      <c r="FF101" s="25"/>
      <c r="FG101" s="25"/>
      <c r="FH101" s="25"/>
      <c r="FI101" s="25"/>
      <c r="FJ101" s="25"/>
      <c r="FK101" s="25"/>
      <c r="FL101" s="25"/>
      <c r="FM101" s="25"/>
      <c r="FN101" s="25"/>
      <c r="FO101" s="25"/>
      <c r="FP101" s="25"/>
      <c r="FQ101" s="25"/>
      <c r="FR101" s="25"/>
      <c r="FS101" s="25"/>
      <c r="FT101" s="25"/>
      <c r="FU101" s="25"/>
      <c r="FV101" s="25"/>
      <c r="FW101" s="25"/>
      <c r="FX101" s="25"/>
      <c r="FY101" s="25"/>
      <c r="GA101" s="25"/>
      <c r="GB101" s="25"/>
      <c r="GC101" s="25"/>
      <c r="GD101" s="25"/>
      <c r="GE101" s="25"/>
      <c r="GF101" s="25"/>
      <c r="GG101" s="25"/>
      <c r="GH101" s="25"/>
      <c r="GI101" s="25"/>
      <c r="GJ101" s="25"/>
      <c r="GK101" s="25"/>
      <c r="GL101" s="25"/>
      <c r="GM101" s="25"/>
      <c r="GN101" s="25"/>
      <c r="GO101" s="25"/>
      <c r="GP101" s="25"/>
      <c r="GQ101" s="25"/>
      <c r="GR101" s="25"/>
      <c r="GS101" s="25"/>
      <c r="GT101" s="25"/>
      <c r="GU101" s="25"/>
      <c r="GW101" s="25"/>
      <c r="GX101" s="25"/>
      <c r="GY101" s="25"/>
      <c r="GZ101" s="25"/>
      <c r="HA101" s="25"/>
      <c r="HB101" s="25"/>
      <c r="HC101" s="25"/>
      <c r="HD101" s="25"/>
      <c r="HE101" s="25"/>
      <c r="HF101" s="25"/>
      <c r="HG101" s="25"/>
      <c r="HH101" s="25"/>
      <c r="HI101" s="25"/>
      <c r="HJ101" s="25"/>
      <c r="HK101" s="25"/>
      <c r="HL101" s="25"/>
      <c r="HM101" s="25"/>
      <c r="HN101" s="25"/>
      <c r="HO101" s="25"/>
      <c r="HP101" s="25"/>
      <c r="HQ101" s="25"/>
      <c r="HS101" s="25"/>
      <c r="HT101" s="25"/>
      <c r="HU101" s="25"/>
      <c r="HV101" s="25"/>
      <c r="HW101" s="25"/>
      <c r="HX101" s="25"/>
      <c r="HY101" s="25"/>
      <c r="HZ101" s="25"/>
      <c r="IA101" s="25"/>
      <c r="IB101" s="25"/>
      <c r="IC101" s="25"/>
      <c r="ID101" s="25"/>
      <c r="IE101" s="25"/>
      <c r="IF101" s="25"/>
      <c r="IG101" s="25"/>
      <c r="IH101" s="25"/>
      <c r="II101" s="25"/>
      <c r="IJ101" s="25"/>
      <c r="IK101" s="25"/>
      <c r="IL101" s="25"/>
      <c r="IM101" s="25"/>
    </row>
    <row r="102" spans="1:247">
      <c r="A102" s="20"/>
      <c r="B102" s="20"/>
      <c r="C102" s="19"/>
      <c r="D102" s="19"/>
      <c r="E102" s="19"/>
      <c r="F102" s="19"/>
      <c r="G102" s="19"/>
      <c r="H102" s="19"/>
      <c r="I102" s="98"/>
      <c r="J102" s="19"/>
      <c r="K102" s="19"/>
      <c r="L102" s="98"/>
      <c r="M102" s="19"/>
      <c r="N102" s="19"/>
      <c r="O102" s="98"/>
      <c r="P102" s="19"/>
      <c r="Q102" s="19"/>
      <c r="R102" s="98"/>
      <c r="S102" s="19"/>
      <c r="T102" s="19"/>
      <c r="U102" s="98"/>
      <c r="V102" s="19"/>
      <c r="W102" s="19"/>
      <c r="X102" s="98"/>
      <c r="Y102" s="19"/>
      <c r="Z102" s="19"/>
      <c r="AA102" s="98"/>
      <c r="AB102" s="98"/>
      <c r="AC102" s="19"/>
      <c r="AD102" s="19"/>
      <c r="AE102" s="98"/>
      <c r="AF102" s="19"/>
      <c r="AG102" s="19"/>
      <c r="AH102" s="98"/>
      <c r="AI102" s="19"/>
      <c r="AJ102" s="19"/>
      <c r="AK102" s="98"/>
      <c r="AL102" s="19"/>
      <c r="AM102" s="19"/>
      <c r="AN102" s="98"/>
      <c r="AO102" s="19"/>
      <c r="AP102" s="19"/>
      <c r="AQ102" s="98"/>
      <c r="AS102" s="19"/>
      <c r="AT102" s="98"/>
      <c r="AV102" s="19"/>
      <c r="AW102" s="98"/>
      <c r="AX102" s="98"/>
      <c r="AZ102" s="25"/>
      <c r="BA102" s="25"/>
      <c r="BB102" s="25"/>
      <c r="BC102" s="25"/>
      <c r="BD102" s="25"/>
      <c r="BE102" s="25"/>
      <c r="BF102" s="25"/>
      <c r="BG102" s="25"/>
      <c r="BH102" s="25"/>
      <c r="BI102" s="25"/>
      <c r="BJ102" s="25"/>
      <c r="BK102" s="25"/>
      <c r="BL102" s="25"/>
      <c r="BM102" s="25"/>
      <c r="BN102" s="25"/>
      <c r="BO102" s="25"/>
      <c r="BP102" s="25"/>
      <c r="BQ102" s="25"/>
      <c r="BR102" s="25"/>
      <c r="BS102" s="25"/>
      <c r="BT102" s="25"/>
      <c r="BU102" s="25"/>
      <c r="BV102" s="25"/>
      <c r="BW102" s="25"/>
      <c r="BX102" s="25"/>
      <c r="BY102" s="25"/>
      <c r="BZ102" s="25"/>
      <c r="CA102" s="25"/>
      <c r="CB102" s="25"/>
      <c r="CC102" s="25"/>
      <c r="CD102" s="25"/>
      <c r="CE102" s="25"/>
      <c r="CF102" s="25"/>
      <c r="CG102" s="25"/>
      <c r="CH102" s="25"/>
      <c r="CI102" s="25"/>
      <c r="CJ102" s="25"/>
      <c r="CK102" s="25"/>
      <c r="CL102" s="25"/>
      <c r="CM102" s="25"/>
      <c r="CN102" s="25"/>
      <c r="CO102" s="25"/>
      <c r="CP102" s="25"/>
      <c r="CQ102" s="25"/>
      <c r="CR102" s="25"/>
      <c r="CS102" s="25"/>
      <c r="CT102" s="25"/>
      <c r="CU102" s="25"/>
      <c r="CV102" s="25"/>
      <c r="CW102" s="25"/>
      <c r="CX102" s="25"/>
      <c r="CY102" s="25"/>
      <c r="CZ102" s="25"/>
      <c r="DA102" s="25"/>
      <c r="DB102" s="25"/>
      <c r="DC102" s="25"/>
      <c r="DD102" s="25"/>
      <c r="DE102" s="25"/>
      <c r="DF102" s="25"/>
      <c r="DG102" s="25"/>
      <c r="DH102" s="25"/>
      <c r="DI102" s="25"/>
      <c r="DJ102" s="25"/>
      <c r="DK102" s="25"/>
      <c r="DM102" s="25"/>
      <c r="DN102" s="25"/>
      <c r="DO102" s="25"/>
      <c r="DP102" s="25"/>
      <c r="DQ102" s="25"/>
      <c r="DR102" s="25"/>
      <c r="DS102" s="25"/>
      <c r="DT102" s="25"/>
      <c r="DU102" s="25"/>
      <c r="DV102" s="25"/>
      <c r="DW102" s="25"/>
      <c r="DX102" s="25"/>
      <c r="DY102" s="25"/>
      <c r="DZ102" s="25"/>
      <c r="EA102" s="25"/>
      <c r="EB102" s="25"/>
      <c r="EC102" s="25"/>
      <c r="ED102" s="25"/>
      <c r="EE102" s="25"/>
      <c r="EF102" s="25"/>
      <c r="EG102" s="25"/>
      <c r="EI102" s="25"/>
      <c r="EJ102" s="25"/>
      <c r="EK102" s="25"/>
      <c r="EL102" s="25"/>
      <c r="EM102" s="25"/>
      <c r="EN102" s="25"/>
      <c r="EO102" s="25"/>
      <c r="EP102" s="25"/>
      <c r="EQ102" s="25"/>
      <c r="ER102" s="25"/>
      <c r="ES102" s="25"/>
      <c r="ET102" s="25"/>
      <c r="EU102" s="25"/>
      <c r="EV102" s="25"/>
      <c r="EW102" s="25"/>
      <c r="EX102" s="25"/>
      <c r="EY102" s="25"/>
      <c r="EZ102" s="25"/>
      <c r="FA102" s="25"/>
      <c r="FB102" s="25"/>
      <c r="FC102" s="25"/>
      <c r="FE102" s="25"/>
      <c r="FF102" s="25"/>
      <c r="FG102" s="25"/>
      <c r="FH102" s="25"/>
      <c r="FI102" s="25"/>
      <c r="FJ102" s="25"/>
      <c r="FK102" s="25"/>
      <c r="FL102" s="25"/>
      <c r="FM102" s="25"/>
      <c r="FN102" s="25"/>
      <c r="FO102" s="25"/>
      <c r="FP102" s="25"/>
      <c r="FQ102" s="25"/>
      <c r="FR102" s="25"/>
      <c r="FS102" s="25"/>
      <c r="FT102" s="25"/>
      <c r="FU102" s="25"/>
      <c r="FV102" s="25"/>
      <c r="FW102" s="25"/>
      <c r="FX102" s="25"/>
      <c r="FY102" s="25"/>
      <c r="GA102" s="25"/>
      <c r="GB102" s="25"/>
      <c r="GC102" s="25"/>
      <c r="GD102" s="25"/>
      <c r="GE102" s="25"/>
      <c r="GF102" s="25"/>
      <c r="GG102" s="25"/>
      <c r="GH102" s="25"/>
      <c r="GI102" s="25"/>
      <c r="GJ102" s="25"/>
      <c r="GK102" s="25"/>
      <c r="GL102" s="25"/>
      <c r="GM102" s="25"/>
      <c r="GN102" s="25"/>
      <c r="GO102" s="25"/>
      <c r="GP102" s="25"/>
      <c r="GQ102" s="25"/>
      <c r="GR102" s="25"/>
      <c r="GS102" s="25"/>
      <c r="GT102" s="25"/>
      <c r="GU102" s="25"/>
      <c r="GW102" s="25"/>
      <c r="GX102" s="25"/>
      <c r="GY102" s="25"/>
      <c r="GZ102" s="25"/>
      <c r="HA102" s="25"/>
      <c r="HB102" s="25"/>
      <c r="HC102" s="25"/>
      <c r="HD102" s="25"/>
      <c r="HE102" s="25"/>
      <c r="HF102" s="25"/>
      <c r="HG102" s="25"/>
      <c r="HH102" s="25"/>
      <c r="HI102" s="25"/>
      <c r="HJ102" s="25"/>
      <c r="HK102" s="25"/>
      <c r="HL102" s="25"/>
      <c r="HM102" s="25"/>
      <c r="HN102" s="25"/>
      <c r="HO102" s="25"/>
      <c r="HP102" s="25"/>
      <c r="HQ102" s="25"/>
      <c r="HS102" s="25"/>
      <c r="HT102" s="25"/>
      <c r="HU102" s="25"/>
      <c r="HV102" s="25"/>
      <c r="HW102" s="25"/>
      <c r="HX102" s="25"/>
      <c r="HY102" s="25"/>
      <c r="HZ102" s="25"/>
      <c r="IA102" s="25"/>
      <c r="IB102" s="25"/>
      <c r="IC102" s="25"/>
      <c r="ID102" s="25"/>
      <c r="IE102" s="25"/>
      <c r="IF102" s="25"/>
      <c r="IG102" s="25"/>
      <c r="IH102" s="25"/>
      <c r="II102" s="25"/>
      <c r="IJ102" s="25"/>
      <c r="IK102" s="25"/>
      <c r="IL102" s="25"/>
      <c r="IM102" s="25"/>
    </row>
    <row r="103" spans="1:247">
      <c r="A103" s="20"/>
      <c r="B103" s="20"/>
      <c r="C103" s="19"/>
      <c r="D103" s="19"/>
      <c r="E103" s="19"/>
      <c r="F103" s="19"/>
      <c r="G103" s="19"/>
      <c r="H103" s="19"/>
      <c r="I103" s="98"/>
      <c r="J103" s="19"/>
      <c r="K103" s="19"/>
      <c r="L103" s="98"/>
      <c r="M103" s="19"/>
      <c r="N103" s="19"/>
      <c r="O103" s="98"/>
      <c r="P103" s="19"/>
      <c r="Q103" s="19"/>
      <c r="R103" s="98"/>
      <c r="S103" s="19"/>
      <c r="T103" s="19"/>
      <c r="U103" s="98"/>
      <c r="V103" s="19"/>
      <c r="W103" s="19"/>
      <c r="X103" s="98"/>
      <c r="Y103" s="19"/>
      <c r="Z103" s="19"/>
      <c r="AA103" s="98"/>
      <c r="AB103" s="98"/>
      <c r="AC103" s="19"/>
      <c r="AD103" s="19"/>
      <c r="AE103" s="98"/>
      <c r="AF103" s="19"/>
      <c r="AG103" s="19"/>
      <c r="AH103" s="98"/>
      <c r="AI103" s="19"/>
      <c r="AJ103" s="19"/>
      <c r="AK103" s="98"/>
      <c r="AL103" s="19"/>
      <c r="AM103" s="19"/>
      <c r="AN103" s="98"/>
      <c r="AO103" s="19"/>
      <c r="AP103" s="19"/>
      <c r="AQ103" s="98"/>
      <c r="AS103" s="19"/>
      <c r="AT103" s="98"/>
      <c r="AV103" s="19"/>
      <c r="AW103" s="98"/>
      <c r="AX103" s="98"/>
      <c r="AZ103" s="25"/>
      <c r="BA103" s="25"/>
      <c r="BB103" s="25"/>
      <c r="BC103" s="25"/>
      <c r="BD103" s="25"/>
      <c r="BE103" s="25"/>
      <c r="BF103" s="25"/>
      <c r="BG103" s="25"/>
      <c r="BH103" s="25"/>
      <c r="BI103" s="25"/>
      <c r="BJ103" s="25"/>
      <c r="BK103" s="25"/>
      <c r="BL103" s="25"/>
      <c r="BM103" s="25"/>
      <c r="BN103" s="25"/>
      <c r="BO103" s="25"/>
      <c r="BP103" s="25"/>
      <c r="BQ103" s="25"/>
      <c r="BR103" s="25"/>
      <c r="BS103" s="25"/>
      <c r="BT103" s="25"/>
      <c r="BU103" s="25"/>
      <c r="BV103" s="25"/>
      <c r="BW103" s="25"/>
      <c r="BX103" s="25"/>
      <c r="BY103" s="25"/>
      <c r="BZ103" s="25"/>
      <c r="CA103" s="25"/>
      <c r="CB103" s="25"/>
      <c r="CC103" s="25"/>
      <c r="CD103" s="25"/>
      <c r="CE103" s="25"/>
      <c r="CF103" s="25"/>
      <c r="CG103" s="25"/>
      <c r="CH103" s="25"/>
      <c r="CI103" s="25"/>
      <c r="CJ103" s="25"/>
      <c r="CK103" s="25"/>
      <c r="CL103" s="25"/>
      <c r="CM103" s="25"/>
      <c r="CN103" s="25"/>
      <c r="CO103" s="25"/>
      <c r="CP103" s="25"/>
      <c r="CQ103" s="25"/>
      <c r="CR103" s="25"/>
      <c r="CS103" s="25"/>
      <c r="CT103" s="25"/>
      <c r="CU103" s="25"/>
      <c r="CV103" s="25"/>
      <c r="CW103" s="25"/>
      <c r="CX103" s="25"/>
      <c r="CY103" s="25"/>
      <c r="CZ103" s="25"/>
      <c r="DA103" s="25"/>
      <c r="DB103" s="25"/>
      <c r="DC103" s="25"/>
      <c r="DD103" s="25"/>
      <c r="DE103" s="25"/>
      <c r="DF103" s="25"/>
      <c r="DG103" s="25"/>
      <c r="DH103" s="25"/>
      <c r="DI103" s="25"/>
      <c r="DJ103" s="25"/>
      <c r="DK103" s="25"/>
      <c r="DM103" s="25"/>
      <c r="DN103" s="25"/>
      <c r="DO103" s="25"/>
      <c r="DP103" s="25"/>
      <c r="DQ103" s="25"/>
      <c r="DR103" s="25"/>
      <c r="DS103" s="25"/>
      <c r="DT103" s="25"/>
      <c r="DU103" s="25"/>
      <c r="DV103" s="25"/>
      <c r="DW103" s="25"/>
      <c r="DX103" s="25"/>
      <c r="DY103" s="25"/>
      <c r="DZ103" s="25"/>
      <c r="EA103" s="25"/>
      <c r="EB103" s="25"/>
      <c r="EC103" s="25"/>
      <c r="ED103" s="25"/>
      <c r="EE103" s="25"/>
      <c r="EF103" s="25"/>
      <c r="EG103" s="25"/>
      <c r="EI103" s="25"/>
      <c r="EJ103" s="25"/>
      <c r="EK103" s="25"/>
      <c r="EL103" s="25"/>
      <c r="EM103" s="25"/>
      <c r="EN103" s="25"/>
      <c r="EO103" s="25"/>
      <c r="EP103" s="25"/>
      <c r="EQ103" s="25"/>
      <c r="ER103" s="25"/>
      <c r="ES103" s="25"/>
      <c r="ET103" s="25"/>
      <c r="EU103" s="25"/>
      <c r="EV103" s="25"/>
      <c r="EW103" s="25"/>
      <c r="EX103" s="25"/>
      <c r="EY103" s="25"/>
      <c r="EZ103" s="25"/>
      <c r="FA103" s="25"/>
      <c r="FB103" s="25"/>
      <c r="FC103" s="25"/>
      <c r="FE103" s="25"/>
      <c r="FF103" s="25"/>
      <c r="FG103" s="25"/>
      <c r="FH103" s="25"/>
      <c r="FI103" s="25"/>
      <c r="FJ103" s="25"/>
      <c r="FK103" s="25"/>
      <c r="FL103" s="25"/>
      <c r="FM103" s="25"/>
      <c r="FN103" s="25"/>
      <c r="FO103" s="25"/>
      <c r="FP103" s="25"/>
      <c r="FQ103" s="25"/>
      <c r="FR103" s="25"/>
      <c r="FS103" s="25"/>
      <c r="FT103" s="25"/>
      <c r="FU103" s="25"/>
      <c r="FV103" s="25"/>
      <c r="FW103" s="25"/>
      <c r="FX103" s="25"/>
      <c r="FY103" s="25"/>
      <c r="GA103" s="25"/>
      <c r="GB103" s="25"/>
      <c r="GC103" s="25"/>
      <c r="GD103" s="25"/>
      <c r="GE103" s="25"/>
      <c r="GF103" s="25"/>
      <c r="GG103" s="25"/>
      <c r="GH103" s="25"/>
      <c r="GI103" s="25"/>
      <c r="GJ103" s="25"/>
      <c r="GK103" s="25"/>
      <c r="GL103" s="25"/>
      <c r="GM103" s="25"/>
      <c r="GN103" s="25"/>
      <c r="GO103" s="25"/>
      <c r="GP103" s="25"/>
      <c r="GQ103" s="25"/>
      <c r="GR103" s="25"/>
      <c r="GS103" s="25"/>
      <c r="GT103" s="25"/>
      <c r="GU103" s="25"/>
      <c r="GW103" s="25"/>
      <c r="GX103" s="25"/>
      <c r="GY103" s="25"/>
      <c r="GZ103" s="25"/>
      <c r="HA103" s="25"/>
      <c r="HB103" s="25"/>
      <c r="HC103" s="25"/>
      <c r="HD103" s="25"/>
      <c r="HE103" s="25"/>
      <c r="HF103" s="25"/>
      <c r="HG103" s="25"/>
      <c r="HH103" s="25"/>
      <c r="HI103" s="25"/>
      <c r="HJ103" s="25"/>
      <c r="HK103" s="25"/>
      <c r="HL103" s="25"/>
      <c r="HM103" s="25"/>
      <c r="HN103" s="25"/>
      <c r="HO103" s="25"/>
      <c r="HP103" s="25"/>
      <c r="HQ103" s="25"/>
      <c r="HS103" s="25"/>
      <c r="HT103" s="25"/>
      <c r="HU103" s="25"/>
      <c r="HV103" s="25"/>
      <c r="HW103" s="25"/>
      <c r="HX103" s="25"/>
      <c r="HY103" s="25"/>
      <c r="HZ103" s="25"/>
      <c r="IA103" s="25"/>
      <c r="IB103" s="25"/>
      <c r="IC103" s="25"/>
      <c r="ID103" s="25"/>
      <c r="IE103" s="25"/>
      <c r="IF103" s="25"/>
      <c r="IG103" s="25"/>
      <c r="IH103" s="25"/>
      <c r="II103" s="25"/>
      <c r="IJ103" s="25"/>
      <c r="IK103" s="25"/>
      <c r="IL103" s="25"/>
      <c r="IM103" s="25"/>
    </row>
    <row r="104" spans="1:247">
      <c r="A104" s="20"/>
      <c r="B104" s="20"/>
      <c r="C104" s="19"/>
      <c r="D104" s="19"/>
      <c r="E104" s="19"/>
      <c r="F104" s="19"/>
      <c r="G104" s="19"/>
      <c r="H104" s="19"/>
      <c r="I104" s="98"/>
      <c r="J104" s="19"/>
      <c r="K104" s="19"/>
      <c r="L104" s="98"/>
      <c r="M104" s="19"/>
      <c r="N104" s="19"/>
      <c r="O104" s="98"/>
      <c r="P104" s="19"/>
      <c r="Q104" s="19"/>
      <c r="R104" s="98"/>
      <c r="S104" s="19"/>
      <c r="T104" s="19"/>
      <c r="U104" s="98"/>
      <c r="V104" s="19"/>
      <c r="W104" s="19"/>
      <c r="X104" s="98"/>
      <c r="Y104" s="19"/>
      <c r="Z104" s="19"/>
      <c r="AA104" s="98"/>
      <c r="AB104" s="98"/>
      <c r="AC104" s="19"/>
      <c r="AD104" s="19"/>
      <c r="AE104" s="98"/>
      <c r="AF104" s="19"/>
      <c r="AG104" s="19"/>
      <c r="AH104" s="98"/>
      <c r="AI104" s="19"/>
      <c r="AJ104" s="19"/>
      <c r="AK104" s="98"/>
      <c r="AL104" s="19"/>
      <c r="AM104" s="19"/>
      <c r="AN104" s="98"/>
      <c r="AO104" s="19"/>
      <c r="AP104" s="19"/>
      <c r="AQ104" s="98"/>
      <c r="AS104" s="19"/>
      <c r="AT104" s="98"/>
      <c r="AV104" s="19"/>
      <c r="AW104" s="98"/>
      <c r="AX104" s="98"/>
      <c r="AZ104" s="25"/>
      <c r="BA104" s="25"/>
      <c r="BB104" s="25"/>
      <c r="BC104" s="25"/>
      <c r="BD104" s="25"/>
      <c r="BE104" s="25"/>
      <c r="BF104" s="25"/>
      <c r="BG104" s="25"/>
      <c r="BH104" s="25"/>
      <c r="BI104" s="25"/>
      <c r="BJ104" s="25"/>
      <c r="BK104" s="25"/>
      <c r="BL104" s="25"/>
      <c r="BM104" s="25"/>
      <c r="BN104" s="25"/>
      <c r="BO104" s="25"/>
      <c r="BP104" s="25"/>
      <c r="BQ104" s="25"/>
      <c r="BR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s="25"/>
      <c r="CT104" s="25"/>
      <c r="CU104" s="25"/>
      <c r="CV104" s="25"/>
      <c r="CW104" s="25"/>
      <c r="CX104" s="25"/>
      <c r="CY104" s="25"/>
      <c r="CZ104" s="25"/>
      <c r="DA104" s="25"/>
      <c r="DB104" s="25"/>
      <c r="DC104" s="25"/>
      <c r="DD104" s="25"/>
      <c r="DE104" s="25"/>
      <c r="DF104" s="25"/>
      <c r="DG104" s="25"/>
      <c r="DH104" s="25"/>
      <c r="DI104" s="25"/>
      <c r="DJ104" s="25"/>
      <c r="DK104" s="25"/>
      <c r="DM104" s="25"/>
      <c r="DN104" s="25"/>
      <c r="DO104" s="25"/>
      <c r="DP104" s="25"/>
      <c r="DQ104" s="25"/>
      <c r="DR104" s="25"/>
      <c r="DS104" s="25"/>
      <c r="DT104" s="25"/>
      <c r="DU104" s="25"/>
      <c r="DV104" s="25"/>
      <c r="DW104" s="25"/>
      <c r="DX104" s="25"/>
      <c r="DY104" s="25"/>
      <c r="DZ104" s="25"/>
      <c r="EA104" s="25"/>
      <c r="EB104" s="25"/>
      <c r="EC104" s="25"/>
      <c r="ED104" s="25"/>
      <c r="EE104" s="25"/>
      <c r="EF104" s="25"/>
      <c r="EG104" s="25"/>
      <c r="EI104" s="25"/>
      <c r="EJ104" s="25"/>
      <c r="EK104" s="25"/>
      <c r="EL104" s="25"/>
      <c r="EM104" s="25"/>
      <c r="EN104" s="25"/>
      <c r="EO104" s="25"/>
      <c r="EP104" s="25"/>
      <c r="EQ104" s="25"/>
      <c r="ER104" s="25"/>
      <c r="ES104" s="25"/>
      <c r="ET104" s="25"/>
      <c r="EU104" s="25"/>
      <c r="EV104" s="25"/>
      <c r="EW104" s="25"/>
      <c r="EX104" s="25"/>
      <c r="EY104" s="25"/>
      <c r="EZ104" s="25"/>
      <c r="FA104" s="25"/>
      <c r="FB104" s="25"/>
      <c r="FC104" s="25"/>
      <c r="FE104" s="25"/>
      <c r="FF104" s="25"/>
      <c r="FG104" s="25"/>
      <c r="FH104" s="25"/>
      <c r="FI104" s="25"/>
      <c r="FJ104" s="25"/>
      <c r="FK104" s="25"/>
      <c r="FL104" s="25"/>
      <c r="FM104" s="25"/>
      <c r="FN104" s="25"/>
      <c r="FO104" s="25"/>
      <c r="FP104" s="25"/>
      <c r="FQ104" s="25"/>
      <c r="FR104" s="25"/>
      <c r="FS104" s="25"/>
      <c r="FT104" s="25"/>
      <c r="FU104" s="25"/>
      <c r="FV104" s="25"/>
      <c r="FW104" s="25"/>
      <c r="FX104" s="25"/>
      <c r="FY104" s="25"/>
      <c r="GA104" s="25"/>
      <c r="GB104" s="25"/>
      <c r="GC104" s="25"/>
      <c r="GD104" s="25"/>
      <c r="GE104" s="25"/>
      <c r="GF104" s="25"/>
      <c r="GG104" s="25"/>
      <c r="GH104" s="25"/>
      <c r="GI104" s="25"/>
      <c r="GJ104" s="25"/>
      <c r="GK104" s="25"/>
      <c r="GL104" s="25"/>
      <c r="GM104" s="25"/>
      <c r="GN104" s="25"/>
      <c r="GO104" s="25"/>
      <c r="GP104" s="25"/>
      <c r="GQ104" s="25"/>
      <c r="GR104" s="25"/>
      <c r="GS104" s="25"/>
      <c r="GT104" s="25"/>
      <c r="GU104" s="25"/>
      <c r="GW104" s="25"/>
      <c r="GX104" s="25"/>
      <c r="GY104" s="25"/>
      <c r="GZ104" s="25"/>
      <c r="HA104" s="25"/>
      <c r="HB104" s="25"/>
      <c r="HC104" s="25"/>
      <c r="HD104" s="25"/>
      <c r="HE104" s="25"/>
      <c r="HF104" s="25"/>
      <c r="HG104" s="25"/>
      <c r="HH104" s="25"/>
      <c r="HI104" s="25"/>
      <c r="HJ104" s="25"/>
      <c r="HK104" s="25"/>
      <c r="HL104" s="25"/>
      <c r="HM104" s="25"/>
      <c r="HN104" s="25"/>
      <c r="HO104" s="25"/>
      <c r="HP104" s="25"/>
      <c r="HQ104" s="25"/>
      <c r="HS104" s="25"/>
      <c r="HT104" s="25"/>
      <c r="HU104" s="25"/>
      <c r="HV104" s="25"/>
      <c r="HW104" s="25"/>
      <c r="HX104" s="25"/>
      <c r="HY104" s="25"/>
      <c r="HZ104" s="25"/>
      <c r="IA104" s="25"/>
      <c r="IB104" s="25"/>
      <c r="IC104" s="25"/>
      <c r="ID104" s="25"/>
      <c r="IE104" s="25"/>
      <c r="IF104" s="25"/>
      <c r="IG104" s="25"/>
      <c r="IH104" s="25"/>
      <c r="II104" s="25"/>
      <c r="IJ104" s="25"/>
      <c r="IK104" s="25"/>
      <c r="IL104" s="25"/>
      <c r="IM104" s="25"/>
    </row>
    <row r="105" spans="1:247">
      <c r="A105" s="20"/>
      <c r="B105" s="20"/>
      <c r="C105" s="19"/>
      <c r="D105" s="19"/>
      <c r="E105" s="19"/>
      <c r="F105" s="19"/>
      <c r="G105" s="19"/>
      <c r="H105" s="19"/>
      <c r="I105" s="98"/>
      <c r="J105" s="19"/>
      <c r="K105" s="19"/>
      <c r="L105" s="98"/>
      <c r="M105" s="19"/>
      <c r="N105" s="19"/>
      <c r="O105" s="98"/>
      <c r="P105" s="19"/>
      <c r="Q105" s="19"/>
      <c r="R105" s="98"/>
      <c r="S105" s="19"/>
      <c r="T105" s="19"/>
      <c r="U105" s="98"/>
      <c r="V105" s="19"/>
      <c r="W105" s="19"/>
      <c r="X105" s="98"/>
      <c r="Y105" s="19"/>
      <c r="Z105" s="19"/>
      <c r="AA105" s="98"/>
      <c r="AB105" s="98"/>
      <c r="AC105" s="19"/>
      <c r="AD105" s="19"/>
      <c r="AE105" s="98"/>
      <c r="AF105" s="19"/>
      <c r="AG105" s="19"/>
      <c r="AH105" s="98"/>
      <c r="AI105" s="19"/>
      <c r="AJ105" s="19"/>
      <c r="AK105" s="98"/>
      <c r="AL105" s="19"/>
      <c r="AM105" s="19"/>
      <c r="AN105" s="98"/>
      <c r="AO105" s="19"/>
      <c r="AP105" s="19"/>
      <c r="AQ105" s="98"/>
      <c r="AS105" s="19"/>
      <c r="AT105" s="98"/>
      <c r="AV105" s="19"/>
      <c r="AW105" s="98"/>
      <c r="AX105" s="98"/>
      <c r="AZ105" s="25"/>
      <c r="BA105" s="25"/>
      <c r="BB105" s="25"/>
      <c r="BC105" s="25"/>
      <c r="BD105" s="25"/>
      <c r="BE105" s="25"/>
      <c r="BF105" s="25"/>
      <c r="BG105" s="25"/>
      <c r="BH105" s="25"/>
      <c r="BI105" s="25"/>
      <c r="BJ105" s="25"/>
      <c r="BK105" s="25"/>
      <c r="BL105" s="25"/>
      <c r="BM105" s="25"/>
      <c r="BN105" s="25"/>
      <c r="BO105" s="25"/>
      <c r="BP105" s="25"/>
      <c r="BQ105" s="25"/>
      <c r="BR105" s="25"/>
      <c r="BS105" s="25"/>
      <c r="BT105" s="25"/>
      <c r="BU105" s="25"/>
      <c r="BV105" s="25"/>
      <c r="BW105" s="25"/>
      <c r="BX105" s="25"/>
      <c r="BY105" s="25"/>
      <c r="BZ105" s="25"/>
      <c r="CA105" s="25"/>
      <c r="CB105" s="25"/>
      <c r="CC105" s="25"/>
      <c r="CD105" s="25"/>
      <c r="CE105" s="25"/>
      <c r="CF105" s="25"/>
      <c r="CG105" s="25"/>
      <c r="CH105" s="25"/>
      <c r="CI105" s="25"/>
      <c r="CJ105" s="25"/>
      <c r="CK105" s="25"/>
      <c r="CL105" s="25"/>
      <c r="CM105" s="25"/>
      <c r="CN105" s="25"/>
      <c r="CO105" s="25"/>
      <c r="CP105" s="25"/>
      <c r="CQ105" s="25"/>
      <c r="CR105" s="25"/>
      <c r="CS105" s="25"/>
      <c r="CT105" s="25"/>
      <c r="CU105" s="25"/>
      <c r="CV105" s="25"/>
      <c r="CW105" s="25"/>
      <c r="CX105" s="25"/>
      <c r="CY105" s="25"/>
      <c r="CZ105" s="25"/>
      <c r="DA105" s="25"/>
      <c r="DB105" s="25"/>
      <c r="DC105" s="25"/>
      <c r="DD105" s="25"/>
      <c r="DE105" s="25"/>
      <c r="DF105" s="25"/>
      <c r="DG105" s="25"/>
      <c r="DH105" s="25"/>
      <c r="DI105" s="25"/>
      <c r="DJ105" s="25"/>
      <c r="DK105" s="25"/>
      <c r="DM105" s="25"/>
      <c r="DN105" s="25"/>
      <c r="DO105" s="25"/>
      <c r="DP105" s="25"/>
      <c r="DQ105" s="25"/>
      <c r="DR105" s="25"/>
      <c r="DS105" s="25"/>
      <c r="DT105" s="25"/>
      <c r="DU105" s="25"/>
      <c r="DV105" s="25"/>
      <c r="DW105" s="25"/>
      <c r="DX105" s="25"/>
      <c r="DY105" s="25"/>
      <c r="DZ105" s="25"/>
      <c r="EA105" s="25"/>
      <c r="EB105" s="25"/>
      <c r="EC105" s="25"/>
      <c r="ED105" s="25"/>
      <c r="EE105" s="25"/>
      <c r="EF105" s="25"/>
      <c r="EG105" s="25"/>
      <c r="EI105" s="25"/>
      <c r="EJ105" s="25"/>
      <c r="EK105" s="25"/>
      <c r="EL105" s="25"/>
      <c r="EM105" s="25"/>
      <c r="EN105" s="25"/>
      <c r="EO105" s="25"/>
      <c r="EP105" s="25"/>
      <c r="EQ105" s="25"/>
      <c r="ER105" s="25"/>
      <c r="ES105" s="25"/>
      <c r="ET105" s="25"/>
      <c r="EU105" s="25"/>
      <c r="EV105" s="25"/>
      <c r="EW105" s="25"/>
      <c r="EX105" s="25"/>
      <c r="EY105" s="25"/>
      <c r="EZ105" s="25"/>
      <c r="FA105" s="25"/>
      <c r="FB105" s="25"/>
      <c r="FC105" s="25"/>
      <c r="FE105" s="25"/>
      <c r="FF105" s="25"/>
      <c r="FG105" s="25"/>
      <c r="FH105" s="25"/>
      <c r="FI105" s="25"/>
      <c r="FJ105" s="25"/>
      <c r="FK105" s="25"/>
      <c r="FL105" s="25"/>
      <c r="FM105" s="25"/>
      <c r="FN105" s="25"/>
      <c r="FO105" s="25"/>
      <c r="FP105" s="25"/>
      <c r="FQ105" s="25"/>
      <c r="FR105" s="25"/>
      <c r="FS105" s="25"/>
      <c r="FT105" s="25"/>
      <c r="FU105" s="25"/>
      <c r="FV105" s="25"/>
      <c r="FW105" s="25"/>
      <c r="FX105" s="25"/>
      <c r="FY105" s="25"/>
      <c r="GA105" s="25"/>
      <c r="GB105" s="25"/>
      <c r="GC105" s="25"/>
      <c r="GD105" s="25"/>
      <c r="GE105" s="25"/>
      <c r="GF105" s="25"/>
      <c r="GG105" s="25"/>
      <c r="GH105" s="25"/>
      <c r="GI105" s="25"/>
      <c r="GJ105" s="25"/>
      <c r="GK105" s="25"/>
      <c r="GL105" s="25"/>
      <c r="GM105" s="25"/>
      <c r="GN105" s="25"/>
      <c r="GO105" s="25"/>
      <c r="GP105" s="25"/>
      <c r="GQ105" s="25"/>
      <c r="GR105" s="25"/>
      <c r="GS105" s="25"/>
      <c r="GT105" s="25"/>
      <c r="GU105" s="25"/>
      <c r="GW105" s="25"/>
      <c r="GX105" s="25"/>
      <c r="GY105" s="25"/>
      <c r="GZ105" s="25"/>
      <c r="HA105" s="25"/>
      <c r="HB105" s="25"/>
      <c r="HC105" s="25"/>
      <c r="HD105" s="25"/>
      <c r="HE105" s="25"/>
      <c r="HF105" s="25"/>
      <c r="HG105" s="25"/>
      <c r="HH105" s="25"/>
      <c r="HI105" s="25"/>
      <c r="HJ105" s="25"/>
      <c r="HK105" s="25"/>
      <c r="HL105" s="25"/>
      <c r="HM105" s="25"/>
      <c r="HN105" s="25"/>
      <c r="HO105" s="25"/>
      <c r="HP105" s="25"/>
      <c r="HQ105" s="25"/>
      <c r="HS105" s="25"/>
      <c r="HT105" s="25"/>
      <c r="HU105" s="25"/>
      <c r="HV105" s="25"/>
      <c r="HW105" s="25"/>
      <c r="HX105" s="25"/>
      <c r="HY105" s="25"/>
      <c r="HZ105" s="25"/>
      <c r="IA105" s="25"/>
      <c r="IB105" s="25"/>
      <c r="IC105" s="25"/>
      <c r="ID105" s="25"/>
      <c r="IE105" s="25"/>
      <c r="IF105" s="25"/>
      <c r="IG105" s="25"/>
      <c r="IH105" s="25"/>
      <c r="II105" s="25"/>
      <c r="IJ105" s="25"/>
      <c r="IK105" s="25"/>
      <c r="IL105" s="25"/>
      <c r="IM105" s="25"/>
    </row>
    <row r="106" spans="1:247">
      <c r="A106" s="20"/>
      <c r="B106" s="20"/>
      <c r="C106" s="19"/>
      <c r="D106" s="19"/>
      <c r="E106" s="19"/>
      <c r="F106" s="19"/>
      <c r="G106" s="19"/>
      <c r="H106" s="19"/>
      <c r="I106" s="98"/>
      <c r="J106" s="19"/>
      <c r="K106" s="19"/>
      <c r="L106" s="98"/>
      <c r="M106" s="19"/>
      <c r="N106" s="19"/>
      <c r="O106" s="98"/>
      <c r="P106" s="19"/>
      <c r="Q106" s="19"/>
      <c r="R106" s="98"/>
      <c r="S106" s="19"/>
      <c r="T106" s="19"/>
      <c r="U106" s="98"/>
      <c r="V106" s="19"/>
      <c r="W106" s="19"/>
      <c r="X106" s="98"/>
      <c r="Y106" s="19"/>
      <c r="Z106" s="19"/>
      <c r="AA106" s="98"/>
      <c r="AB106" s="98"/>
      <c r="AC106" s="19"/>
      <c r="AD106" s="19"/>
      <c r="AE106" s="98"/>
      <c r="AF106" s="19"/>
      <c r="AG106" s="19"/>
      <c r="AH106" s="98"/>
      <c r="AI106" s="19"/>
      <c r="AJ106" s="19"/>
      <c r="AK106" s="98"/>
      <c r="AL106" s="19"/>
      <c r="AM106" s="19"/>
      <c r="AN106" s="98"/>
      <c r="AO106" s="19"/>
      <c r="AP106" s="19"/>
      <c r="AQ106" s="98"/>
      <c r="AS106" s="19"/>
      <c r="AT106" s="98"/>
      <c r="AV106" s="19"/>
      <c r="AW106" s="98"/>
      <c r="AX106" s="98"/>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M106" s="25"/>
      <c r="DN106" s="25"/>
      <c r="DO106" s="25"/>
      <c r="DP106" s="25"/>
      <c r="DQ106" s="25"/>
      <c r="DR106" s="25"/>
      <c r="DS106" s="25"/>
      <c r="DT106" s="25"/>
      <c r="DU106" s="25"/>
      <c r="DV106" s="25"/>
      <c r="DW106" s="25"/>
      <c r="DX106" s="25"/>
      <c r="DY106" s="25"/>
      <c r="DZ106" s="25"/>
      <c r="EA106" s="25"/>
      <c r="EB106" s="25"/>
      <c r="EC106" s="25"/>
      <c r="ED106" s="25"/>
      <c r="EE106" s="25"/>
      <c r="EF106" s="25"/>
      <c r="EG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E106" s="25"/>
      <c r="FF106" s="25"/>
      <c r="FG106" s="25"/>
      <c r="FH106" s="25"/>
      <c r="FI106" s="25"/>
      <c r="FJ106" s="25"/>
      <c r="FK106" s="25"/>
      <c r="FL106" s="25"/>
      <c r="FM106" s="25"/>
      <c r="FN106" s="25"/>
      <c r="FO106" s="25"/>
      <c r="FP106" s="25"/>
      <c r="FQ106" s="25"/>
      <c r="FR106" s="25"/>
      <c r="FS106" s="25"/>
      <c r="FT106" s="25"/>
      <c r="FU106" s="25"/>
      <c r="FV106" s="25"/>
      <c r="FW106" s="25"/>
      <c r="FX106" s="25"/>
      <c r="FY106" s="25"/>
      <c r="GA106" s="25"/>
      <c r="GB106" s="25"/>
      <c r="GC106" s="25"/>
      <c r="GD106" s="25"/>
      <c r="GE106" s="25"/>
      <c r="GF106" s="25"/>
      <c r="GG106" s="25"/>
      <c r="GH106" s="25"/>
      <c r="GI106" s="25"/>
      <c r="GJ106" s="25"/>
      <c r="GK106" s="25"/>
      <c r="GL106" s="25"/>
      <c r="GM106" s="25"/>
      <c r="GN106" s="25"/>
      <c r="GO106" s="25"/>
      <c r="GP106" s="25"/>
      <c r="GQ106" s="25"/>
      <c r="GR106" s="25"/>
      <c r="GS106" s="25"/>
      <c r="GT106" s="25"/>
      <c r="GU106" s="25"/>
      <c r="GW106" s="25"/>
      <c r="GX106" s="25"/>
      <c r="GY106" s="25"/>
      <c r="GZ106" s="25"/>
      <c r="HA106" s="25"/>
      <c r="HB106" s="25"/>
      <c r="HC106" s="25"/>
      <c r="HD106" s="25"/>
      <c r="HE106" s="25"/>
      <c r="HF106" s="25"/>
      <c r="HG106" s="25"/>
      <c r="HH106" s="25"/>
      <c r="HI106" s="25"/>
      <c r="HJ106" s="25"/>
      <c r="HK106" s="25"/>
      <c r="HL106" s="25"/>
      <c r="HM106" s="25"/>
      <c r="HN106" s="25"/>
      <c r="HO106" s="25"/>
      <c r="HP106" s="25"/>
      <c r="HQ106" s="25"/>
      <c r="HS106" s="25"/>
      <c r="HT106" s="25"/>
      <c r="HU106" s="25"/>
      <c r="HV106" s="25"/>
      <c r="HW106" s="25"/>
      <c r="HX106" s="25"/>
      <c r="HY106" s="25"/>
      <c r="HZ106" s="25"/>
      <c r="IA106" s="25"/>
      <c r="IB106" s="25"/>
      <c r="IC106" s="25"/>
      <c r="ID106" s="25"/>
      <c r="IE106" s="25"/>
      <c r="IF106" s="25"/>
      <c r="IG106" s="25"/>
      <c r="IH106" s="25"/>
      <c r="II106" s="25"/>
      <c r="IJ106" s="25"/>
      <c r="IK106" s="25"/>
      <c r="IL106" s="25"/>
      <c r="IM106" s="25"/>
    </row>
    <row r="107" spans="1:247">
      <c r="A107" s="20"/>
      <c r="B107" s="20"/>
      <c r="C107" s="19"/>
      <c r="D107" s="19"/>
      <c r="E107" s="19"/>
      <c r="F107" s="19"/>
      <c r="G107" s="19"/>
      <c r="H107" s="19"/>
      <c r="I107" s="98"/>
      <c r="J107" s="19"/>
      <c r="K107" s="19"/>
      <c r="L107" s="98"/>
      <c r="M107" s="19"/>
      <c r="N107" s="19"/>
      <c r="O107" s="98"/>
      <c r="P107" s="19"/>
      <c r="Q107" s="19"/>
      <c r="R107" s="98"/>
      <c r="S107" s="19"/>
      <c r="T107" s="19"/>
      <c r="U107" s="98"/>
      <c r="V107" s="19"/>
      <c r="W107" s="19"/>
      <c r="X107" s="98"/>
      <c r="Y107" s="19"/>
      <c r="Z107" s="19"/>
      <c r="AA107" s="98"/>
      <c r="AB107" s="98"/>
      <c r="AC107" s="19"/>
      <c r="AD107" s="19"/>
      <c r="AE107" s="98"/>
      <c r="AF107" s="19"/>
      <c r="AG107" s="19"/>
      <c r="AH107" s="98"/>
      <c r="AI107" s="19"/>
      <c r="AJ107" s="19"/>
      <c r="AK107" s="98"/>
      <c r="AL107" s="19"/>
      <c r="AM107" s="19"/>
      <c r="AN107" s="98"/>
      <c r="AO107" s="19"/>
      <c r="AP107" s="19"/>
      <c r="AQ107" s="98"/>
      <c r="AS107" s="19"/>
      <c r="AT107" s="98"/>
      <c r="AV107" s="19"/>
      <c r="AW107" s="98"/>
      <c r="AX107" s="98"/>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M107" s="25"/>
      <c r="DN107" s="25"/>
      <c r="DO107" s="25"/>
      <c r="DP107" s="25"/>
      <c r="DQ107" s="25"/>
      <c r="DR107" s="25"/>
      <c r="DS107" s="25"/>
      <c r="DT107" s="25"/>
      <c r="DU107" s="25"/>
      <c r="DV107" s="25"/>
      <c r="DW107" s="25"/>
      <c r="DX107" s="25"/>
      <c r="DY107" s="25"/>
      <c r="DZ107" s="25"/>
      <c r="EA107" s="25"/>
      <c r="EB107" s="25"/>
      <c r="EC107" s="25"/>
      <c r="ED107" s="25"/>
      <c r="EE107" s="25"/>
      <c r="EF107" s="25"/>
      <c r="EG107" s="25"/>
      <c r="EI107" s="25"/>
      <c r="EJ107" s="25"/>
      <c r="EK107" s="25"/>
      <c r="EL107" s="25"/>
      <c r="EM107" s="25"/>
      <c r="EN107" s="25"/>
      <c r="EO107" s="25"/>
      <c r="EP107" s="25"/>
      <c r="EQ107" s="25"/>
      <c r="ER107" s="25"/>
      <c r="ES107" s="25"/>
      <c r="ET107" s="25"/>
      <c r="EU107" s="25"/>
      <c r="EV107" s="25"/>
      <c r="EW107" s="25"/>
      <c r="EX107" s="25"/>
      <c r="EY107" s="25"/>
      <c r="EZ107" s="25"/>
      <c r="FA107" s="25"/>
      <c r="FB107" s="25"/>
      <c r="FC107" s="25"/>
      <c r="FE107" s="25"/>
      <c r="FF107" s="25"/>
      <c r="FG107" s="25"/>
      <c r="FH107" s="25"/>
      <c r="FI107" s="25"/>
      <c r="FJ107" s="25"/>
      <c r="FK107" s="25"/>
      <c r="FL107" s="25"/>
      <c r="FM107" s="25"/>
      <c r="FN107" s="25"/>
      <c r="FO107" s="25"/>
      <c r="FP107" s="25"/>
      <c r="FQ107" s="25"/>
      <c r="FR107" s="25"/>
      <c r="FS107" s="25"/>
      <c r="FT107" s="25"/>
      <c r="FU107" s="25"/>
      <c r="FV107" s="25"/>
      <c r="FW107" s="25"/>
      <c r="FX107" s="25"/>
      <c r="FY107" s="25"/>
      <c r="GA107" s="25"/>
      <c r="GB107" s="25"/>
      <c r="GC107" s="25"/>
      <c r="GD107" s="25"/>
      <c r="GE107" s="25"/>
      <c r="GF107" s="25"/>
      <c r="GG107" s="25"/>
      <c r="GH107" s="25"/>
      <c r="GI107" s="25"/>
      <c r="GJ107" s="25"/>
      <c r="GK107" s="25"/>
      <c r="GL107" s="25"/>
      <c r="GM107" s="25"/>
      <c r="GN107" s="25"/>
      <c r="GO107" s="25"/>
      <c r="GP107" s="25"/>
      <c r="GQ107" s="25"/>
      <c r="GR107" s="25"/>
      <c r="GS107" s="25"/>
      <c r="GT107" s="25"/>
      <c r="GU107" s="25"/>
      <c r="GW107" s="25"/>
      <c r="GX107" s="25"/>
      <c r="GY107" s="25"/>
      <c r="GZ107" s="25"/>
      <c r="HA107" s="25"/>
      <c r="HB107" s="25"/>
      <c r="HC107" s="25"/>
      <c r="HD107" s="25"/>
      <c r="HE107" s="25"/>
      <c r="HF107" s="25"/>
      <c r="HG107" s="25"/>
      <c r="HH107" s="25"/>
      <c r="HI107" s="25"/>
      <c r="HJ107" s="25"/>
      <c r="HK107" s="25"/>
      <c r="HL107" s="25"/>
      <c r="HM107" s="25"/>
      <c r="HN107" s="25"/>
      <c r="HO107" s="25"/>
      <c r="HP107" s="25"/>
      <c r="HQ107" s="25"/>
      <c r="HS107" s="25"/>
      <c r="HT107" s="25"/>
      <c r="HU107" s="25"/>
      <c r="HV107" s="25"/>
      <c r="HW107" s="25"/>
      <c r="HX107" s="25"/>
      <c r="HY107" s="25"/>
      <c r="HZ107" s="25"/>
      <c r="IA107" s="25"/>
      <c r="IB107" s="25"/>
      <c r="IC107" s="25"/>
      <c r="ID107" s="25"/>
      <c r="IE107" s="25"/>
      <c r="IF107" s="25"/>
      <c r="IG107" s="25"/>
      <c r="IH107" s="25"/>
      <c r="II107" s="25"/>
      <c r="IJ107" s="25"/>
      <c r="IK107" s="25"/>
      <c r="IL107" s="25"/>
      <c r="IM107" s="25"/>
    </row>
    <row r="108" spans="1:247">
      <c r="A108" s="20"/>
      <c r="B108" s="20"/>
      <c r="C108" s="19"/>
      <c r="D108" s="19"/>
      <c r="E108" s="19"/>
      <c r="F108" s="19"/>
      <c r="G108" s="19"/>
      <c r="H108" s="19"/>
      <c r="I108" s="98"/>
      <c r="J108" s="19"/>
      <c r="K108" s="19"/>
      <c r="L108" s="98"/>
      <c r="M108" s="19"/>
      <c r="N108" s="19"/>
      <c r="O108" s="98"/>
      <c r="P108" s="19"/>
      <c r="Q108" s="19"/>
      <c r="R108" s="98"/>
      <c r="S108" s="19"/>
      <c r="T108" s="19"/>
      <c r="U108" s="98"/>
      <c r="V108" s="19"/>
      <c r="W108" s="19"/>
      <c r="X108" s="98"/>
      <c r="Y108" s="19"/>
      <c r="Z108" s="19"/>
      <c r="AA108" s="98"/>
      <c r="AB108" s="98"/>
      <c r="AC108" s="19"/>
      <c r="AD108" s="19"/>
      <c r="AE108" s="98"/>
      <c r="AF108" s="19"/>
      <c r="AG108" s="19"/>
      <c r="AH108" s="98"/>
      <c r="AI108" s="19"/>
      <c r="AJ108" s="19"/>
      <c r="AK108" s="98"/>
      <c r="AL108" s="19"/>
      <c r="AM108" s="19"/>
      <c r="AN108" s="98"/>
      <c r="AO108" s="19"/>
      <c r="AP108" s="19"/>
      <c r="AQ108" s="98"/>
      <c r="AS108" s="19"/>
      <c r="AT108" s="98"/>
      <c r="AV108" s="19"/>
      <c r="AW108" s="98"/>
      <c r="AX108" s="98"/>
      <c r="AZ108" s="25"/>
      <c r="BA108" s="25"/>
      <c r="BB108" s="25"/>
      <c r="BC108" s="25"/>
      <c r="BD108" s="25"/>
      <c r="BE108" s="25"/>
      <c r="BF108" s="25"/>
      <c r="BG108" s="25"/>
      <c r="BH108" s="25"/>
      <c r="BI108" s="25"/>
      <c r="BJ108" s="25"/>
      <c r="BK108" s="25"/>
      <c r="BL108" s="25"/>
      <c r="BM108" s="25"/>
      <c r="BN108" s="25"/>
      <c r="BO108" s="25"/>
      <c r="BP108" s="25"/>
      <c r="BQ108" s="25"/>
      <c r="BR108" s="25"/>
      <c r="BS108" s="25"/>
      <c r="BT108" s="25"/>
      <c r="BU108" s="25"/>
      <c r="BV108" s="25"/>
      <c r="BW108" s="25"/>
      <c r="BX108" s="25"/>
      <c r="BY108" s="25"/>
      <c r="BZ108" s="25"/>
      <c r="CA108" s="25"/>
      <c r="CB108" s="25"/>
      <c r="CC108" s="25"/>
      <c r="CD108" s="25"/>
      <c r="CE108" s="25"/>
      <c r="CF108" s="25"/>
      <c r="CG108" s="25"/>
      <c r="CH108" s="25"/>
      <c r="CI108" s="25"/>
      <c r="CJ108" s="25"/>
      <c r="CK108" s="25"/>
      <c r="CL108" s="25"/>
      <c r="CM108" s="25"/>
      <c r="CN108" s="25"/>
      <c r="CO108" s="25"/>
      <c r="CP108" s="25"/>
      <c r="CQ108" s="25"/>
      <c r="CR108" s="25"/>
      <c r="CS108" s="25"/>
      <c r="CT108" s="25"/>
      <c r="CU108" s="25"/>
      <c r="CV108" s="25"/>
      <c r="CW108" s="25"/>
      <c r="CX108" s="25"/>
      <c r="CY108" s="25"/>
      <c r="CZ108" s="25"/>
      <c r="DA108" s="25"/>
      <c r="DB108" s="25"/>
      <c r="DC108" s="25"/>
      <c r="DD108" s="25"/>
      <c r="DE108" s="25"/>
      <c r="DF108" s="25"/>
      <c r="DG108" s="25"/>
      <c r="DH108" s="25"/>
      <c r="DI108" s="25"/>
      <c r="DJ108" s="25"/>
      <c r="DK108" s="25"/>
      <c r="DM108" s="25"/>
      <c r="DN108" s="25"/>
      <c r="DO108" s="25"/>
      <c r="DP108" s="25"/>
      <c r="DQ108" s="25"/>
      <c r="DR108" s="25"/>
      <c r="DS108" s="25"/>
      <c r="DT108" s="25"/>
      <c r="DU108" s="25"/>
      <c r="DV108" s="25"/>
      <c r="DW108" s="25"/>
      <c r="DX108" s="25"/>
      <c r="DY108" s="25"/>
      <c r="DZ108" s="25"/>
      <c r="EA108" s="25"/>
      <c r="EB108" s="25"/>
      <c r="EC108" s="25"/>
      <c r="ED108" s="25"/>
      <c r="EE108" s="25"/>
      <c r="EF108" s="25"/>
      <c r="EG108" s="25"/>
      <c r="EI108" s="25"/>
      <c r="EJ108" s="25"/>
      <c r="EK108" s="25"/>
      <c r="EL108" s="25"/>
      <c r="EM108" s="25"/>
      <c r="EN108" s="25"/>
      <c r="EO108" s="25"/>
      <c r="EP108" s="25"/>
      <c r="EQ108" s="25"/>
      <c r="ER108" s="25"/>
      <c r="ES108" s="25"/>
      <c r="ET108" s="25"/>
      <c r="EU108" s="25"/>
      <c r="EV108" s="25"/>
      <c r="EW108" s="25"/>
      <c r="EX108" s="25"/>
      <c r="EY108" s="25"/>
      <c r="EZ108" s="25"/>
      <c r="FA108" s="25"/>
      <c r="FB108" s="25"/>
      <c r="FC108" s="25"/>
      <c r="FE108" s="25"/>
      <c r="FF108" s="25"/>
      <c r="FG108" s="25"/>
      <c r="FH108" s="25"/>
      <c r="FI108" s="25"/>
      <c r="FJ108" s="25"/>
      <c r="FK108" s="25"/>
      <c r="FL108" s="25"/>
      <c r="FM108" s="25"/>
      <c r="FN108" s="25"/>
      <c r="FO108" s="25"/>
      <c r="FP108" s="25"/>
      <c r="FQ108" s="25"/>
      <c r="FR108" s="25"/>
      <c r="FS108" s="25"/>
      <c r="FT108" s="25"/>
      <c r="FU108" s="25"/>
      <c r="FV108" s="25"/>
      <c r="FW108" s="25"/>
      <c r="FX108" s="25"/>
      <c r="FY108" s="25"/>
      <c r="GA108" s="25"/>
      <c r="GB108" s="25"/>
      <c r="GC108" s="25"/>
      <c r="GD108" s="25"/>
      <c r="GE108" s="25"/>
      <c r="GF108" s="25"/>
      <c r="GG108" s="25"/>
      <c r="GH108" s="25"/>
      <c r="GI108" s="25"/>
      <c r="GJ108" s="25"/>
      <c r="GK108" s="25"/>
      <c r="GL108" s="25"/>
      <c r="GM108" s="25"/>
      <c r="GN108" s="25"/>
      <c r="GO108" s="25"/>
      <c r="GP108" s="25"/>
      <c r="GQ108" s="25"/>
      <c r="GR108" s="25"/>
      <c r="GS108" s="25"/>
      <c r="GT108" s="25"/>
      <c r="GU108" s="25"/>
      <c r="GW108" s="25"/>
      <c r="GX108" s="25"/>
      <c r="GY108" s="25"/>
      <c r="GZ108" s="25"/>
      <c r="HA108" s="25"/>
      <c r="HB108" s="25"/>
      <c r="HC108" s="25"/>
      <c r="HD108" s="25"/>
      <c r="HE108" s="25"/>
      <c r="HF108" s="25"/>
      <c r="HG108" s="25"/>
      <c r="HH108" s="25"/>
      <c r="HI108" s="25"/>
      <c r="HJ108" s="25"/>
      <c r="HK108" s="25"/>
      <c r="HL108" s="25"/>
      <c r="HM108" s="25"/>
      <c r="HN108" s="25"/>
      <c r="HO108" s="25"/>
      <c r="HP108" s="25"/>
      <c r="HQ108" s="25"/>
      <c r="HS108" s="25"/>
      <c r="HT108" s="25"/>
      <c r="HU108" s="25"/>
      <c r="HV108" s="25"/>
      <c r="HW108" s="25"/>
      <c r="HX108" s="25"/>
      <c r="HY108" s="25"/>
      <c r="HZ108" s="25"/>
      <c r="IA108" s="25"/>
      <c r="IB108" s="25"/>
      <c r="IC108" s="25"/>
      <c r="ID108" s="25"/>
      <c r="IE108" s="25"/>
      <c r="IF108" s="25"/>
      <c r="IG108" s="25"/>
      <c r="IH108" s="25"/>
      <c r="II108" s="25"/>
      <c r="IJ108" s="25"/>
      <c r="IK108" s="25"/>
      <c r="IL108" s="25"/>
      <c r="IM108" s="25"/>
    </row>
    <row r="109" spans="1:247">
      <c r="A109" s="20"/>
      <c r="B109" s="20"/>
      <c r="C109" s="19"/>
      <c r="D109" s="19"/>
      <c r="E109" s="19"/>
      <c r="F109" s="19"/>
      <c r="G109" s="19"/>
      <c r="H109" s="19"/>
      <c r="I109" s="98"/>
      <c r="J109" s="19"/>
      <c r="K109" s="19"/>
      <c r="L109" s="98"/>
      <c r="M109" s="19"/>
      <c r="N109" s="19"/>
      <c r="O109" s="98"/>
      <c r="P109" s="19"/>
      <c r="Q109" s="19"/>
      <c r="R109" s="98"/>
      <c r="S109" s="19"/>
      <c r="T109" s="19"/>
      <c r="U109" s="98"/>
      <c r="V109" s="19"/>
      <c r="W109" s="19"/>
      <c r="X109" s="98"/>
      <c r="Y109" s="19"/>
      <c r="Z109" s="19"/>
      <c r="AA109" s="98"/>
      <c r="AB109" s="98"/>
      <c r="AC109" s="19"/>
      <c r="AD109" s="19"/>
      <c r="AE109" s="98"/>
      <c r="AF109" s="19"/>
      <c r="AG109" s="19"/>
      <c r="AH109" s="98"/>
      <c r="AI109" s="19"/>
      <c r="AJ109" s="19"/>
      <c r="AK109" s="98"/>
      <c r="AL109" s="19"/>
      <c r="AM109" s="19"/>
      <c r="AN109" s="98"/>
      <c r="AO109" s="19"/>
      <c r="AP109" s="19"/>
      <c r="AQ109" s="98"/>
      <c r="AS109" s="19"/>
      <c r="AT109" s="98"/>
      <c r="AV109" s="19"/>
      <c r="AW109" s="98"/>
      <c r="AX109" s="98"/>
      <c r="AZ109" s="25"/>
      <c r="BA109" s="25"/>
      <c r="BB109" s="25"/>
      <c r="BC109" s="25"/>
      <c r="BD109" s="25"/>
      <c r="BE109" s="25"/>
      <c r="BF109" s="25"/>
      <c r="BG109" s="25"/>
      <c r="BH109" s="25"/>
      <c r="BI109" s="25"/>
      <c r="BJ109" s="25"/>
      <c r="BK109" s="25"/>
      <c r="BL109" s="25"/>
      <c r="BM109" s="25"/>
      <c r="BN109" s="25"/>
      <c r="BO109" s="25"/>
      <c r="BP109" s="25"/>
      <c r="BQ109" s="25"/>
      <c r="BR109" s="25"/>
      <c r="BS109" s="25"/>
      <c r="BT109" s="25"/>
      <c r="BU109" s="25"/>
      <c r="BV109" s="25"/>
      <c r="BW109" s="25"/>
      <c r="BX109" s="25"/>
      <c r="BY109" s="25"/>
      <c r="BZ109" s="25"/>
      <c r="CA109" s="25"/>
      <c r="CB109" s="25"/>
      <c r="CC109" s="25"/>
      <c r="CD109" s="25"/>
      <c r="CE109" s="25"/>
      <c r="CF109" s="25"/>
      <c r="CG109" s="25"/>
      <c r="CH109" s="25"/>
      <c r="CI109" s="25"/>
      <c r="CJ109" s="25"/>
      <c r="CK109" s="25"/>
      <c r="CL109" s="25"/>
      <c r="CM109" s="25"/>
      <c r="CN109" s="25"/>
      <c r="CO109" s="25"/>
      <c r="CP109" s="25"/>
      <c r="CQ109" s="25"/>
      <c r="CR109" s="25"/>
      <c r="CS109" s="25"/>
      <c r="CT109" s="25"/>
      <c r="CU109" s="25"/>
      <c r="CV109" s="25"/>
      <c r="CW109" s="25"/>
      <c r="CX109" s="25"/>
      <c r="CY109" s="25"/>
      <c r="CZ109" s="25"/>
      <c r="DA109" s="25"/>
      <c r="DB109" s="25"/>
      <c r="DC109" s="25"/>
      <c r="DD109" s="25"/>
      <c r="DE109" s="25"/>
      <c r="DF109" s="25"/>
      <c r="DG109" s="25"/>
      <c r="DH109" s="25"/>
      <c r="DI109" s="25"/>
      <c r="DJ109" s="25"/>
      <c r="DK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S109" s="25"/>
      <c r="HT109" s="25"/>
      <c r="HU109" s="25"/>
      <c r="HV109" s="25"/>
      <c r="HW109" s="25"/>
      <c r="HX109" s="25"/>
      <c r="HY109" s="25"/>
      <c r="HZ109" s="25"/>
      <c r="IA109" s="25"/>
      <c r="IB109" s="25"/>
      <c r="IC109" s="25"/>
      <c r="ID109" s="25"/>
      <c r="IE109" s="25"/>
      <c r="IF109" s="25"/>
      <c r="IG109" s="25"/>
      <c r="IH109" s="25"/>
      <c r="II109" s="25"/>
      <c r="IJ109" s="25"/>
      <c r="IK109" s="25"/>
      <c r="IL109" s="25"/>
      <c r="IM109" s="25"/>
    </row>
    <row r="110" spans="1:247">
      <c r="A110" s="20"/>
      <c r="B110" s="20"/>
      <c r="C110" s="19"/>
      <c r="D110" s="19"/>
      <c r="E110" s="19"/>
      <c r="F110" s="19"/>
      <c r="G110" s="19"/>
      <c r="H110" s="19"/>
      <c r="I110" s="98"/>
      <c r="J110" s="19"/>
      <c r="K110" s="19"/>
      <c r="L110" s="98"/>
      <c r="M110" s="19"/>
      <c r="N110" s="19"/>
      <c r="O110" s="98"/>
      <c r="P110" s="19"/>
      <c r="Q110" s="19"/>
      <c r="R110" s="98"/>
      <c r="S110" s="19"/>
      <c r="T110" s="19"/>
      <c r="U110" s="98"/>
      <c r="V110" s="19"/>
      <c r="W110" s="19"/>
      <c r="X110" s="98"/>
      <c r="Y110" s="19"/>
      <c r="Z110" s="19"/>
      <c r="AA110" s="98"/>
      <c r="AB110" s="98"/>
      <c r="AC110" s="19"/>
      <c r="AD110" s="19"/>
      <c r="AE110" s="98"/>
      <c r="AF110" s="19"/>
      <c r="AG110" s="19"/>
      <c r="AH110" s="98"/>
      <c r="AI110" s="19"/>
      <c r="AJ110" s="19"/>
      <c r="AK110" s="98"/>
      <c r="AL110" s="19"/>
      <c r="AM110" s="19"/>
      <c r="AN110" s="98"/>
      <c r="AO110" s="19"/>
      <c r="AP110" s="19"/>
      <c r="AQ110" s="98"/>
      <c r="AS110" s="19"/>
      <c r="AT110" s="98"/>
      <c r="AV110" s="19"/>
      <c r="AW110" s="98"/>
      <c r="AX110" s="98"/>
      <c r="AZ110" s="25"/>
      <c r="BA110" s="25"/>
      <c r="BB110" s="25"/>
      <c r="BC110" s="25"/>
      <c r="BD110" s="25"/>
      <c r="BE110" s="25"/>
      <c r="BF110" s="25"/>
      <c r="BG110" s="25"/>
      <c r="BH110" s="25"/>
      <c r="BI110" s="25"/>
      <c r="BJ110" s="25"/>
      <c r="BK110" s="25"/>
      <c r="BL110" s="25"/>
      <c r="BM110" s="25"/>
      <c r="BN110" s="25"/>
      <c r="BO110" s="25"/>
      <c r="BP110" s="25"/>
      <c r="BQ110" s="25"/>
      <c r="BR110" s="25"/>
      <c r="BS110" s="25"/>
      <c r="BT110" s="25"/>
      <c r="BU110" s="25"/>
      <c r="BV110" s="25"/>
      <c r="BW110" s="25"/>
      <c r="BX110" s="25"/>
      <c r="BY110" s="25"/>
      <c r="BZ110" s="25"/>
      <c r="CA110" s="25"/>
      <c r="CB110" s="25"/>
      <c r="CC110" s="25"/>
      <c r="CD110" s="25"/>
      <c r="CE110" s="25"/>
      <c r="CF110" s="25"/>
      <c r="CG110" s="25"/>
      <c r="CH110" s="25"/>
      <c r="CI110" s="25"/>
      <c r="CJ110" s="25"/>
      <c r="CK110" s="25"/>
      <c r="CL110" s="25"/>
      <c r="CM110" s="25"/>
      <c r="CN110" s="25"/>
      <c r="CO110" s="25"/>
      <c r="CP110" s="25"/>
      <c r="CQ110" s="25"/>
      <c r="CR110" s="25"/>
      <c r="CS110" s="25"/>
      <c r="CT110" s="25"/>
      <c r="CU110" s="25"/>
      <c r="CV110" s="25"/>
      <c r="CW110" s="25"/>
      <c r="CX110" s="25"/>
      <c r="CY110" s="25"/>
      <c r="CZ110" s="25"/>
      <c r="DA110" s="25"/>
      <c r="DB110" s="25"/>
      <c r="DC110" s="25"/>
      <c r="DD110" s="25"/>
      <c r="DE110" s="25"/>
      <c r="DF110" s="25"/>
      <c r="DG110" s="25"/>
      <c r="DH110" s="25"/>
      <c r="DI110" s="25"/>
      <c r="DJ110" s="25"/>
      <c r="DK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S110" s="25"/>
      <c r="HT110" s="25"/>
      <c r="HU110" s="25"/>
      <c r="HV110" s="25"/>
      <c r="HW110" s="25"/>
      <c r="HX110" s="25"/>
      <c r="HY110" s="25"/>
      <c r="HZ110" s="25"/>
      <c r="IA110" s="25"/>
      <c r="IB110" s="25"/>
      <c r="IC110" s="25"/>
      <c r="ID110" s="25"/>
      <c r="IE110" s="25"/>
      <c r="IF110" s="25"/>
      <c r="IG110" s="25"/>
      <c r="IH110" s="25"/>
      <c r="II110" s="25"/>
      <c r="IJ110" s="25"/>
      <c r="IK110" s="25"/>
      <c r="IL110" s="25"/>
      <c r="IM110" s="25"/>
    </row>
    <row r="111" spans="1:247">
      <c r="A111" s="20"/>
      <c r="B111" s="20"/>
      <c r="C111" s="19"/>
      <c r="D111" s="19"/>
      <c r="E111" s="19"/>
      <c r="F111" s="19"/>
      <c r="G111" s="19"/>
      <c r="H111" s="19"/>
      <c r="I111" s="98"/>
      <c r="J111" s="19"/>
      <c r="K111" s="19"/>
      <c r="L111" s="98"/>
      <c r="M111" s="19"/>
      <c r="N111" s="19"/>
      <c r="O111" s="98"/>
      <c r="P111" s="19"/>
      <c r="Q111" s="19"/>
      <c r="R111" s="98"/>
      <c r="S111" s="19"/>
      <c r="T111" s="19"/>
      <c r="U111" s="98"/>
      <c r="V111" s="19"/>
      <c r="W111" s="19"/>
      <c r="X111" s="98"/>
      <c r="Y111" s="19"/>
      <c r="Z111" s="19"/>
      <c r="AA111" s="98"/>
      <c r="AB111" s="98"/>
      <c r="AC111" s="19"/>
      <c r="AD111" s="19"/>
      <c r="AE111" s="98"/>
      <c r="AF111" s="19"/>
      <c r="AG111" s="19"/>
      <c r="AH111" s="98"/>
      <c r="AI111" s="19"/>
      <c r="AJ111" s="19"/>
      <c r="AK111" s="98"/>
      <c r="AL111" s="19"/>
      <c r="AM111" s="19"/>
      <c r="AN111" s="98"/>
      <c r="AO111" s="19"/>
      <c r="AP111" s="19"/>
      <c r="AQ111" s="98"/>
      <c r="AS111" s="19"/>
      <c r="AT111" s="98"/>
      <c r="AV111" s="19"/>
      <c r="AW111" s="98"/>
      <c r="AX111" s="98"/>
      <c r="AZ111" s="25"/>
      <c r="BA111" s="25"/>
      <c r="BB111" s="25"/>
      <c r="BC111" s="25"/>
      <c r="BD111" s="25"/>
      <c r="BE111" s="25"/>
      <c r="BF111" s="25"/>
      <c r="BG111" s="25"/>
      <c r="BH111" s="25"/>
      <c r="BI111" s="25"/>
      <c r="BJ111" s="25"/>
      <c r="BK111" s="25"/>
      <c r="BL111" s="25"/>
      <c r="BM111" s="25"/>
      <c r="BN111" s="25"/>
      <c r="BO111" s="25"/>
      <c r="BP111" s="25"/>
      <c r="BQ111" s="25"/>
      <c r="BR111" s="25"/>
      <c r="BS111" s="25"/>
      <c r="BT111" s="25"/>
      <c r="BU111" s="25"/>
      <c r="BV111" s="25"/>
      <c r="BW111" s="25"/>
      <c r="BX111" s="25"/>
      <c r="BY111" s="25"/>
      <c r="BZ111" s="25"/>
      <c r="CA111" s="25"/>
      <c r="CB111" s="25"/>
      <c r="CC111" s="25"/>
      <c r="CD111" s="25"/>
      <c r="CE111" s="25"/>
      <c r="CF111" s="25"/>
      <c r="CG111" s="25"/>
      <c r="CH111" s="25"/>
      <c r="CI111" s="25"/>
      <c r="CJ111" s="25"/>
      <c r="CK111" s="25"/>
      <c r="CL111" s="25"/>
      <c r="CM111" s="25"/>
      <c r="CN111" s="25"/>
      <c r="CO111" s="25"/>
      <c r="CP111" s="25"/>
      <c r="CQ111" s="25"/>
      <c r="CR111" s="25"/>
      <c r="CS111" s="25"/>
      <c r="CT111" s="25"/>
      <c r="CU111" s="25"/>
      <c r="CV111" s="25"/>
      <c r="CW111" s="25"/>
      <c r="CX111" s="25"/>
      <c r="CY111" s="25"/>
      <c r="CZ111" s="25"/>
      <c r="DA111" s="25"/>
      <c r="DB111" s="25"/>
      <c r="DC111" s="25"/>
      <c r="DD111" s="25"/>
      <c r="DE111" s="25"/>
      <c r="DF111" s="25"/>
      <c r="DG111" s="25"/>
      <c r="DH111" s="25"/>
      <c r="DI111" s="25"/>
      <c r="DJ111" s="25"/>
      <c r="DK111" s="25"/>
      <c r="DM111" s="25"/>
      <c r="DN111" s="25"/>
      <c r="DO111" s="25"/>
      <c r="DP111" s="25"/>
      <c r="DQ111" s="25"/>
      <c r="DR111" s="25"/>
      <c r="DS111" s="25"/>
      <c r="DT111" s="25"/>
      <c r="DU111" s="25"/>
      <c r="DV111" s="25"/>
      <c r="DW111" s="25"/>
      <c r="DX111" s="25"/>
      <c r="DY111" s="25"/>
      <c r="DZ111" s="25"/>
      <c r="EA111" s="25"/>
      <c r="EB111" s="25"/>
      <c r="EC111" s="25"/>
      <c r="ED111" s="25"/>
      <c r="EE111" s="25"/>
      <c r="EF111" s="25"/>
      <c r="EG111" s="25"/>
      <c r="EI111" s="25"/>
      <c r="EJ111" s="25"/>
      <c r="EK111" s="25"/>
      <c r="EL111" s="25"/>
      <c r="EM111" s="25"/>
      <c r="EN111" s="25"/>
      <c r="EO111" s="25"/>
      <c r="EP111" s="25"/>
      <c r="EQ111" s="25"/>
      <c r="ER111" s="25"/>
      <c r="ES111" s="25"/>
      <c r="ET111" s="25"/>
      <c r="EU111" s="25"/>
      <c r="EV111" s="25"/>
      <c r="EW111" s="25"/>
      <c r="EX111" s="25"/>
      <c r="EY111" s="25"/>
      <c r="EZ111" s="25"/>
      <c r="FA111" s="25"/>
      <c r="FB111" s="25"/>
      <c r="FC111" s="25"/>
      <c r="FE111" s="25"/>
      <c r="FF111" s="25"/>
      <c r="FG111" s="25"/>
      <c r="FH111" s="25"/>
      <c r="FI111" s="25"/>
      <c r="FJ111" s="25"/>
      <c r="FK111" s="25"/>
      <c r="FL111" s="25"/>
      <c r="FM111" s="25"/>
      <c r="FN111" s="25"/>
      <c r="FO111" s="25"/>
      <c r="FP111" s="25"/>
      <c r="FQ111" s="25"/>
      <c r="FR111" s="25"/>
      <c r="FS111" s="25"/>
      <c r="FT111" s="25"/>
      <c r="FU111" s="25"/>
      <c r="FV111" s="25"/>
      <c r="FW111" s="25"/>
      <c r="FX111" s="25"/>
      <c r="FY111" s="25"/>
      <c r="GA111" s="25"/>
      <c r="GB111" s="25"/>
      <c r="GC111" s="25"/>
      <c r="GD111" s="25"/>
      <c r="GE111" s="25"/>
      <c r="GF111" s="25"/>
      <c r="GG111" s="25"/>
      <c r="GH111" s="25"/>
      <c r="GI111" s="25"/>
      <c r="GJ111" s="25"/>
      <c r="GK111" s="25"/>
      <c r="GL111" s="25"/>
      <c r="GM111" s="25"/>
      <c r="GN111" s="25"/>
      <c r="GO111" s="25"/>
      <c r="GP111" s="25"/>
      <c r="GQ111" s="25"/>
      <c r="GR111" s="25"/>
      <c r="GS111" s="25"/>
      <c r="GT111" s="25"/>
      <c r="GU111" s="25"/>
      <c r="GW111" s="25"/>
      <c r="GX111" s="25"/>
      <c r="GY111" s="25"/>
      <c r="GZ111" s="25"/>
      <c r="HA111" s="25"/>
      <c r="HB111" s="25"/>
      <c r="HC111" s="25"/>
      <c r="HD111" s="25"/>
      <c r="HE111" s="25"/>
      <c r="HF111" s="25"/>
      <c r="HG111" s="25"/>
      <c r="HH111" s="25"/>
      <c r="HI111" s="25"/>
      <c r="HJ111" s="25"/>
      <c r="HK111" s="25"/>
      <c r="HL111" s="25"/>
      <c r="HM111" s="25"/>
      <c r="HN111" s="25"/>
      <c r="HO111" s="25"/>
      <c r="HP111" s="25"/>
      <c r="HQ111" s="25"/>
      <c r="HS111" s="25"/>
      <c r="HT111" s="25"/>
      <c r="HU111" s="25"/>
      <c r="HV111" s="25"/>
      <c r="HW111" s="25"/>
      <c r="HX111" s="25"/>
      <c r="HY111" s="25"/>
      <c r="HZ111" s="25"/>
      <c r="IA111" s="25"/>
      <c r="IB111" s="25"/>
      <c r="IC111" s="25"/>
      <c r="ID111" s="25"/>
      <c r="IE111" s="25"/>
      <c r="IF111" s="25"/>
      <c r="IG111" s="25"/>
      <c r="IH111" s="25"/>
      <c r="II111" s="25"/>
      <c r="IJ111" s="25"/>
      <c r="IK111" s="25"/>
      <c r="IL111" s="25"/>
      <c r="IM111" s="25"/>
    </row>
    <row r="112" spans="1:247">
      <c r="A112" s="20"/>
      <c r="B112" s="20"/>
      <c r="C112" s="19"/>
      <c r="D112" s="19"/>
      <c r="E112" s="19"/>
      <c r="F112" s="19"/>
      <c r="G112" s="19"/>
      <c r="H112" s="19"/>
      <c r="I112" s="98"/>
      <c r="J112" s="19"/>
      <c r="K112" s="19"/>
      <c r="L112" s="98"/>
      <c r="M112" s="19"/>
      <c r="N112" s="19"/>
      <c r="O112" s="98"/>
      <c r="P112" s="19"/>
      <c r="Q112" s="19"/>
      <c r="R112" s="98"/>
      <c r="S112" s="19"/>
      <c r="T112" s="19"/>
      <c r="U112" s="98"/>
      <c r="V112" s="19"/>
      <c r="W112" s="19"/>
      <c r="X112" s="98"/>
      <c r="Y112" s="19"/>
      <c r="Z112" s="19"/>
      <c r="AA112" s="98"/>
      <c r="AB112" s="98"/>
      <c r="AC112" s="19"/>
      <c r="AD112" s="19"/>
      <c r="AE112" s="98"/>
      <c r="AF112" s="19"/>
      <c r="AG112" s="19"/>
      <c r="AH112" s="98"/>
      <c r="AI112" s="19"/>
      <c r="AJ112" s="19"/>
      <c r="AK112" s="98"/>
      <c r="AL112" s="19"/>
      <c r="AM112" s="19"/>
      <c r="AN112" s="98"/>
      <c r="AO112" s="19"/>
      <c r="AP112" s="19"/>
      <c r="AQ112" s="98"/>
      <c r="AS112" s="19"/>
      <c r="AT112" s="98"/>
      <c r="AV112" s="19"/>
      <c r="AW112" s="98"/>
      <c r="AX112" s="98"/>
      <c r="AZ112" s="25"/>
      <c r="BA112" s="25"/>
      <c r="BB112" s="25"/>
      <c r="BC112" s="25"/>
      <c r="BD112" s="25"/>
      <c r="BE112" s="25"/>
      <c r="BF112" s="25"/>
      <c r="BG112" s="25"/>
      <c r="BH112" s="25"/>
      <c r="BI112" s="25"/>
      <c r="BJ112" s="25"/>
      <c r="BK112" s="25"/>
      <c r="BL112" s="25"/>
      <c r="BM112" s="25"/>
      <c r="BN112" s="25"/>
      <c r="BO112" s="25"/>
      <c r="BP112" s="25"/>
      <c r="BQ112" s="25"/>
      <c r="BR112" s="25"/>
      <c r="BS112" s="25"/>
      <c r="BT112" s="25"/>
      <c r="BU112" s="25"/>
      <c r="BV112" s="25"/>
      <c r="BW112" s="25"/>
      <c r="BX112" s="25"/>
      <c r="BY112" s="25"/>
      <c r="BZ112" s="25"/>
      <c r="CA112" s="25"/>
      <c r="CB112" s="25"/>
      <c r="CC112" s="25"/>
      <c r="CD112" s="25"/>
      <c r="CE112" s="25"/>
      <c r="CF112" s="25"/>
      <c r="CG112" s="25"/>
      <c r="CH112" s="25"/>
      <c r="CI112" s="25"/>
      <c r="CJ112" s="25"/>
      <c r="CK112" s="25"/>
      <c r="CL112" s="25"/>
      <c r="CM112" s="25"/>
      <c r="CN112" s="25"/>
      <c r="CO112" s="25"/>
      <c r="CP112" s="25"/>
      <c r="CQ112" s="25"/>
      <c r="CR112" s="25"/>
      <c r="CS112" s="25"/>
      <c r="CT112" s="25"/>
      <c r="CU112" s="25"/>
      <c r="CV112" s="25"/>
      <c r="CW112" s="25"/>
      <c r="CX112" s="25"/>
      <c r="CY112" s="25"/>
      <c r="CZ112" s="25"/>
      <c r="DA112" s="25"/>
      <c r="DB112" s="25"/>
      <c r="DC112" s="25"/>
      <c r="DD112" s="25"/>
      <c r="DE112" s="25"/>
      <c r="DF112" s="25"/>
      <c r="DG112" s="25"/>
      <c r="DH112" s="25"/>
      <c r="DI112" s="25"/>
      <c r="DJ112" s="25"/>
      <c r="DK112" s="25"/>
      <c r="DM112" s="25"/>
      <c r="DN112" s="25"/>
      <c r="DO112" s="25"/>
      <c r="DP112" s="25"/>
      <c r="DQ112" s="25"/>
      <c r="DR112" s="25"/>
      <c r="DS112" s="25"/>
      <c r="DT112" s="25"/>
      <c r="DU112" s="25"/>
      <c r="DV112" s="25"/>
      <c r="DW112" s="25"/>
      <c r="DX112" s="25"/>
      <c r="DY112" s="25"/>
      <c r="DZ112" s="25"/>
      <c r="EA112" s="25"/>
      <c r="EB112" s="25"/>
      <c r="EC112" s="25"/>
      <c r="ED112" s="25"/>
      <c r="EE112" s="25"/>
      <c r="EF112" s="25"/>
      <c r="EG112" s="25"/>
      <c r="EI112" s="25"/>
      <c r="EJ112" s="25"/>
      <c r="EK112" s="25"/>
      <c r="EL112" s="25"/>
      <c r="EM112" s="25"/>
      <c r="EN112" s="25"/>
      <c r="EO112" s="25"/>
      <c r="EP112" s="25"/>
      <c r="EQ112" s="25"/>
      <c r="ER112" s="25"/>
      <c r="ES112" s="25"/>
      <c r="ET112" s="25"/>
      <c r="EU112" s="25"/>
      <c r="EV112" s="25"/>
      <c r="EW112" s="25"/>
      <c r="EX112" s="25"/>
      <c r="EY112" s="25"/>
      <c r="EZ112" s="25"/>
      <c r="FA112" s="25"/>
      <c r="FB112" s="25"/>
      <c r="FC112" s="25"/>
      <c r="FE112" s="25"/>
      <c r="FF112" s="25"/>
      <c r="FG112" s="25"/>
      <c r="FH112" s="25"/>
      <c r="FI112" s="25"/>
      <c r="FJ112" s="25"/>
      <c r="FK112" s="25"/>
      <c r="FL112" s="25"/>
      <c r="FM112" s="25"/>
      <c r="FN112" s="25"/>
      <c r="FO112" s="25"/>
      <c r="FP112" s="25"/>
      <c r="FQ112" s="25"/>
      <c r="FR112" s="25"/>
      <c r="FS112" s="25"/>
      <c r="FT112" s="25"/>
      <c r="FU112" s="25"/>
      <c r="FV112" s="25"/>
      <c r="FW112" s="25"/>
      <c r="FX112" s="25"/>
      <c r="FY112" s="25"/>
      <c r="GA112" s="25"/>
      <c r="GB112" s="25"/>
      <c r="GC112" s="25"/>
      <c r="GD112" s="25"/>
      <c r="GE112" s="25"/>
      <c r="GF112" s="25"/>
      <c r="GG112" s="25"/>
      <c r="GH112" s="25"/>
      <c r="GI112" s="25"/>
      <c r="GJ112" s="25"/>
      <c r="GK112" s="25"/>
      <c r="GL112" s="25"/>
      <c r="GM112" s="25"/>
      <c r="GN112" s="25"/>
      <c r="GO112" s="25"/>
      <c r="GP112" s="25"/>
      <c r="GQ112" s="25"/>
      <c r="GR112" s="25"/>
      <c r="GS112" s="25"/>
      <c r="GT112" s="25"/>
      <c r="GU112" s="25"/>
      <c r="GW112" s="25"/>
      <c r="GX112" s="25"/>
      <c r="GY112" s="25"/>
      <c r="GZ112" s="25"/>
      <c r="HA112" s="25"/>
      <c r="HB112" s="25"/>
      <c r="HC112" s="25"/>
      <c r="HD112" s="25"/>
      <c r="HE112" s="25"/>
      <c r="HF112" s="25"/>
      <c r="HG112" s="25"/>
      <c r="HH112" s="25"/>
      <c r="HI112" s="25"/>
      <c r="HJ112" s="25"/>
      <c r="HK112" s="25"/>
      <c r="HL112" s="25"/>
      <c r="HM112" s="25"/>
      <c r="HN112" s="25"/>
      <c r="HO112" s="25"/>
      <c r="HP112" s="25"/>
      <c r="HQ112" s="25"/>
      <c r="HS112" s="25"/>
      <c r="HT112" s="25"/>
      <c r="HU112" s="25"/>
      <c r="HV112" s="25"/>
      <c r="HW112" s="25"/>
      <c r="HX112" s="25"/>
      <c r="HY112" s="25"/>
      <c r="HZ112" s="25"/>
      <c r="IA112" s="25"/>
      <c r="IB112" s="25"/>
      <c r="IC112" s="25"/>
      <c r="ID112" s="25"/>
      <c r="IE112" s="25"/>
      <c r="IF112" s="25"/>
      <c r="IG112" s="25"/>
      <c r="IH112" s="25"/>
      <c r="II112" s="25"/>
      <c r="IJ112" s="25"/>
      <c r="IK112" s="25"/>
      <c r="IL112" s="25"/>
      <c r="IM112" s="25"/>
    </row>
    <row r="113" spans="1:247">
      <c r="A113" s="20"/>
      <c r="B113" s="20"/>
      <c r="C113" s="19"/>
      <c r="D113" s="19"/>
      <c r="E113" s="19"/>
      <c r="F113" s="19"/>
      <c r="G113" s="19"/>
      <c r="H113" s="19"/>
      <c r="I113" s="98"/>
      <c r="J113" s="19"/>
      <c r="K113" s="19"/>
      <c r="L113" s="98"/>
      <c r="M113" s="19"/>
      <c r="N113" s="19"/>
      <c r="O113" s="98"/>
      <c r="P113" s="19"/>
      <c r="Q113" s="19"/>
      <c r="R113" s="98"/>
      <c r="S113" s="19"/>
      <c r="T113" s="19"/>
      <c r="U113" s="98"/>
      <c r="V113" s="19"/>
      <c r="W113" s="19"/>
      <c r="X113" s="98"/>
      <c r="Y113" s="19"/>
      <c r="Z113" s="19"/>
      <c r="AA113" s="98"/>
      <c r="AB113" s="98"/>
      <c r="AC113" s="19"/>
      <c r="AD113" s="19"/>
      <c r="AE113" s="98"/>
      <c r="AF113" s="19"/>
      <c r="AG113" s="19"/>
      <c r="AH113" s="98"/>
      <c r="AI113" s="19"/>
      <c r="AJ113" s="19"/>
      <c r="AK113" s="98"/>
      <c r="AL113" s="19"/>
      <c r="AM113" s="19"/>
      <c r="AN113" s="98"/>
      <c r="AO113" s="19"/>
      <c r="AP113" s="19"/>
      <c r="AQ113" s="98"/>
      <c r="AS113" s="19"/>
      <c r="AT113" s="98"/>
      <c r="AV113" s="19"/>
      <c r="AW113" s="98"/>
      <c r="AX113" s="98"/>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W113" s="25"/>
      <c r="GX113" s="25"/>
      <c r="GY113" s="25"/>
      <c r="GZ113" s="25"/>
      <c r="HA113" s="25"/>
      <c r="HB113" s="25"/>
      <c r="HC113" s="25"/>
      <c r="HD113" s="25"/>
      <c r="HE113" s="25"/>
      <c r="HF113" s="25"/>
      <c r="HG113" s="25"/>
      <c r="HH113" s="25"/>
      <c r="HI113" s="25"/>
      <c r="HJ113" s="25"/>
      <c r="HK113" s="25"/>
      <c r="HL113" s="25"/>
      <c r="HM113" s="25"/>
      <c r="HN113" s="25"/>
      <c r="HO113" s="25"/>
      <c r="HP113" s="25"/>
      <c r="HQ113" s="25"/>
      <c r="HS113" s="25"/>
      <c r="HT113" s="25"/>
      <c r="HU113" s="25"/>
      <c r="HV113" s="25"/>
      <c r="HW113" s="25"/>
      <c r="HX113" s="25"/>
      <c r="HY113" s="25"/>
      <c r="HZ113" s="25"/>
      <c r="IA113" s="25"/>
      <c r="IB113" s="25"/>
      <c r="IC113" s="25"/>
      <c r="ID113" s="25"/>
      <c r="IE113" s="25"/>
      <c r="IF113" s="25"/>
      <c r="IG113" s="25"/>
      <c r="IH113" s="25"/>
      <c r="II113" s="25"/>
      <c r="IJ113" s="25"/>
      <c r="IK113" s="25"/>
      <c r="IL113" s="25"/>
      <c r="IM113" s="25"/>
    </row>
    <row r="114" spans="1:247">
      <c r="A114" s="20"/>
      <c r="B114" s="20"/>
      <c r="C114" s="19"/>
      <c r="D114" s="19"/>
      <c r="E114" s="19"/>
      <c r="F114" s="19"/>
      <c r="G114" s="19"/>
      <c r="H114" s="19"/>
      <c r="I114" s="98"/>
      <c r="J114" s="19"/>
      <c r="K114" s="19"/>
      <c r="L114" s="98"/>
      <c r="M114" s="19"/>
      <c r="N114" s="19"/>
      <c r="O114" s="98"/>
      <c r="P114" s="19"/>
      <c r="Q114" s="19"/>
      <c r="R114" s="98"/>
      <c r="S114" s="19"/>
      <c r="T114" s="19"/>
      <c r="U114" s="98"/>
      <c r="V114" s="19"/>
      <c r="W114" s="19"/>
      <c r="X114" s="98"/>
      <c r="Y114" s="19"/>
      <c r="Z114" s="19"/>
      <c r="AA114" s="98"/>
      <c r="AB114" s="98"/>
      <c r="AC114" s="19"/>
      <c r="AD114" s="19"/>
      <c r="AE114" s="98"/>
      <c r="AF114" s="19"/>
      <c r="AG114" s="19"/>
      <c r="AH114" s="98"/>
      <c r="AI114" s="19"/>
      <c r="AJ114" s="19"/>
      <c r="AK114" s="98"/>
      <c r="AL114" s="19"/>
      <c r="AM114" s="19"/>
      <c r="AN114" s="98"/>
      <c r="AO114" s="19"/>
      <c r="AP114" s="19"/>
      <c r="AQ114" s="98"/>
      <c r="AS114" s="19"/>
      <c r="AT114" s="98"/>
      <c r="AV114" s="19"/>
      <c r="AW114" s="98"/>
      <c r="AX114" s="98"/>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c r="BV114" s="25"/>
      <c r="BW114" s="25"/>
      <c r="BX114" s="25"/>
      <c r="BY114" s="25"/>
      <c r="BZ114" s="25"/>
      <c r="CA114" s="25"/>
      <c r="CB114" s="25"/>
      <c r="CC114" s="25"/>
      <c r="CD114" s="25"/>
      <c r="CE114" s="25"/>
      <c r="CF114" s="25"/>
      <c r="CG114" s="25"/>
      <c r="CH114" s="25"/>
      <c r="CI114" s="25"/>
      <c r="CJ114" s="25"/>
      <c r="CK114" s="25"/>
      <c r="CL114" s="25"/>
      <c r="CM114" s="25"/>
      <c r="CN114" s="25"/>
      <c r="CO114" s="25"/>
      <c r="CP114" s="25"/>
      <c r="CQ114" s="25"/>
      <c r="CR114" s="25"/>
      <c r="CS114" s="25"/>
      <c r="CT114" s="25"/>
      <c r="CU114" s="25"/>
      <c r="CV114" s="25"/>
      <c r="CW114" s="25"/>
      <c r="CX114" s="25"/>
      <c r="CY114" s="25"/>
      <c r="CZ114" s="25"/>
      <c r="DA114" s="25"/>
      <c r="DB114" s="25"/>
      <c r="DC114" s="25"/>
      <c r="DD114" s="25"/>
      <c r="DE114" s="25"/>
      <c r="DF114" s="25"/>
      <c r="DG114" s="25"/>
      <c r="DH114" s="25"/>
      <c r="DI114" s="25"/>
      <c r="DJ114" s="25"/>
      <c r="DK114" s="25"/>
      <c r="DM114" s="25"/>
      <c r="DN114" s="25"/>
      <c r="DO114" s="25"/>
      <c r="DP114" s="25"/>
      <c r="DQ114" s="25"/>
      <c r="DR114" s="25"/>
      <c r="DS114" s="25"/>
      <c r="DT114" s="25"/>
      <c r="DU114" s="25"/>
      <c r="DV114" s="25"/>
      <c r="DW114" s="25"/>
      <c r="DX114" s="25"/>
      <c r="DY114" s="25"/>
      <c r="DZ114" s="25"/>
      <c r="EA114" s="25"/>
      <c r="EB114" s="25"/>
      <c r="EC114" s="25"/>
      <c r="ED114" s="25"/>
      <c r="EE114" s="25"/>
      <c r="EF114" s="25"/>
      <c r="EG114" s="25"/>
      <c r="EI114" s="25"/>
      <c r="EJ114" s="25"/>
      <c r="EK114" s="25"/>
      <c r="EL114" s="25"/>
      <c r="EM114" s="25"/>
      <c r="EN114" s="25"/>
      <c r="EO114" s="25"/>
      <c r="EP114" s="25"/>
      <c r="EQ114" s="25"/>
      <c r="ER114" s="25"/>
      <c r="ES114" s="25"/>
      <c r="ET114" s="25"/>
      <c r="EU114" s="25"/>
      <c r="EV114" s="25"/>
      <c r="EW114" s="25"/>
      <c r="EX114" s="25"/>
      <c r="EY114" s="25"/>
      <c r="EZ114" s="25"/>
      <c r="FA114" s="25"/>
      <c r="FB114" s="25"/>
      <c r="FC114" s="25"/>
      <c r="FE114" s="25"/>
      <c r="FF114" s="25"/>
      <c r="FG114" s="25"/>
      <c r="FH114" s="25"/>
      <c r="FI114" s="25"/>
      <c r="FJ114" s="25"/>
      <c r="FK114" s="25"/>
      <c r="FL114" s="25"/>
      <c r="FM114" s="25"/>
      <c r="FN114" s="25"/>
      <c r="FO114" s="25"/>
      <c r="FP114" s="25"/>
      <c r="FQ114" s="25"/>
      <c r="FR114" s="25"/>
      <c r="FS114" s="25"/>
      <c r="FT114" s="25"/>
      <c r="FU114" s="25"/>
      <c r="FV114" s="25"/>
      <c r="FW114" s="25"/>
      <c r="FX114" s="25"/>
      <c r="FY114" s="25"/>
      <c r="GA114" s="25"/>
      <c r="GB114" s="25"/>
      <c r="GC114" s="25"/>
      <c r="GD114" s="25"/>
      <c r="GE114" s="25"/>
      <c r="GF114" s="25"/>
      <c r="GG114" s="25"/>
      <c r="GH114" s="25"/>
      <c r="GI114" s="25"/>
      <c r="GJ114" s="25"/>
      <c r="GK114" s="25"/>
      <c r="GL114" s="25"/>
      <c r="GM114" s="25"/>
      <c r="GN114" s="25"/>
      <c r="GO114" s="25"/>
      <c r="GP114" s="25"/>
      <c r="GQ114" s="25"/>
      <c r="GR114" s="25"/>
      <c r="GS114" s="25"/>
      <c r="GT114" s="25"/>
      <c r="GU114" s="25"/>
      <c r="GW114" s="25"/>
      <c r="GX114" s="25"/>
      <c r="GY114" s="25"/>
      <c r="GZ114" s="25"/>
      <c r="HA114" s="25"/>
      <c r="HB114" s="25"/>
      <c r="HC114" s="25"/>
      <c r="HD114" s="25"/>
      <c r="HE114" s="25"/>
      <c r="HF114" s="25"/>
      <c r="HG114" s="25"/>
      <c r="HH114" s="25"/>
      <c r="HI114" s="25"/>
      <c r="HJ114" s="25"/>
      <c r="HK114" s="25"/>
      <c r="HL114" s="25"/>
      <c r="HM114" s="25"/>
      <c r="HN114" s="25"/>
      <c r="HO114" s="25"/>
      <c r="HP114" s="25"/>
      <c r="HQ114" s="25"/>
      <c r="HS114" s="25"/>
      <c r="HT114" s="25"/>
      <c r="HU114" s="25"/>
      <c r="HV114" s="25"/>
      <c r="HW114" s="25"/>
      <c r="HX114" s="25"/>
      <c r="HY114" s="25"/>
      <c r="HZ114" s="25"/>
      <c r="IA114" s="25"/>
      <c r="IB114" s="25"/>
      <c r="IC114" s="25"/>
      <c r="ID114" s="25"/>
      <c r="IE114" s="25"/>
      <c r="IF114" s="25"/>
      <c r="IG114" s="25"/>
      <c r="IH114" s="25"/>
      <c r="II114" s="25"/>
      <c r="IJ114" s="25"/>
      <c r="IK114" s="25"/>
      <c r="IL114" s="25"/>
      <c r="IM114" s="25"/>
    </row>
    <row r="115" spans="1:247">
      <c r="A115" s="20"/>
      <c r="B115" s="20"/>
      <c r="C115" s="19"/>
      <c r="D115" s="19"/>
      <c r="E115" s="19"/>
      <c r="F115" s="19"/>
      <c r="G115" s="19"/>
      <c r="H115" s="19"/>
      <c r="I115" s="98"/>
      <c r="J115" s="19"/>
      <c r="K115" s="19"/>
      <c r="L115" s="98"/>
      <c r="M115" s="19"/>
      <c r="N115" s="19"/>
      <c r="O115" s="98"/>
      <c r="P115" s="19"/>
      <c r="Q115" s="19"/>
      <c r="R115" s="98"/>
      <c r="S115" s="19"/>
      <c r="T115" s="19"/>
      <c r="U115" s="98"/>
      <c r="V115" s="19"/>
      <c r="W115" s="19"/>
      <c r="X115" s="98"/>
      <c r="Y115" s="19"/>
      <c r="Z115" s="19"/>
      <c r="AA115" s="98"/>
      <c r="AB115" s="98"/>
      <c r="AC115" s="19"/>
      <c r="AD115" s="19"/>
      <c r="AE115" s="98"/>
      <c r="AF115" s="19"/>
      <c r="AG115" s="19"/>
      <c r="AH115" s="98"/>
      <c r="AI115" s="19"/>
      <c r="AJ115" s="19"/>
      <c r="AK115" s="98"/>
      <c r="AL115" s="19"/>
      <c r="AM115" s="19"/>
      <c r="AN115" s="98"/>
      <c r="AO115" s="19"/>
      <c r="AP115" s="19"/>
      <c r="AQ115" s="98"/>
      <c r="AS115" s="19"/>
      <c r="AT115" s="98"/>
      <c r="AV115" s="19"/>
      <c r="AW115" s="98"/>
      <c r="AX115" s="98"/>
      <c r="AZ115" s="25"/>
      <c r="BA115" s="25"/>
      <c r="BB115" s="25"/>
      <c r="BC115" s="25"/>
      <c r="BD115" s="25"/>
      <c r="BE115" s="25"/>
      <c r="BF115" s="25"/>
      <c r="BG115" s="25"/>
      <c r="BH115" s="25"/>
      <c r="BI115" s="25"/>
      <c r="BJ115" s="25"/>
      <c r="BK115" s="25"/>
      <c r="BL115" s="25"/>
      <c r="BM115" s="25"/>
      <c r="BN115" s="25"/>
      <c r="BO115" s="25"/>
      <c r="BP115" s="25"/>
      <c r="BQ115" s="25"/>
      <c r="BR115" s="25"/>
      <c r="BS115" s="25"/>
      <c r="BT115" s="25"/>
      <c r="BU115" s="25"/>
      <c r="BV115" s="25"/>
      <c r="BW115" s="25"/>
      <c r="BX115" s="25"/>
      <c r="BY115" s="25"/>
      <c r="BZ115" s="25"/>
      <c r="CA115" s="25"/>
      <c r="CB115" s="25"/>
      <c r="CC115" s="25"/>
      <c r="CD115" s="25"/>
      <c r="CE115" s="25"/>
      <c r="CF115" s="25"/>
      <c r="CG115" s="25"/>
      <c r="CH115" s="25"/>
      <c r="CI115" s="25"/>
      <c r="CJ115" s="25"/>
      <c r="CK115" s="25"/>
      <c r="CL115" s="25"/>
      <c r="CM115" s="25"/>
      <c r="CN115" s="25"/>
      <c r="CO115" s="25"/>
      <c r="CP115" s="25"/>
      <c r="CQ115" s="25"/>
      <c r="CR115" s="25"/>
      <c r="CS115" s="25"/>
      <c r="CT115" s="25"/>
      <c r="CU115" s="25"/>
      <c r="CV115" s="25"/>
      <c r="CW115" s="25"/>
      <c r="CX115" s="25"/>
      <c r="CY115" s="25"/>
      <c r="CZ115" s="25"/>
      <c r="DA115" s="25"/>
      <c r="DB115" s="25"/>
      <c r="DC115" s="25"/>
      <c r="DD115" s="25"/>
      <c r="DE115" s="25"/>
      <c r="DF115" s="25"/>
      <c r="DG115" s="25"/>
      <c r="DH115" s="25"/>
      <c r="DI115" s="25"/>
      <c r="DJ115" s="25"/>
      <c r="DK115" s="25"/>
      <c r="DM115" s="25"/>
      <c r="DN115" s="25"/>
      <c r="DO115" s="25"/>
      <c r="DP115" s="25"/>
      <c r="DQ115" s="25"/>
      <c r="DR115" s="25"/>
      <c r="DS115" s="25"/>
      <c r="DT115" s="25"/>
      <c r="DU115" s="25"/>
      <c r="DV115" s="25"/>
      <c r="DW115" s="25"/>
      <c r="DX115" s="25"/>
      <c r="DY115" s="25"/>
      <c r="DZ115" s="25"/>
      <c r="EA115" s="25"/>
      <c r="EB115" s="25"/>
      <c r="EC115" s="25"/>
      <c r="ED115" s="25"/>
      <c r="EE115" s="25"/>
      <c r="EF115" s="25"/>
      <c r="EG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S115" s="25"/>
      <c r="HT115" s="25"/>
      <c r="HU115" s="25"/>
      <c r="HV115" s="25"/>
      <c r="HW115" s="25"/>
      <c r="HX115" s="25"/>
      <c r="HY115" s="25"/>
      <c r="HZ115" s="25"/>
      <c r="IA115" s="25"/>
      <c r="IB115" s="25"/>
      <c r="IC115" s="25"/>
      <c r="ID115" s="25"/>
      <c r="IE115" s="25"/>
      <c r="IF115" s="25"/>
      <c r="IG115" s="25"/>
      <c r="IH115" s="25"/>
      <c r="II115" s="25"/>
      <c r="IJ115" s="25"/>
      <c r="IK115" s="25"/>
      <c r="IL115" s="25"/>
      <c r="IM115" s="25"/>
    </row>
    <row r="116" spans="1:247">
      <c r="A116" s="20"/>
      <c r="B116" s="20"/>
      <c r="C116" s="19"/>
      <c r="D116" s="19"/>
      <c r="E116" s="19"/>
      <c r="F116" s="19"/>
      <c r="G116" s="19"/>
      <c r="H116" s="19"/>
      <c r="I116" s="98"/>
      <c r="J116" s="19"/>
      <c r="K116" s="19"/>
      <c r="L116" s="98"/>
      <c r="M116" s="19"/>
      <c r="N116" s="19"/>
      <c r="O116" s="98"/>
      <c r="P116" s="19"/>
      <c r="Q116" s="19"/>
      <c r="R116" s="98"/>
      <c r="S116" s="19"/>
      <c r="T116" s="19"/>
      <c r="U116" s="98"/>
      <c r="V116" s="19"/>
      <c r="W116" s="19"/>
      <c r="X116" s="98"/>
      <c r="Y116" s="19"/>
      <c r="Z116" s="19"/>
      <c r="AA116" s="98"/>
      <c r="AB116" s="98"/>
      <c r="AC116" s="19"/>
      <c r="AD116" s="19"/>
      <c r="AE116" s="98"/>
      <c r="AF116" s="19"/>
      <c r="AG116" s="19"/>
      <c r="AH116" s="98"/>
      <c r="AI116" s="19"/>
      <c r="AJ116" s="19"/>
      <c r="AK116" s="98"/>
      <c r="AL116" s="19"/>
      <c r="AM116" s="19"/>
      <c r="AN116" s="98"/>
      <c r="AO116" s="19"/>
      <c r="AP116" s="19"/>
      <c r="AQ116" s="98"/>
      <c r="AS116" s="19"/>
      <c r="AT116" s="98"/>
      <c r="AV116" s="19"/>
      <c r="AW116" s="98"/>
      <c r="AX116" s="98"/>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c r="BV116" s="25"/>
      <c r="BW116" s="25"/>
      <c r="BX116" s="25"/>
      <c r="BY116" s="25"/>
      <c r="BZ116" s="25"/>
      <c r="CA116" s="25"/>
      <c r="CB116" s="25"/>
      <c r="CC116" s="25"/>
      <c r="CD116" s="25"/>
      <c r="CE116" s="25"/>
      <c r="CF116" s="25"/>
      <c r="CG116" s="25"/>
      <c r="CH116" s="25"/>
      <c r="CI116" s="25"/>
      <c r="CJ116" s="25"/>
      <c r="CK116" s="25"/>
      <c r="CL116" s="25"/>
      <c r="CM116" s="25"/>
      <c r="CN116" s="25"/>
      <c r="CO116" s="25"/>
      <c r="CP116" s="25"/>
      <c r="CQ116" s="25"/>
      <c r="CR116" s="25"/>
      <c r="CS116" s="25"/>
      <c r="CT116" s="25"/>
      <c r="CU116" s="25"/>
      <c r="CV116" s="25"/>
      <c r="CW116" s="25"/>
      <c r="CX116" s="25"/>
      <c r="CY116" s="25"/>
      <c r="CZ116" s="25"/>
      <c r="DA116" s="25"/>
      <c r="DB116" s="25"/>
      <c r="DC116" s="25"/>
      <c r="DD116" s="25"/>
      <c r="DE116" s="25"/>
      <c r="DF116" s="25"/>
      <c r="DG116" s="25"/>
      <c r="DH116" s="25"/>
      <c r="DI116" s="25"/>
      <c r="DJ116" s="25"/>
      <c r="DK116" s="25"/>
      <c r="DM116" s="25"/>
      <c r="DN116" s="25"/>
      <c r="DO116" s="25"/>
      <c r="DP116" s="25"/>
      <c r="DQ116" s="25"/>
      <c r="DR116" s="25"/>
      <c r="DS116" s="25"/>
      <c r="DT116" s="25"/>
      <c r="DU116" s="25"/>
      <c r="DV116" s="25"/>
      <c r="DW116" s="25"/>
      <c r="DX116" s="25"/>
      <c r="DY116" s="25"/>
      <c r="DZ116" s="25"/>
      <c r="EA116" s="25"/>
      <c r="EB116" s="25"/>
      <c r="EC116" s="25"/>
      <c r="ED116" s="25"/>
      <c r="EE116" s="25"/>
      <c r="EF116" s="25"/>
      <c r="EG116" s="25"/>
      <c r="EI116" s="25"/>
      <c r="EJ116" s="25"/>
      <c r="EK116" s="25"/>
      <c r="EL116" s="25"/>
      <c r="EM116" s="25"/>
      <c r="EN116" s="25"/>
      <c r="EO116" s="25"/>
      <c r="EP116" s="25"/>
      <c r="EQ116" s="25"/>
      <c r="ER116" s="25"/>
      <c r="ES116" s="25"/>
      <c r="ET116" s="25"/>
      <c r="EU116" s="25"/>
      <c r="EV116" s="25"/>
      <c r="EW116" s="25"/>
      <c r="EX116" s="25"/>
      <c r="EY116" s="25"/>
      <c r="EZ116" s="25"/>
      <c r="FA116" s="25"/>
      <c r="FB116" s="25"/>
      <c r="FC116" s="25"/>
      <c r="FE116" s="25"/>
      <c r="FF116" s="25"/>
      <c r="FG116" s="25"/>
      <c r="FH116" s="25"/>
      <c r="FI116" s="25"/>
      <c r="FJ116" s="25"/>
      <c r="FK116" s="25"/>
      <c r="FL116" s="25"/>
      <c r="FM116" s="25"/>
      <c r="FN116" s="25"/>
      <c r="FO116" s="25"/>
      <c r="FP116" s="25"/>
      <c r="FQ116" s="25"/>
      <c r="FR116" s="25"/>
      <c r="FS116" s="25"/>
      <c r="FT116" s="25"/>
      <c r="FU116" s="25"/>
      <c r="FV116" s="25"/>
      <c r="FW116" s="25"/>
      <c r="FX116" s="25"/>
      <c r="FY116" s="25"/>
      <c r="GA116" s="25"/>
      <c r="GB116" s="25"/>
      <c r="GC116" s="25"/>
      <c r="GD116" s="25"/>
      <c r="GE116" s="25"/>
      <c r="GF116" s="25"/>
      <c r="GG116" s="25"/>
      <c r="GH116" s="25"/>
      <c r="GI116" s="25"/>
      <c r="GJ116" s="25"/>
      <c r="GK116" s="25"/>
      <c r="GL116" s="25"/>
      <c r="GM116" s="25"/>
      <c r="GN116" s="25"/>
      <c r="GO116" s="25"/>
      <c r="GP116" s="25"/>
      <c r="GQ116" s="25"/>
      <c r="GR116" s="25"/>
      <c r="GS116" s="25"/>
      <c r="GT116" s="25"/>
      <c r="GU116" s="25"/>
      <c r="GW116" s="25"/>
      <c r="GX116" s="25"/>
      <c r="GY116" s="25"/>
      <c r="GZ116" s="25"/>
      <c r="HA116" s="25"/>
      <c r="HB116" s="25"/>
      <c r="HC116" s="25"/>
      <c r="HD116" s="25"/>
      <c r="HE116" s="25"/>
      <c r="HF116" s="25"/>
      <c r="HG116" s="25"/>
      <c r="HH116" s="25"/>
      <c r="HI116" s="25"/>
      <c r="HJ116" s="25"/>
      <c r="HK116" s="25"/>
      <c r="HL116" s="25"/>
      <c r="HM116" s="25"/>
      <c r="HN116" s="25"/>
      <c r="HO116" s="25"/>
      <c r="HP116" s="25"/>
      <c r="HQ116" s="25"/>
      <c r="HS116" s="25"/>
      <c r="HT116" s="25"/>
      <c r="HU116" s="25"/>
      <c r="HV116" s="25"/>
      <c r="HW116" s="25"/>
      <c r="HX116" s="25"/>
      <c r="HY116" s="25"/>
      <c r="HZ116" s="25"/>
      <c r="IA116" s="25"/>
      <c r="IB116" s="25"/>
      <c r="IC116" s="25"/>
      <c r="ID116" s="25"/>
      <c r="IE116" s="25"/>
      <c r="IF116" s="25"/>
      <c r="IG116" s="25"/>
      <c r="IH116" s="25"/>
      <c r="II116" s="25"/>
      <c r="IJ116" s="25"/>
      <c r="IK116" s="25"/>
      <c r="IL116" s="25"/>
      <c r="IM116" s="25"/>
    </row>
    <row r="117" spans="1:247">
      <c r="A117" s="20"/>
      <c r="B117" s="20"/>
      <c r="C117" s="19"/>
      <c r="D117" s="19"/>
      <c r="E117" s="19"/>
      <c r="F117" s="19"/>
      <c r="G117" s="19"/>
      <c r="H117" s="19"/>
      <c r="I117" s="98"/>
      <c r="J117" s="19"/>
      <c r="K117" s="19"/>
      <c r="L117" s="98"/>
      <c r="M117" s="19"/>
      <c r="N117" s="19"/>
      <c r="O117" s="98"/>
      <c r="P117" s="19"/>
      <c r="Q117" s="19"/>
      <c r="R117" s="98"/>
      <c r="S117" s="19"/>
      <c r="T117" s="19"/>
      <c r="U117" s="98"/>
      <c r="V117" s="19"/>
      <c r="W117" s="19"/>
      <c r="X117" s="98"/>
      <c r="Y117" s="19"/>
      <c r="Z117" s="19"/>
      <c r="AA117" s="98"/>
      <c r="AB117" s="98"/>
      <c r="AC117" s="19"/>
      <c r="AD117" s="19"/>
      <c r="AE117" s="98"/>
      <c r="AF117" s="19"/>
      <c r="AG117" s="19"/>
      <c r="AH117" s="98"/>
      <c r="AI117" s="19"/>
      <c r="AJ117" s="19"/>
      <c r="AK117" s="98"/>
      <c r="AL117" s="19"/>
      <c r="AM117" s="19"/>
      <c r="AN117" s="98"/>
      <c r="AO117" s="19"/>
      <c r="AP117" s="19"/>
      <c r="AQ117" s="98"/>
      <c r="AS117" s="19"/>
      <c r="AT117" s="98"/>
      <c r="AV117" s="19"/>
      <c r="AW117" s="98"/>
      <c r="AX117" s="98"/>
      <c r="AZ117" s="25"/>
      <c r="BA117" s="25"/>
      <c r="BB117" s="25"/>
      <c r="BC117" s="25"/>
      <c r="BD117" s="25"/>
      <c r="BE117" s="25"/>
      <c r="BF117" s="25"/>
      <c r="BG117" s="25"/>
      <c r="BH117" s="25"/>
      <c r="BI117" s="25"/>
      <c r="BJ117" s="25"/>
      <c r="BK117" s="25"/>
      <c r="BL117" s="25"/>
      <c r="BM117" s="25"/>
      <c r="BN117" s="25"/>
      <c r="BO117" s="25"/>
      <c r="BP117" s="25"/>
      <c r="BQ117" s="25"/>
      <c r="BR117" s="25"/>
      <c r="BS117" s="25"/>
      <c r="BT117" s="25"/>
      <c r="BU117" s="25"/>
      <c r="BV117" s="25"/>
      <c r="BW117" s="25"/>
      <c r="BX117" s="25"/>
      <c r="BY117" s="25"/>
      <c r="BZ117" s="25"/>
      <c r="CA117" s="25"/>
      <c r="CB117" s="25"/>
      <c r="CC117" s="25"/>
      <c r="CD117" s="25"/>
      <c r="CE117" s="25"/>
      <c r="CF117" s="25"/>
      <c r="CG117" s="25"/>
      <c r="CH117" s="25"/>
      <c r="CI117" s="25"/>
      <c r="CJ117" s="25"/>
      <c r="CK117" s="25"/>
      <c r="CL117" s="25"/>
      <c r="CM117" s="25"/>
      <c r="CN117" s="25"/>
      <c r="CO117" s="25"/>
      <c r="CP117" s="25"/>
      <c r="CQ117" s="25"/>
      <c r="CR117" s="25"/>
      <c r="CS117" s="25"/>
      <c r="CT117" s="25"/>
      <c r="CU117" s="25"/>
      <c r="CV117" s="25"/>
      <c r="CW117" s="25"/>
      <c r="CX117" s="25"/>
      <c r="CY117" s="25"/>
      <c r="CZ117" s="25"/>
      <c r="DA117" s="25"/>
      <c r="DB117" s="25"/>
      <c r="DC117" s="25"/>
      <c r="DD117" s="25"/>
      <c r="DE117" s="25"/>
      <c r="DF117" s="25"/>
      <c r="DG117" s="25"/>
      <c r="DH117" s="25"/>
      <c r="DI117" s="25"/>
      <c r="DJ117" s="25"/>
      <c r="DK117" s="25"/>
      <c r="DM117" s="25"/>
      <c r="DN117" s="25"/>
      <c r="DO117" s="25"/>
      <c r="DP117" s="25"/>
      <c r="DQ117" s="25"/>
      <c r="DR117" s="25"/>
      <c r="DS117" s="25"/>
      <c r="DT117" s="25"/>
      <c r="DU117" s="25"/>
      <c r="DV117" s="25"/>
      <c r="DW117" s="25"/>
      <c r="DX117" s="25"/>
      <c r="DY117" s="25"/>
      <c r="DZ117" s="25"/>
      <c r="EA117" s="25"/>
      <c r="EB117" s="25"/>
      <c r="EC117" s="25"/>
      <c r="ED117" s="25"/>
      <c r="EE117" s="25"/>
      <c r="EF117" s="25"/>
      <c r="EG117" s="25"/>
      <c r="EI117" s="25"/>
      <c r="EJ117" s="25"/>
      <c r="EK117" s="25"/>
      <c r="EL117" s="25"/>
      <c r="EM117" s="25"/>
      <c r="EN117" s="25"/>
      <c r="EO117" s="25"/>
      <c r="EP117" s="25"/>
      <c r="EQ117" s="25"/>
      <c r="ER117" s="25"/>
      <c r="ES117" s="25"/>
      <c r="ET117" s="25"/>
      <c r="EU117" s="25"/>
      <c r="EV117" s="25"/>
      <c r="EW117" s="25"/>
      <c r="EX117" s="25"/>
      <c r="EY117" s="25"/>
      <c r="EZ117" s="25"/>
      <c r="FA117" s="25"/>
      <c r="FB117" s="25"/>
      <c r="FC117" s="25"/>
      <c r="FE117" s="25"/>
      <c r="FF117" s="25"/>
      <c r="FG117" s="25"/>
      <c r="FH117" s="25"/>
      <c r="FI117" s="25"/>
      <c r="FJ117" s="25"/>
      <c r="FK117" s="25"/>
      <c r="FL117" s="25"/>
      <c r="FM117" s="25"/>
      <c r="FN117" s="25"/>
      <c r="FO117" s="25"/>
      <c r="FP117" s="25"/>
      <c r="FQ117" s="25"/>
      <c r="FR117" s="25"/>
      <c r="FS117" s="25"/>
      <c r="FT117" s="25"/>
      <c r="FU117" s="25"/>
      <c r="FV117" s="25"/>
      <c r="FW117" s="25"/>
      <c r="FX117" s="25"/>
      <c r="FY117" s="25"/>
      <c r="GA117" s="25"/>
      <c r="GB117" s="25"/>
      <c r="GC117" s="25"/>
      <c r="GD117" s="25"/>
      <c r="GE117" s="25"/>
      <c r="GF117" s="25"/>
      <c r="GG117" s="25"/>
      <c r="GH117" s="25"/>
      <c r="GI117" s="25"/>
      <c r="GJ117" s="25"/>
      <c r="GK117" s="25"/>
      <c r="GL117" s="25"/>
      <c r="GM117" s="25"/>
      <c r="GN117" s="25"/>
      <c r="GO117" s="25"/>
      <c r="GP117" s="25"/>
      <c r="GQ117" s="25"/>
      <c r="GR117" s="25"/>
      <c r="GS117" s="25"/>
      <c r="GT117" s="25"/>
      <c r="GU117" s="25"/>
      <c r="GW117" s="25"/>
      <c r="GX117" s="25"/>
      <c r="GY117" s="25"/>
      <c r="GZ117" s="25"/>
      <c r="HA117" s="25"/>
      <c r="HB117" s="25"/>
      <c r="HC117" s="25"/>
      <c r="HD117" s="25"/>
      <c r="HE117" s="25"/>
      <c r="HF117" s="25"/>
      <c r="HG117" s="25"/>
      <c r="HH117" s="25"/>
      <c r="HI117" s="25"/>
      <c r="HJ117" s="25"/>
      <c r="HK117" s="25"/>
      <c r="HL117" s="25"/>
      <c r="HM117" s="25"/>
      <c r="HN117" s="25"/>
      <c r="HO117" s="25"/>
      <c r="HP117" s="25"/>
      <c r="HQ117" s="25"/>
      <c r="HS117" s="25"/>
      <c r="HT117" s="25"/>
      <c r="HU117" s="25"/>
      <c r="HV117" s="25"/>
      <c r="HW117" s="25"/>
      <c r="HX117" s="25"/>
      <c r="HY117" s="25"/>
      <c r="HZ117" s="25"/>
      <c r="IA117" s="25"/>
      <c r="IB117" s="25"/>
      <c r="IC117" s="25"/>
      <c r="ID117" s="25"/>
      <c r="IE117" s="25"/>
      <c r="IF117" s="25"/>
      <c r="IG117" s="25"/>
      <c r="IH117" s="25"/>
      <c r="II117" s="25"/>
      <c r="IJ117" s="25"/>
      <c r="IK117" s="25"/>
      <c r="IL117" s="25"/>
      <c r="IM117" s="25"/>
    </row>
    <row r="118" spans="1:247">
      <c r="A118" s="20"/>
      <c r="B118" s="20"/>
      <c r="C118" s="19"/>
      <c r="D118" s="19"/>
      <c r="E118" s="19"/>
      <c r="F118" s="19"/>
      <c r="G118" s="19"/>
      <c r="H118" s="19"/>
      <c r="I118" s="98"/>
      <c r="J118" s="19"/>
      <c r="K118" s="19"/>
      <c r="L118" s="98"/>
      <c r="M118" s="19"/>
      <c r="N118" s="19"/>
      <c r="O118" s="98"/>
      <c r="P118" s="19"/>
      <c r="Q118" s="19"/>
      <c r="R118" s="98"/>
      <c r="S118" s="19"/>
      <c r="T118" s="19"/>
      <c r="U118" s="98"/>
      <c r="V118" s="19"/>
      <c r="W118" s="19"/>
      <c r="X118" s="98"/>
      <c r="Y118" s="19"/>
      <c r="Z118" s="19"/>
      <c r="AA118" s="98"/>
      <c r="AB118" s="98"/>
      <c r="AC118" s="19"/>
      <c r="AD118" s="19"/>
      <c r="AE118" s="98"/>
      <c r="AF118" s="19"/>
      <c r="AG118" s="19"/>
      <c r="AH118" s="98"/>
      <c r="AI118" s="19"/>
      <c r="AJ118" s="19"/>
      <c r="AK118" s="98"/>
      <c r="AL118" s="19"/>
      <c r="AM118" s="19"/>
      <c r="AN118" s="98"/>
      <c r="AO118" s="19"/>
      <c r="AP118" s="19"/>
      <c r="AQ118" s="98"/>
      <c r="AS118" s="19"/>
      <c r="AT118" s="98"/>
      <c r="AV118" s="19"/>
      <c r="AW118" s="98"/>
      <c r="AX118" s="98"/>
      <c r="AZ118" s="25"/>
      <c r="BA118" s="25"/>
      <c r="BB118" s="25"/>
      <c r="BC118" s="25"/>
      <c r="BD118" s="25"/>
      <c r="BE118" s="25"/>
      <c r="BF118" s="25"/>
      <c r="BG118" s="25"/>
      <c r="BH118" s="25"/>
      <c r="BI118" s="25"/>
      <c r="BJ118" s="25"/>
      <c r="BK118" s="25"/>
      <c r="BL118" s="25"/>
      <c r="BM118" s="25"/>
      <c r="BN118" s="25"/>
      <c r="BO118" s="25"/>
      <c r="BP118" s="25"/>
      <c r="BQ118" s="25"/>
      <c r="BR118" s="25"/>
      <c r="BS118" s="25"/>
      <c r="BT118" s="25"/>
      <c r="BU118" s="25"/>
      <c r="BV118" s="25"/>
      <c r="BW118" s="25"/>
      <c r="BX118" s="25"/>
      <c r="BY118" s="25"/>
      <c r="BZ118" s="25"/>
      <c r="CA118" s="25"/>
      <c r="CB118" s="25"/>
      <c r="CC118" s="25"/>
      <c r="CD118" s="25"/>
      <c r="CE118" s="25"/>
      <c r="CF118" s="25"/>
      <c r="CG118" s="25"/>
      <c r="CH118" s="25"/>
      <c r="CI118" s="25"/>
      <c r="CJ118" s="25"/>
      <c r="CK118" s="25"/>
      <c r="CL118" s="25"/>
      <c r="CM118" s="25"/>
      <c r="CN118" s="25"/>
      <c r="CO118" s="25"/>
      <c r="CP118" s="25"/>
      <c r="CQ118" s="25"/>
      <c r="CR118" s="25"/>
      <c r="CS118" s="25"/>
      <c r="CT118" s="25"/>
      <c r="CU118" s="25"/>
      <c r="CV118" s="25"/>
      <c r="CW118" s="25"/>
      <c r="CX118" s="25"/>
      <c r="CY118" s="25"/>
      <c r="CZ118" s="25"/>
      <c r="DA118" s="25"/>
      <c r="DB118" s="25"/>
      <c r="DC118" s="25"/>
      <c r="DD118" s="25"/>
      <c r="DE118" s="25"/>
      <c r="DF118" s="25"/>
      <c r="DG118" s="25"/>
      <c r="DH118" s="25"/>
      <c r="DI118" s="25"/>
      <c r="DJ118" s="25"/>
      <c r="DK118" s="25"/>
      <c r="DM118" s="25"/>
      <c r="DN118" s="25"/>
      <c r="DO118" s="25"/>
      <c r="DP118" s="25"/>
      <c r="DQ118" s="25"/>
      <c r="DR118" s="25"/>
      <c r="DS118" s="25"/>
      <c r="DT118" s="25"/>
      <c r="DU118" s="25"/>
      <c r="DV118" s="25"/>
      <c r="DW118" s="25"/>
      <c r="DX118" s="25"/>
      <c r="DY118" s="25"/>
      <c r="DZ118" s="25"/>
      <c r="EA118" s="25"/>
      <c r="EB118" s="25"/>
      <c r="EC118" s="25"/>
      <c r="ED118" s="25"/>
      <c r="EE118" s="25"/>
      <c r="EF118" s="25"/>
      <c r="EG118" s="25"/>
      <c r="EI118" s="25"/>
      <c r="EJ118" s="25"/>
      <c r="EK118" s="25"/>
      <c r="EL118" s="25"/>
      <c r="EM118" s="25"/>
      <c r="EN118" s="25"/>
      <c r="EO118" s="25"/>
      <c r="EP118" s="25"/>
      <c r="EQ118" s="25"/>
      <c r="ER118" s="25"/>
      <c r="ES118" s="25"/>
      <c r="ET118" s="25"/>
      <c r="EU118" s="25"/>
      <c r="EV118" s="25"/>
      <c r="EW118" s="25"/>
      <c r="EX118" s="25"/>
      <c r="EY118" s="25"/>
      <c r="EZ118" s="25"/>
      <c r="FA118" s="25"/>
      <c r="FB118" s="25"/>
      <c r="FC118" s="25"/>
      <c r="FE118" s="25"/>
      <c r="FF118" s="25"/>
      <c r="FG118" s="25"/>
      <c r="FH118" s="25"/>
      <c r="FI118" s="25"/>
      <c r="FJ118" s="25"/>
      <c r="FK118" s="25"/>
      <c r="FL118" s="25"/>
      <c r="FM118" s="25"/>
      <c r="FN118" s="25"/>
      <c r="FO118" s="25"/>
      <c r="FP118" s="25"/>
      <c r="FQ118" s="25"/>
      <c r="FR118" s="25"/>
      <c r="FS118" s="25"/>
      <c r="FT118" s="25"/>
      <c r="FU118" s="25"/>
      <c r="FV118" s="25"/>
      <c r="FW118" s="25"/>
      <c r="FX118" s="25"/>
      <c r="FY118" s="25"/>
      <c r="GA118" s="25"/>
      <c r="GB118" s="25"/>
      <c r="GC118" s="25"/>
      <c r="GD118" s="25"/>
      <c r="GE118" s="25"/>
      <c r="GF118" s="25"/>
      <c r="GG118" s="25"/>
      <c r="GH118" s="25"/>
      <c r="GI118" s="25"/>
      <c r="GJ118" s="25"/>
      <c r="GK118" s="25"/>
      <c r="GL118" s="25"/>
      <c r="GM118" s="25"/>
      <c r="GN118" s="25"/>
      <c r="GO118" s="25"/>
      <c r="GP118" s="25"/>
      <c r="GQ118" s="25"/>
      <c r="GR118" s="25"/>
      <c r="GS118" s="25"/>
      <c r="GT118" s="25"/>
      <c r="GU118" s="25"/>
      <c r="GW118" s="25"/>
      <c r="GX118" s="25"/>
      <c r="GY118" s="25"/>
      <c r="GZ118" s="25"/>
      <c r="HA118" s="25"/>
      <c r="HB118" s="25"/>
      <c r="HC118" s="25"/>
      <c r="HD118" s="25"/>
      <c r="HE118" s="25"/>
      <c r="HF118" s="25"/>
      <c r="HG118" s="25"/>
      <c r="HH118" s="25"/>
      <c r="HI118" s="25"/>
      <c r="HJ118" s="25"/>
      <c r="HK118" s="25"/>
      <c r="HL118" s="25"/>
      <c r="HM118" s="25"/>
      <c r="HN118" s="25"/>
      <c r="HO118" s="25"/>
      <c r="HP118" s="25"/>
      <c r="HQ118" s="25"/>
      <c r="HS118" s="25"/>
      <c r="HT118" s="25"/>
      <c r="HU118" s="25"/>
      <c r="HV118" s="25"/>
      <c r="HW118" s="25"/>
      <c r="HX118" s="25"/>
      <c r="HY118" s="25"/>
      <c r="HZ118" s="25"/>
      <c r="IA118" s="25"/>
      <c r="IB118" s="25"/>
      <c r="IC118" s="25"/>
      <c r="ID118" s="25"/>
      <c r="IE118" s="25"/>
      <c r="IF118" s="25"/>
      <c r="IG118" s="25"/>
      <c r="IH118" s="25"/>
      <c r="II118" s="25"/>
      <c r="IJ118" s="25"/>
      <c r="IK118" s="25"/>
      <c r="IL118" s="25"/>
      <c r="IM118" s="25"/>
    </row>
    <row r="119" spans="1:247">
      <c r="A119" s="20"/>
      <c r="B119" s="20"/>
      <c r="C119" s="19"/>
      <c r="D119" s="19"/>
      <c r="E119" s="19"/>
      <c r="F119" s="19"/>
      <c r="G119" s="19"/>
      <c r="H119" s="19"/>
      <c r="I119" s="98"/>
      <c r="J119" s="19"/>
      <c r="K119" s="19"/>
      <c r="L119" s="98"/>
      <c r="M119" s="19"/>
      <c r="N119" s="19"/>
      <c r="O119" s="98"/>
      <c r="P119" s="19"/>
      <c r="Q119" s="19"/>
      <c r="R119" s="98"/>
      <c r="S119" s="19"/>
      <c r="T119" s="19"/>
      <c r="U119" s="98"/>
      <c r="V119" s="19"/>
      <c r="W119" s="19"/>
      <c r="X119" s="98"/>
      <c r="Y119" s="19"/>
      <c r="Z119" s="19"/>
      <c r="AA119" s="98"/>
      <c r="AB119" s="98"/>
      <c r="AC119" s="19"/>
      <c r="AD119" s="19"/>
      <c r="AE119" s="98"/>
      <c r="AF119" s="19"/>
      <c r="AG119" s="19"/>
      <c r="AH119" s="98"/>
      <c r="AI119" s="19"/>
      <c r="AJ119" s="19"/>
      <c r="AK119" s="98"/>
      <c r="AL119" s="19"/>
      <c r="AM119" s="19"/>
      <c r="AN119" s="98"/>
      <c r="AO119" s="19"/>
      <c r="AP119" s="19"/>
      <c r="AQ119" s="98"/>
      <c r="AS119" s="19"/>
      <c r="AT119" s="98"/>
      <c r="AV119" s="19"/>
      <c r="AW119" s="98"/>
      <c r="AX119" s="98"/>
      <c r="AZ119" s="25"/>
      <c r="BA119" s="25"/>
      <c r="BB119" s="25"/>
      <c r="BC119" s="25"/>
      <c r="BD119" s="25"/>
      <c r="BE119" s="25"/>
      <c r="BF119" s="25"/>
      <c r="BG119" s="25"/>
      <c r="BH119" s="25"/>
      <c r="BI119" s="25"/>
      <c r="BJ119" s="25"/>
      <c r="BK119" s="25"/>
      <c r="BL119" s="25"/>
      <c r="BM119" s="25"/>
      <c r="BN119" s="25"/>
      <c r="BO119" s="25"/>
      <c r="BP119" s="25"/>
      <c r="BQ119" s="25"/>
      <c r="BR119" s="25"/>
      <c r="BS119" s="25"/>
      <c r="BT119" s="25"/>
      <c r="BU119" s="25"/>
      <c r="BV119" s="25"/>
      <c r="BW119" s="25"/>
      <c r="BX119" s="25"/>
      <c r="BY119" s="25"/>
      <c r="BZ119" s="25"/>
      <c r="CA119" s="25"/>
      <c r="CB119" s="25"/>
      <c r="CC119" s="25"/>
      <c r="CD119" s="25"/>
      <c r="CE119" s="25"/>
      <c r="CF119" s="25"/>
      <c r="CG119" s="25"/>
      <c r="CH119" s="25"/>
      <c r="CI119" s="25"/>
      <c r="CJ119" s="25"/>
      <c r="CK119" s="25"/>
      <c r="CL119" s="25"/>
      <c r="CM119" s="25"/>
      <c r="CN119" s="25"/>
      <c r="CO119" s="25"/>
      <c r="CP119" s="25"/>
      <c r="CQ119" s="25"/>
      <c r="CR119" s="25"/>
      <c r="CS119" s="25"/>
      <c r="CT119" s="25"/>
      <c r="CU119" s="25"/>
      <c r="CV119" s="25"/>
      <c r="CW119" s="25"/>
      <c r="CX119" s="25"/>
      <c r="CY119" s="25"/>
      <c r="CZ119" s="25"/>
      <c r="DA119" s="25"/>
      <c r="DB119" s="25"/>
      <c r="DC119" s="25"/>
      <c r="DD119" s="25"/>
      <c r="DE119" s="25"/>
      <c r="DF119" s="25"/>
      <c r="DG119" s="25"/>
      <c r="DH119" s="25"/>
      <c r="DI119" s="25"/>
      <c r="DJ119" s="25"/>
      <c r="DK119" s="25"/>
      <c r="DM119" s="25"/>
      <c r="DN119" s="25"/>
      <c r="DO119" s="25"/>
      <c r="DP119" s="25"/>
      <c r="DQ119" s="25"/>
      <c r="DR119" s="25"/>
      <c r="DS119" s="25"/>
      <c r="DT119" s="25"/>
      <c r="DU119" s="25"/>
      <c r="DV119" s="25"/>
      <c r="DW119" s="25"/>
      <c r="DX119" s="25"/>
      <c r="DY119" s="25"/>
      <c r="DZ119" s="25"/>
      <c r="EA119" s="25"/>
      <c r="EB119" s="25"/>
      <c r="EC119" s="25"/>
      <c r="ED119" s="25"/>
      <c r="EE119" s="25"/>
      <c r="EF119" s="25"/>
      <c r="EG119" s="25"/>
      <c r="EI119" s="25"/>
      <c r="EJ119" s="25"/>
      <c r="EK119" s="25"/>
      <c r="EL119" s="25"/>
      <c r="EM119" s="25"/>
      <c r="EN119" s="25"/>
      <c r="EO119" s="25"/>
      <c r="EP119" s="25"/>
      <c r="EQ119" s="25"/>
      <c r="ER119" s="25"/>
      <c r="ES119" s="25"/>
      <c r="ET119" s="25"/>
      <c r="EU119" s="25"/>
      <c r="EV119" s="25"/>
      <c r="EW119" s="25"/>
      <c r="EX119" s="25"/>
      <c r="EY119" s="25"/>
      <c r="EZ119" s="25"/>
      <c r="FA119" s="25"/>
      <c r="FB119" s="25"/>
      <c r="FC119" s="25"/>
      <c r="FE119" s="25"/>
      <c r="FF119" s="25"/>
      <c r="FG119" s="25"/>
      <c r="FH119" s="25"/>
      <c r="FI119" s="25"/>
      <c r="FJ119" s="25"/>
      <c r="FK119" s="25"/>
      <c r="FL119" s="25"/>
      <c r="FM119" s="25"/>
      <c r="FN119" s="25"/>
      <c r="FO119" s="25"/>
      <c r="FP119" s="25"/>
      <c r="FQ119" s="25"/>
      <c r="FR119" s="25"/>
      <c r="FS119" s="25"/>
      <c r="FT119" s="25"/>
      <c r="FU119" s="25"/>
      <c r="FV119" s="25"/>
      <c r="FW119" s="25"/>
      <c r="FX119" s="25"/>
      <c r="FY119" s="25"/>
      <c r="GA119" s="25"/>
      <c r="GB119" s="25"/>
      <c r="GC119" s="25"/>
      <c r="GD119" s="25"/>
      <c r="GE119" s="25"/>
      <c r="GF119" s="25"/>
      <c r="GG119" s="25"/>
      <c r="GH119" s="25"/>
      <c r="GI119" s="25"/>
      <c r="GJ119" s="25"/>
      <c r="GK119" s="25"/>
      <c r="GL119" s="25"/>
      <c r="GM119" s="25"/>
      <c r="GN119" s="25"/>
      <c r="GO119" s="25"/>
      <c r="GP119" s="25"/>
      <c r="GQ119" s="25"/>
      <c r="GR119" s="25"/>
      <c r="GS119" s="25"/>
      <c r="GT119" s="25"/>
      <c r="GU119" s="25"/>
      <c r="GW119" s="25"/>
      <c r="GX119" s="25"/>
      <c r="GY119" s="25"/>
      <c r="GZ119" s="25"/>
      <c r="HA119" s="25"/>
      <c r="HB119" s="25"/>
      <c r="HC119" s="25"/>
      <c r="HD119" s="25"/>
      <c r="HE119" s="25"/>
      <c r="HF119" s="25"/>
      <c r="HG119" s="25"/>
      <c r="HH119" s="25"/>
      <c r="HI119" s="25"/>
      <c r="HJ119" s="25"/>
      <c r="HK119" s="25"/>
      <c r="HL119" s="25"/>
      <c r="HM119" s="25"/>
      <c r="HN119" s="25"/>
      <c r="HO119" s="25"/>
      <c r="HP119" s="25"/>
      <c r="HQ119" s="25"/>
      <c r="HS119" s="25"/>
      <c r="HT119" s="25"/>
      <c r="HU119" s="25"/>
      <c r="HV119" s="25"/>
      <c r="HW119" s="25"/>
      <c r="HX119" s="25"/>
      <c r="HY119" s="25"/>
      <c r="HZ119" s="25"/>
      <c r="IA119" s="25"/>
      <c r="IB119" s="25"/>
      <c r="IC119" s="25"/>
      <c r="ID119" s="25"/>
      <c r="IE119" s="25"/>
      <c r="IF119" s="25"/>
      <c r="IG119" s="25"/>
      <c r="IH119" s="25"/>
      <c r="II119" s="25"/>
      <c r="IJ119" s="25"/>
      <c r="IK119" s="25"/>
      <c r="IL119" s="25"/>
      <c r="IM119" s="25"/>
    </row>
    <row r="120" spans="1:247">
      <c r="A120" s="20"/>
      <c r="B120" s="20"/>
      <c r="C120" s="19"/>
      <c r="D120" s="19"/>
      <c r="E120" s="19"/>
      <c r="F120" s="19"/>
      <c r="G120" s="19"/>
      <c r="H120" s="19"/>
      <c r="I120" s="98"/>
      <c r="J120" s="19"/>
      <c r="K120" s="19"/>
      <c r="L120" s="98"/>
      <c r="M120" s="19"/>
      <c r="N120" s="19"/>
      <c r="O120" s="98"/>
      <c r="P120" s="19"/>
      <c r="Q120" s="19"/>
      <c r="R120" s="98"/>
      <c r="S120" s="19"/>
      <c r="T120" s="19"/>
      <c r="U120" s="98"/>
      <c r="V120" s="19"/>
      <c r="W120" s="19"/>
      <c r="X120" s="98"/>
      <c r="Y120" s="19"/>
      <c r="Z120" s="19"/>
      <c r="AA120" s="98"/>
      <c r="AB120" s="98"/>
      <c r="AC120" s="19"/>
      <c r="AD120" s="19"/>
      <c r="AE120" s="98"/>
      <c r="AF120" s="19"/>
      <c r="AG120" s="19"/>
      <c r="AH120" s="98"/>
      <c r="AI120" s="19"/>
      <c r="AJ120" s="19"/>
      <c r="AK120" s="98"/>
      <c r="AL120" s="19"/>
      <c r="AM120" s="19"/>
      <c r="AN120" s="98"/>
      <c r="AO120" s="19"/>
      <c r="AP120" s="19"/>
      <c r="AQ120" s="98"/>
      <c r="AS120" s="19"/>
      <c r="AT120" s="98"/>
      <c r="AV120" s="19"/>
      <c r="AW120" s="98"/>
      <c r="AX120" s="98"/>
      <c r="AZ120" s="25"/>
      <c r="BA120" s="25"/>
      <c r="BB120" s="25"/>
      <c r="BC120" s="25"/>
      <c r="BD120" s="25"/>
      <c r="BE120" s="25"/>
      <c r="BF120" s="25"/>
      <c r="BG120" s="25"/>
      <c r="BH120" s="25"/>
      <c r="BI120" s="25"/>
      <c r="BJ120" s="25"/>
      <c r="BK120" s="25"/>
      <c r="BL120" s="25"/>
      <c r="BM120" s="25"/>
      <c r="BN120" s="25"/>
      <c r="BO120" s="25"/>
      <c r="BP120" s="25"/>
      <c r="BQ120" s="25"/>
      <c r="BR120" s="25"/>
      <c r="BS120" s="25"/>
      <c r="BT120" s="25"/>
      <c r="BU120" s="25"/>
      <c r="BV120" s="25"/>
      <c r="BW120" s="25"/>
      <c r="BX120" s="25"/>
      <c r="BY120" s="25"/>
      <c r="BZ120" s="25"/>
      <c r="CA120" s="25"/>
      <c r="CB120" s="25"/>
      <c r="CC120" s="25"/>
      <c r="CD120" s="25"/>
      <c r="CE120" s="25"/>
      <c r="CF120" s="25"/>
      <c r="CG120" s="25"/>
      <c r="CH120" s="25"/>
      <c r="CI120" s="25"/>
      <c r="CJ120" s="25"/>
      <c r="CK120" s="25"/>
      <c r="CL120" s="25"/>
      <c r="CM120" s="25"/>
      <c r="CN120" s="25"/>
      <c r="CO120" s="25"/>
      <c r="CP120" s="25"/>
      <c r="CQ120" s="25"/>
      <c r="CR120" s="25"/>
      <c r="CS120" s="25"/>
      <c r="CT120" s="25"/>
      <c r="CU120" s="25"/>
      <c r="CV120" s="25"/>
      <c r="CW120" s="25"/>
      <c r="CX120" s="25"/>
      <c r="CY120" s="25"/>
      <c r="CZ120" s="25"/>
      <c r="DA120" s="25"/>
      <c r="DB120" s="25"/>
      <c r="DC120" s="25"/>
      <c r="DD120" s="25"/>
      <c r="DE120" s="25"/>
      <c r="DF120" s="25"/>
      <c r="DG120" s="25"/>
      <c r="DH120" s="25"/>
      <c r="DI120" s="25"/>
      <c r="DJ120" s="25"/>
      <c r="DK120" s="25"/>
      <c r="DM120" s="25"/>
      <c r="DN120" s="25"/>
      <c r="DO120" s="25"/>
      <c r="DP120" s="25"/>
      <c r="DQ120" s="25"/>
      <c r="DR120" s="25"/>
      <c r="DS120" s="25"/>
      <c r="DT120" s="25"/>
      <c r="DU120" s="25"/>
      <c r="DV120" s="25"/>
      <c r="DW120" s="25"/>
      <c r="DX120" s="25"/>
      <c r="DY120" s="25"/>
      <c r="DZ120" s="25"/>
      <c r="EA120" s="25"/>
      <c r="EB120" s="25"/>
      <c r="EC120" s="25"/>
      <c r="ED120" s="25"/>
      <c r="EE120" s="25"/>
      <c r="EF120" s="25"/>
      <c r="EG120" s="25"/>
      <c r="EI120" s="25"/>
      <c r="EJ120" s="25"/>
      <c r="EK120" s="25"/>
      <c r="EL120" s="25"/>
      <c r="EM120" s="25"/>
      <c r="EN120" s="25"/>
      <c r="EO120" s="25"/>
      <c r="EP120" s="25"/>
      <c r="EQ120" s="25"/>
      <c r="ER120" s="25"/>
      <c r="ES120" s="25"/>
      <c r="ET120" s="25"/>
      <c r="EU120" s="25"/>
      <c r="EV120" s="25"/>
      <c r="EW120" s="25"/>
      <c r="EX120" s="25"/>
      <c r="EY120" s="25"/>
      <c r="EZ120" s="25"/>
      <c r="FA120" s="25"/>
      <c r="FB120" s="25"/>
      <c r="FC120" s="25"/>
      <c r="FE120" s="25"/>
      <c r="FF120" s="25"/>
      <c r="FG120" s="25"/>
      <c r="FH120" s="25"/>
      <c r="FI120" s="25"/>
      <c r="FJ120" s="25"/>
      <c r="FK120" s="25"/>
      <c r="FL120" s="25"/>
      <c r="FM120" s="25"/>
      <c r="FN120" s="25"/>
      <c r="FO120" s="25"/>
      <c r="FP120" s="25"/>
      <c r="FQ120" s="25"/>
      <c r="FR120" s="25"/>
      <c r="FS120" s="25"/>
      <c r="FT120" s="25"/>
      <c r="FU120" s="25"/>
      <c r="FV120" s="25"/>
      <c r="FW120" s="25"/>
      <c r="FX120" s="25"/>
      <c r="FY120" s="25"/>
      <c r="GA120" s="25"/>
      <c r="GB120" s="25"/>
      <c r="GC120" s="25"/>
      <c r="GD120" s="25"/>
      <c r="GE120" s="25"/>
      <c r="GF120" s="25"/>
      <c r="GG120" s="25"/>
      <c r="GH120" s="25"/>
      <c r="GI120" s="25"/>
      <c r="GJ120" s="25"/>
      <c r="GK120" s="25"/>
      <c r="GL120" s="25"/>
      <c r="GM120" s="25"/>
      <c r="GN120" s="25"/>
      <c r="GO120" s="25"/>
      <c r="GP120" s="25"/>
      <c r="GQ120" s="25"/>
      <c r="GR120" s="25"/>
      <c r="GS120" s="25"/>
      <c r="GT120" s="25"/>
      <c r="GU120" s="25"/>
      <c r="GW120" s="25"/>
      <c r="GX120" s="25"/>
      <c r="GY120" s="25"/>
      <c r="GZ120" s="25"/>
      <c r="HA120" s="25"/>
      <c r="HB120" s="25"/>
      <c r="HC120" s="25"/>
      <c r="HD120" s="25"/>
      <c r="HE120" s="25"/>
      <c r="HF120" s="25"/>
      <c r="HG120" s="25"/>
      <c r="HH120" s="25"/>
      <c r="HI120" s="25"/>
      <c r="HJ120" s="25"/>
      <c r="HK120" s="25"/>
      <c r="HL120" s="25"/>
      <c r="HM120" s="25"/>
      <c r="HN120" s="25"/>
      <c r="HO120" s="25"/>
      <c r="HP120" s="25"/>
      <c r="HQ120" s="25"/>
      <c r="HS120" s="25"/>
      <c r="HT120" s="25"/>
      <c r="HU120" s="25"/>
      <c r="HV120" s="25"/>
      <c r="HW120" s="25"/>
      <c r="HX120" s="25"/>
      <c r="HY120" s="25"/>
      <c r="HZ120" s="25"/>
      <c r="IA120" s="25"/>
      <c r="IB120" s="25"/>
      <c r="IC120" s="25"/>
      <c r="ID120" s="25"/>
      <c r="IE120" s="25"/>
      <c r="IF120" s="25"/>
      <c r="IG120" s="25"/>
      <c r="IH120" s="25"/>
      <c r="II120" s="25"/>
      <c r="IJ120" s="25"/>
      <c r="IK120" s="25"/>
      <c r="IL120" s="25"/>
      <c r="IM120" s="25"/>
    </row>
    <row r="121" spans="1:247">
      <c r="A121" s="20"/>
      <c r="B121" s="20"/>
      <c r="C121" s="19"/>
      <c r="D121" s="19"/>
      <c r="E121" s="19"/>
      <c r="F121" s="19"/>
      <c r="G121" s="19"/>
      <c r="H121" s="19"/>
      <c r="I121" s="98"/>
      <c r="J121" s="19"/>
      <c r="K121" s="19"/>
      <c r="L121" s="98"/>
      <c r="M121" s="19"/>
      <c r="N121" s="19"/>
      <c r="O121" s="98"/>
      <c r="P121" s="19"/>
      <c r="Q121" s="19"/>
      <c r="R121" s="98"/>
      <c r="S121" s="19"/>
      <c r="T121" s="19"/>
      <c r="U121" s="98"/>
      <c r="V121" s="19"/>
      <c r="W121" s="19"/>
      <c r="X121" s="98"/>
      <c r="Y121" s="19"/>
      <c r="Z121" s="19"/>
      <c r="AA121" s="98"/>
      <c r="AB121" s="98"/>
      <c r="AC121" s="19"/>
      <c r="AD121" s="19"/>
      <c r="AE121" s="98"/>
      <c r="AF121" s="19"/>
      <c r="AG121" s="19"/>
      <c r="AH121" s="98"/>
      <c r="AI121" s="19"/>
      <c r="AJ121" s="19"/>
      <c r="AK121" s="98"/>
      <c r="AL121" s="19"/>
      <c r="AM121" s="19"/>
      <c r="AN121" s="98"/>
      <c r="AO121" s="19"/>
      <c r="AP121" s="19"/>
      <c r="AQ121" s="98"/>
      <c r="AS121" s="19"/>
      <c r="AT121" s="98"/>
      <c r="AV121" s="19"/>
      <c r="AW121" s="98"/>
      <c r="AX121" s="98"/>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c r="BV121" s="25"/>
      <c r="BW121" s="25"/>
      <c r="BX121" s="25"/>
      <c r="BY121" s="25"/>
      <c r="BZ121" s="25"/>
      <c r="CA121" s="25"/>
      <c r="CB121" s="25"/>
      <c r="CC121" s="25"/>
      <c r="CD121" s="25"/>
      <c r="CE121" s="25"/>
      <c r="CF121" s="25"/>
      <c r="CG121" s="25"/>
      <c r="CH121" s="25"/>
      <c r="CI121" s="25"/>
      <c r="CJ121" s="25"/>
      <c r="CK121" s="25"/>
      <c r="CL121" s="25"/>
      <c r="CM121" s="25"/>
      <c r="CN121" s="25"/>
      <c r="CO121" s="25"/>
      <c r="CP121" s="25"/>
      <c r="CQ121" s="25"/>
      <c r="CR121" s="25"/>
      <c r="CS121" s="25"/>
      <c r="CT121" s="25"/>
      <c r="CU121" s="25"/>
      <c r="CV121" s="25"/>
      <c r="CW121" s="25"/>
      <c r="CX121" s="25"/>
      <c r="CY121" s="25"/>
      <c r="CZ121" s="25"/>
      <c r="DA121" s="25"/>
      <c r="DB121" s="25"/>
      <c r="DC121" s="25"/>
      <c r="DD121" s="25"/>
      <c r="DE121" s="25"/>
      <c r="DF121" s="25"/>
      <c r="DG121" s="25"/>
      <c r="DH121" s="25"/>
      <c r="DI121" s="25"/>
      <c r="DJ121" s="25"/>
      <c r="DK121" s="25"/>
      <c r="DM121" s="25"/>
      <c r="DN121" s="25"/>
      <c r="DO121" s="25"/>
      <c r="DP121" s="25"/>
      <c r="DQ121" s="25"/>
      <c r="DR121" s="25"/>
      <c r="DS121" s="25"/>
      <c r="DT121" s="25"/>
      <c r="DU121" s="25"/>
      <c r="DV121" s="25"/>
      <c r="DW121" s="25"/>
      <c r="DX121" s="25"/>
      <c r="DY121" s="25"/>
      <c r="DZ121" s="25"/>
      <c r="EA121" s="25"/>
      <c r="EB121" s="25"/>
      <c r="EC121" s="25"/>
      <c r="ED121" s="25"/>
      <c r="EE121" s="25"/>
      <c r="EF121" s="25"/>
      <c r="EG121" s="25"/>
      <c r="EI121" s="25"/>
      <c r="EJ121" s="25"/>
      <c r="EK121" s="25"/>
      <c r="EL121" s="25"/>
      <c r="EM121" s="25"/>
      <c r="EN121" s="25"/>
      <c r="EO121" s="25"/>
      <c r="EP121" s="25"/>
      <c r="EQ121" s="25"/>
      <c r="ER121" s="25"/>
      <c r="ES121" s="25"/>
      <c r="ET121" s="25"/>
      <c r="EU121" s="25"/>
      <c r="EV121" s="25"/>
      <c r="EW121" s="25"/>
      <c r="EX121" s="25"/>
      <c r="EY121" s="25"/>
      <c r="EZ121" s="25"/>
      <c r="FA121" s="25"/>
      <c r="FB121" s="25"/>
      <c r="FC121" s="25"/>
      <c r="FE121" s="25"/>
      <c r="FF121" s="25"/>
      <c r="FG121" s="25"/>
      <c r="FH121" s="25"/>
      <c r="FI121" s="25"/>
      <c r="FJ121" s="25"/>
      <c r="FK121" s="25"/>
      <c r="FL121" s="25"/>
      <c r="FM121" s="25"/>
      <c r="FN121" s="25"/>
      <c r="FO121" s="25"/>
      <c r="FP121" s="25"/>
      <c r="FQ121" s="25"/>
      <c r="FR121" s="25"/>
      <c r="FS121" s="25"/>
      <c r="FT121" s="25"/>
      <c r="FU121" s="25"/>
      <c r="FV121" s="25"/>
      <c r="FW121" s="25"/>
      <c r="FX121" s="25"/>
      <c r="FY121" s="25"/>
      <c r="GA121" s="25"/>
      <c r="GB121" s="25"/>
      <c r="GC121" s="25"/>
      <c r="GD121" s="25"/>
      <c r="GE121" s="25"/>
      <c r="GF121" s="25"/>
      <c r="GG121" s="25"/>
      <c r="GH121" s="25"/>
      <c r="GI121" s="25"/>
      <c r="GJ121" s="25"/>
      <c r="GK121" s="25"/>
      <c r="GL121" s="25"/>
      <c r="GM121" s="25"/>
      <c r="GN121" s="25"/>
      <c r="GO121" s="25"/>
      <c r="GP121" s="25"/>
      <c r="GQ121" s="25"/>
      <c r="GR121" s="25"/>
      <c r="GS121" s="25"/>
      <c r="GT121" s="25"/>
      <c r="GU121" s="25"/>
      <c r="GW121" s="25"/>
      <c r="GX121" s="25"/>
      <c r="GY121" s="25"/>
      <c r="GZ121" s="25"/>
      <c r="HA121" s="25"/>
      <c r="HB121" s="25"/>
      <c r="HC121" s="25"/>
      <c r="HD121" s="25"/>
      <c r="HE121" s="25"/>
      <c r="HF121" s="25"/>
      <c r="HG121" s="25"/>
      <c r="HH121" s="25"/>
      <c r="HI121" s="25"/>
      <c r="HJ121" s="25"/>
      <c r="HK121" s="25"/>
      <c r="HL121" s="25"/>
      <c r="HM121" s="25"/>
      <c r="HN121" s="25"/>
      <c r="HO121" s="25"/>
      <c r="HP121" s="25"/>
      <c r="HQ121" s="25"/>
      <c r="HS121" s="25"/>
      <c r="HT121" s="25"/>
      <c r="HU121" s="25"/>
      <c r="HV121" s="25"/>
      <c r="HW121" s="25"/>
      <c r="HX121" s="25"/>
      <c r="HY121" s="25"/>
      <c r="HZ121" s="25"/>
      <c r="IA121" s="25"/>
      <c r="IB121" s="25"/>
      <c r="IC121" s="25"/>
      <c r="ID121" s="25"/>
      <c r="IE121" s="25"/>
      <c r="IF121" s="25"/>
      <c r="IG121" s="25"/>
      <c r="IH121" s="25"/>
      <c r="II121" s="25"/>
      <c r="IJ121" s="25"/>
      <c r="IK121" s="25"/>
      <c r="IL121" s="25"/>
      <c r="IM121" s="25"/>
    </row>
    <row r="122" spans="1:247">
      <c r="A122" s="20"/>
      <c r="B122" s="20"/>
      <c r="C122" s="19"/>
      <c r="D122" s="19"/>
      <c r="E122" s="19"/>
      <c r="F122" s="19"/>
      <c r="G122" s="19"/>
      <c r="H122" s="19"/>
      <c r="I122" s="98"/>
      <c r="J122" s="19"/>
      <c r="K122" s="19"/>
      <c r="L122" s="98"/>
      <c r="M122" s="19"/>
      <c r="N122" s="19"/>
      <c r="O122" s="98"/>
      <c r="P122" s="19"/>
      <c r="Q122" s="19"/>
      <c r="R122" s="98"/>
      <c r="S122" s="19"/>
      <c r="T122" s="19"/>
      <c r="U122" s="98"/>
      <c r="V122" s="19"/>
      <c r="W122" s="19"/>
      <c r="X122" s="98"/>
      <c r="Y122" s="19"/>
      <c r="Z122" s="19"/>
      <c r="AA122" s="98"/>
      <c r="AB122" s="98"/>
      <c r="AC122" s="19"/>
      <c r="AD122" s="19"/>
      <c r="AE122" s="98"/>
      <c r="AF122" s="19"/>
      <c r="AG122" s="19"/>
      <c r="AH122" s="98"/>
      <c r="AI122" s="19"/>
      <c r="AJ122" s="19"/>
      <c r="AK122" s="98"/>
      <c r="AL122" s="19"/>
      <c r="AM122" s="19"/>
      <c r="AN122" s="98"/>
      <c r="AO122" s="19"/>
      <c r="AP122" s="19"/>
      <c r="AQ122" s="98"/>
      <c r="AS122" s="19"/>
      <c r="AT122" s="98"/>
      <c r="AV122" s="19"/>
      <c r="AW122" s="98"/>
      <c r="AX122" s="98"/>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c r="BV122" s="25"/>
      <c r="BW122" s="25"/>
      <c r="BX122" s="25"/>
      <c r="BY122" s="25"/>
      <c r="BZ122" s="25"/>
      <c r="CA122" s="25"/>
      <c r="CB122" s="25"/>
      <c r="CC122" s="25"/>
      <c r="CD122" s="25"/>
      <c r="CE122" s="25"/>
      <c r="CF122" s="25"/>
      <c r="CG122" s="25"/>
      <c r="CH122" s="25"/>
      <c r="CI122" s="25"/>
      <c r="CJ122" s="25"/>
      <c r="CK122" s="25"/>
      <c r="CL122" s="25"/>
      <c r="CM122" s="25"/>
      <c r="CN122" s="25"/>
      <c r="CO122" s="25"/>
      <c r="CP122" s="25"/>
      <c r="CQ122" s="25"/>
      <c r="CR122" s="25"/>
      <c r="CS122" s="25"/>
      <c r="CT122" s="25"/>
      <c r="CU122" s="25"/>
      <c r="CV122" s="25"/>
      <c r="CW122" s="25"/>
      <c r="CX122" s="25"/>
      <c r="CY122" s="25"/>
      <c r="CZ122" s="25"/>
      <c r="DA122" s="25"/>
      <c r="DB122" s="25"/>
      <c r="DC122" s="25"/>
      <c r="DD122" s="25"/>
      <c r="DE122" s="25"/>
      <c r="DF122" s="25"/>
      <c r="DG122" s="25"/>
      <c r="DH122" s="25"/>
      <c r="DI122" s="25"/>
      <c r="DJ122" s="25"/>
      <c r="DK122" s="25"/>
      <c r="DM122" s="25"/>
      <c r="DN122" s="25"/>
      <c r="DO122" s="25"/>
      <c r="DP122" s="25"/>
      <c r="DQ122" s="25"/>
      <c r="DR122" s="25"/>
      <c r="DS122" s="25"/>
      <c r="DT122" s="25"/>
      <c r="DU122" s="25"/>
      <c r="DV122" s="25"/>
      <c r="DW122" s="25"/>
      <c r="DX122" s="25"/>
      <c r="DY122" s="25"/>
      <c r="DZ122" s="25"/>
      <c r="EA122" s="25"/>
      <c r="EB122" s="25"/>
      <c r="EC122" s="25"/>
      <c r="ED122" s="25"/>
      <c r="EE122" s="25"/>
      <c r="EF122" s="25"/>
      <c r="EG122" s="25"/>
      <c r="EI122" s="25"/>
      <c r="EJ122" s="25"/>
      <c r="EK122" s="25"/>
      <c r="EL122" s="25"/>
      <c r="EM122" s="25"/>
      <c r="EN122" s="25"/>
      <c r="EO122" s="25"/>
      <c r="EP122" s="25"/>
      <c r="EQ122" s="25"/>
      <c r="ER122" s="25"/>
      <c r="ES122" s="25"/>
      <c r="ET122" s="25"/>
      <c r="EU122" s="25"/>
      <c r="EV122" s="25"/>
      <c r="EW122" s="25"/>
      <c r="EX122" s="25"/>
      <c r="EY122" s="25"/>
      <c r="EZ122" s="25"/>
      <c r="FA122" s="25"/>
      <c r="FB122" s="25"/>
      <c r="FC122" s="25"/>
      <c r="FE122" s="25"/>
      <c r="FF122" s="25"/>
      <c r="FG122" s="25"/>
      <c r="FH122" s="25"/>
      <c r="FI122" s="25"/>
      <c r="FJ122" s="25"/>
      <c r="FK122" s="25"/>
      <c r="FL122" s="25"/>
      <c r="FM122" s="25"/>
      <c r="FN122" s="25"/>
      <c r="FO122" s="25"/>
      <c r="FP122" s="25"/>
      <c r="FQ122" s="25"/>
      <c r="FR122" s="25"/>
      <c r="FS122" s="25"/>
      <c r="FT122" s="25"/>
      <c r="FU122" s="25"/>
      <c r="FV122" s="25"/>
      <c r="FW122" s="25"/>
      <c r="FX122" s="25"/>
      <c r="FY122" s="25"/>
      <c r="GA122" s="25"/>
      <c r="GB122" s="25"/>
      <c r="GC122" s="25"/>
      <c r="GD122" s="25"/>
      <c r="GE122" s="25"/>
      <c r="GF122" s="25"/>
      <c r="GG122" s="25"/>
      <c r="GH122" s="25"/>
      <c r="GI122" s="25"/>
      <c r="GJ122" s="25"/>
      <c r="GK122" s="25"/>
      <c r="GL122" s="25"/>
      <c r="GM122" s="25"/>
      <c r="GN122" s="25"/>
      <c r="GO122" s="25"/>
      <c r="GP122" s="25"/>
      <c r="GQ122" s="25"/>
      <c r="GR122" s="25"/>
      <c r="GS122" s="25"/>
      <c r="GT122" s="25"/>
      <c r="GU122" s="25"/>
      <c r="GW122" s="25"/>
      <c r="GX122" s="25"/>
      <c r="GY122" s="25"/>
      <c r="GZ122" s="25"/>
      <c r="HA122" s="25"/>
      <c r="HB122" s="25"/>
      <c r="HC122" s="25"/>
      <c r="HD122" s="25"/>
      <c r="HE122" s="25"/>
      <c r="HF122" s="25"/>
      <c r="HG122" s="25"/>
      <c r="HH122" s="25"/>
      <c r="HI122" s="25"/>
      <c r="HJ122" s="25"/>
      <c r="HK122" s="25"/>
      <c r="HL122" s="25"/>
      <c r="HM122" s="25"/>
      <c r="HN122" s="25"/>
      <c r="HO122" s="25"/>
      <c r="HP122" s="25"/>
      <c r="HQ122" s="25"/>
      <c r="HS122" s="25"/>
      <c r="HT122" s="25"/>
      <c r="HU122" s="25"/>
      <c r="HV122" s="25"/>
      <c r="HW122" s="25"/>
      <c r="HX122" s="25"/>
      <c r="HY122" s="25"/>
      <c r="HZ122" s="25"/>
      <c r="IA122" s="25"/>
      <c r="IB122" s="25"/>
      <c r="IC122" s="25"/>
      <c r="ID122" s="25"/>
      <c r="IE122" s="25"/>
      <c r="IF122" s="25"/>
      <c r="IG122" s="25"/>
      <c r="IH122" s="25"/>
      <c r="II122" s="25"/>
      <c r="IJ122" s="25"/>
      <c r="IK122" s="25"/>
      <c r="IL122" s="25"/>
      <c r="IM122" s="25"/>
    </row>
    <row r="123" spans="1:247">
      <c r="A123" s="20"/>
      <c r="B123" s="20"/>
      <c r="C123" s="19"/>
      <c r="D123" s="19"/>
      <c r="E123" s="19"/>
      <c r="F123" s="19"/>
      <c r="G123" s="19"/>
      <c r="H123" s="19"/>
      <c r="I123" s="98"/>
      <c r="J123" s="19"/>
      <c r="K123" s="19"/>
      <c r="L123" s="98"/>
      <c r="M123" s="19"/>
      <c r="N123" s="19"/>
      <c r="O123" s="98"/>
      <c r="P123" s="19"/>
      <c r="Q123" s="19"/>
      <c r="R123" s="98"/>
      <c r="S123" s="19"/>
      <c r="T123" s="19"/>
      <c r="U123" s="98"/>
      <c r="V123" s="19"/>
      <c r="W123" s="19"/>
      <c r="X123" s="98"/>
      <c r="Y123" s="19"/>
      <c r="Z123" s="19"/>
      <c r="AA123" s="98"/>
      <c r="AB123" s="98"/>
      <c r="AC123" s="19"/>
      <c r="AD123" s="19"/>
      <c r="AE123" s="98"/>
      <c r="AF123" s="19"/>
      <c r="AG123" s="19"/>
      <c r="AH123" s="98"/>
      <c r="AI123" s="19"/>
      <c r="AJ123" s="19"/>
      <c r="AK123" s="98"/>
      <c r="AL123" s="19"/>
      <c r="AM123" s="19"/>
      <c r="AN123" s="98"/>
      <c r="AO123" s="19"/>
      <c r="AP123" s="19"/>
      <c r="AQ123" s="98"/>
      <c r="AS123" s="19"/>
      <c r="AT123" s="98"/>
      <c r="AV123" s="19"/>
      <c r="AW123" s="98"/>
      <c r="AX123" s="98"/>
    </row>
    <row r="124" spans="1:247">
      <c r="A124" s="20"/>
      <c r="B124" s="20"/>
      <c r="C124" s="19"/>
      <c r="D124" s="19"/>
      <c r="E124" s="19"/>
      <c r="F124" s="19"/>
      <c r="G124" s="19"/>
      <c r="H124" s="19"/>
      <c r="I124" s="98"/>
      <c r="J124" s="19"/>
      <c r="K124" s="19"/>
      <c r="L124" s="98"/>
      <c r="M124" s="19"/>
      <c r="N124" s="19"/>
      <c r="O124" s="98"/>
      <c r="P124" s="19"/>
      <c r="Q124" s="19"/>
      <c r="R124" s="98"/>
      <c r="S124" s="19"/>
      <c r="T124" s="19"/>
      <c r="U124" s="98"/>
      <c r="V124" s="19"/>
      <c r="W124" s="19"/>
      <c r="X124" s="98"/>
      <c r="Y124" s="19"/>
      <c r="Z124" s="19"/>
      <c r="AA124" s="98"/>
      <c r="AB124" s="98"/>
      <c r="AC124" s="19"/>
      <c r="AD124" s="19"/>
      <c r="AE124" s="98"/>
      <c r="AF124" s="19"/>
      <c r="AG124" s="19"/>
      <c r="AH124" s="98"/>
      <c r="AI124" s="19"/>
      <c r="AJ124" s="19"/>
      <c r="AK124" s="98"/>
      <c r="AL124" s="19"/>
      <c r="AM124" s="19"/>
      <c r="AN124" s="98"/>
      <c r="AO124" s="19"/>
      <c r="AP124" s="19"/>
      <c r="AQ124" s="98"/>
      <c r="AS124" s="19"/>
      <c r="AT124" s="98"/>
      <c r="AV124" s="19"/>
      <c r="AW124" s="98"/>
      <c r="AX124" s="98"/>
    </row>
    <row r="125" spans="1:247">
      <c r="A125" s="20"/>
      <c r="B125" s="20"/>
      <c r="C125" s="19"/>
      <c r="D125" s="19"/>
      <c r="E125" s="19"/>
      <c r="F125" s="19"/>
      <c r="G125" s="19"/>
      <c r="H125" s="19"/>
      <c r="I125" s="98"/>
      <c r="J125" s="19"/>
      <c r="K125" s="19"/>
      <c r="L125" s="98"/>
      <c r="M125" s="19"/>
      <c r="N125" s="19"/>
      <c r="O125" s="98"/>
      <c r="P125" s="19"/>
      <c r="Q125" s="19"/>
      <c r="R125" s="98"/>
      <c r="S125" s="19"/>
      <c r="T125" s="19"/>
      <c r="U125" s="98"/>
      <c r="V125" s="19"/>
      <c r="W125" s="19"/>
      <c r="X125" s="98"/>
      <c r="Y125" s="19"/>
      <c r="Z125" s="19"/>
      <c r="AA125" s="98"/>
      <c r="AB125" s="98"/>
      <c r="AC125" s="19"/>
      <c r="AD125" s="19"/>
      <c r="AE125" s="98"/>
      <c r="AF125" s="19"/>
      <c r="AG125" s="19"/>
      <c r="AH125" s="98"/>
      <c r="AI125" s="19"/>
      <c r="AJ125" s="19"/>
      <c r="AK125" s="98"/>
      <c r="AL125" s="19"/>
      <c r="AM125" s="19"/>
      <c r="AN125" s="98"/>
      <c r="AO125" s="19"/>
      <c r="AP125" s="19"/>
      <c r="AQ125" s="98"/>
      <c r="AS125" s="19"/>
      <c r="AT125" s="98"/>
      <c r="AV125" s="19"/>
      <c r="AW125" s="98"/>
      <c r="AX125" s="98"/>
    </row>
    <row r="126" spans="1:247">
      <c r="A126" s="20"/>
      <c r="B126" s="20"/>
      <c r="C126" s="104"/>
      <c r="D126" s="104"/>
      <c r="E126" s="104"/>
      <c r="F126" s="104"/>
      <c r="G126" s="104"/>
      <c r="H126" s="104"/>
      <c r="I126" s="105"/>
      <c r="J126" s="104"/>
      <c r="K126" s="104"/>
      <c r="L126" s="105"/>
      <c r="M126" s="104"/>
      <c r="N126" s="104"/>
      <c r="O126" s="105"/>
      <c r="P126" s="104"/>
      <c r="Q126" s="104"/>
      <c r="R126" s="105"/>
      <c r="S126" s="104"/>
      <c r="T126" s="104"/>
      <c r="U126" s="105"/>
      <c r="V126" s="104"/>
      <c r="W126" s="104"/>
      <c r="X126" s="105"/>
      <c r="Y126" s="104"/>
      <c r="Z126" s="104"/>
      <c r="AA126" s="105"/>
      <c r="AB126" s="105"/>
      <c r="AC126" s="104"/>
      <c r="AD126" s="104"/>
      <c r="AE126" s="105"/>
      <c r="AF126" s="104"/>
      <c r="AG126" s="104"/>
      <c r="AH126" s="105"/>
      <c r="AI126" s="104"/>
      <c r="AJ126" s="104"/>
      <c r="AK126" s="105"/>
      <c r="AL126" s="104"/>
      <c r="AM126" s="104"/>
      <c r="AN126" s="105"/>
      <c r="AO126" s="104"/>
      <c r="AP126" s="104"/>
      <c r="AQ126" s="105"/>
      <c r="AS126" s="104"/>
      <c r="AT126" s="105"/>
      <c r="AV126" s="104"/>
      <c r="AW126" s="105"/>
      <c r="AX126" s="105"/>
    </row>
  </sheetData>
  <pageMargins left="0.7" right="0.7" top="0.75" bottom="0.75" header="0.3" footer="0.3"/>
  <pageSetup paperSize="9" orientation="portrait" r:id="rId1"/>
  <headerFooter>
    <oddFooter>&amp;L_x000D_&amp;1#&amp;"Aptos"&amp;10&amp;K000000 Restringido</oddFooter>
  </headerFooter>
  <ignoredErrors>
    <ignoredError sqref="DP37:DT38 DS30:DT30 DP30:DQ30 DZ30 DY30 DP15:DQ16 DY15:DY16 DZ15:DZ16 DP36:DQ36 DS36:DT36 DP40:DT40 DP39:DQ39 DP42:EA43 DP41:DQ41 DP44:DQ44 DP4:DZ4 DV37:DW38 DV30:DW30 DV36:DW36 DV40:DW40 DY37:EA38 DY36:DZ36 DY40:EA40 FK36:FL36 FK43:FV43 FK44:FL44 FK4:FU4 GY11 GW15:GY16 GY12 GY20 GY24 GY21 GY29 GW30:GX30 GW44:GX44 GY43 GY6 GY7 GY8 GY9 GY10 GY13 GY14 GY19 GY22 GY23 GY26 GY27 GY28" unlockedFormula="1"/>
    <ignoredError sqref="DR6:DR8 DR29:DR30 EA29:EA30 EA35:EA36 DY12:DZ12 DP12:DQ12 EA6:EA8 EA16:EA18 DR24 DY18:DZ18 DP18:DQ18 EA24 DY32:EA32 DR35 DR36 DR39:DT39 DR41:DT41 DR44:EA44 DP32:DT32 DR16:DR18 DR11:DR12 EA11:EA12 EA20:EA21 DR20:DR21 DR26 EA26 DV39:DW39 DV41:DW41 DV32:DW32 DY39:EA39 DY41:EA41 FK12:FV12 FM36:FV36 FM44:FV44 GW12:GX12 GW18:GY18 GY17 GW21:GX21 GY25 GW32:GY34 GY30 GY44 FM6 FP6 FS6 FV6 FM7 FP7 FS7 FV7 FM8 FP8 FS8 FV8 FM9 FP9 FS9 FV9 FM10 FP10 FS10 FV10 FM11 FP11 FS11 FV11 FK15:FV16 FM13 FP13 FS13 FV13 FM14 FP14 FS14 FV14 FK18:FV18 FM17 FP17 FS17 FV17 DP21:DQ21 DY21:DZ21 FK21:FV21 FM19 FP19 FS19 FV19 FM20 FP20 FS20 FV20 FK30:FV30 FM22 FP22 FS22 FV22 FM23 FP23 FS23 FV23 FM24 FP24 FS24 FV24 FM25 FP25 FS25 FV25 FM26 FP26 FS26 FV26 FM27 FP27 FS27 FV27 FM28 FP28 FS28 FV28 FM29 FP29 FS29 FV29 DR31 EA31 FK32:FV34 FM31 FP31 FS31 FV31 GY31 FM35 FP35 FS35 FV35 GW36:GY36 GY35" formula="1" unlockedFormula="1"/>
    <ignoredError sqref="DS12:DT12 DS18:DT18 DV12:DW12 DV18:DW18 DS21:DT21 DV21:DW2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R48"/>
  <sheetViews>
    <sheetView zoomScale="80" zoomScaleNormal="80" workbookViewId="0">
      <pane xSplit="4" ySplit="4" topLeftCell="DL5" activePane="bottomRight" state="frozen"/>
      <selection activeCell="A56" sqref="A56:XFD56"/>
      <selection pane="topRight" activeCell="A56" sqref="A56:XFD56"/>
      <selection pane="bottomLeft" activeCell="A56" sqref="A56:XFD56"/>
      <selection pane="bottomRight"/>
    </sheetView>
  </sheetViews>
  <sheetFormatPr baseColWidth="10" defaultColWidth="10.875" defaultRowHeight="15" outlineLevelRow="2" outlineLevelCol="1"/>
  <cols>
    <col min="1" max="1" width="9.75" style="39" customWidth="1"/>
    <col min="2" max="2" width="45.25" style="25" bestFit="1" customWidth="1"/>
    <col min="3" max="3" width="32.75" style="25" customWidth="1"/>
    <col min="4" max="4" width="33.625" style="25" hidden="1" customWidth="1" outlineLevel="1"/>
    <col min="5" max="5" width="3.875" style="25" hidden="1" customWidth="1" collapsed="1"/>
    <col min="6" max="6" width="14.375" style="25" hidden="1" customWidth="1" outlineLevel="1"/>
    <col min="7" max="7" width="11.625" style="25" hidden="1" customWidth="1" outlineLevel="1"/>
    <col min="8" max="8" width="5.75" style="124" hidden="1" customWidth="1" outlineLevel="1"/>
    <col min="9" max="9" width="10.875" style="25" hidden="1" customWidth="1" outlineLevel="1"/>
    <col min="10" max="10" width="5.75" style="124" hidden="1" customWidth="1" outlineLevel="1"/>
    <col min="11" max="11" width="15.375" style="25" hidden="1" customWidth="1" outlineLevel="1"/>
    <col min="12" max="12" width="5.75" style="25" hidden="1" customWidth="1" outlineLevel="1"/>
    <col min="13" max="13" width="14.375" style="25" hidden="1" customWidth="1" outlineLevel="1"/>
    <col min="14" max="14" width="5.875" style="25" hidden="1" customWidth="1" outlineLevel="1"/>
    <col min="15" max="15" width="5.875" style="25" hidden="1" customWidth="1" collapsed="1"/>
    <col min="16" max="16" width="14.375" style="25" hidden="1" customWidth="1" outlineLevel="1"/>
    <col min="17" max="17" width="11.625" style="25" hidden="1" customWidth="1" outlineLevel="1"/>
    <col min="18" max="18" width="6.5" style="124" hidden="1" customWidth="1" outlineLevel="1"/>
    <col min="19" max="19" width="11.875" style="25" hidden="1" customWidth="1" outlineLevel="1"/>
    <col min="20" max="20" width="6.875" style="124" hidden="1" customWidth="1" outlineLevel="1"/>
    <col min="21" max="21" width="15.375" style="25" hidden="1" customWidth="1" outlineLevel="1"/>
    <col min="22" max="22" width="5.75" style="25" hidden="1" customWidth="1" outlineLevel="1"/>
    <col min="23" max="23" width="14.375" style="25" hidden="1" customWidth="1" outlineLevel="1"/>
    <col min="24" max="24" width="5.875" style="25" hidden="1" customWidth="1" outlineLevel="1"/>
    <col min="25" max="25" width="5.875" style="25" hidden="1" customWidth="1" collapsed="1"/>
    <col min="26" max="26" width="14.375" style="25" hidden="1" customWidth="1" outlineLevel="1"/>
    <col min="27" max="27" width="11.625" style="25" hidden="1" customWidth="1" outlineLevel="1"/>
    <col min="28" max="28" width="5.75" style="124" hidden="1" customWidth="1" outlineLevel="1"/>
    <col min="29" max="29" width="10.875" style="25" hidden="1" customWidth="1" outlineLevel="1"/>
    <col min="30" max="30" width="5.75" style="124" hidden="1" customWidth="1" outlineLevel="1"/>
    <col min="31" max="31" width="15.375" style="25" hidden="1" customWidth="1" outlineLevel="1"/>
    <col min="32" max="32" width="5.75" style="25" hidden="1" customWidth="1" outlineLevel="1"/>
    <col min="33" max="33" width="14.375" style="25" hidden="1" customWidth="1" outlineLevel="1"/>
    <col min="34" max="34" width="5.875" style="25" hidden="1" customWidth="1" outlineLevel="1"/>
    <col min="35" max="35" width="4.75" style="25" hidden="1" customWidth="1" collapsed="1"/>
    <col min="36" max="36" width="14.375" style="25" hidden="1" customWidth="1" outlineLevel="1"/>
    <col min="37" max="37" width="11.625" style="25" hidden="1" customWidth="1" outlineLevel="1"/>
    <col min="38" max="38" width="5.75" style="124" hidden="1" customWidth="1" outlineLevel="1"/>
    <col min="39" max="39" width="10.875" style="25" hidden="1" customWidth="1" outlineLevel="1"/>
    <col min="40" max="40" width="5.75" style="124" hidden="1" customWidth="1" outlineLevel="1"/>
    <col min="41" max="41" width="15.375" style="25" hidden="1" customWidth="1" outlineLevel="1"/>
    <col min="42" max="42" width="5.75" style="25" hidden="1" customWidth="1" outlineLevel="1"/>
    <col min="43" max="43" width="14.375" style="25" hidden="1" customWidth="1" outlineLevel="1"/>
    <col min="44" max="44" width="5.875" style="25" hidden="1" customWidth="1" outlineLevel="1"/>
    <col min="45" max="45" width="4.5" style="25" hidden="1" customWidth="1" collapsed="1"/>
    <col min="46" max="46" width="14.375" style="25" hidden="1" customWidth="1" outlineLevel="1"/>
    <col min="47" max="47" width="11.625" style="25" hidden="1" customWidth="1" outlineLevel="1"/>
    <col min="48" max="48" width="5.75" style="124" hidden="1" customWidth="1" outlineLevel="1"/>
    <col min="49" max="49" width="10.875" style="25" hidden="1" customWidth="1" outlineLevel="1"/>
    <col min="50" max="50" width="5.75" style="124" hidden="1" customWidth="1" outlineLevel="1"/>
    <col min="51" max="51" width="15.375" style="25" hidden="1" customWidth="1" outlineLevel="1"/>
    <col min="52" max="52" width="5.75" style="25" hidden="1" customWidth="1" outlineLevel="1"/>
    <col min="53" max="53" width="14.375" style="25" hidden="1" customWidth="1" outlineLevel="1"/>
    <col min="54" max="54" width="5.875" style="25" hidden="1" customWidth="1" outlineLevel="1"/>
    <col min="55" max="55" width="4.5" style="25" hidden="1" customWidth="1" collapsed="1"/>
    <col min="56" max="56" width="14.375" style="25" hidden="1" customWidth="1" outlineLevel="1"/>
    <col min="57" max="57" width="11.625" style="25" hidden="1" customWidth="1" outlineLevel="1"/>
    <col min="58" max="58" width="5.75" style="124" hidden="1" customWidth="1" outlineLevel="1"/>
    <col min="59" max="59" width="10.875" style="25" hidden="1" customWidth="1" outlineLevel="1"/>
    <col min="60" max="60" width="6.25" style="124" hidden="1" customWidth="1" outlineLevel="1"/>
    <col min="61" max="61" width="15.375" style="25" hidden="1" customWidth="1" outlineLevel="1"/>
    <col min="62" max="62" width="6.625" style="25" hidden="1" customWidth="1" outlineLevel="1"/>
    <col min="63" max="63" width="14.375" style="25" hidden="1" customWidth="1" outlineLevel="1"/>
    <col min="64" max="64" width="6.125" style="25" hidden="1" customWidth="1" outlineLevel="1"/>
    <col min="65" max="65" width="4.375" style="25" hidden="1" customWidth="1" collapsed="1"/>
    <col min="66" max="66" width="14.375" style="25" hidden="1" customWidth="1" outlineLevel="1"/>
    <col min="67" max="67" width="11.625" style="25" hidden="1" customWidth="1" outlineLevel="1"/>
    <col min="68" max="68" width="5.75" style="124" hidden="1" customWidth="1" outlineLevel="1"/>
    <col min="69" max="69" width="10.875" style="25" hidden="1" customWidth="1" outlineLevel="1"/>
    <col min="70" max="70" width="5.75" style="124" hidden="1" customWidth="1" outlineLevel="1"/>
    <col min="71" max="71" width="15.375" style="25" hidden="1" customWidth="1" outlineLevel="1"/>
    <col min="72" max="72" width="6.375" style="25" hidden="1" customWidth="1" outlineLevel="1"/>
    <col min="73" max="73" width="14.375" style="25" hidden="1" customWidth="1" outlineLevel="1"/>
    <col min="74" max="74" width="6.125" style="25" hidden="1" customWidth="1" outlineLevel="1"/>
    <col min="75" max="75" width="4.875" style="25" hidden="1" customWidth="1" collapsed="1"/>
    <col min="76" max="76" width="14.375" style="25" hidden="1" customWidth="1" outlineLevel="1"/>
    <col min="77" max="77" width="11.625" style="25" hidden="1" customWidth="1" outlineLevel="1"/>
    <col min="78" max="78" width="7.5" style="124" hidden="1" customWidth="1" outlineLevel="1"/>
    <col min="79" max="79" width="10.875" style="25" hidden="1" customWidth="1" outlineLevel="1"/>
    <col min="80" max="80" width="6.625" style="124" hidden="1" customWidth="1" outlineLevel="1"/>
    <col min="81" max="81" width="15.375" style="25" hidden="1" customWidth="1" outlineLevel="1"/>
    <col min="82" max="82" width="6.375" style="25" hidden="1" customWidth="1" outlineLevel="1"/>
    <col min="83" max="83" width="14.375" style="25" hidden="1" customWidth="1" outlineLevel="1"/>
    <col min="84" max="84" width="6.125" style="25" hidden="1" customWidth="1" outlineLevel="1"/>
    <col min="85" max="85" width="4.875" style="25" hidden="1" customWidth="1" collapsed="1"/>
    <col min="86" max="86" width="14.375" style="25" hidden="1" customWidth="1" outlineLevel="1"/>
    <col min="87" max="87" width="15.375" style="25" hidden="1" customWidth="1" outlineLevel="1"/>
    <col min="88" max="88" width="10.875" style="25" hidden="1" customWidth="1" outlineLevel="1"/>
    <col min="89" max="89" width="11.625" style="25" hidden="1" customWidth="1" outlineLevel="1"/>
    <col min="90" max="90" width="14.375" style="25" hidden="1" customWidth="1" outlineLevel="1"/>
    <col min="91" max="91" width="7" style="25" hidden="1" customWidth="1" outlineLevel="1"/>
    <col min="92" max="92" width="6.375" style="25" hidden="1" customWidth="1" outlineLevel="1"/>
    <col min="93" max="93" width="6.625" style="124" hidden="1" customWidth="1" outlineLevel="1"/>
    <col min="94" max="94" width="7.5" style="124" hidden="1" customWidth="1" outlineLevel="1"/>
    <col min="95" max="95" width="3.375" style="25" hidden="1" customWidth="1" collapsed="1"/>
    <col min="96" max="96" width="14.375" style="25" hidden="1" customWidth="1" outlineLevel="1"/>
    <col min="97" max="97" width="15.375" style="25" hidden="1" customWidth="1" outlineLevel="1"/>
    <col min="98" max="98" width="10.875" style="25" hidden="1" customWidth="1" outlineLevel="1"/>
    <col min="99" max="99" width="12.125" style="25" hidden="1" customWidth="1" outlineLevel="1"/>
    <col min="100" max="100" width="14.375" style="25" hidden="1" customWidth="1" outlineLevel="1"/>
    <col min="101" max="101" width="7" style="25" hidden="1" customWidth="1" outlineLevel="1"/>
    <col min="102" max="102" width="6.375" style="25" hidden="1" customWidth="1" outlineLevel="1"/>
    <col min="103" max="103" width="6.625" style="124" hidden="1" customWidth="1" outlineLevel="1"/>
    <col min="104" max="104" width="7.5" style="124" hidden="1" customWidth="1" outlineLevel="1"/>
    <col min="105" max="105" width="3.5" style="25" customWidth="1" collapsed="1"/>
    <col min="106" max="106" width="14.375" style="25" customWidth="1" outlineLevel="1"/>
    <col min="107" max="107" width="15.375" style="25" customWidth="1" outlineLevel="1"/>
    <col min="108" max="108" width="11.875" style="25" customWidth="1" outlineLevel="1"/>
    <col min="109" max="109" width="12.125" style="25" customWidth="1" outlineLevel="1"/>
    <col min="110" max="110" width="14.375" style="25" customWidth="1" outlineLevel="1"/>
    <col min="111" max="111" width="6.875" style="25" customWidth="1" outlineLevel="1"/>
    <col min="112" max="112" width="6.375" style="25" customWidth="1" outlineLevel="1"/>
    <col min="113" max="113" width="6.625" style="124" customWidth="1" outlineLevel="1"/>
    <col min="114" max="114" width="6.125" style="124" customWidth="1" outlineLevel="1"/>
    <col min="115" max="115" width="1.75" style="124" customWidth="1" outlineLevel="1"/>
    <col min="116" max="116" width="2.875" style="25" customWidth="1"/>
    <col min="117" max="119" width="0" style="25" hidden="1" customWidth="1" outlineLevel="1"/>
    <col min="120" max="120" width="10.875" style="25" collapsed="1"/>
    <col min="121" max="121" width="10.875" style="25"/>
    <col min="122" max="122" width="9.25" style="124" customWidth="1"/>
    <col min="123" max="16384" width="10.875" style="25"/>
  </cols>
  <sheetData>
    <row r="1" spans="1:122">
      <c r="A1" s="20"/>
      <c r="F1" s="21"/>
      <c r="G1" s="21"/>
      <c r="H1" s="22"/>
      <c r="I1" s="21"/>
      <c r="J1" s="22"/>
      <c r="K1" s="21"/>
      <c r="L1" s="21"/>
      <c r="M1" s="21"/>
      <c r="N1" s="21"/>
      <c r="O1" s="21"/>
      <c r="P1" s="21"/>
      <c r="Q1" s="21"/>
      <c r="R1" s="22"/>
      <c r="S1" s="21"/>
      <c r="T1" s="22"/>
      <c r="U1" s="21"/>
      <c r="V1" s="21"/>
      <c r="W1" s="21"/>
      <c r="X1" s="21"/>
      <c r="Y1" s="21"/>
      <c r="Z1" s="21"/>
      <c r="AA1" s="21"/>
      <c r="AB1" s="22"/>
      <c r="AC1" s="21"/>
      <c r="AD1" s="22"/>
      <c r="AE1" s="21"/>
      <c r="AF1" s="21"/>
      <c r="AG1" s="21"/>
      <c r="AH1" s="21"/>
      <c r="AI1" s="21"/>
      <c r="AJ1" s="21"/>
      <c r="AK1" s="21"/>
      <c r="AL1" s="22"/>
      <c r="AM1" s="21"/>
      <c r="AN1" s="22"/>
      <c r="AO1" s="21"/>
      <c r="AP1" s="21"/>
      <c r="AQ1" s="21"/>
      <c r="AR1" s="21"/>
      <c r="AS1" s="21"/>
      <c r="AT1" s="21"/>
      <c r="AU1" s="21"/>
      <c r="AV1" s="22"/>
      <c r="AW1" s="21"/>
      <c r="AX1" s="22"/>
      <c r="AY1" s="21"/>
      <c r="AZ1" s="21"/>
      <c r="BA1" s="21"/>
      <c r="BB1" s="21"/>
      <c r="BC1" s="21"/>
      <c r="BD1" s="21"/>
      <c r="BE1" s="21"/>
      <c r="BF1" s="22"/>
      <c r="BG1" s="21"/>
      <c r="BH1" s="22"/>
      <c r="BI1" s="21"/>
      <c r="BJ1" s="21"/>
      <c r="BK1" s="21"/>
      <c r="BL1" s="21"/>
      <c r="BN1" s="21"/>
      <c r="BO1" s="21"/>
      <c r="BP1" s="22"/>
      <c r="BQ1" s="21"/>
      <c r="BR1" s="22"/>
      <c r="BS1" s="21"/>
      <c r="BT1" s="21"/>
      <c r="BU1" s="21"/>
      <c r="BV1" s="21"/>
      <c r="BX1" s="21"/>
      <c r="BY1" s="21"/>
      <c r="BZ1" s="22"/>
      <c r="CA1" s="21"/>
      <c r="CB1" s="22"/>
      <c r="CC1" s="21"/>
      <c r="CD1" s="21"/>
      <c r="CE1" s="21"/>
      <c r="CF1" s="21"/>
      <c r="CH1" s="21"/>
      <c r="CI1" s="21"/>
      <c r="CJ1" s="21"/>
      <c r="CK1" s="21"/>
      <c r="CL1" s="21"/>
      <c r="CM1" s="21"/>
      <c r="CN1" s="21"/>
      <c r="CO1" s="22"/>
      <c r="CP1" s="22"/>
      <c r="CR1" s="21"/>
      <c r="CS1" s="21"/>
      <c r="CT1" s="21"/>
      <c r="CU1" s="21"/>
      <c r="CV1" s="21"/>
      <c r="CW1" s="21"/>
      <c r="CX1" s="21"/>
      <c r="CY1" s="22"/>
      <c r="CZ1" s="22"/>
      <c r="DB1" s="21"/>
      <c r="DC1" s="21"/>
      <c r="DD1" s="21"/>
      <c r="DE1" s="21"/>
      <c r="DF1" s="21"/>
      <c r="DG1" s="21"/>
      <c r="DH1" s="21"/>
      <c r="DI1" s="22"/>
      <c r="DJ1" s="22"/>
      <c r="DK1" s="22"/>
      <c r="DR1" s="22"/>
    </row>
    <row r="2" spans="1:122" s="37" customFormat="1" ht="15.75">
      <c r="A2" s="40"/>
      <c r="B2" s="107" t="s">
        <v>227</v>
      </c>
      <c r="C2" s="107" t="s">
        <v>227</v>
      </c>
      <c r="D2" s="107" t="s">
        <v>227</v>
      </c>
      <c r="E2" s="107"/>
      <c r="F2" s="108"/>
      <c r="G2" s="108"/>
      <c r="H2" s="109"/>
      <c r="I2" s="108"/>
      <c r="J2" s="109"/>
      <c r="K2" s="108"/>
      <c r="L2" s="108"/>
      <c r="M2" s="108"/>
      <c r="N2" s="108"/>
      <c r="O2" s="108"/>
      <c r="P2" s="108"/>
      <c r="Q2" s="108"/>
      <c r="R2" s="109"/>
      <c r="S2" s="108"/>
      <c r="T2" s="109"/>
      <c r="U2" s="108"/>
      <c r="V2" s="108"/>
      <c r="W2" s="108"/>
      <c r="X2" s="108"/>
      <c r="Y2" s="108"/>
      <c r="Z2" s="108"/>
      <c r="AA2" s="108"/>
      <c r="AB2" s="109"/>
      <c r="AC2" s="108"/>
      <c r="AD2" s="109"/>
      <c r="AE2" s="108"/>
      <c r="AF2" s="108"/>
      <c r="AG2" s="108"/>
      <c r="AH2" s="108"/>
      <c r="AI2" s="108"/>
      <c r="AJ2" s="108"/>
      <c r="AK2" s="108"/>
      <c r="AL2" s="109"/>
      <c r="AM2" s="108"/>
      <c r="AN2" s="109"/>
      <c r="AO2" s="108"/>
      <c r="AP2" s="108"/>
      <c r="AQ2" s="108"/>
      <c r="AR2" s="108"/>
      <c r="AS2" s="108"/>
      <c r="AT2" s="108"/>
      <c r="AU2" s="108"/>
      <c r="AV2" s="109"/>
      <c r="AW2" s="108"/>
      <c r="AX2" s="109"/>
      <c r="AY2" s="108"/>
      <c r="AZ2" s="108"/>
      <c r="BA2" s="108"/>
      <c r="BB2" s="108"/>
      <c r="BC2" s="108"/>
      <c r="BD2" s="108"/>
      <c r="BE2" s="108"/>
      <c r="BF2" s="109"/>
      <c r="BG2" s="108"/>
      <c r="BH2" s="109"/>
      <c r="BI2" s="108"/>
      <c r="BJ2" s="108"/>
      <c r="BK2" s="108"/>
      <c r="BL2" s="108"/>
      <c r="BN2" s="108"/>
      <c r="BO2" s="108"/>
      <c r="BP2" s="109"/>
      <c r="BQ2" s="108"/>
      <c r="BR2" s="109"/>
      <c r="BS2" s="108"/>
      <c r="BT2" s="108"/>
      <c r="BU2" s="108"/>
      <c r="BV2" s="108"/>
      <c r="BX2" s="108"/>
      <c r="BY2" s="108"/>
      <c r="BZ2" s="109"/>
      <c r="CA2" s="108"/>
      <c r="CB2" s="109"/>
      <c r="CC2" s="108"/>
      <c r="CD2" s="108"/>
      <c r="CE2" s="108"/>
      <c r="CF2" s="108"/>
      <c r="CH2" s="108"/>
      <c r="CI2" s="108"/>
      <c r="CJ2" s="108"/>
      <c r="CK2" s="108"/>
      <c r="CL2" s="108"/>
      <c r="CM2" s="108"/>
      <c r="CN2" s="108"/>
      <c r="CO2" s="109"/>
      <c r="CP2" s="109"/>
      <c r="CR2" s="108"/>
      <c r="CS2" s="108"/>
      <c r="CT2" s="108"/>
      <c r="CU2" s="108"/>
      <c r="CV2" s="108"/>
      <c r="CW2" s="108"/>
      <c r="CX2" s="108"/>
      <c r="CY2" s="109"/>
      <c r="CZ2" s="109"/>
      <c r="DB2" s="108"/>
      <c r="DC2" s="108"/>
      <c r="DD2" s="108"/>
      <c r="DE2" s="108"/>
      <c r="DF2" s="108"/>
      <c r="DG2" s="108"/>
      <c r="DH2" s="108"/>
      <c r="DI2" s="109"/>
      <c r="DJ2" s="109"/>
      <c r="DK2" s="109"/>
      <c r="DR2" s="109"/>
    </row>
    <row r="3" spans="1:122">
      <c r="A3" s="20"/>
      <c r="B3" s="110" t="s">
        <v>241</v>
      </c>
      <c r="C3" s="110" t="s">
        <v>242</v>
      </c>
      <c r="D3" s="110" t="s">
        <v>723</v>
      </c>
      <c r="E3" s="110"/>
      <c r="F3" s="20" t="s">
        <v>398</v>
      </c>
      <c r="G3" s="20" t="s">
        <v>397</v>
      </c>
      <c r="H3" s="111"/>
      <c r="I3" s="20" t="s">
        <v>396</v>
      </c>
      <c r="J3" s="111"/>
      <c r="K3" s="20" t="s">
        <v>395</v>
      </c>
      <c r="L3" s="20"/>
      <c r="M3" s="20" t="s">
        <v>394</v>
      </c>
      <c r="N3" s="20"/>
      <c r="O3" s="20"/>
      <c r="P3" s="20" t="s">
        <v>394</v>
      </c>
      <c r="Q3" s="20" t="s">
        <v>393</v>
      </c>
      <c r="R3" s="111"/>
      <c r="S3" s="20" t="s">
        <v>392</v>
      </c>
      <c r="T3" s="111"/>
      <c r="U3" s="20" t="s">
        <v>391</v>
      </c>
      <c r="V3" s="20"/>
      <c r="W3" s="20" t="s">
        <v>390</v>
      </c>
      <c r="X3" s="20"/>
      <c r="Y3" s="20"/>
      <c r="Z3" s="20" t="s">
        <v>390</v>
      </c>
      <c r="AA3" s="20" t="s">
        <v>389</v>
      </c>
      <c r="AB3" s="111"/>
      <c r="AC3" s="20" t="s">
        <v>388</v>
      </c>
      <c r="AD3" s="111"/>
      <c r="AE3" s="20" t="s">
        <v>387</v>
      </c>
      <c r="AF3" s="20"/>
      <c r="AG3" s="20" t="s">
        <v>386</v>
      </c>
      <c r="AH3" s="20"/>
      <c r="AI3" s="20"/>
      <c r="AJ3" s="20" t="s">
        <v>386</v>
      </c>
      <c r="AK3" s="20" t="s">
        <v>385</v>
      </c>
      <c r="AL3" s="111"/>
      <c r="AM3" s="20" t="s">
        <v>384</v>
      </c>
      <c r="AN3" s="111"/>
      <c r="AO3" s="20" t="s">
        <v>383</v>
      </c>
      <c r="AP3" s="20"/>
      <c r="AQ3" s="20" t="s">
        <v>291</v>
      </c>
      <c r="AR3" s="20"/>
      <c r="AS3" s="20"/>
      <c r="AT3" s="20" t="s">
        <v>291</v>
      </c>
      <c r="AU3" s="20" t="s">
        <v>292</v>
      </c>
      <c r="AV3" s="111"/>
      <c r="AW3" s="20" t="s">
        <v>293</v>
      </c>
      <c r="AX3" s="111"/>
      <c r="AY3" s="20" t="s">
        <v>295</v>
      </c>
      <c r="AZ3" s="20"/>
      <c r="BA3" s="20" t="s">
        <v>296</v>
      </c>
      <c r="BB3" s="20"/>
      <c r="BC3" s="20"/>
      <c r="BD3" s="20" t="s">
        <v>296</v>
      </c>
      <c r="BE3" s="20" t="s">
        <v>591</v>
      </c>
      <c r="BF3" s="111"/>
      <c r="BG3" s="20" t="s">
        <v>592</v>
      </c>
      <c r="BH3" s="111"/>
      <c r="BI3" s="20" t="s">
        <v>593</v>
      </c>
      <c r="BJ3" s="20"/>
      <c r="BK3" s="20" t="s">
        <v>594</v>
      </c>
      <c r="BL3" s="20"/>
      <c r="BN3" s="20" t="s">
        <v>594</v>
      </c>
      <c r="BO3" s="20" t="s">
        <v>617</v>
      </c>
      <c r="BP3" s="111"/>
      <c r="BQ3" s="20" t="s">
        <v>618</v>
      </c>
      <c r="BR3" s="111"/>
      <c r="BS3" s="20" t="s">
        <v>619</v>
      </c>
      <c r="BT3" s="20"/>
      <c r="BU3" s="20" t="s">
        <v>620</v>
      </c>
      <c r="BV3" s="20"/>
      <c r="BX3" s="20" t="s">
        <v>620</v>
      </c>
      <c r="BY3" s="20" t="s">
        <v>635</v>
      </c>
      <c r="BZ3" s="111"/>
      <c r="CA3" s="20" t="s">
        <v>636</v>
      </c>
      <c r="CB3" s="111"/>
      <c r="CC3" s="20" t="s">
        <v>637</v>
      </c>
      <c r="CD3" s="20"/>
      <c r="CE3" s="20" t="s">
        <v>639</v>
      </c>
      <c r="CF3" s="20"/>
      <c r="CH3" s="20" t="s">
        <v>674</v>
      </c>
      <c r="CI3" s="20" t="s">
        <v>673</v>
      </c>
      <c r="CJ3" s="20" t="s">
        <v>672</v>
      </c>
      <c r="CK3" s="20" t="s">
        <v>671</v>
      </c>
      <c r="CL3" s="20" t="s">
        <v>639</v>
      </c>
      <c r="CM3" s="20"/>
      <c r="CN3" s="20"/>
      <c r="CO3" s="111"/>
      <c r="CP3" s="111"/>
      <c r="CR3" s="20" t="s">
        <v>786</v>
      </c>
      <c r="CS3" s="20" t="s">
        <v>785</v>
      </c>
      <c r="CT3" s="20" t="s">
        <v>784</v>
      </c>
      <c r="CU3" s="20" t="s">
        <v>783</v>
      </c>
      <c r="CV3" s="20" t="s">
        <v>674</v>
      </c>
      <c r="CW3" s="20"/>
      <c r="CX3" s="20"/>
      <c r="CY3" s="111"/>
      <c r="CZ3" s="111"/>
      <c r="DB3" s="20" t="s">
        <v>811</v>
      </c>
      <c r="DC3" s="20" t="s">
        <v>810</v>
      </c>
      <c r="DD3" s="20" t="s">
        <v>809</v>
      </c>
      <c r="DE3" s="20" t="s">
        <v>808</v>
      </c>
      <c r="DF3" s="20" t="s">
        <v>786</v>
      </c>
      <c r="DG3" s="20"/>
      <c r="DH3" s="20"/>
      <c r="DI3" s="111"/>
      <c r="DJ3" s="111"/>
      <c r="DK3" s="111"/>
      <c r="DP3" s="20" t="s">
        <v>835</v>
      </c>
      <c r="DQ3" s="20" t="s">
        <v>811</v>
      </c>
      <c r="DR3" s="111"/>
    </row>
    <row r="4" spans="1:122" ht="15.75" thickBot="1">
      <c r="A4" s="112"/>
      <c r="B4" s="494" t="s">
        <v>194</v>
      </c>
      <c r="C4" s="495" t="s">
        <v>145</v>
      </c>
      <c r="D4" s="495" t="s">
        <v>722</v>
      </c>
      <c r="E4" s="495"/>
      <c r="F4" s="375" t="s">
        <v>373</v>
      </c>
      <c r="G4" s="376" t="s">
        <v>374</v>
      </c>
      <c r="H4" s="377" t="s">
        <v>38</v>
      </c>
      <c r="I4" s="376" t="s">
        <v>375</v>
      </c>
      <c r="J4" s="377" t="s">
        <v>38</v>
      </c>
      <c r="K4" s="376" t="s">
        <v>376</v>
      </c>
      <c r="L4" s="377" t="s">
        <v>38</v>
      </c>
      <c r="M4" s="376" t="s">
        <v>372</v>
      </c>
      <c r="N4" s="377" t="s">
        <v>38</v>
      </c>
      <c r="O4" s="513"/>
      <c r="P4" s="375" t="s">
        <v>372</v>
      </c>
      <c r="Q4" s="376" t="s">
        <v>371</v>
      </c>
      <c r="R4" s="377" t="s">
        <v>38</v>
      </c>
      <c r="S4" s="376" t="s">
        <v>370</v>
      </c>
      <c r="T4" s="377" t="s">
        <v>38</v>
      </c>
      <c r="U4" s="376" t="s">
        <v>369</v>
      </c>
      <c r="V4" s="377" t="s">
        <v>38</v>
      </c>
      <c r="W4" s="376" t="s">
        <v>368</v>
      </c>
      <c r="X4" s="377" t="s">
        <v>38</v>
      </c>
      <c r="Y4" s="513"/>
      <c r="Z4" s="375" t="s">
        <v>368</v>
      </c>
      <c r="AA4" s="376" t="s">
        <v>367</v>
      </c>
      <c r="AB4" s="377" t="s">
        <v>38</v>
      </c>
      <c r="AC4" s="376" t="s">
        <v>366</v>
      </c>
      <c r="AD4" s="377" t="s">
        <v>38</v>
      </c>
      <c r="AE4" s="376" t="s">
        <v>365</v>
      </c>
      <c r="AF4" s="377" t="s">
        <v>38</v>
      </c>
      <c r="AG4" s="376" t="s">
        <v>363</v>
      </c>
      <c r="AH4" s="377" t="s">
        <v>38</v>
      </c>
      <c r="AI4" s="513"/>
      <c r="AJ4" s="375" t="s">
        <v>363</v>
      </c>
      <c r="AK4" s="376" t="s">
        <v>134</v>
      </c>
      <c r="AL4" s="377" t="s">
        <v>38</v>
      </c>
      <c r="AM4" s="376" t="s">
        <v>240</v>
      </c>
      <c r="AN4" s="377" t="s">
        <v>38</v>
      </c>
      <c r="AO4" s="376" t="s">
        <v>364</v>
      </c>
      <c r="AP4" s="377" t="s">
        <v>38</v>
      </c>
      <c r="AQ4" s="376" t="s">
        <v>133</v>
      </c>
      <c r="AR4" s="377" t="s">
        <v>38</v>
      </c>
      <c r="AS4" s="513"/>
      <c r="AT4" s="375" t="s">
        <v>133</v>
      </c>
      <c r="AU4" s="391" t="s">
        <v>85</v>
      </c>
      <c r="AV4" s="377" t="s">
        <v>38</v>
      </c>
      <c r="AW4" s="392" t="s">
        <v>239</v>
      </c>
      <c r="AX4" s="377" t="s">
        <v>38</v>
      </c>
      <c r="AY4" s="392" t="s">
        <v>294</v>
      </c>
      <c r="AZ4" s="377" t="s">
        <v>38</v>
      </c>
      <c r="BA4" s="376" t="s">
        <v>238</v>
      </c>
      <c r="BB4" s="377" t="s">
        <v>38</v>
      </c>
      <c r="BC4" s="513"/>
      <c r="BD4" s="375" t="s">
        <v>238</v>
      </c>
      <c r="BE4" s="376" t="s">
        <v>587</v>
      </c>
      <c r="BF4" s="377" t="s">
        <v>38</v>
      </c>
      <c r="BG4" s="376" t="s">
        <v>588</v>
      </c>
      <c r="BH4" s="377" t="s">
        <v>38</v>
      </c>
      <c r="BI4" s="376" t="s">
        <v>589</v>
      </c>
      <c r="BJ4" s="377" t="s">
        <v>38</v>
      </c>
      <c r="BK4" s="376" t="s">
        <v>590</v>
      </c>
      <c r="BL4" s="377" t="s">
        <v>38</v>
      </c>
      <c r="BM4" s="513"/>
      <c r="BN4" s="375" t="s">
        <v>590</v>
      </c>
      <c r="BO4" s="376" t="s">
        <v>613</v>
      </c>
      <c r="BP4" s="377" t="s">
        <v>38</v>
      </c>
      <c r="BQ4" s="376" t="s">
        <v>614</v>
      </c>
      <c r="BR4" s="377" t="s">
        <v>38</v>
      </c>
      <c r="BS4" s="376" t="s">
        <v>615</v>
      </c>
      <c r="BT4" s="377" t="s">
        <v>38</v>
      </c>
      <c r="BU4" s="376" t="s">
        <v>616</v>
      </c>
      <c r="BV4" s="377" t="s">
        <v>38</v>
      </c>
      <c r="BW4" s="513"/>
      <c r="BX4" s="375" t="s">
        <v>616</v>
      </c>
      <c r="BY4" s="391" t="s">
        <v>640</v>
      </c>
      <c r="BZ4" s="377" t="s">
        <v>38</v>
      </c>
      <c r="CA4" s="392" t="s">
        <v>641</v>
      </c>
      <c r="CB4" s="377" t="s">
        <v>38</v>
      </c>
      <c r="CC4" s="392" t="s">
        <v>642</v>
      </c>
      <c r="CD4" s="377" t="s">
        <v>38</v>
      </c>
      <c r="CE4" s="376" t="s">
        <v>638</v>
      </c>
      <c r="CF4" s="377" t="s">
        <v>38</v>
      </c>
      <c r="CG4" s="513"/>
      <c r="CH4" s="376" t="s">
        <v>670</v>
      </c>
      <c r="CI4" s="392" t="s">
        <v>669</v>
      </c>
      <c r="CJ4" s="392" t="s">
        <v>668</v>
      </c>
      <c r="CK4" s="391" t="s">
        <v>667</v>
      </c>
      <c r="CL4" s="375" t="s">
        <v>638</v>
      </c>
      <c r="CM4" s="377" t="s">
        <v>38</v>
      </c>
      <c r="CN4" s="377" t="s">
        <v>38</v>
      </c>
      <c r="CO4" s="377" t="s">
        <v>38</v>
      </c>
      <c r="CP4" s="377" t="s">
        <v>38</v>
      </c>
      <c r="CQ4" s="481"/>
      <c r="CR4" s="376" t="s">
        <v>787</v>
      </c>
      <c r="CS4" s="392" t="s">
        <v>788</v>
      </c>
      <c r="CT4" s="392" t="s">
        <v>789</v>
      </c>
      <c r="CU4" s="391" t="s">
        <v>790</v>
      </c>
      <c r="CV4" s="375" t="s">
        <v>670</v>
      </c>
      <c r="CW4" s="377" t="s">
        <v>38</v>
      </c>
      <c r="CX4" s="377" t="s">
        <v>38</v>
      </c>
      <c r="CY4" s="377" t="s">
        <v>38</v>
      </c>
      <c r="CZ4" s="377" t="s">
        <v>38</v>
      </c>
      <c r="DA4" s="481"/>
      <c r="DB4" s="376" t="s">
        <v>804</v>
      </c>
      <c r="DC4" s="392" t="s">
        <v>805</v>
      </c>
      <c r="DD4" s="392" t="s">
        <v>806</v>
      </c>
      <c r="DE4" s="391" t="s">
        <v>807</v>
      </c>
      <c r="DF4" s="375" t="s">
        <v>787</v>
      </c>
      <c r="DG4" s="377" t="s">
        <v>38</v>
      </c>
      <c r="DH4" s="377" t="s">
        <v>38</v>
      </c>
      <c r="DI4" s="377" t="s">
        <v>38</v>
      </c>
      <c r="DJ4" s="377" t="s">
        <v>38</v>
      </c>
      <c r="DK4" s="377"/>
      <c r="DM4" s="376" t="s">
        <v>827</v>
      </c>
      <c r="DN4" s="392" t="s">
        <v>828</v>
      </c>
      <c r="DO4" s="392" t="s">
        <v>829</v>
      </c>
      <c r="DP4" s="391" t="s">
        <v>836</v>
      </c>
      <c r="DQ4" s="375" t="s">
        <v>804</v>
      </c>
      <c r="DR4" s="377" t="s">
        <v>38</v>
      </c>
    </row>
    <row r="5" spans="1:122" outlineLevel="1">
      <c r="A5" s="42" t="s">
        <v>297</v>
      </c>
      <c r="B5" s="368" t="s">
        <v>39</v>
      </c>
      <c r="C5" s="368" t="s">
        <v>40</v>
      </c>
      <c r="D5" s="368" t="s">
        <v>725</v>
      </c>
      <c r="E5" s="368"/>
      <c r="F5" s="366">
        <v>11298833</v>
      </c>
      <c r="G5" s="366">
        <v>11369360</v>
      </c>
      <c r="H5" s="367">
        <f>IFERROR(IF((ABS((G5/$F5)-1))&lt;100%,(G5/$F5)-1,"N/A"),"N/A")</f>
        <v>6.2419720691508918E-3</v>
      </c>
      <c r="I5" s="366">
        <v>11509507</v>
      </c>
      <c r="J5" s="367">
        <f>IFERROR(IF((ABS((I5/$F5)-1))&lt;100%,(I5/$F5)-1,"N/A"),"N/A")</f>
        <v>1.8645642430505927E-2</v>
      </c>
      <c r="K5" s="366">
        <v>52661396</v>
      </c>
      <c r="L5" s="367" t="str">
        <f>IFERROR(IF((ABS((K5/$F5)-1))&lt;100%,(K5/$F5)-1,"N/A"),"N/A")</f>
        <v>N/A</v>
      </c>
      <c r="M5" s="366">
        <v>57806104</v>
      </c>
      <c r="N5" s="367" t="str">
        <f>IFERROR(IF((ABS((M5/$F5)-1))&lt;100%,(M5/$F5)-1,"N/A"),"N/A")</f>
        <v>N/A</v>
      </c>
      <c r="O5" s="27"/>
      <c r="P5" s="366">
        <v>57806104</v>
      </c>
      <c r="Q5" s="366">
        <v>52488155</v>
      </c>
      <c r="R5" s="367">
        <f>IFERROR(IF((ABS((Q5/$P5)-1))&lt;100%,(Q5/$P5)-1,"N/A"),"N/A")</f>
        <v>-9.1996322741280001E-2</v>
      </c>
      <c r="S5" s="366">
        <v>59409731</v>
      </c>
      <c r="T5" s="367">
        <f>IFERROR(IF((ABS((S5/$P5)-1))&lt;100%,(S5/$P5)-1,"N/A"),"N/A")</f>
        <v>2.7741482110609006E-2</v>
      </c>
      <c r="U5" s="366">
        <v>58404685</v>
      </c>
      <c r="V5" s="367">
        <f>IFERROR(IF((ABS((U5/$P5)-1))&lt;100%,(U5/$P5)-1,"N/A"),"N/A")</f>
        <v>1.0354979121236063E-2</v>
      </c>
      <c r="W5" s="366">
        <v>62480961</v>
      </c>
      <c r="X5" s="367">
        <f>IFERROR(IF((ABS((W5/$P5)-1))&lt;100%,(W5/$P5)-1,"N/A"),"N/A")</f>
        <v>8.0871338431664608E-2</v>
      </c>
      <c r="Y5" s="27"/>
      <c r="Z5" s="366">
        <v>62480961</v>
      </c>
      <c r="AA5" s="366">
        <v>58274341</v>
      </c>
      <c r="AB5" s="367">
        <f>IFERROR(IF((ABS((AA5/$Z5)-1))&lt;100%,(AA5/$Z5)-1,"N/A"),"N/A")</f>
        <v>-6.7326429246182706E-2</v>
      </c>
      <c r="AC5" s="366">
        <v>58625795</v>
      </c>
      <c r="AD5" s="367">
        <f>IFERROR(IF((ABS((AC5/$Z5)-1))&lt;100%,(AC5/$Z5)-1,"N/A"),"N/A")</f>
        <v>-6.1701451743035762E-2</v>
      </c>
      <c r="AE5" s="366">
        <v>57234833</v>
      </c>
      <c r="AF5" s="367">
        <f>IFERROR(IF((ABS((AE5/$Z5)-1))&lt;100%,(AE5/$Z5)-1,"N/A"),"N/A")</f>
        <v>-8.3963625335404135E-2</v>
      </c>
      <c r="AG5" s="366">
        <v>63433322</v>
      </c>
      <c r="AH5" s="367">
        <f>IFERROR(IF((ABS((AG5/$Z5)-1))&lt;100%,(AG5/$Z5)-1,"N/A"),"N/A")</f>
        <v>1.5242419206708435E-2</v>
      </c>
      <c r="AI5" s="27"/>
      <c r="AJ5" s="366">
        <v>63433322</v>
      </c>
      <c r="AK5" s="366">
        <v>57536937</v>
      </c>
      <c r="AL5" s="367">
        <f>IFERROR(IF((ABS((AK5/$AJ5)-1))&lt;100%,(AK5/$AJ5)-1,"N/A"),"N/A")</f>
        <v>-9.2954062850436836E-2</v>
      </c>
      <c r="AM5" s="366">
        <v>55267683</v>
      </c>
      <c r="AN5" s="367">
        <f>IFERROR(IF((ABS((AM5/$AJ5)-1))&lt;100%,(AM5/$AJ5)-1,"N/A"),"N/A")</f>
        <v>-0.12872791054518629</v>
      </c>
      <c r="AO5" s="366">
        <v>54088394</v>
      </c>
      <c r="AP5" s="367">
        <f>IFERROR(IF((ABS((AO5/$AJ5)-1))&lt;100%,(AO5/$AJ5)-1,"N/A"),"N/A")</f>
        <v>-0.14731891229029437</v>
      </c>
      <c r="AQ5" s="366">
        <v>72311162</v>
      </c>
      <c r="AR5" s="367">
        <f>IFERROR(IF((ABS((AQ5/$AJ5)-1))&lt;100%,(AQ5/$AJ5)-1,"N/A"),"N/A")</f>
        <v>0.13995546378605228</v>
      </c>
      <c r="AS5" s="27"/>
      <c r="AT5" s="366">
        <v>72311162</v>
      </c>
      <c r="AU5" s="366">
        <v>66956668</v>
      </c>
      <c r="AV5" s="367">
        <f>IFERROR(IF((ABS((AU5/$AT5)-1))&lt;100%,(AU5/$AT5)-1,"N/A"),"N/A")</f>
        <v>-7.4047959566740151E-2</v>
      </c>
      <c r="AW5" s="366">
        <v>48497324</v>
      </c>
      <c r="AX5" s="367">
        <f>IFERROR(IF((ABS((AW5/$AT5)-1))&lt;100%,(AW5/$AT5)-1,"N/A"),"N/A")</f>
        <v>-0.32932451009430608</v>
      </c>
      <c r="AY5" s="366">
        <v>55919553</v>
      </c>
      <c r="AZ5" s="367">
        <f>IFERROR(IF((ABS((AY5/$AT5)-1))&lt;100%,(AY5/$AT5)-1,"N/A"),"N/A")</f>
        <v>-0.22668158755352319</v>
      </c>
      <c r="BA5" s="366">
        <v>15861015</v>
      </c>
      <c r="BB5" s="367">
        <f>IFERROR(IF((ABS((BA5/$AT5)-1))&lt;100%,(BA5/$AT5)-1,"N/A"),"N/A")</f>
        <v>-0.7806560624762191</v>
      </c>
      <c r="BC5" s="27"/>
      <c r="BD5" s="366">
        <v>15861015</v>
      </c>
      <c r="BE5" s="366">
        <v>15865910</v>
      </c>
      <c r="BF5" s="367">
        <f>IFERROR(IF((ABS((BE5/$BD5)-1))&lt;100%,(BE5/$BD5)-1,"N/A"),"N/A")</f>
        <v>3.0861833243323034E-4</v>
      </c>
      <c r="BG5" s="366">
        <v>15579988</v>
      </c>
      <c r="BH5" s="367">
        <f>IFERROR(IF((ABS((BG5/$BD5)-1))&lt;100%,(BG5/$BD5)-1,"N/A"),"N/A")</f>
        <v>-1.7718096855718235E-2</v>
      </c>
      <c r="BI5" s="366">
        <v>14764732</v>
      </c>
      <c r="BJ5" s="367">
        <f>IFERROR(IF((ABS((BI5/$BD5)-1))&lt;100%,(BI5/$BD5)-1,"N/A"),"N/A")</f>
        <v>-6.9118086074567153E-2</v>
      </c>
      <c r="BK5" s="366">
        <v>15649974</v>
      </c>
      <c r="BL5" s="367">
        <f>IFERROR(IF((ABS((BK5/$BD5)-1))&lt;100%,(BK5/$BD5)-1,"N/A"),"N/A")</f>
        <v>-1.3305642797765471E-2</v>
      </c>
      <c r="BM5" s="27"/>
      <c r="BN5" s="366">
        <v>15649974</v>
      </c>
      <c r="BO5" s="366">
        <v>14508607</v>
      </c>
      <c r="BP5" s="367">
        <f t="shared" ref="BP5:BP20" si="0">IFERROR(IF((ABS((BO5/$BN5)-1))&lt;100%,(BO5/$BN5)-1,"N/A"),"N/A")</f>
        <v>-7.2930919885234369E-2</v>
      </c>
      <c r="BQ5" s="366">
        <v>15095640</v>
      </c>
      <c r="BR5" s="367">
        <f t="shared" ref="BR5:BR40" si="1">IFERROR(IF((ABS((BQ5/$BN5)-1))&lt;100%,(BQ5/$BN5)-1,"N/A"),"N/A")</f>
        <v>-3.5420761721393301E-2</v>
      </c>
      <c r="BS5" s="366">
        <v>14942724</v>
      </c>
      <c r="BT5" s="367">
        <f>IFERROR(IF((ABS((BS5/$BN5)-1))&lt;100%,(BS5/$BN5)-1,"N/A"),"N/A")</f>
        <v>-4.5191768369711061E-2</v>
      </c>
      <c r="BU5" s="366">
        <v>16901179</v>
      </c>
      <c r="BV5" s="367">
        <f>IFERROR(IF((ABS((BU5/$BN5)-1))&lt;100%,(BU5/$BN5)-1,"N/A"),"N/A")</f>
        <v>7.9949334101130143E-2</v>
      </c>
      <c r="BW5" s="27"/>
      <c r="BX5" s="366">
        <v>16901179</v>
      </c>
      <c r="BY5" s="366">
        <v>15695074</v>
      </c>
      <c r="BZ5" s="367">
        <f t="shared" ref="BZ5:CB20" si="2">IFERROR(IF((ABS((BY5/$BX5)-1))&lt;100%,(BY5/$BX5)-1,"N/A"),"N/A")</f>
        <v>-7.136218130107963E-2</v>
      </c>
      <c r="CA5" s="366">
        <v>16564400</v>
      </c>
      <c r="CB5" s="367">
        <f t="shared" si="2"/>
        <v>-1.992636135029402E-2</v>
      </c>
      <c r="CC5" s="366">
        <v>17245252</v>
      </c>
      <c r="CD5" s="367">
        <f t="shared" ref="CD5:CD40" si="3">IFERROR(IF((ABS((CC5/$BX5)-1))&lt;100%,(CC5/$BX5)-1,"N/A"),"N/A")</f>
        <v>2.0357928875849529E-2</v>
      </c>
      <c r="CE5" s="366">
        <v>18183289</v>
      </c>
      <c r="CF5" s="367">
        <f t="shared" ref="CF5:CF40" si="4">IFERROR(IF((ABS((CE5/$BX5)-1))&lt;100%,(CE5/$BX5)-1,"N/A"),"N/A")</f>
        <v>7.5859204851921769E-2</v>
      </c>
      <c r="CG5" s="27"/>
      <c r="CH5" s="366">
        <v>16339761</v>
      </c>
      <c r="CI5" s="366">
        <v>16689571</v>
      </c>
      <c r="CJ5" s="366">
        <v>17379523</v>
      </c>
      <c r="CK5" s="366">
        <v>17389726</v>
      </c>
      <c r="CL5" s="366">
        <v>18183289</v>
      </c>
      <c r="CM5" s="367">
        <f t="shared" ref="CM5:CM20" si="5">IFERROR(IF((ABS((CH5/$CL5)-1))&lt;100%,(CH5/$CL5)-1,"N/A"),"N/A")</f>
        <v>-0.10138583839260318</v>
      </c>
      <c r="CN5" s="367">
        <f t="shared" ref="CN5:CN20" si="6">IFERROR(IF((ABS((CI5/$CL5)-1))&lt;100%,(CI5/$CL5)-1,"N/A"),"N/A")</f>
        <v>-8.2147844650107049E-2</v>
      </c>
      <c r="CO5" s="367">
        <f t="shared" ref="CO5:CO20" si="7">IFERROR(IF((ABS((CJ5/$CL5)-1))&lt;100%,(CJ5/$CL5)-1,"N/A"),"N/A")</f>
        <v>-4.4203554153486757E-2</v>
      </c>
      <c r="CP5" s="367">
        <f t="shared" ref="CP5:CP20" si="8">IFERROR(IF((ABS((CK5/$CL5)-1))&lt;100%,(CK5/$CL5)-1,"N/A"),"N/A")</f>
        <v>-4.3642434545257514E-2</v>
      </c>
      <c r="CR5" s="366">
        <v>17554555</v>
      </c>
      <c r="CS5" s="366">
        <v>17236233</v>
      </c>
      <c r="CT5" s="366">
        <v>17615259</v>
      </c>
      <c r="CU5" s="366">
        <v>17291241</v>
      </c>
      <c r="CV5" s="366">
        <v>16339761</v>
      </c>
      <c r="CW5" s="367">
        <f>IFERROR(IF((ABS((CR5/$CV5)-1))&lt;200%,(CR5/$CV5)-1,"N/A"),0)</f>
        <v>7.4345885475313844E-2</v>
      </c>
      <c r="CX5" s="367">
        <f>IFERROR(IF((ABS((CS5/$CV5)-1))&lt;200%,(CS5/$CV5)-1,"N/A"),0)</f>
        <v>5.486444997573714E-2</v>
      </c>
      <c r="CY5" s="367">
        <f>IFERROR(IF((ABS((CT5/$CV5)-1))&lt;200%,(CT5/$CV5)-1,"N/A"),0)</f>
        <v>7.8060994894600944E-2</v>
      </c>
      <c r="CZ5" s="367">
        <f>IFERROR(IF((ABS((CU5/$CV5)-1))&lt;200%,(CU5/$CV5)-1,"N/A"),0)</f>
        <v>5.8230961884938148E-2</v>
      </c>
      <c r="DB5" s="366">
        <v>17421786</v>
      </c>
      <c r="DC5" s="366">
        <v>17096114</v>
      </c>
      <c r="DD5" s="366">
        <v>17198369</v>
      </c>
      <c r="DE5" s="366">
        <v>16924670</v>
      </c>
      <c r="DF5" s="366">
        <v>17554555</v>
      </c>
      <c r="DG5" s="367">
        <f t="shared" ref="DG5:DG40" si="9">IFERROR(IF((ABS((DB5/$DF5)-1))&lt;200%,(DB5/$DF5)-1,"N/A"),0)</f>
        <v>-7.5632221950371337E-3</v>
      </c>
      <c r="DH5" s="367">
        <f>IFERROR(IF((ABS((DC5/$DF5)-1))&lt;200%,(DC5/$DF5)-1,"N/A"),0)</f>
        <v>-2.6115216250141349E-2</v>
      </c>
      <c r="DI5" s="367">
        <f t="shared" ref="DI5:DI40" si="10">IFERROR(IF((ABS((DD5/$DF5)-1))&lt;200%,(DD5/$DF5)-1,"N/A"),0)</f>
        <v>-2.0290232364192695E-2</v>
      </c>
      <c r="DJ5" s="367">
        <f t="shared" ref="DJ5:DJ40" si="11">IFERROR(IF((ABS((DE5/$DF5)-1))&lt;200%,(DE5/$DF5)-1,"N/A"),0)</f>
        <v>-3.588157033886652E-2</v>
      </c>
      <c r="DK5" s="367"/>
      <c r="DM5" s="366" t="e">
        <v>#N/A</v>
      </c>
      <c r="DN5" s="366" t="e">
        <v>#N/A</v>
      </c>
      <c r="DO5" s="366" t="e">
        <v>#N/A</v>
      </c>
      <c r="DP5" s="366">
        <v>16615808</v>
      </c>
      <c r="DQ5" s="366">
        <v>17421786</v>
      </c>
      <c r="DR5" s="367">
        <f>IFERROR(IF((ABS((DP5/$DQ5)-1))&lt;200%,(DP5/$DQ5)-1,"N/A"),0)</f>
        <v>-4.626265068346036E-2</v>
      </c>
    </row>
    <row r="6" spans="1:122" outlineLevel="1">
      <c r="A6" s="42" t="s">
        <v>276</v>
      </c>
      <c r="B6" s="114" t="s">
        <v>42</v>
      </c>
      <c r="C6" s="114" t="s">
        <v>43</v>
      </c>
      <c r="D6" s="114" t="s">
        <v>726</v>
      </c>
      <c r="E6" s="114"/>
      <c r="F6" s="114">
        <v>4606088</v>
      </c>
      <c r="G6" s="114">
        <v>4151714</v>
      </c>
      <c r="H6" s="115">
        <f t="shared" ref="H6:H40" si="12">IFERROR(IF((ABS((G6/$F6)-1))&lt;100%,(G6/$F6)-1,"N/A"),"N/A")</f>
        <v>-9.8646400155620095E-2</v>
      </c>
      <c r="I6" s="114">
        <v>3918912</v>
      </c>
      <c r="J6" s="115">
        <f t="shared" ref="J6:J40" si="13">IFERROR(IF((ABS((I6/$F6)-1))&lt;100%,(I6/$F6)-1,"N/A"),"N/A")</f>
        <v>-0.14918863903598889</v>
      </c>
      <c r="K6" s="114">
        <v>18857740</v>
      </c>
      <c r="L6" s="115" t="str">
        <f t="shared" ref="L6:L40" si="14">IFERROR(IF((ABS((K6/$F6)-1))&lt;100%,(K6/$F6)-1,"N/A"),"N/A")</f>
        <v>N/A</v>
      </c>
      <c r="M6" s="114">
        <v>23977512</v>
      </c>
      <c r="N6" s="115" t="str">
        <f t="shared" ref="N6:N40" si="15">IFERROR(IF((ABS((M6/$F6)-1))&lt;100%,(M6/$F6)-1,"N/A"),"N/A")</f>
        <v>N/A</v>
      </c>
      <c r="O6" s="27"/>
      <c r="P6" s="114">
        <v>23977512</v>
      </c>
      <c r="Q6" s="114">
        <v>21442037</v>
      </c>
      <c r="R6" s="115">
        <f t="shared" ref="R6:R40" si="16">IFERROR(IF((ABS((Q6/$P6)-1))&lt;100%,(Q6/$P6)-1,"N/A"),"N/A")</f>
        <v>-0.10574387367630134</v>
      </c>
      <c r="S6" s="114">
        <v>20949131</v>
      </c>
      <c r="T6" s="115">
        <f t="shared" ref="T6:T40" si="17">IFERROR(IF((ABS((S6/$P6)-1))&lt;100%,(S6/$P6)-1,"N/A"),"N/A")</f>
        <v>-0.12630088559647057</v>
      </c>
      <c r="U6" s="114">
        <v>22554156</v>
      </c>
      <c r="V6" s="115">
        <f t="shared" ref="V6:V40" si="18">IFERROR(IF((ABS((U6/$P6)-1))&lt;100%,(U6/$P6)-1,"N/A"),"N/A")</f>
        <v>-5.936212230860316E-2</v>
      </c>
      <c r="W6" s="114">
        <v>32638001</v>
      </c>
      <c r="X6" s="115">
        <f t="shared" ref="X6:X40" si="19">IFERROR(IF((ABS((W6/$P6)-1))&lt;100%,(W6/$P6)-1,"N/A"),"N/A")</f>
        <v>0.36119214537354827</v>
      </c>
      <c r="Y6" s="27"/>
      <c r="Z6" s="114">
        <v>32638001</v>
      </c>
      <c r="AA6" s="114">
        <v>28670432</v>
      </c>
      <c r="AB6" s="115">
        <f t="shared" ref="AB6:AB40" si="20">IFERROR(IF((ABS((AA6/$Z6)-1))&lt;100%,(AA6/$Z6)-1,"N/A"),"N/A")</f>
        <v>-0.12156286777489833</v>
      </c>
      <c r="AC6" s="114">
        <v>28157876</v>
      </c>
      <c r="AD6" s="115">
        <f t="shared" ref="AD6:AD40" si="21">IFERROR(IF((ABS((AC6/$Z6)-1))&lt;100%,(AC6/$Z6)-1,"N/A"),"N/A")</f>
        <v>-0.13726713838877569</v>
      </c>
      <c r="AE6" s="114">
        <v>28151980</v>
      </c>
      <c r="AF6" s="115">
        <f t="shared" ref="AF6:AF40" si="22">IFERROR(IF((ABS((AE6/$Z6)-1))&lt;100%,(AE6/$Z6)-1,"N/A"),"N/A")</f>
        <v>-0.13744778670728031</v>
      </c>
      <c r="AG6" s="114">
        <v>33960011</v>
      </c>
      <c r="AH6" s="115">
        <f t="shared" ref="AH6:AH40" si="23">IFERROR(IF((ABS((AG6/$Z6)-1))&lt;100%,(AG6/$Z6)-1,"N/A"),"N/A")</f>
        <v>4.050523805057793E-2</v>
      </c>
      <c r="AI6" s="27"/>
      <c r="AJ6" s="114">
        <v>33960011</v>
      </c>
      <c r="AK6" s="114">
        <v>28584160</v>
      </c>
      <c r="AL6" s="115">
        <f t="shared" ref="AL6:AL40" si="24">IFERROR(IF((ABS((AK6/$AJ6)-1))&lt;100%,(AK6/$AJ6)-1,"N/A"),"N/A")</f>
        <v>-0.15829944813622121</v>
      </c>
      <c r="AM6" s="114">
        <v>27847343</v>
      </c>
      <c r="AN6" s="115">
        <f t="shared" ref="AN6:AN40" si="25">IFERROR(IF((ABS((AM6/$AJ6)-1))&lt;100%,(AM6/$AJ6)-1,"N/A"),"N/A")</f>
        <v>-0.17999605477159597</v>
      </c>
      <c r="AO6" s="114">
        <v>26701369</v>
      </c>
      <c r="AP6" s="115">
        <f t="shared" ref="AP6:AP40" si="26">IFERROR(IF((ABS((AO6/$AJ6)-1))&lt;100%,(AO6/$AJ6)-1,"N/A"),"N/A")</f>
        <v>-0.21374086127357261</v>
      </c>
      <c r="AQ6" s="114">
        <v>38408297</v>
      </c>
      <c r="AR6" s="115">
        <f t="shared" ref="AR6:AR40" si="27">IFERROR(IF((ABS((AQ6/$AJ6)-1))&lt;100%,(AQ6/$AJ6)-1,"N/A"),"N/A")</f>
        <v>0.13098599997508842</v>
      </c>
      <c r="AS6" s="27"/>
      <c r="AT6" s="114">
        <v>38408297</v>
      </c>
      <c r="AU6" s="114">
        <v>32787519</v>
      </c>
      <c r="AV6" s="115">
        <f t="shared" ref="AV6:AV40" si="28">IFERROR(IF((ABS((AU6/$AT6)-1))&lt;100%,(AU6/$AT6)-1,"N/A"),"N/A")</f>
        <v>-0.146342807128366</v>
      </c>
      <c r="AW6" s="114">
        <v>13896821</v>
      </c>
      <c r="AX6" s="115">
        <f t="shared" ref="AX6:AX40" si="29">IFERROR(IF((ABS((AW6/$AT6)-1))&lt;100%,(AW6/$AT6)-1,"N/A"),"N/A")</f>
        <v>-0.63818179702161748</v>
      </c>
      <c r="AY6" s="114">
        <v>45429548</v>
      </c>
      <c r="AZ6" s="115">
        <f t="shared" ref="AZ6:AZ40" si="30">IFERROR(IF((ABS((AY6/$AT6)-1))&lt;100%,(AY6/$AT6)-1,"N/A"),"N/A")</f>
        <v>0.18280557974231448</v>
      </c>
      <c r="BA6" s="114">
        <v>5356665</v>
      </c>
      <c r="BB6" s="115">
        <f t="shared" ref="BB6:BB40" si="31">IFERROR(IF((ABS((BA6/$AT6)-1))&lt;100%,(BA6/$AT6)-1,"N/A"),"N/A")</f>
        <v>-0.86053364979967739</v>
      </c>
      <c r="BC6" s="27"/>
      <c r="BD6" s="114">
        <v>5356665</v>
      </c>
      <c r="BE6" s="114">
        <v>5130986</v>
      </c>
      <c r="BF6" s="115">
        <f t="shared" ref="BF6:BH40" si="32">IFERROR(IF((ABS((BE6/$BD6)-1))&lt;100%,(BE6/$BD6)-1,"N/A"),"N/A")</f>
        <v>-4.2130504707686645E-2</v>
      </c>
      <c r="BG6" s="114">
        <v>4467708</v>
      </c>
      <c r="BH6" s="115">
        <f t="shared" si="32"/>
        <v>-0.16595344304711979</v>
      </c>
      <c r="BI6" s="114">
        <v>4027399</v>
      </c>
      <c r="BJ6" s="115">
        <f t="shared" ref="BJ6" si="33">IFERROR(IF((ABS((BI6/$BD6)-1))&lt;100%,(BI6/$BD6)-1,"N/A"),"N/A")</f>
        <v>-0.24815178847286512</v>
      </c>
      <c r="BK6" s="114">
        <v>5265996</v>
      </c>
      <c r="BL6" s="115">
        <f t="shared" ref="BL6" si="34">IFERROR(IF((ABS((BK6/$BD6)-1))&lt;100%,(BK6/$BD6)-1,"N/A"),"N/A")</f>
        <v>-1.692638983397321E-2</v>
      </c>
      <c r="BM6" s="27"/>
      <c r="BN6" s="114">
        <v>5265996</v>
      </c>
      <c r="BO6" s="114">
        <v>3861954</v>
      </c>
      <c r="BP6" s="115">
        <f t="shared" si="0"/>
        <v>-0.26662420556339195</v>
      </c>
      <c r="BQ6" s="114">
        <v>4377318</v>
      </c>
      <c r="BR6" s="115">
        <f t="shared" si="1"/>
        <v>-0.16875781903366427</v>
      </c>
      <c r="BS6" s="114">
        <v>4089052</v>
      </c>
      <c r="BT6" s="115">
        <f t="shared" ref="BT6:BV40" si="35">IFERROR(IF((ABS((BS6/$BN6)-1))&lt;100%,(BS6/$BN6)-1,"N/A"),"N/A")</f>
        <v>-0.2234988404852567</v>
      </c>
      <c r="BU6" s="114">
        <v>5833360</v>
      </c>
      <c r="BV6" s="115">
        <f t="shared" si="35"/>
        <v>0.10774106170988351</v>
      </c>
      <c r="BW6" s="27"/>
      <c r="BX6" s="114">
        <v>5833360</v>
      </c>
      <c r="BY6" s="114">
        <v>4580403</v>
      </c>
      <c r="BZ6" s="115">
        <f t="shared" si="2"/>
        <v>-0.2147916466667581</v>
      </c>
      <c r="CA6" s="114">
        <v>5043815</v>
      </c>
      <c r="CB6" s="115">
        <f t="shared" ref="CB6:CB40" si="36">IFERROR(IF((ABS((CA6/$BX6)-1))&lt;100%,(CA6/$BX6)-1,"N/A"),"N/A")</f>
        <v>-0.13534995268593053</v>
      </c>
      <c r="CC6" s="114">
        <v>5363144</v>
      </c>
      <c r="CD6" s="115">
        <f t="shared" si="3"/>
        <v>-8.0608088648737586E-2</v>
      </c>
      <c r="CE6" s="114">
        <v>5947863</v>
      </c>
      <c r="CF6" s="115">
        <f t="shared" si="4"/>
        <v>1.9628995981732622E-2</v>
      </c>
      <c r="CG6" s="27"/>
      <c r="CH6" s="114">
        <v>5283091</v>
      </c>
      <c r="CI6" s="114">
        <v>4982164</v>
      </c>
      <c r="CJ6" s="114">
        <v>5519330</v>
      </c>
      <c r="CK6" s="114">
        <v>5203959</v>
      </c>
      <c r="CL6" s="114">
        <v>5947863</v>
      </c>
      <c r="CM6" s="115">
        <f t="shared" si="5"/>
        <v>-0.11176652858345926</v>
      </c>
      <c r="CN6" s="115">
        <f t="shared" si="6"/>
        <v>-0.16236066634352542</v>
      </c>
      <c r="CO6" s="115">
        <f t="shared" si="7"/>
        <v>-7.2048229759158922E-2</v>
      </c>
      <c r="CP6" s="115">
        <f t="shared" si="8"/>
        <v>-0.12507080274041282</v>
      </c>
      <c r="CR6" s="114">
        <v>5456605</v>
      </c>
      <c r="CS6" s="114">
        <v>5207222</v>
      </c>
      <c r="CT6" s="114">
        <v>5412684</v>
      </c>
      <c r="CU6" s="114">
        <v>5359656</v>
      </c>
      <c r="CV6" s="114">
        <v>5283091</v>
      </c>
      <c r="CW6" s="115">
        <f t="shared" ref="CW6:CZ40" si="37">IFERROR(IF((ABS((CR6/$CV6)-1))&lt;200%,(CR6/$CV6)-1,"N/A"),0)</f>
        <v>3.2843273000597639E-2</v>
      </c>
      <c r="CX6" s="115">
        <f t="shared" si="37"/>
        <v>-1.4360721782002206E-2</v>
      </c>
      <c r="CY6" s="115">
        <f t="shared" si="37"/>
        <v>2.4529768652480133E-2</v>
      </c>
      <c r="CZ6" s="115">
        <f t="shared" si="37"/>
        <v>1.4492462840409059E-2</v>
      </c>
      <c r="DB6" s="114">
        <v>5916394</v>
      </c>
      <c r="DC6" s="114">
        <v>5485850</v>
      </c>
      <c r="DD6" s="114">
        <v>5293829</v>
      </c>
      <c r="DE6" s="114">
        <v>4944078</v>
      </c>
      <c r="DF6" s="114">
        <v>5456605</v>
      </c>
      <c r="DG6" s="115">
        <f t="shared" si="9"/>
        <v>8.4262833758353306E-2</v>
      </c>
      <c r="DH6" s="115">
        <f t="shared" ref="DH6:DH40" si="38">IFERROR(IF((ABS((DC6/$DF6)-1))&lt;200%,(DC6/$DF6)-1,"N/A"),0)</f>
        <v>5.3595596529343315E-3</v>
      </c>
      <c r="DI6" s="115">
        <f t="shared" si="10"/>
        <v>-2.9831002977125931E-2</v>
      </c>
      <c r="DJ6" s="115">
        <f t="shared" si="11"/>
        <v>-9.3927817754812737E-2</v>
      </c>
      <c r="DK6" s="115"/>
      <c r="DM6" s="114" t="e">
        <v>#N/A</v>
      </c>
      <c r="DN6" s="114" t="e">
        <v>#N/A</v>
      </c>
      <c r="DO6" s="114" t="e">
        <v>#N/A</v>
      </c>
      <c r="DP6" s="114">
        <v>5383266</v>
      </c>
      <c r="DQ6" s="114">
        <v>5916394</v>
      </c>
      <c r="DR6" s="520">
        <f t="shared" ref="DR6:DR40" si="39">IFERROR(IF((ABS((DP6/$DQ6)-1))&lt;200%,(DP6/$DQ6)-1,"N/A"),0)</f>
        <v>-9.0110293533527397E-2</v>
      </c>
    </row>
    <row r="7" spans="1:122" outlineLevel="1">
      <c r="A7" s="42" t="s">
        <v>274</v>
      </c>
      <c r="B7" s="117" t="s">
        <v>46</v>
      </c>
      <c r="C7" s="117" t="s">
        <v>47</v>
      </c>
      <c r="D7" s="117" t="s">
        <v>727</v>
      </c>
      <c r="E7" s="117"/>
      <c r="F7" s="118">
        <v>2953938</v>
      </c>
      <c r="G7" s="118">
        <v>2211823</v>
      </c>
      <c r="H7" s="119">
        <f t="shared" si="12"/>
        <v>-0.25122903730545465</v>
      </c>
      <c r="I7" s="118">
        <v>1931076</v>
      </c>
      <c r="J7" s="119">
        <f t="shared" si="13"/>
        <v>-0.34627063939730629</v>
      </c>
      <c r="K7" s="118">
        <v>4957410</v>
      </c>
      <c r="L7" s="119">
        <f t="shared" si="14"/>
        <v>0.67823766104772676</v>
      </c>
      <c r="M7" s="118">
        <v>10068717</v>
      </c>
      <c r="N7" s="119" t="str">
        <f t="shared" si="15"/>
        <v>N/A</v>
      </c>
      <c r="O7" s="27"/>
      <c r="P7" s="118">
        <v>10068717</v>
      </c>
      <c r="Q7" s="118">
        <v>4723735</v>
      </c>
      <c r="R7" s="119">
        <f t="shared" si="16"/>
        <v>-0.53085035561134553</v>
      </c>
      <c r="S7" s="118">
        <v>4176905</v>
      </c>
      <c r="T7" s="119">
        <f t="shared" si="17"/>
        <v>-0.58516015496313978</v>
      </c>
      <c r="U7" s="118">
        <v>3684758</v>
      </c>
      <c r="V7" s="119">
        <f t="shared" si="18"/>
        <v>-0.63403897437975465</v>
      </c>
      <c r="W7" s="118">
        <v>6117844</v>
      </c>
      <c r="X7" s="119">
        <f t="shared" si="19"/>
        <v>-0.39239090740160831</v>
      </c>
      <c r="Y7" s="27"/>
      <c r="Z7" s="118">
        <v>6117844</v>
      </c>
      <c r="AA7" s="118">
        <v>2373974</v>
      </c>
      <c r="AB7" s="119">
        <f t="shared" si="20"/>
        <v>-0.61195904962597936</v>
      </c>
      <c r="AC7" s="118">
        <v>3366152</v>
      </c>
      <c r="AD7" s="119">
        <f t="shared" si="21"/>
        <v>-0.44978132819339622</v>
      </c>
      <c r="AE7" s="118">
        <v>2059010</v>
      </c>
      <c r="AF7" s="119">
        <f t="shared" si="22"/>
        <v>-0.66344189227446793</v>
      </c>
      <c r="AG7" s="118">
        <v>5281618</v>
      </c>
      <c r="AH7" s="119">
        <f t="shared" si="23"/>
        <v>-0.13668638821127177</v>
      </c>
      <c r="AI7" s="27"/>
      <c r="AJ7" s="118">
        <v>5281618</v>
      </c>
      <c r="AK7" s="118">
        <v>2294867</v>
      </c>
      <c r="AL7" s="119">
        <f t="shared" si="24"/>
        <v>-0.56549924663237672</v>
      </c>
      <c r="AM7" s="118">
        <v>4105672</v>
      </c>
      <c r="AN7" s="119">
        <f t="shared" si="25"/>
        <v>-0.22264881708597628</v>
      </c>
      <c r="AO7" s="118">
        <v>2819814</v>
      </c>
      <c r="AP7" s="119">
        <f t="shared" si="26"/>
        <v>-0.46610792374609444</v>
      </c>
      <c r="AQ7" s="118">
        <v>5973680</v>
      </c>
      <c r="AR7" s="119">
        <f t="shared" si="27"/>
        <v>0.13103219505840813</v>
      </c>
      <c r="AS7" s="27"/>
      <c r="AT7" s="118">
        <v>5973680</v>
      </c>
      <c r="AU7" s="118">
        <v>2784318</v>
      </c>
      <c r="AV7" s="119">
        <f t="shared" si="28"/>
        <v>-0.53390238512943444</v>
      </c>
      <c r="AW7" s="118">
        <v>5191929</v>
      </c>
      <c r="AX7" s="119">
        <f t="shared" si="29"/>
        <v>-0.1308658984076817</v>
      </c>
      <c r="AY7" s="118">
        <v>837367</v>
      </c>
      <c r="AZ7" s="119">
        <f t="shared" si="30"/>
        <v>-0.85982392762920012</v>
      </c>
      <c r="BA7" s="118">
        <v>2562674</v>
      </c>
      <c r="BB7" s="119">
        <f t="shared" si="31"/>
        <v>-0.57100581216268698</v>
      </c>
      <c r="BC7" s="27"/>
      <c r="BD7" s="118">
        <v>2562674</v>
      </c>
      <c r="BE7" s="118">
        <v>2074662</v>
      </c>
      <c r="BF7" s="119">
        <f t="shared" si="32"/>
        <v>-0.19043077660287655</v>
      </c>
      <c r="BG7" s="118">
        <v>1489079</v>
      </c>
      <c r="BH7" s="119">
        <f t="shared" si="32"/>
        <v>-0.41893545569978863</v>
      </c>
      <c r="BI7" s="118">
        <v>1096249</v>
      </c>
      <c r="BJ7" s="119">
        <f t="shared" ref="BJ7" si="40">IFERROR(IF((ABS((BI7/$BD7)-1))&lt;100%,(BI7/$BD7)-1,"N/A"),"N/A")</f>
        <v>-0.57222455919090764</v>
      </c>
      <c r="BK7" s="118">
        <v>2409391</v>
      </c>
      <c r="BL7" s="119">
        <f t="shared" ref="BL7" si="41">IFERROR(IF((ABS((BK7/$BD7)-1))&lt;100%,(BK7/$BD7)-1,"N/A"),"N/A")</f>
        <v>-5.9813694601810408E-2</v>
      </c>
      <c r="BM7" s="27"/>
      <c r="BN7" s="118">
        <v>2409391</v>
      </c>
      <c r="BO7" s="118">
        <v>903405</v>
      </c>
      <c r="BP7" s="119">
        <f t="shared" si="0"/>
        <v>-0.62504840434782061</v>
      </c>
      <c r="BQ7" s="118">
        <v>1321593</v>
      </c>
      <c r="BR7" s="119">
        <f t="shared" si="1"/>
        <v>-0.45148255306008866</v>
      </c>
      <c r="BS7" s="118">
        <v>963575</v>
      </c>
      <c r="BT7" s="119">
        <f t="shared" si="35"/>
        <v>-0.60007528873478821</v>
      </c>
      <c r="BU7" s="118">
        <v>2541579</v>
      </c>
      <c r="BV7" s="119">
        <f t="shared" si="35"/>
        <v>5.4863656417742046E-2</v>
      </c>
      <c r="BW7" s="27"/>
      <c r="BX7" s="118">
        <v>2541579</v>
      </c>
      <c r="BY7" s="118">
        <v>1139911</v>
      </c>
      <c r="BZ7" s="119">
        <f t="shared" si="2"/>
        <v>-0.55149495648177771</v>
      </c>
      <c r="CA7" s="118">
        <v>1243889</v>
      </c>
      <c r="CB7" s="119">
        <f t="shared" si="36"/>
        <v>-0.51058416834574105</v>
      </c>
      <c r="CC7" s="118">
        <v>1175637</v>
      </c>
      <c r="CD7" s="119">
        <f t="shared" si="3"/>
        <v>-0.53743834049620332</v>
      </c>
      <c r="CE7" s="118">
        <v>1733673</v>
      </c>
      <c r="CF7" s="119">
        <f>IFERROR(IF((ABS((CE7/$BX7)-1))&lt;100%,(CE7/$BX7)-1,"N/A"),"N/A")</f>
        <v>-0.31787561984105162</v>
      </c>
      <c r="CG7" s="27"/>
      <c r="CH7" s="118">
        <v>1508205</v>
      </c>
      <c r="CI7" s="118">
        <v>1098682</v>
      </c>
      <c r="CJ7" s="118">
        <v>1393950</v>
      </c>
      <c r="CK7" s="118">
        <v>982551</v>
      </c>
      <c r="CL7" s="118">
        <v>1733673</v>
      </c>
      <c r="CM7" s="119">
        <f t="shared" si="5"/>
        <v>-0.13005220707711318</v>
      </c>
      <c r="CN7" s="119">
        <f t="shared" si="6"/>
        <v>-0.36626918686511234</v>
      </c>
      <c r="CO7" s="119">
        <f t="shared" si="7"/>
        <v>-0.19595563869310995</v>
      </c>
      <c r="CP7" s="119">
        <f t="shared" si="8"/>
        <v>-0.43325471412428984</v>
      </c>
      <c r="CR7" s="118">
        <v>1345710</v>
      </c>
      <c r="CS7" s="118">
        <v>881278</v>
      </c>
      <c r="CT7" s="118">
        <v>1282504</v>
      </c>
      <c r="CU7" s="118">
        <v>1410742</v>
      </c>
      <c r="CV7" s="118">
        <v>1508205</v>
      </c>
      <c r="CW7" s="119">
        <f t="shared" si="37"/>
        <v>-0.10774065859747184</v>
      </c>
      <c r="CX7" s="119">
        <f t="shared" si="37"/>
        <v>-0.4156775769872133</v>
      </c>
      <c r="CY7" s="119">
        <f t="shared" si="37"/>
        <v>-0.14964875464542282</v>
      </c>
      <c r="CZ7" s="119">
        <f t="shared" si="37"/>
        <v>-6.4621851803965624E-2</v>
      </c>
      <c r="DB7" s="118">
        <v>1993466</v>
      </c>
      <c r="DC7" s="118">
        <v>1294664</v>
      </c>
      <c r="DD7" s="118">
        <v>1314864</v>
      </c>
      <c r="DE7" s="118">
        <v>985557</v>
      </c>
      <c r="DF7" s="118">
        <v>1345710</v>
      </c>
      <c r="DG7" s="119">
        <f t="shared" si="9"/>
        <v>0.48134887903040036</v>
      </c>
      <c r="DH7" s="119">
        <f t="shared" si="38"/>
        <v>-3.7932392566006001E-2</v>
      </c>
      <c r="DI7" s="119">
        <f t="shared" si="10"/>
        <v>-2.2921729050092488E-2</v>
      </c>
      <c r="DJ7" s="119">
        <f t="shared" si="11"/>
        <v>-0.26763047016073305</v>
      </c>
      <c r="DK7" s="119"/>
      <c r="DM7" s="118" t="e">
        <v>#N/A</v>
      </c>
      <c r="DN7" s="118" t="e">
        <v>#N/A</v>
      </c>
      <c r="DO7" s="118" t="e">
        <v>#N/A</v>
      </c>
      <c r="DP7" s="118">
        <v>1367147</v>
      </c>
      <c r="DQ7" s="118">
        <v>1993466</v>
      </c>
      <c r="DR7" s="119">
        <f t="shared" si="39"/>
        <v>-0.31418594548389589</v>
      </c>
    </row>
    <row r="8" spans="1:122" outlineLevel="1">
      <c r="A8" s="42" t="s">
        <v>50</v>
      </c>
      <c r="B8" s="117" t="s">
        <v>50</v>
      </c>
      <c r="C8" s="117" t="s">
        <v>51</v>
      </c>
      <c r="D8" s="117" t="s">
        <v>728</v>
      </c>
      <c r="E8" s="117"/>
      <c r="F8" s="118">
        <v>1244231</v>
      </c>
      <c r="G8" s="118">
        <v>1313271</v>
      </c>
      <c r="H8" s="119">
        <f t="shared" si="12"/>
        <v>5.5488088626629573E-2</v>
      </c>
      <c r="I8" s="118">
        <v>1319642</v>
      </c>
      <c r="J8" s="119">
        <f t="shared" si="13"/>
        <v>6.0608520443551139E-2</v>
      </c>
      <c r="K8" s="118">
        <v>8374823</v>
      </c>
      <c r="L8" s="119" t="str">
        <f t="shared" si="14"/>
        <v>N/A</v>
      </c>
      <c r="M8" s="118">
        <v>8685221</v>
      </c>
      <c r="N8" s="119" t="str">
        <f t="shared" si="15"/>
        <v>N/A</v>
      </c>
      <c r="O8" s="27"/>
      <c r="P8" s="118">
        <v>8685221</v>
      </c>
      <c r="Q8" s="118">
        <v>9350582</v>
      </c>
      <c r="R8" s="119">
        <f t="shared" si="16"/>
        <v>7.6608413303472567E-2</v>
      </c>
      <c r="S8" s="118">
        <v>9700516</v>
      </c>
      <c r="T8" s="119">
        <f t="shared" si="17"/>
        <v>0.11689915547341867</v>
      </c>
      <c r="U8" s="118">
        <v>8608349</v>
      </c>
      <c r="V8" s="119">
        <f t="shared" si="18"/>
        <v>-8.8508974037621035E-3</v>
      </c>
      <c r="W8" s="118">
        <v>5778173</v>
      </c>
      <c r="X8" s="119">
        <f t="shared" si="19"/>
        <v>-0.33471203553714979</v>
      </c>
      <c r="Y8" s="27"/>
      <c r="Z8" s="118">
        <v>5778173</v>
      </c>
      <c r="AA8" s="118">
        <v>5712661</v>
      </c>
      <c r="AB8" s="119">
        <f t="shared" si="20"/>
        <v>-1.1337839832763708E-2</v>
      </c>
      <c r="AC8" s="118">
        <v>5749105</v>
      </c>
      <c r="AD8" s="119">
        <f t="shared" si="21"/>
        <v>-5.0306558837889259E-3</v>
      </c>
      <c r="AE8" s="118">
        <v>5977547</v>
      </c>
      <c r="AF8" s="119">
        <f t="shared" si="22"/>
        <v>3.4504678208838735E-2</v>
      </c>
      <c r="AG8" s="118">
        <v>5912514</v>
      </c>
      <c r="AH8" s="119">
        <f t="shared" si="23"/>
        <v>2.3249736551674616E-2</v>
      </c>
      <c r="AI8" s="27"/>
      <c r="AJ8" s="118">
        <v>5912514</v>
      </c>
      <c r="AK8" s="118">
        <v>5579491</v>
      </c>
      <c r="AL8" s="119">
        <f t="shared" si="24"/>
        <v>-5.6325109758725289E-2</v>
      </c>
      <c r="AM8" s="118">
        <v>5547429</v>
      </c>
      <c r="AN8" s="119">
        <f t="shared" si="25"/>
        <v>-6.1747845332797535E-2</v>
      </c>
      <c r="AO8" s="118">
        <v>5776542</v>
      </c>
      <c r="AP8" s="119">
        <f t="shared" si="26"/>
        <v>-2.2997323980966433E-2</v>
      </c>
      <c r="AQ8" s="118">
        <v>6720396</v>
      </c>
      <c r="AR8" s="119">
        <f t="shared" si="27"/>
        <v>0.13663933819015051</v>
      </c>
      <c r="AS8" s="27"/>
      <c r="AT8" s="118">
        <v>6720396</v>
      </c>
      <c r="AU8" s="118">
        <v>6329824</v>
      </c>
      <c r="AV8" s="119">
        <f t="shared" si="28"/>
        <v>-5.8117408557471939E-2</v>
      </c>
      <c r="AW8" s="118">
        <v>6525864</v>
      </c>
      <c r="AX8" s="119">
        <f t="shared" si="29"/>
        <v>-2.8946508509320013E-2</v>
      </c>
      <c r="AY8" s="118">
        <v>1986126</v>
      </c>
      <c r="AZ8" s="119">
        <f t="shared" si="30"/>
        <v>-0.7044629512903704</v>
      </c>
      <c r="BA8" s="118">
        <v>1900660</v>
      </c>
      <c r="BB8" s="119">
        <f t="shared" si="31"/>
        <v>-0.71718035663374602</v>
      </c>
      <c r="BC8" s="27"/>
      <c r="BD8" s="118">
        <v>1900660</v>
      </c>
      <c r="BE8" s="118">
        <v>2051518</v>
      </c>
      <c r="BF8" s="119">
        <f t="shared" si="32"/>
        <v>7.937137625877333E-2</v>
      </c>
      <c r="BG8" s="118">
        <v>2015637</v>
      </c>
      <c r="BH8" s="119">
        <f t="shared" si="32"/>
        <v>6.049319709995471E-2</v>
      </c>
      <c r="BI8" s="118">
        <v>2050632</v>
      </c>
      <c r="BJ8" s="119">
        <f t="shared" ref="BJ8" si="42">IFERROR(IF((ABS((BI8/$BD8)-1))&lt;100%,(BI8/$BD8)-1,"N/A"),"N/A")</f>
        <v>7.8905222396430608E-2</v>
      </c>
      <c r="BK8" s="118">
        <v>1922617</v>
      </c>
      <c r="BL8" s="119">
        <f t="shared" ref="BL8" si="43">IFERROR(IF((ABS((BK8/$BD8)-1))&lt;100%,(BK8/$BD8)-1,"N/A"),"N/A")</f>
        <v>1.1552302884261234E-2</v>
      </c>
      <c r="BM8" s="27"/>
      <c r="BN8" s="118">
        <v>1922617</v>
      </c>
      <c r="BO8" s="118">
        <v>1958673</v>
      </c>
      <c r="BP8" s="119">
        <f t="shared" si="0"/>
        <v>1.875360511219859E-2</v>
      </c>
      <c r="BQ8" s="118">
        <v>2000745</v>
      </c>
      <c r="BR8" s="119">
        <f t="shared" si="1"/>
        <v>4.0636278572383278E-2</v>
      </c>
      <c r="BS8" s="118">
        <v>2157490</v>
      </c>
      <c r="BT8" s="119">
        <f t="shared" si="35"/>
        <v>0.12216317654530262</v>
      </c>
      <c r="BU8" s="118">
        <v>2104303</v>
      </c>
      <c r="BV8" s="119">
        <f t="shared" si="35"/>
        <v>9.4499320457480662E-2</v>
      </c>
      <c r="BW8" s="27"/>
      <c r="BX8" s="118">
        <v>2104303</v>
      </c>
      <c r="BY8" s="118">
        <v>2219800</v>
      </c>
      <c r="BZ8" s="119">
        <f t="shared" si="2"/>
        <v>5.4886107181332688E-2</v>
      </c>
      <c r="CA8" s="118">
        <v>2614522</v>
      </c>
      <c r="CB8" s="119">
        <f t="shared" si="36"/>
        <v>0.24246460704565842</v>
      </c>
      <c r="CC8" s="118">
        <v>2998166</v>
      </c>
      <c r="CD8" s="119">
        <f t="shared" si="3"/>
        <v>0.42477865592550113</v>
      </c>
      <c r="CE8" s="118">
        <v>2770443</v>
      </c>
      <c r="CF8" s="119">
        <f t="shared" si="4"/>
        <v>0.3165608755012943</v>
      </c>
      <c r="CG8" s="27"/>
      <c r="CH8" s="118">
        <v>2437403</v>
      </c>
      <c r="CI8" s="118">
        <v>2691921</v>
      </c>
      <c r="CJ8" s="118">
        <v>2765708</v>
      </c>
      <c r="CK8" s="118">
        <v>2870453</v>
      </c>
      <c r="CL8" s="118">
        <v>2770443</v>
      </c>
      <c r="CM8" s="119">
        <f t="shared" si="5"/>
        <v>-0.12021182171948674</v>
      </c>
      <c r="CN8" s="119">
        <f t="shared" si="6"/>
        <v>-2.8342759623641411E-2</v>
      </c>
      <c r="CO8" s="119">
        <f t="shared" si="7"/>
        <v>-1.7091129469185562E-3</v>
      </c>
      <c r="CP8" s="119">
        <f t="shared" si="8"/>
        <v>3.6098919920027228E-2</v>
      </c>
      <c r="CR8" s="118">
        <v>2818786</v>
      </c>
      <c r="CS8" s="118">
        <v>2931111</v>
      </c>
      <c r="CT8" s="118">
        <v>2801059</v>
      </c>
      <c r="CU8" s="118">
        <v>2638962</v>
      </c>
      <c r="CV8" s="118">
        <v>2437403</v>
      </c>
      <c r="CW8" s="119">
        <f t="shared" si="37"/>
        <v>0.15647104725808569</v>
      </c>
      <c r="CX8" s="119">
        <f t="shared" si="37"/>
        <v>0.20255493244243983</v>
      </c>
      <c r="CY8" s="119">
        <f t="shared" si="37"/>
        <v>0.14919814244915597</v>
      </c>
      <c r="CZ8" s="119">
        <f t="shared" si="37"/>
        <v>8.2694162598470511E-2</v>
      </c>
      <c r="DB8" s="118">
        <v>2718202</v>
      </c>
      <c r="DC8" s="118">
        <v>2890638</v>
      </c>
      <c r="DD8" s="118">
        <v>2755662</v>
      </c>
      <c r="DE8" s="118">
        <v>2796003</v>
      </c>
      <c r="DF8" s="118">
        <v>2818786</v>
      </c>
      <c r="DG8" s="119">
        <f t="shared" si="9"/>
        <v>-3.5683446703651867E-2</v>
      </c>
      <c r="DH8" s="119">
        <f t="shared" si="38"/>
        <v>2.549040615357101E-2</v>
      </c>
      <c r="DI8" s="119">
        <f t="shared" si="10"/>
        <v>-2.2394037716946258E-2</v>
      </c>
      <c r="DJ8" s="119">
        <f t="shared" si="11"/>
        <v>-8.0825575265379701E-3</v>
      </c>
      <c r="DK8" s="119"/>
      <c r="DM8" s="118" t="e">
        <v>#N/A</v>
      </c>
      <c r="DN8" s="118" t="e">
        <v>#N/A</v>
      </c>
      <c r="DO8" s="118" t="e">
        <v>#N/A</v>
      </c>
      <c r="DP8" s="118">
        <v>2872835</v>
      </c>
      <c r="DQ8" s="118">
        <v>2718202</v>
      </c>
      <c r="DR8" s="119">
        <f t="shared" si="39"/>
        <v>5.6887972269904941E-2</v>
      </c>
    </row>
    <row r="9" spans="1:122" outlineLevel="1">
      <c r="A9" s="42" t="s">
        <v>53</v>
      </c>
      <c r="B9" s="117" t="s">
        <v>53</v>
      </c>
      <c r="C9" s="117" t="s">
        <v>54</v>
      </c>
      <c r="D9" s="117" t="s">
        <v>729</v>
      </c>
      <c r="E9" s="117"/>
      <c r="F9" s="118">
        <v>202309</v>
      </c>
      <c r="G9" s="118">
        <v>336117</v>
      </c>
      <c r="H9" s="119">
        <f t="shared" si="12"/>
        <v>0.66140408978345011</v>
      </c>
      <c r="I9" s="118">
        <v>325598</v>
      </c>
      <c r="J9" s="119">
        <f t="shared" si="13"/>
        <v>0.60940936883677943</v>
      </c>
      <c r="K9" s="118">
        <v>3894703</v>
      </c>
      <c r="L9" s="119" t="str">
        <f t="shared" si="14"/>
        <v>N/A</v>
      </c>
      <c r="M9" s="118">
        <v>3251007</v>
      </c>
      <c r="N9" s="119" t="str">
        <f t="shared" si="15"/>
        <v>N/A</v>
      </c>
      <c r="O9" s="27"/>
      <c r="P9" s="118">
        <v>3251007</v>
      </c>
      <c r="Q9" s="118">
        <v>5294507</v>
      </c>
      <c r="R9" s="119">
        <f t="shared" si="16"/>
        <v>0.62857446938748507</v>
      </c>
      <c r="S9" s="118">
        <v>4704479</v>
      </c>
      <c r="T9" s="119">
        <f t="shared" si="17"/>
        <v>0.44708362670397195</v>
      </c>
      <c r="U9" s="118">
        <v>4209696</v>
      </c>
      <c r="V9" s="119">
        <f t="shared" si="18"/>
        <v>0.2948898602802148</v>
      </c>
      <c r="W9" s="118">
        <v>1130394</v>
      </c>
      <c r="X9" s="119">
        <f t="shared" si="19"/>
        <v>-0.65229419684423928</v>
      </c>
      <c r="Y9" s="27"/>
      <c r="Z9" s="118">
        <v>1130394</v>
      </c>
      <c r="AA9" s="118">
        <v>1285213</v>
      </c>
      <c r="AB9" s="119">
        <f t="shared" si="20"/>
        <v>0.13696021033374195</v>
      </c>
      <c r="AC9" s="118">
        <v>1001444</v>
      </c>
      <c r="AD9" s="119">
        <f t="shared" si="21"/>
        <v>-0.11407526933087042</v>
      </c>
      <c r="AE9" s="118">
        <v>1505420</v>
      </c>
      <c r="AF9" s="119">
        <f t="shared" si="22"/>
        <v>0.3317657383177901</v>
      </c>
      <c r="AG9" s="118">
        <v>1172380</v>
      </c>
      <c r="AH9" s="119">
        <f t="shared" si="23"/>
        <v>3.7142801536455439E-2</v>
      </c>
      <c r="AI9" s="27"/>
      <c r="AJ9" s="118">
        <v>1172380</v>
      </c>
      <c r="AK9" s="118">
        <v>1236581</v>
      </c>
      <c r="AL9" s="119">
        <f t="shared" si="24"/>
        <v>5.4761254883229027E-2</v>
      </c>
      <c r="AM9" s="118">
        <v>795639</v>
      </c>
      <c r="AN9" s="119">
        <f t="shared" si="25"/>
        <v>-0.32134717412443059</v>
      </c>
      <c r="AO9" s="118">
        <v>1268293</v>
      </c>
      <c r="AP9" s="119">
        <f t="shared" si="26"/>
        <v>8.1810505126324262E-2</v>
      </c>
      <c r="AQ9" s="118">
        <v>1000267</v>
      </c>
      <c r="AR9" s="119">
        <f t="shared" si="27"/>
        <v>-0.14680649618724306</v>
      </c>
      <c r="AS9" s="27"/>
      <c r="AT9" s="118">
        <v>1000267</v>
      </c>
      <c r="AU9" s="118">
        <v>1019729</v>
      </c>
      <c r="AV9" s="119">
        <f t="shared" si="28"/>
        <v>1.9456805033056135E-2</v>
      </c>
      <c r="AW9" s="118">
        <v>910060</v>
      </c>
      <c r="AX9" s="119">
        <f t="shared" si="29"/>
        <v>-9.0182921160050222E-2</v>
      </c>
      <c r="AY9" s="118">
        <v>344267</v>
      </c>
      <c r="AZ9" s="119">
        <f t="shared" si="30"/>
        <v>-0.65582489475310091</v>
      </c>
      <c r="BA9" s="118">
        <v>379921</v>
      </c>
      <c r="BB9" s="119">
        <f t="shared" si="31"/>
        <v>-0.62018041183004136</v>
      </c>
      <c r="BC9" s="27"/>
      <c r="BD9" s="118">
        <v>379921</v>
      </c>
      <c r="BE9" s="118">
        <v>344528</v>
      </c>
      <c r="BF9" s="119">
        <f t="shared" si="32"/>
        <v>-9.3158840916927499E-2</v>
      </c>
      <c r="BG9" s="118">
        <v>373541</v>
      </c>
      <c r="BH9" s="119">
        <f t="shared" si="32"/>
        <v>-1.6792964853219461E-2</v>
      </c>
      <c r="BI9" s="118">
        <v>414226</v>
      </c>
      <c r="BJ9" s="119">
        <f t="shared" ref="BJ9" si="44">IFERROR(IF((ABS((BI9/$BD9)-1))&lt;100%,(BI9/$BD9)-1,"N/A"),"N/A")</f>
        <v>9.0295087662961571E-2</v>
      </c>
      <c r="BK9" s="118">
        <v>471202</v>
      </c>
      <c r="BL9" s="119">
        <f t="shared" ref="BL9" si="45">IFERROR(IF((ABS((BK9/$BD9)-1))&lt;100%,(BK9/$BD9)-1,"N/A"),"N/A")</f>
        <v>0.24026310733020817</v>
      </c>
      <c r="BM9" s="27"/>
      <c r="BN9" s="118">
        <v>471202</v>
      </c>
      <c r="BO9" s="118">
        <v>403819</v>
      </c>
      <c r="BP9" s="119">
        <f t="shared" si="0"/>
        <v>-0.14300236416653578</v>
      </c>
      <c r="BQ9" s="118">
        <v>432307</v>
      </c>
      <c r="BR9" s="119">
        <f t="shared" si="1"/>
        <v>-8.254421670536205E-2</v>
      </c>
      <c r="BS9" s="118">
        <v>467750</v>
      </c>
      <c r="BT9" s="119">
        <f t="shared" si="35"/>
        <v>-7.3259451360563332E-3</v>
      </c>
      <c r="BU9" s="118">
        <v>625931</v>
      </c>
      <c r="BV9" s="119">
        <f t="shared" si="35"/>
        <v>0.32837084732237987</v>
      </c>
      <c r="BW9" s="27"/>
      <c r="BX9" s="118">
        <v>625931</v>
      </c>
      <c r="BY9" s="118">
        <v>618792</v>
      </c>
      <c r="BZ9" s="119">
        <f t="shared" si="2"/>
        <v>-1.1405410500518465E-2</v>
      </c>
      <c r="CA9" s="118">
        <v>523382</v>
      </c>
      <c r="CB9" s="119">
        <f t="shared" si="36"/>
        <v>-0.16383435234874133</v>
      </c>
      <c r="CC9" s="118">
        <v>626792</v>
      </c>
      <c r="CD9" s="119">
        <f t="shared" si="3"/>
        <v>1.3755509792612308E-3</v>
      </c>
      <c r="CE9" s="118">
        <v>779355</v>
      </c>
      <c r="CF9" s="119">
        <f t="shared" si="4"/>
        <v>0.24511327925921544</v>
      </c>
      <c r="CG9" s="27"/>
      <c r="CH9" s="118">
        <v>704931</v>
      </c>
      <c r="CI9" s="118">
        <v>634682</v>
      </c>
      <c r="CJ9" s="118">
        <v>642228</v>
      </c>
      <c r="CK9" s="118">
        <v>697840</v>
      </c>
      <c r="CL9" s="118">
        <v>779355</v>
      </c>
      <c r="CM9" s="119">
        <f t="shared" si="5"/>
        <v>-9.54943510980234E-2</v>
      </c>
      <c r="CN9" s="119">
        <f t="shared" si="6"/>
        <v>-0.1856317082715836</v>
      </c>
      <c r="CO9" s="119">
        <f t="shared" si="7"/>
        <v>-0.1759493427257155</v>
      </c>
      <c r="CP9" s="119">
        <f t="shared" si="8"/>
        <v>-0.10459290053954873</v>
      </c>
      <c r="CR9" s="118">
        <v>659699</v>
      </c>
      <c r="CS9" s="118">
        <v>548741</v>
      </c>
      <c r="CT9" s="118">
        <v>581702</v>
      </c>
      <c r="CU9" s="118">
        <v>614940</v>
      </c>
      <c r="CV9" s="118">
        <v>704931</v>
      </c>
      <c r="CW9" s="119">
        <f t="shared" si="37"/>
        <v>-6.4165145241165455E-2</v>
      </c>
      <c r="CX9" s="119">
        <f t="shared" si="37"/>
        <v>-0.22156778464842664</v>
      </c>
      <c r="CY9" s="119">
        <f t="shared" si="37"/>
        <v>-0.17481001686689901</v>
      </c>
      <c r="CZ9" s="119">
        <f t="shared" si="37"/>
        <v>-0.12765930282538296</v>
      </c>
      <c r="DB9" s="118">
        <v>586706</v>
      </c>
      <c r="DC9" s="118">
        <v>463193</v>
      </c>
      <c r="DD9" s="118">
        <v>479414</v>
      </c>
      <c r="DE9" s="118">
        <v>493727</v>
      </c>
      <c r="DF9" s="118">
        <v>659699</v>
      </c>
      <c r="DG9" s="119">
        <f t="shared" si="9"/>
        <v>-0.1106459157888674</v>
      </c>
      <c r="DH9" s="119">
        <f t="shared" si="38"/>
        <v>-0.29787221141763143</v>
      </c>
      <c r="DI9" s="119">
        <f t="shared" si="10"/>
        <v>-0.27328372485027264</v>
      </c>
      <c r="DJ9" s="119">
        <f t="shared" si="11"/>
        <v>-0.2515874664051333</v>
      </c>
      <c r="DK9" s="119"/>
      <c r="DM9" s="118" t="e">
        <v>#N/A</v>
      </c>
      <c r="DN9" s="118" t="e">
        <v>#N/A</v>
      </c>
      <c r="DO9" s="118" t="e">
        <v>#N/A</v>
      </c>
      <c r="DP9" s="118">
        <v>417297</v>
      </c>
      <c r="DQ9" s="118">
        <v>586706</v>
      </c>
      <c r="DR9" s="119">
        <f t="shared" si="39"/>
        <v>-0.28874598180349276</v>
      </c>
    </row>
    <row r="10" spans="1:122" outlineLevel="1">
      <c r="A10" s="42" t="s">
        <v>648</v>
      </c>
      <c r="B10" s="117" t="s">
        <v>57</v>
      </c>
      <c r="C10" s="117" t="s">
        <v>58</v>
      </c>
      <c r="D10" s="117" t="s">
        <v>730</v>
      </c>
      <c r="E10" s="117"/>
      <c r="F10" s="118">
        <v>93877</v>
      </c>
      <c r="G10" s="118">
        <v>191334</v>
      </c>
      <c r="H10" s="119" t="str">
        <f t="shared" si="12"/>
        <v>N/A</v>
      </c>
      <c r="I10" s="118">
        <v>270290</v>
      </c>
      <c r="J10" s="119" t="str">
        <f t="shared" si="13"/>
        <v>N/A</v>
      </c>
      <c r="K10" s="118">
        <v>1125805</v>
      </c>
      <c r="L10" s="119" t="str">
        <f t="shared" si="14"/>
        <v>N/A</v>
      </c>
      <c r="M10" s="118">
        <v>1081383</v>
      </c>
      <c r="N10" s="119" t="str">
        <f t="shared" si="15"/>
        <v>N/A</v>
      </c>
      <c r="O10" s="27"/>
      <c r="P10" s="118">
        <v>1081383</v>
      </c>
      <c r="Q10" s="118">
        <v>1355187</v>
      </c>
      <c r="R10" s="119">
        <f t="shared" si="16"/>
        <v>0.25319798813186445</v>
      </c>
      <c r="S10" s="118">
        <v>1736853</v>
      </c>
      <c r="T10" s="119">
        <f t="shared" si="17"/>
        <v>0.60614047012020711</v>
      </c>
      <c r="U10" s="118">
        <v>1615760</v>
      </c>
      <c r="V10" s="119">
        <f t="shared" si="18"/>
        <v>0.49416071826540642</v>
      </c>
      <c r="W10" s="118">
        <v>875185</v>
      </c>
      <c r="X10" s="119">
        <f t="shared" si="19"/>
        <v>-0.19067989787152195</v>
      </c>
      <c r="Y10" s="27"/>
      <c r="Z10" s="118">
        <v>875185</v>
      </c>
      <c r="AA10" s="118">
        <v>953728</v>
      </c>
      <c r="AB10" s="119">
        <f t="shared" si="20"/>
        <v>8.9744454029719423E-2</v>
      </c>
      <c r="AC10" s="118">
        <v>608039</v>
      </c>
      <c r="AD10" s="119">
        <f t="shared" si="21"/>
        <v>-0.30524517673406193</v>
      </c>
      <c r="AE10" s="118">
        <v>506291</v>
      </c>
      <c r="AF10" s="119">
        <f t="shared" si="22"/>
        <v>-0.42150402486331462</v>
      </c>
      <c r="AG10" s="118">
        <v>722658</v>
      </c>
      <c r="AH10" s="119">
        <f t="shared" si="23"/>
        <v>-0.17427972371555733</v>
      </c>
      <c r="AI10" s="27"/>
      <c r="AJ10" s="118">
        <v>722658</v>
      </c>
      <c r="AK10" s="118">
        <v>703503</v>
      </c>
      <c r="AL10" s="119">
        <f t="shared" si="24"/>
        <v>-2.6506314190114844E-2</v>
      </c>
      <c r="AM10" s="118">
        <v>679472</v>
      </c>
      <c r="AN10" s="119">
        <f t="shared" si="25"/>
        <v>-5.9759941770519354E-2</v>
      </c>
      <c r="AO10" s="118">
        <v>389076</v>
      </c>
      <c r="AP10" s="119">
        <f t="shared" si="26"/>
        <v>-0.46160424433134351</v>
      </c>
      <c r="AQ10" s="118">
        <v>724290</v>
      </c>
      <c r="AR10" s="119">
        <f t="shared" si="27"/>
        <v>2.2583296663152286E-3</v>
      </c>
      <c r="AS10" s="27"/>
      <c r="AT10" s="118">
        <v>724290</v>
      </c>
      <c r="AU10" s="118">
        <v>757070</v>
      </c>
      <c r="AV10" s="119">
        <f t="shared" si="28"/>
        <v>4.525811484350184E-2</v>
      </c>
      <c r="AW10" s="118">
        <v>807321</v>
      </c>
      <c r="AX10" s="119">
        <f t="shared" si="29"/>
        <v>0.11463778320838336</v>
      </c>
      <c r="AY10" s="118">
        <v>398800</v>
      </c>
      <c r="AZ10" s="119">
        <f t="shared" si="30"/>
        <v>-0.44939181819436969</v>
      </c>
      <c r="BA10" s="118">
        <v>333850</v>
      </c>
      <c r="BB10" s="119">
        <f t="shared" si="31"/>
        <v>-0.53906584379185141</v>
      </c>
      <c r="BC10" s="27"/>
      <c r="BD10" s="118">
        <v>333850</v>
      </c>
      <c r="BE10" s="118">
        <v>409986</v>
      </c>
      <c r="BF10" s="119">
        <f t="shared" si="32"/>
        <v>0.22805451550097344</v>
      </c>
      <c r="BG10" s="118">
        <v>449951</v>
      </c>
      <c r="BH10" s="119">
        <f t="shared" si="32"/>
        <v>0.3477639658529279</v>
      </c>
      <c r="BI10" s="118">
        <v>316731</v>
      </c>
      <c r="BJ10" s="119">
        <f t="shared" ref="BJ10" si="46">IFERROR(IF((ABS((BI10/$BD10)-1))&lt;100%,(BI10/$BD10)-1,"N/A"),"N/A")</f>
        <v>-5.1277519844241448E-2</v>
      </c>
      <c r="BK10" s="118">
        <v>362383</v>
      </c>
      <c r="BL10" s="119">
        <f t="shared" ref="BL10" si="47">IFERROR(IF((ABS((BK10/$BD10)-1))&lt;100%,(BK10/$BD10)-1,"N/A"),"N/A")</f>
        <v>8.5466526883330785E-2</v>
      </c>
      <c r="BM10" s="27"/>
      <c r="BN10" s="118">
        <v>362383</v>
      </c>
      <c r="BO10" s="118">
        <v>457033</v>
      </c>
      <c r="BP10" s="119">
        <f t="shared" si="0"/>
        <v>0.26118774887342955</v>
      </c>
      <c r="BQ10" s="118">
        <v>516171</v>
      </c>
      <c r="BR10" s="119">
        <f t="shared" si="1"/>
        <v>0.42437973083726344</v>
      </c>
      <c r="BS10" s="118">
        <v>382915</v>
      </c>
      <c r="BT10" s="119">
        <f t="shared" si="35"/>
        <v>5.6658286950546755E-2</v>
      </c>
      <c r="BU10" s="118">
        <v>429625</v>
      </c>
      <c r="BV10" s="119">
        <f t="shared" si="35"/>
        <v>0.18555506190963711</v>
      </c>
      <c r="BW10" s="27"/>
      <c r="BX10" s="118">
        <v>429625</v>
      </c>
      <c r="BY10" s="118">
        <v>469151</v>
      </c>
      <c r="BZ10" s="119">
        <f t="shared" si="2"/>
        <v>9.2001163805644381E-2</v>
      </c>
      <c r="CA10" s="118">
        <v>552714</v>
      </c>
      <c r="CB10" s="119">
        <f t="shared" si="36"/>
        <v>0.28650334594122784</v>
      </c>
      <c r="CC10" s="118">
        <v>443390</v>
      </c>
      <c r="CD10" s="119">
        <f t="shared" si="3"/>
        <v>3.2039569391911549E-2</v>
      </c>
      <c r="CE10" s="118">
        <v>509884</v>
      </c>
      <c r="CF10" s="119">
        <f t="shared" si="4"/>
        <v>0.18681175443700893</v>
      </c>
      <c r="CG10" s="27"/>
      <c r="CH10" s="118">
        <v>524027</v>
      </c>
      <c r="CI10" s="118">
        <v>454967</v>
      </c>
      <c r="CJ10" s="118">
        <v>610556</v>
      </c>
      <c r="CK10" s="118">
        <v>481106</v>
      </c>
      <c r="CL10" s="118">
        <v>509884</v>
      </c>
      <c r="CM10" s="119">
        <f t="shared" si="5"/>
        <v>2.773768151187328E-2</v>
      </c>
      <c r="CN10" s="119">
        <f t="shared" si="6"/>
        <v>-0.10770488973962711</v>
      </c>
      <c r="CO10" s="119">
        <f t="shared" si="7"/>
        <v>0.19744098657733922</v>
      </c>
      <c r="CP10" s="119">
        <f t="shared" si="8"/>
        <v>-5.6440288379317693E-2</v>
      </c>
      <c r="CR10" s="118">
        <v>553916</v>
      </c>
      <c r="CS10" s="118">
        <v>752217</v>
      </c>
      <c r="CT10" s="118">
        <v>648154</v>
      </c>
      <c r="CU10" s="118">
        <v>583737</v>
      </c>
      <c r="CV10" s="118">
        <v>524027</v>
      </c>
      <c r="CW10" s="119">
        <f t="shared" si="37"/>
        <v>5.7037137399408744E-2</v>
      </c>
      <c r="CX10" s="119">
        <f t="shared" si="37"/>
        <v>0.43545466168727942</v>
      </c>
      <c r="CY10" s="119">
        <f t="shared" si="37"/>
        <v>0.23687138258143192</v>
      </c>
      <c r="CZ10" s="119">
        <f t="shared" si="37"/>
        <v>0.11394451049277987</v>
      </c>
      <c r="DB10" s="118">
        <v>555994</v>
      </c>
      <c r="DC10" s="118">
        <v>773797</v>
      </c>
      <c r="DD10" s="118">
        <v>678611</v>
      </c>
      <c r="DE10" s="118">
        <v>607856</v>
      </c>
      <c r="DF10" s="118">
        <v>553916</v>
      </c>
      <c r="DG10" s="119">
        <f t="shared" si="9"/>
        <v>3.7514713422250878E-3</v>
      </c>
      <c r="DH10" s="119">
        <f t="shared" si="38"/>
        <v>0.39695730038489585</v>
      </c>
      <c r="DI10" s="119">
        <f t="shared" si="10"/>
        <v>0.22511536045176528</v>
      </c>
      <c r="DJ10" s="119">
        <f t="shared" si="11"/>
        <v>9.7379386044093241E-2</v>
      </c>
      <c r="DK10" s="119"/>
      <c r="DM10" s="118" t="e">
        <v>#N/A</v>
      </c>
      <c r="DN10" s="118" t="e">
        <v>#N/A</v>
      </c>
      <c r="DO10" s="118" t="e">
        <v>#N/A</v>
      </c>
      <c r="DP10" s="118">
        <v>669877</v>
      </c>
      <c r="DQ10" s="118">
        <v>555994</v>
      </c>
      <c r="DR10" s="119">
        <f t="shared" si="39"/>
        <v>0.20482774993974751</v>
      </c>
    </row>
    <row r="11" spans="1:122" outlineLevel="1">
      <c r="A11" s="42" t="s">
        <v>275</v>
      </c>
      <c r="B11" s="117" t="s">
        <v>206</v>
      </c>
      <c r="C11" s="117" t="s">
        <v>86</v>
      </c>
      <c r="D11" s="117" t="s">
        <v>731</v>
      </c>
      <c r="E11" s="117"/>
      <c r="F11" s="118">
        <v>6740</v>
      </c>
      <c r="G11" s="118">
        <v>0</v>
      </c>
      <c r="H11" s="119" t="str">
        <f t="shared" si="12"/>
        <v>N/A</v>
      </c>
      <c r="I11" s="118">
        <v>0</v>
      </c>
      <c r="J11" s="119" t="str">
        <f t="shared" si="13"/>
        <v>N/A</v>
      </c>
      <c r="K11" s="118">
        <v>12133</v>
      </c>
      <c r="L11" s="119">
        <f t="shared" si="14"/>
        <v>0.80014836795252231</v>
      </c>
      <c r="M11" s="118">
        <v>22078</v>
      </c>
      <c r="N11" s="119" t="str">
        <f t="shared" si="15"/>
        <v>N/A</v>
      </c>
      <c r="O11" s="27"/>
      <c r="P11" s="118">
        <v>22078</v>
      </c>
      <c r="Q11" s="118">
        <v>19414</v>
      </c>
      <c r="R11" s="119">
        <f t="shared" si="16"/>
        <v>-0.1206631035419875</v>
      </c>
      <c r="S11" s="118">
        <v>16022</v>
      </c>
      <c r="T11" s="119">
        <f t="shared" si="17"/>
        <v>-0.27430020835220581</v>
      </c>
      <c r="U11" s="118">
        <v>3956137</v>
      </c>
      <c r="V11" s="119" t="str">
        <f t="shared" si="18"/>
        <v>N/A</v>
      </c>
      <c r="W11" s="118">
        <v>18429787</v>
      </c>
      <c r="X11" s="119" t="str">
        <f t="shared" si="19"/>
        <v>N/A</v>
      </c>
      <c r="Y11" s="27"/>
      <c r="Z11" s="118">
        <v>18429787</v>
      </c>
      <c r="AA11" s="118">
        <v>18029856</v>
      </c>
      <c r="AB11" s="119">
        <f t="shared" si="20"/>
        <v>-2.1700250795085196E-2</v>
      </c>
      <c r="AC11" s="118">
        <v>17057663</v>
      </c>
      <c r="AD11" s="119">
        <f t="shared" si="21"/>
        <v>-7.4451430176594058E-2</v>
      </c>
      <c r="AE11" s="118">
        <v>17803793</v>
      </c>
      <c r="AF11" s="119">
        <f t="shared" si="22"/>
        <v>-3.3966426199065647E-2</v>
      </c>
      <c r="AG11" s="118">
        <v>20452803</v>
      </c>
      <c r="AH11" s="119">
        <f t="shared" si="23"/>
        <v>0.10976882152788847</v>
      </c>
      <c r="AI11" s="27"/>
      <c r="AJ11" s="118">
        <v>20452803</v>
      </c>
      <c r="AK11" s="118">
        <v>18264234</v>
      </c>
      <c r="AL11" s="119">
        <f t="shared" si="24"/>
        <v>-0.10700582213596832</v>
      </c>
      <c r="AM11" s="118">
        <v>16426284</v>
      </c>
      <c r="AN11" s="119">
        <f t="shared" si="25"/>
        <v>-0.19686881059774541</v>
      </c>
      <c r="AO11" s="118">
        <v>16128412</v>
      </c>
      <c r="AP11" s="119">
        <f t="shared" si="26"/>
        <v>-0.21143268235654544</v>
      </c>
      <c r="AQ11" s="118">
        <v>23572841</v>
      </c>
      <c r="AR11" s="119">
        <f t="shared" si="27"/>
        <v>0.15254818618259813</v>
      </c>
      <c r="AS11" s="27"/>
      <c r="AT11" s="118">
        <v>23572841</v>
      </c>
      <c r="AU11" s="118">
        <v>21222421</v>
      </c>
      <c r="AV11" s="119">
        <f t="shared" si="28"/>
        <v>-9.9708813205841462E-2</v>
      </c>
      <c r="AW11" s="118">
        <v>56872</v>
      </c>
      <c r="AX11" s="119">
        <f t="shared" si="29"/>
        <v>-0.99758739305118127</v>
      </c>
      <c r="AY11" s="118">
        <v>41602782</v>
      </c>
      <c r="AZ11" s="119">
        <f t="shared" si="30"/>
        <v>0.76486075649515484</v>
      </c>
      <c r="BA11" s="118">
        <v>37928</v>
      </c>
      <c r="BB11" s="119">
        <f t="shared" si="31"/>
        <v>-0.99839102974478133</v>
      </c>
      <c r="BC11" s="27"/>
      <c r="BD11" s="118">
        <v>37928</v>
      </c>
      <c r="BE11" s="118">
        <v>40189</v>
      </c>
      <c r="BF11" s="119">
        <f t="shared" si="32"/>
        <v>5.9612950854250224E-2</v>
      </c>
      <c r="BG11" s="118">
        <v>21652</v>
      </c>
      <c r="BH11" s="119">
        <f t="shared" si="32"/>
        <v>-0.42912887576460668</v>
      </c>
      <c r="BI11" s="118">
        <v>21433</v>
      </c>
      <c r="BJ11" s="119">
        <f t="shared" ref="BJ11" si="48">IFERROR(IF((ABS((BI11/$BD11)-1))&lt;100%,(BI11/$BD11)-1,"N/A"),"N/A")</f>
        <v>-0.43490297405610634</v>
      </c>
      <c r="BK11" s="118">
        <v>19942</v>
      </c>
      <c r="BL11" s="119">
        <f t="shared" ref="BL11" si="49">IFERROR(IF((ABS((BK11/$BD11)-1))&lt;100%,(BK11/$BD11)-1,"N/A"),"N/A")</f>
        <v>-0.47421430078042603</v>
      </c>
      <c r="BM11" s="27"/>
      <c r="BN11" s="118">
        <v>19942</v>
      </c>
      <c r="BO11" s="118">
        <v>21128</v>
      </c>
      <c r="BP11" s="119">
        <f t="shared" si="0"/>
        <v>5.9472470163474123E-2</v>
      </c>
      <c r="BQ11" s="118">
        <v>22220</v>
      </c>
      <c r="BR11" s="119">
        <f t="shared" si="1"/>
        <v>0.1142312706849864</v>
      </c>
      <c r="BS11" s="118">
        <v>23231</v>
      </c>
      <c r="BT11" s="119">
        <f t="shared" si="35"/>
        <v>0.16492829204693615</v>
      </c>
      <c r="BU11" s="118">
        <v>24601</v>
      </c>
      <c r="BV11" s="119">
        <f t="shared" si="35"/>
        <v>0.23362751980744156</v>
      </c>
      <c r="BW11" s="27"/>
      <c r="BX11" s="118">
        <v>24601</v>
      </c>
      <c r="BY11" s="118">
        <v>24753</v>
      </c>
      <c r="BZ11" s="119">
        <f t="shared" si="2"/>
        <v>6.1786106255843354E-3</v>
      </c>
      <c r="CA11" s="118">
        <v>5392</v>
      </c>
      <c r="CB11" s="119">
        <f t="shared" si="36"/>
        <v>-0.78082191780821919</v>
      </c>
      <c r="CC11" s="118">
        <v>5392</v>
      </c>
      <c r="CD11" s="119">
        <f t="shared" si="3"/>
        <v>-0.78082191780821919</v>
      </c>
      <c r="CE11" s="118">
        <v>21800</v>
      </c>
      <c r="CF11" s="119">
        <f t="shared" si="4"/>
        <v>-0.11385716027803749</v>
      </c>
      <c r="CG11" s="27"/>
      <c r="CH11" s="118">
        <v>12413</v>
      </c>
      <c r="CI11" s="118">
        <v>19484</v>
      </c>
      <c r="CJ11" s="118">
        <v>20436</v>
      </c>
      <c r="CK11" s="118">
        <v>21759</v>
      </c>
      <c r="CL11" s="118">
        <v>21800</v>
      </c>
      <c r="CM11" s="119">
        <f t="shared" si="5"/>
        <v>-0.43059633027522937</v>
      </c>
      <c r="CN11" s="119">
        <f t="shared" si="6"/>
        <v>-0.10623853211009171</v>
      </c>
      <c r="CO11" s="119">
        <f t="shared" si="7"/>
        <v>-6.2568807339449584E-2</v>
      </c>
      <c r="CP11" s="119">
        <f t="shared" si="8"/>
        <v>-1.8807339449541383E-3</v>
      </c>
      <c r="CR11" s="118">
        <v>2645</v>
      </c>
      <c r="CS11" s="118">
        <v>20583</v>
      </c>
      <c r="CT11" s="118">
        <v>19846</v>
      </c>
      <c r="CU11" s="118">
        <v>17095</v>
      </c>
      <c r="CV11" s="118">
        <v>12413</v>
      </c>
      <c r="CW11" s="119">
        <f t="shared" si="37"/>
        <v>-0.78691694191573347</v>
      </c>
      <c r="CX11" s="119">
        <f t="shared" si="37"/>
        <v>0.65818093933779109</v>
      </c>
      <c r="CY11" s="119">
        <f t="shared" si="37"/>
        <v>0.59880770160315788</v>
      </c>
      <c r="CZ11" s="119">
        <f t="shared" si="37"/>
        <v>0.37718520905502295</v>
      </c>
      <c r="DB11" s="118">
        <v>0</v>
      </c>
      <c r="DC11" s="118">
        <v>2645</v>
      </c>
      <c r="DD11" s="118">
        <v>2645</v>
      </c>
      <c r="DE11" s="118">
        <v>2645</v>
      </c>
      <c r="DF11" s="118">
        <v>2645</v>
      </c>
      <c r="DG11" s="119">
        <f t="shared" si="9"/>
        <v>-1</v>
      </c>
      <c r="DH11" s="119">
        <f t="shared" si="38"/>
        <v>0</v>
      </c>
      <c r="DI11" s="119">
        <f t="shared" si="10"/>
        <v>0</v>
      </c>
      <c r="DJ11" s="119">
        <f t="shared" si="11"/>
        <v>0</v>
      </c>
      <c r="DK11" s="119"/>
      <c r="DM11" s="118" t="e">
        <v>#N/A</v>
      </c>
      <c r="DN11" s="118" t="e">
        <v>#N/A</v>
      </c>
      <c r="DO11" s="118" t="e">
        <v>#N/A</v>
      </c>
      <c r="DP11" s="118">
        <v>0</v>
      </c>
      <c r="DQ11" s="118">
        <v>0</v>
      </c>
      <c r="DR11" s="119">
        <f t="shared" si="39"/>
        <v>0</v>
      </c>
    </row>
    <row r="12" spans="1:122" outlineLevel="1">
      <c r="A12" s="42" t="s">
        <v>654</v>
      </c>
      <c r="B12" s="117" t="s">
        <v>61</v>
      </c>
      <c r="C12" s="117" t="s">
        <v>62</v>
      </c>
      <c r="D12" s="117" t="s">
        <v>755</v>
      </c>
      <c r="E12" s="117"/>
      <c r="F12" s="118">
        <f>+F6-SUM(F7:F11)</f>
        <v>104993</v>
      </c>
      <c r="G12" s="118">
        <f>+G6-SUM(G7:G11)</f>
        <v>99169</v>
      </c>
      <c r="H12" s="119">
        <f t="shared" si="12"/>
        <v>-5.5470364690979435E-2</v>
      </c>
      <c r="I12" s="118">
        <f>+I6-SUM(I7:I11)</f>
        <v>72306</v>
      </c>
      <c r="J12" s="119">
        <f t="shared" si="13"/>
        <v>-0.3113255169392245</v>
      </c>
      <c r="K12" s="118">
        <f>+K6-SUM(K7:K11)</f>
        <v>492866</v>
      </c>
      <c r="L12" s="119" t="str">
        <f t="shared" si="14"/>
        <v>N/A</v>
      </c>
      <c r="M12" s="118">
        <f>+M6-SUM(M7:M11)</f>
        <v>869106</v>
      </c>
      <c r="N12" s="119" t="str">
        <f t="shared" si="15"/>
        <v>N/A</v>
      </c>
      <c r="O12" s="27"/>
      <c r="P12" s="118">
        <f>+P6-SUM(P7:P11)</f>
        <v>869106</v>
      </c>
      <c r="Q12" s="118">
        <f>+Q6-SUM(Q7:Q11)</f>
        <v>698612</v>
      </c>
      <c r="R12" s="119">
        <f t="shared" si="16"/>
        <v>-0.19617169827385839</v>
      </c>
      <c r="S12" s="118">
        <f>+S6-SUM(S7:S11)</f>
        <v>614356</v>
      </c>
      <c r="T12" s="119">
        <f t="shared" si="17"/>
        <v>-0.29311729524361818</v>
      </c>
      <c r="U12" s="118">
        <f>+U6-SUM(U7:U11)</f>
        <v>479456</v>
      </c>
      <c r="V12" s="119">
        <f t="shared" si="18"/>
        <v>-0.44833426532551846</v>
      </c>
      <c r="W12" s="118">
        <f>+W6-SUM(W7:W11)</f>
        <v>306618</v>
      </c>
      <c r="X12" s="119">
        <f t="shared" si="19"/>
        <v>-0.64720298789790887</v>
      </c>
      <c r="Y12" s="27"/>
      <c r="Z12" s="118">
        <f>+Z6-SUM(Z7:Z11)</f>
        <v>306618</v>
      </c>
      <c r="AA12" s="118">
        <f>+AA6-SUM(AA7:AA11)</f>
        <v>315000</v>
      </c>
      <c r="AB12" s="119">
        <f t="shared" si="20"/>
        <v>2.7336946950276886E-2</v>
      </c>
      <c r="AC12" s="118">
        <f>+AC6-SUM(AC7:AC11)</f>
        <v>375473</v>
      </c>
      <c r="AD12" s="119">
        <f t="shared" si="21"/>
        <v>0.22456281105479792</v>
      </c>
      <c r="AE12" s="118">
        <f>+AE6-SUM(AE7:AE11)</f>
        <v>299919</v>
      </c>
      <c r="AF12" s="119">
        <f t="shared" si="22"/>
        <v>-2.1848032405142548E-2</v>
      </c>
      <c r="AG12" s="118">
        <f>+AG6-SUM(AG7:AG11)</f>
        <v>418038</v>
      </c>
      <c r="AH12" s="119">
        <f t="shared" si="23"/>
        <v>0.36338375437841219</v>
      </c>
      <c r="AI12" s="27"/>
      <c r="AJ12" s="118">
        <f>+AJ6-SUM(AJ7:AJ11)</f>
        <v>418038</v>
      </c>
      <c r="AK12" s="118">
        <f>+AK6-SUM(AK7:AK11)</f>
        <v>505484</v>
      </c>
      <c r="AL12" s="119">
        <f t="shared" si="24"/>
        <v>0.20918194039776283</v>
      </c>
      <c r="AM12" s="118">
        <f>+AM6-SUM(AM7:AM11)</f>
        <v>292847</v>
      </c>
      <c r="AN12" s="119">
        <f t="shared" si="25"/>
        <v>-0.29947277520225435</v>
      </c>
      <c r="AO12" s="118">
        <f>+AO6-SUM(AO7:AO11)</f>
        <v>319232</v>
      </c>
      <c r="AP12" s="119">
        <f t="shared" si="26"/>
        <v>-0.23635650347576054</v>
      </c>
      <c r="AQ12" s="118">
        <f>+AQ6-SUM(AQ7:AQ11)</f>
        <v>416823</v>
      </c>
      <c r="AR12" s="119">
        <f t="shared" si="27"/>
        <v>-2.9064343432894102E-3</v>
      </c>
      <c r="AS12" s="27"/>
      <c r="AT12" s="118">
        <f>+AT6-SUM(AT7:AT11)</f>
        <v>416823</v>
      </c>
      <c r="AU12" s="118">
        <f>+AU6-SUM(AU7:AU11)</f>
        <v>674157</v>
      </c>
      <c r="AV12" s="119">
        <f t="shared" si="28"/>
        <v>0.61736996278996115</v>
      </c>
      <c r="AW12" s="118">
        <f>+AW6-SUM(AW7:AW11)</f>
        <v>404775</v>
      </c>
      <c r="AX12" s="119">
        <f t="shared" si="29"/>
        <v>-2.8904355085971778E-2</v>
      </c>
      <c r="AY12" s="118">
        <f>+AY6-SUM(AY7:AY11)</f>
        <v>260206</v>
      </c>
      <c r="AZ12" s="119">
        <f t="shared" si="30"/>
        <v>-0.37573982241862858</v>
      </c>
      <c r="BA12" s="118">
        <f>+BA6-SUM(BA7:BA11)</f>
        <v>141632</v>
      </c>
      <c r="BB12" s="119">
        <f t="shared" si="31"/>
        <v>-0.66021068894950607</v>
      </c>
      <c r="BC12" s="27"/>
      <c r="BD12" s="118">
        <f>+BD6-SUM(BD7:BD11)</f>
        <v>141632</v>
      </c>
      <c r="BE12" s="118">
        <f>+BE6-SUM(BE7:BE11)</f>
        <v>210103</v>
      </c>
      <c r="BF12" s="119">
        <f t="shared" si="32"/>
        <v>0.48344300723000444</v>
      </c>
      <c r="BG12" s="118">
        <f>+BG6-SUM(BG7:BG11)</f>
        <v>117848</v>
      </c>
      <c r="BH12" s="119">
        <f t="shared" si="32"/>
        <v>-0.16792815183009491</v>
      </c>
      <c r="BI12" s="118">
        <f>+BI6-SUM(BI7:BI11)</f>
        <v>128128</v>
      </c>
      <c r="BJ12" s="119">
        <f t="shared" ref="BJ12" si="50">IFERROR(IF((ABS((BI12/$BD12)-1))&lt;100%,(BI12/$BD12)-1,"N/A"),"N/A")</f>
        <v>-9.5345684591052859E-2</v>
      </c>
      <c r="BK12" s="118">
        <f>+BK6-SUM(BK7:BK11)</f>
        <v>80461</v>
      </c>
      <c r="BL12" s="119">
        <f t="shared" ref="BL12" si="51">IFERROR(IF((ABS((BK12/$BD12)-1))&lt;100%,(BK12/$BD12)-1,"N/A"),"N/A")</f>
        <v>-0.43190098282873923</v>
      </c>
      <c r="BM12" s="27"/>
      <c r="BN12" s="118">
        <f>+BN6-SUM(BN7:BN11)</f>
        <v>80461</v>
      </c>
      <c r="BO12" s="118">
        <f>+BO6-SUM(BO7:BO11)</f>
        <v>117896</v>
      </c>
      <c r="BP12" s="119">
        <f t="shared" si="0"/>
        <v>0.46525645965125961</v>
      </c>
      <c r="BQ12" s="118">
        <f>+BQ6-SUM(BQ7:BQ11)</f>
        <v>84282</v>
      </c>
      <c r="BR12" s="119">
        <f t="shared" si="1"/>
        <v>4.7488845527646983E-2</v>
      </c>
      <c r="BS12" s="118">
        <f>+BS6-SUM(BS7:BS11)</f>
        <v>94091</v>
      </c>
      <c r="BT12" s="119">
        <f t="shared" si="35"/>
        <v>0.16939883918917231</v>
      </c>
      <c r="BU12" s="118">
        <f>+BU6-SUM(BU7:BU11)</f>
        <v>107321</v>
      </c>
      <c r="BV12" s="119">
        <f t="shared" si="35"/>
        <v>0.33382632579759131</v>
      </c>
      <c r="BW12" s="27"/>
      <c r="BX12" s="118">
        <f>+BX6-SUM(BX7:BX11)</f>
        <v>107321</v>
      </c>
      <c r="BY12" s="118">
        <f>+BY6-SUM(BY7:BY11)</f>
        <v>107996</v>
      </c>
      <c r="BZ12" s="119">
        <f t="shared" si="2"/>
        <v>6.28954258719161E-3</v>
      </c>
      <c r="CA12" s="118">
        <f>+CA6-SUM(CA7:CA11)</f>
        <v>103916</v>
      </c>
      <c r="CB12" s="119">
        <f t="shared" si="36"/>
        <v>-3.1727248162055854E-2</v>
      </c>
      <c r="CC12" s="118">
        <f>+CC6-SUM(CC7:CC11)</f>
        <v>113767</v>
      </c>
      <c r="CD12" s="119">
        <f t="shared" si="3"/>
        <v>6.0062802247463187E-2</v>
      </c>
      <c r="CE12" s="118">
        <f>+CE6-SUM(CE7:CE11)</f>
        <v>132708</v>
      </c>
      <c r="CF12" s="119">
        <f>IFERROR(IF((ABS((CE12/$BX12)-1))&lt;100%,(CE12/$BX12)-1,"N/A"),"N/A")</f>
        <v>0.23655202616449711</v>
      </c>
      <c r="CG12" s="27"/>
      <c r="CH12" s="118">
        <f>+CH6-SUM(CH7:CH11)</f>
        <v>96112</v>
      </c>
      <c r="CI12" s="118">
        <f>+CI6-SUM(CI7:CI11)</f>
        <v>82428</v>
      </c>
      <c r="CJ12" s="118">
        <f>+CJ6-SUM(CJ7:CJ11)</f>
        <v>86452</v>
      </c>
      <c r="CK12" s="118">
        <f>+CK6-SUM(CK7:CK11)</f>
        <v>150250</v>
      </c>
      <c r="CL12" s="118">
        <f>+CL6-SUM(CL7:CL11)</f>
        <v>132708</v>
      </c>
      <c r="CM12" s="119">
        <f t="shared" si="5"/>
        <v>-0.27576333001778341</v>
      </c>
      <c r="CN12" s="119">
        <f t="shared" si="6"/>
        <v>-0.37887693281490187</v>
      </c>
      <c r="CO12" s="119">
        <f t="shared" si="7"/>
        <v>-0.34855472164451273</v>
      </c>
      <c r="CP12" s="119">
        <f t="shared" si="8"/>
        <v>0.13218494740332165</v>
      </c>
      <c r="CR12" s="118">
        <f>+CR6-SUM(CR7:CR11)</f>
        <v>75849</v>
      </c>
      <c r="CS12" s="118">
        <f>+CS6-SUM(CS7:CS11)</f>
        <v>73292</v>
      </c>
      <c r="CT12" s="118">
        <f>+CT6-SUM(CT7:CT11)</f>
        <v>79419</v>
      </c>
      <c r="CU12" s="118">
        <f>+CU6-SUM(CU7:CU11)</f>
        <v>94180</v>
      </c>
      <c r="CV12" s="118">
        <f>+CV6-SUM(CV7:CV11)</f>
        <v>96112</v>
      </c>
      <c r="CW12" s="119">
        <f t="shared" si="37"/>
        <v>-0.21082695188946232</v>
      </c>
      <c r="CX12" s="119">
        <f t="shared" si="37"/>
        <v>-0.23743133011486595</v>
      </c>
      <c r="CY12" s="119">
        <f t="shared" si="37"/>
        <v>-0.17368278674879312</v>
      </c>
      <c r="CZ12" s="119">
        <f t="shared" si="37"/>
        <v>-2.0101548193773966E-2</v>
      </c>
      <c r="DB12" s="118">
        <f>+DB6-SUM(DB7:DB11)</f>
        <v>62026</v>
      </c>
      <c r="DC12" s="118">
        <f>+DC6-SUM(DC7:DC11)</f>
        <v>60913</v>
      </c>
      <c r="DD12" s="118">
        <f>+DD6-SUM(DD7:DD11)</f>
        <v>62633</v>
      </c>
      <c r="DE12" s="118">
        <f>+DE6-SUM(DE7:DE11)</f>
        <v>58290</v>
      </c>
      <c r="DF12" s="118">
        <f>+DF6-SUM(DF7:DF11)</f>
        <v>75849</v>
      </c>
      <c r="DG12" s="119">
        <f t="shared" si="9"/>
        <v>-0.18224366834104599</v>
      </c>
      <c r="DH12" s="119">
        <f t="shared" si="38"/>
        <v>-0.19691755988872628</v>
      </c>
      <c r="DI12" s="119">
        <f t="shared" si="10"/>
        <v>-0.17424092605044228</v>
      </c>
      <c r="DJ12" s="119">
        <f t="shared" si="11"/>
        <v>-0.23149942649210931</v>
      </c>
      <c r="DK12" s="119"/>
      <c r="DM12" s="118" t="e">
        <f>+DM6-SUM(DM7:DM11)</f>
        <v>#N/A</v>
      </c>
      <c r="DN12" s="118" t="e">
        <f>+DN6-SUM(DN7:DN11)</f>
        <v>#N/A</v>
      </c>
      <c r="DO12" s="118" t="e">
        <f>+DO6-SUM(DO7:DO11)</f>
        <v>#N/A</v>
      </c>
      <c r="DP12" s="118">
        <f>+DP6-SUM(DP7:DP11)</f>
        <v>56110</v>
      </c>
      <c r="DQ12" s="118">
        <f>+DQ6-SUM(DQ7:DQ11)</f>
        <v>62026</v>
      </c>
      <c r="DR12" s="119">
        <f t="shared" si="39"/>
        <v>-9.5379357043820279E-2</v>
      </c>
    </row>
    <row r="13" spans="1:122" outlineLevel="1">
      <c r="A13" s="42" t="s">
        <v>298</v>
      </c>
      <c r="B13" s="114" t="s">
        <v>65</v>
      </c>
      <c r="C13" s="114" t="s">
        <v>66</v>
      </c>
      <c r="D13" s="114" t="s">
        <v>733</v>
      </c>
      <c r="E13" s="114"/>
      <c r="F13" s="114">
        <v>6692745</v>
      </c>
      <c r="G13" s="114">
        <v>7217646</v>
      </c>
      <c r="H13" s="115">
        <f t="shared" si="12"/>
        <v>7.8428357871097809E-2</v>
      </c>
      <c r="I13" s="114">
        <v>7590595</v>
      </c>
      <c r="J13" s="115">
        <f t="shared" si="13"/>
        <v>0.13415272806598777</v>
      </c>
      <c r="K13" s="114">
        <v>33803656</v>
      </c>
      <c r="L13" s="115" t="str">
        <f t="shared" si="14"/>
        <v>N/A</v>
      </c>
      <c r="M13" s="114">
        <v>33828592</v>
      </c>
      <c r="N13" s="115" t="str">
        <f t="shared" si="15"/>
        <v>N/A</v>
      </c>
      <c r="O13" s="27"/>
      <c r="P13" s="114">
        <v>33828592</v>
      </c>
      <c r="Q13" s="114">
        <v>31046118</v>
      </c>
      <c r="R13" s="115">
        <f t="shared" si="16"/>
        <v>-8.2252137481808263E-2</v>
      </c>
      <c r="S13" s="114">
        <v>38460600</v>
      </c>
      <c r="T13" s="115">
        <f t="shared" si="17"/>
        <v>0.13692582889645544</v>
      </c>
      <c r="U13" s="114">
        <v>35850529</v>
      </c>
      <c r="V13" s="115">
        <f t="shared" si="18"/>
        <v>5.9770060781719758E-2</v>
      </c>
      <c r="W13" s="114">
        <v>29842960</v>
      </c>
      <c r="X13" s="115">
        <f t="shared" si="19"/>
        <v>-0.11781844186716373</v>
      </c>
      <c r="Y13" s="27"/>
      <c r="Z13" s="114">
        <v>29842960</v>
      </c>
      <c r="AA13" s="114">
        <v>29603909</v>
      </c>
      <c r="AB13" s="115">
        <f t="shared" si="20"/>
        <v>-8.0102979061058566E-3</v>
      </c>
      <c r="AC13" s="114">
        <v>30467919</v>
      </c>
      <c r="AD13" s="115">
        <f t="shared" si="21"/>
        <v>2.0941588904049624E-2</v>
      </c>
      <c r="AE13" s="114">
        <v>29082853</v>
      </c>
      <c r="AF13" s="115">
        <f t="shared" si="22"/>
        <v>-2.5470228154311769E-2</v>
      </c>
      <c r="AG13" s="114">
        <v>29473311</v>
      </c>
      <c r="AH13" s="115">
        <f t="shared" si="23"/>
        <v>-1.2386472387457492E-2</v>
      </c>
      <c r="AI13" s="27"/>
      <c r="AJ13" s="114">
        <v>29473311</v>
      </c>
      <c r="AK13" s="114">
        <v>28952777</v>
      </c>
      <c r="AL13" s="115">
        <f t="shared" si="24"/>
        <v>-1.7661198634927766E-2</v>
      </c>
      <c r="AM13" s="114">
        <v>27420340</v>
      </c>
      <c r="AN13" s="115">
        <f t="shared" si="25"/>
        <v>-6.9655255223954993E-2</v>
      </c>
      <c r="AO13" s="114">
        <v>27387025</v>
      </c>
      <c r="AP13" s="115">
        <f t="shared" si="26"/>
        <v>-7.0785599894087281E-2</v>
      </c>
      <c r="AQ13" s="114">
        <v>33902865</v>
      </c>
      <c r="AR13" s="115">
        <f t="shared" si="27"/>
        <v>0.1502903423371742</v>
      </c>
      <c r="AS13" s="27"/>
      <c r="AT13" s="114">
        <v>33902865</v>
      </c>
      <c r="AU13" s="114">
        <v>34169149</v>
      </c>
      <c r="AV13" s="115">
        <f t="shared" si="28"/>
        <v>7.8543214563135955E-3</v>
      </c>
      <c r="AW13" s="114">
        <v>34600503</v>
      </c>
      <c r="AX13" s="115">
        <f t="shared" si="29"/>
        <v>2.0577552959019751E-2</v>
      </c>
      <c r="AY13" s="114">
        <v>10490005</v>
      </c>
      <c r="AZ13" s="115">
        <f t="shared" si="30"/>
        <v>-0.6905864740339791</v>
      </c>
      <c r="BA13" s="114">
        <v>10504350</v>
      </c>
      <c r="BB13" s="115">
        <f t="shared" si="31"/>
        <v>-0.69016335345110214</v>
      </c>
      <c r="BC13" s="27"/>
      <c r="BD13" s="114">
        <v>10504350</v>
      </c>
      <c r="BE13" s="114">
        <v>10734924</v>
      </c>
      <c r="BF13" s="115">
        <f t="shared" si="32"/>
        <v>2.1950334861271736E-2</v>
      </c>
      <c r="BG13" s="114">
        <v>11112280</v>
      </c>
      <c r="BH13" s="115">
        <f t="shared" si="32"/>
        <v>5.787411881744231E-2</v>
      </c>
      <c r="BI13" s="114">
        <v>10737333</v>
      </c>
      <c r="BJ13" s="115">
        <f t="shared" ref="BJ13" si="52">IFERROR(IF((ABS((BI13/$BD13)-1))&lt;100%,(BI13/$BD13)-1,"N/A"),"N/A")</f>
        <v>2.2179668423081944E-2</v>
      </c>
      <c r="BK13" s="114">
        <v>10383978</v>
      </c>
      <c r="BL13" s="115">
        <f t="shared" ref="BL13" si="53">IFERROR(IF((ABS((BK13/$BD13)-1))&lt;100%,(BK13/$BD13)-1,"N/A"),"N/A")</f>
        <v>-1.1459252595353409E-2</v>
      </c>
      <c r="BM13" s="27"/>
      <c r="BN13" s="114">
        <v>10383978</v>
      </c>
      <c r="BO13" s="114">
        <v>10646653</v>
      </c>
      <c r="BP13" s="115">
        <f t="shared" si="0"/>
        <v>2.5296182253082611E-2</v>
      </c>
      <c r="BQ13" s="114">
        <v>10718322</v>
      </c>
      <c r="BR13" s="115">
        <f t="shared" si="1"/>
        <v>3.2198065134575682E-2</v>
      </c>
      <c r="BS13" s="114">
        <v>10853672</v>
      </c>
      <c r="BT13" s="115">
        <f t="shared" si="35"/>
        <v>4.5232568867152878E-2</v>
      </c>
      <c r="BU13" s="114">
        <v>11067819</v>
      </c>
      <c r="BV13" s="115">
        <f t="shared" si="35"/>
        <v>6.5855397613515665E-2</v>
      </c>
      <c r="BW13" s="27"/>
      <c r="BX13" s="114">
        <v>11067819</v>
      </c>
      <c r="BY13" s="114">
        <v>11114671</v>
      </c>
      <c r="BZ13" s="115">
        <f t="shared" si="2"/>
        <v>4.2331736722474034E-3</v>
      </c>
      <c r="CA13" s="114">
        <v>11520585</v>
      </c>
      <c r="CB13" s="115">
        <f t="shared" si="36"/>
        <v>4.0908330719900743E-2</v>
      </c>
      <c r="CC13" s="114">
        <v>11882108</v>
      </c>
      <c r="CD13" s="115">
        <f t="shared" si="3"/>
        <v>7.3572670460187339E-2</v>
      </c>
      <c r="CE13" s="114">
        <v>12235426</v>
      </c>
      <c r="CF13" s="115">
        <f t="shared" si="4"/>
        <v>0.10549567173080798</v>
      </c>
      <c r="CG13" s="27"/>
      <c r="CH13" s="114">
        <v>11056670</v>
      </c>
      <c r="CI13" s="114">
        <v>11707407</v>
      </c>
      <c r="CJ13" s="114">
        <v>11860193</v>
      </c>
      <c r="CK13" s="114">
        <v>12185767</v>
      </c>
      <c r="CL13" s="114">
        <v>12235426</v>
      </c>
      <c r="CM13" s="115">
        <f t="shared" si="5"/>
        <v>-9.6339596185698761E-2</v>
      </c>
      <c r="CN13" s="115">
        <f t="shared" si="6"/>
        <v>-4.3154933878068458E-2</v>
      </c>
      <c r="CO13" s="115">
        <f t="shared" si="7"/>
        <v>-3.0667751167797519E-2</v>
      </c>
      <c r="CP13" s="115">
        <f t="shared" si="8"/>
        <v>-4.0586245219415007E-3</v>
      </c>
      <c r="CR13" s="114">
        <v>12097950</v>
      </c>
      <c r="CS13" s="114">
        <v>12029011</v>
      </c>
      <c r="CT13" s="114">
        <v>12202575</v>
      </c>
      <c r="CU13" s="114">
        <v>11931585</v>
      </c>
      <c r="CV13" s="114">
        <v>11056670</v>
      </c>
      <c r="CW13" s="115">
        <f t="shared" si="37"/>
        <v>9.4176637269629992E-2</v>
      </c>
      <c r="CX13" s="115">
        <f t="shared" si="37"/>
        <v>8.7941577346524857E-2</v>
      </c>
      <c r="CY13" s="115">
        <f t="shared" si="37"/>
        <v>0.10363925123929718</v>
      </c>
      <c r="CZ13" s="115">
        <f t="shared" si="37"/>
        <v>7.9130063572486087E-2</v>
      </c>
      <c r="DB13" s="114">
        <v>11505392</v>
      </c>
      <c r="DC13" s="114">
        <v>11610264</v>
      </c>
      <c r="DD13" s="114">
        <v>11904540</v>
      </c>
      <c r="DE13" s="114">
        <v>11980592</v>
      </c>
      <c r="DF13" s="114">
        <v>12097950</v>
      </c>
      <c r="DG13" s="115">
        <f t="shared" si="9"/>
        <v>-4.8980033807380585E-2</v>
      </c>
      <c r="DH13" s="115">
        <f t="shared" si="38"/>
        <v>-4.0311457726308952E-2</v>
      </c>
      <c r="DI13" s="115">
        <f t="shared" si="10"/>
        <v>-1.5987006063010623E-2</v>
      </c>
      <c r="DJ13" s="115">
        <f t="shared" si="11"/>
        <v>-9.7006517633152489E-3</v>
      </c>
      <c r="DK13" s="115"/>
      <c r="DM13" s="114" t="e">
        <v>#N/A</v>
      </c>
      <c r="DN13" s="114" t="e">
        <v>#N/A</v>
      </c>
      <c r="DO13" s="114" t="e">
        <v>#N/A</v>
      </c>
      <c r="DP13" s="114">
        <v>11232542</v>
      </c>
      <c r="DQ13" s="114">
        <v>11505392</v>
      </c>
      <c r="DR13" s="379">
        <f t="shared" si="39"/>
        <v>-2.3714967729913106E-2</v>
      </c>
    </row>
    <row r="14" spans="1:122" outlineLevel="1">
      <c r="A14" s="42" t="s">
        <v>67</v>
      </c>
      <c r="B14" s="117" t="s">
        <v>67</v>
      </c>
      <c r="C14" s="117" t="s">
        <v>68</v>
      </c>
      <c r="D14" s="117" t="s">
        <v>734</v>
      </c>
      <c r="E14" s="117"/>
      <c r="F14" s="118">
        <v>1592133</v>
      </c>
      <c r="G14" s="118">
        <v>2494043</v>
      </c>
      <c r="H14" s="119">
        <f t="shared" si="12"/>
        <v>0.56647905671197063</v>
      </c>
      <c r="I14" s="118">
        <v>2804995</v>
      </c>
      <c r="J14" s="119">
        <f t="shared" si="13"/>
        <v>0.76178434841812837</v>
      </c>
      <c r="K14" s="118">
        <v>5729567</v>
      </c>
      <c r="L14" s="119" t="str">
        <f t="shared" si="14"/>
        <v>N/A</v>
      </c>
      <c r="M14" s="118">
        <v>5775593</v>
      </c>
      <c r="N14" s="119" t="str">
        <f t="shared" si="15"/>
        <v>N/A</v>
      </c>
      <c r="O14" s="27"/>
      <c r="P14" s="118">
        <v>5775593</v>
      </c>
      <c r="Q14" s="118">
        <v>6556969</v>
      </c>
      <c r="R14" s="119">
        <f t="shared" si="16"/>
        <v>0.13528931141789258</v>
      </c>
      <c r="S14" s="118">
        <v>6080908</v>
      </c>
      <c r="T14" s="119">
        <f t="shared" si="17"/>
        <v>5.2862970088093153E-2</v>
      </c>
      <c r="U14" s="118">
        <v>5635779</v>
      </c>
      <c r="V14" s="119">
        <f t="shared" si="18"/>
        <v>-2.4207730704016051E-2</v>
      </c>
      <c r="W14" s="118">
        <v>5618492</v>
      </c>
      <c r="X14" s="119">
        <f t="shared" si="19"/>
        <v>-2.7200843272716768E-2</v>
      </c>
      <c r="Y14" s="27"/>
      <c r="Z14" s="118">
        <v>5618492</v>
      </c>
      <c r="AA14" s="118">
        <v>5597372</v>
      </c>
      <c r="AB14" s="119">
        <f t="shared" si="20"/>
        <v>-3.7590157643723199E-3</v>
      </c>
      <c r="AC14" s="118">
        <v>5668921</v>
      </c>
      <c r="AD14" s="119">
        <f t="shared" si="21"/>
        <v>8.9755400559439202E-3</v>
      </c>
      <c r="AE14" s="118">
        <v>5583692</v>
      </c>
      <c r="AF14" s="119">
        <f t="shared" si="22"/>
        <v>-6.1938327935681103E-3</v>
      </c>
      <c r="AG14" s="118">
        <v>5559953</v>
      </c>
      <c r="AH14" s="119">
        <f t="shared" si="23"/>
        <v>-1.0418987870766783E-2</v>
      </c>
      <c r="AI14" s="27"/>
      <c r="AJ14" s="118">
        <v>5559953</v>
      </c>
      <c r="AK14" s="118">
        <v>5296830</v>
      </c>
      <c r="AL14" s="119">
        <f t="shared" si="24"/>
        <v>-4.7324680622300219E-2</v>
      </c>
      <c r="AM14" s="118">
        <v>5008585</v>
      </c>
      <c r="AN14" s="119">
        <f t="shared" si="25"/>
        <v>-9.9167744763310028E-2</v>
      </c>
      <c r="AO14" s="118">
        <v>4884543</v>
      </c>
      <c r="AP14" s="119">
        <f t="shared" si="26"/>
        <v>-0.1214776455844141</v>
      </c>
      <c r="AQ14" s="118">
        <v>5436868</v>
      </c>
      <c r="AR14" s="119">
        <f t="shared" si="27"/>
        <v>-2.2137777063942821E-2</v>
      </c>
      <c r="AS14" s="27"/>
      <c r="AT14" s="118">
        <v>5436868</v>
      </c>
      <c r="AU14" s="118">
        <v>5254635</v>
      </c>
      <c r="AV14" s="119">
        <f t="shared" si="28"/>
        <v>-3.3518010737064063E-2</v>
      </c>
      <c r="AW14" s="118">
        <v>5316943</v>
      </c>
      <c r="AX14" s="119">
        <f t="shared" si="29"/>
        <v>-2.2057736181934184E-2</v>
      </c>
      <c r="AY14" s="118">
        <v>2999143</v>
      </c>
      <c r="AZ14" s="119">
        <f t="shared" si="30"/>
        <v>-0.44836935529793986</v>
      </c>
      <c r="BA14" s="118">
        <v>2929751</v>
      </c>
      <c r="BB14" s="119">
        <f t="shared" si="31"/>
        <v>-0.46113258589320172</v>
      </c>
      <c r="BC14" s="27"/>
      <c r="BD14" s="118">
        <v>2929751</v>
      </c>
      <c r="BE14" s="118">
        <v>3050449</v>
      </c>
      <c r="BF14" s="119">
        <f t="shared" si="32"/>
        <v>4.1197357727670303E-2</v>
      </c>
      <c r="BG14" s="118">
        <v>2964179</v>
      </c>
      <c r="BH14" s="119">
        <f t="shared" si="32"/>
        <v>1.175116929732245E-2</v>
      </c>
      <c r="BI14" s="118">
        <v>2995969</v>
      </c>
      <c r="BJ14" s="119">
        <f t="shared" ref="BJ14" si="54">IFERROR(IF((ABS((BI14/$BD14)-1))&lt;100%,(BI14/$BD14)-1,"N/A"),"N/A")</f>
        <v>2.2601920777567841E-2</v>
      </c>
      <c r="BK14" s="118">
        <v>2853535</v>
      </c>
      <c r="BL14" s="119">
        <f t="shared" ref="BL14" si="55">IFERROR(IF((ABS((BK14/$BD14)-1))&lt;100%,(BK14/$BD14)-1,"N/A"),"N/A")</f>
        <v>-2.6014497477771958E-2</v>
      </c>
      <c r="BM14" s="27"/>
      <c r="BN14" s="118">
        <v>2853535</v>
      </c>
      <c r="BO14" s="118">
        <v>2914113</v>
      </c>
      <c r="BP14" s="119">
        <f t="shared" si="0"/>
        <v>2.1229107054933527E-2</v>
      </c>
      <c r="BQ14" s="118">
        <v>2954797</v>
      </c>
      <c r="BR14" s="119">
        <f t="shared" si="1"/>
        <v>3.5486510591249187E-2</v>
      </c>
      <c r="BS14" s="118">
        <v>3006084</v>
      </c>
      <c r="BT14" s="119">
        <f t="shared" si="35"/>
        <v>5.3459656180842252E-2</v>
      </c>
      <c r="BU14" s="118">
        <v>3024983</v>
      </c>
      <c r="BV14" s="119">
        <f t="shared" si="35"/>
        <v>6.0082669390773225E-2</v>
      </c>
      <c r="BW14" s="27"/>
      <c r="BX14" s="118">
        <v>3024983</v>
      </c>
      <c r="BY14" s="118">
        <v>3053337</v>
      </c>
      <c r="BZ14" s="119">
        <f t="shared" si="2"/>
        <v>9.373275816756621E-3</v>
      </c>
      <c r="CA14" s="118">
        <v>3234881</v>
      </c>
      <c r="CB14" s="119">
        <f t="shared" si="36"/>
        <v>6.9388158545023337E-2</v>
      </c>
      <c r="CC14" s="118">
        <v>3336620</v>
      </c>
      <c r="CD14" s="119">
        <f t="shared" si="3"/>
        <v>0.10302107482918088</v>
      </c>
      <c r="CE14" s="118">
        <v>3484303</v>
      </c>
      <c r="CF14" s="119">
        <f t="shared" si="4"/>
        <v>0.15184217564197877</v>
      </c>
      <c r="CG14" s="27"/>
      <c r="CH14" s="118">
        <v>3080622</v>
      </c>
      <c r="CI14" s="118">
        <v>3291420</v>
      </c>
      <c r="CJ14" s="118">
        <v>3355987</v>
      </c>
      <c r="CK14" s="118">
        <v>3463953</v>
      </c>
      <c r="CL14" s="118">
        <v>3484303</v>
      </c>
      <c r="CM14" s="119">
        <f t="shared" si="5"/>
        <v>-0.11585703080357823</v>
      </c>
      <c r="CN14" s="119">
        <f t="shared" si="6"/>
        <v>-5.535769994744999E-2</v>
      </c>
      <c r="CO14" s="119">
        <f t="shared" si="7"/>
        <v>-3.6826877570636074E-2</v>
      </c>
      <c r="CP14" s="119">
        <f t="shared" si="8"/>
        <v>-5.8404794301758489E-3</v>
      </c>
      <c r="CR14" s="118">
        <v>3297086</v>
      </c>
      <c r="CS14" s="118">
        <v>3260092</v>
      </c>
      <c r="CT14" s="118">
        <v>3308219</v>
      </c>
      <c r="CU14" s="118">
        <v>3221555</v>
      </c>
      <c r="CV14" s="118">
        <v>3080622</v>
      </c>
      <c r="CW14" s="119">
        <f t="shared" si="37"/>
        <v>7.0266329332193234E-2</v>
      </c>
      <c r="CX14" s="119">
        <f t="shared" si="37"/>
        <v>5.8257715487326944E-2</v>
      </c>
      <c r="CY14" s="119">
        <f t="shared" si="37"/>
        <v>7.3880209905661909E-2</v>
      </c>
      <c r="CZ14" s="119">
        <f t="shared" si="37"/>
        <v>4.5748228766788079E-2</v>
      </c>
      <c r="DB14" s="118">
        <v>3164115</v>
      </c>
      <c r="DC14" s="118">
        <v>3190632</v>
      </c>
      <c r="DD14" s="118">
        <v>3278921</v>
      </c>
      <c r="DE14" s="118">
        <v>3273010</v>
      </c>
      <c r="DF14" s="118">
        <v>3297086</v>
      </c>
      <c r="DG14" s="119">
        <f t="shared" si="9"/>
        <v>-4.0329854908243257E-2</v>
      </c>
      <c r="DH14" s="119">
        <f t="shared" si="38"/>
        <v>-3.2287298541803233E-2</v>
      </c>
      <c r="DI14" s="119">
        <f t="shared" si="10"/>
        <v>-5.5094104309078018E-3</v>
      </c>
      <c r="DJ14" s="119">
        <f t="shared" si="11"/>
        <v>-7.3022056446206962E-3</v>
      </c>
      <c r="DK14" s="119"/>
      <c r="DM14" s="118" t="e">
        <v>#N/A</v>
      </c>
      <c r="DN14" s="118" t="e">
        <v>#N/A</v>
      </c>
      <c r="DO14" s="118" t="e">
        <v>#N/A</v>
      </c>
      <c r="DP14" s="118">
        <v>3056209</v>
      </c>
      <c r="DQ14" s="118">
        <v>3164115</v>
      </c>
      <c r="DR14" s="119">
        <f t="shared" si="39"/>
        <v>-3.4103058833196642E-2</v>
      </c>
    </row>
    <row r="15" spans="1:122" outlineLevel="1">
      <c r="A15" s="42" t="s">
        <v>277</v>
      </c>
      <c r="B15" s="117" t="s">
        <v>71</v>
      </c>
      <c r="C15" s="117" t="s">
        <v>72</v>
      </c>
      <c r="D15" s="117" t="s">
        <v>735</v>
      </c>
      <c r="E15" s="117"/>
      <c r="F15" s="118">
        <v>82070</v>
      </c>
      <c r="G15" s="118">
        <v>180237</v>
      </c>
      <c r="H15" s="119" t="str">
        <f t="shared" si="12"/>
        <v>N/A</v>
      </c>
      <c r="I15" s="118">
        <v>267664</v>
      </c>
      <c r="J15" s="119" t="str">
        <f t="shared" si="13"/>
        <v>N/A</v>
      </c>
      <c r="K15" s="118">
        <v>9626370</v>
      </c>
      <c r="L15" s="119" t="str">
        <f t="shared" si="14"/>
        <v>N/A</v>
      </c>
      <c r="M15" s="118">
        <v>9657536</v>
      </c>
      <c r="N15" s="119" t="str">
        <f t="shared" si="15"/>
        <v>N/A</v>
      </c>
      <c r="O15" s="27"/>
      <c r="P15" s="118">
        <v>9657536</v>
      </c>
      <c r="Q15" s="118">
        <v>3972516</v>
      </c>
      <c r="R15" s="119">
        <f t="shared" si="16"/>
        <v>-0.58866153851251501</v>
      </c>
      <c r="S15" s="118">
        <v>10663813</v>
      </c>
      <c r="T15" s="119">
        <f t="shared" si="17"/>
        <v>0.104196039238166</v>
      </c>
      <c r="U15" s="118">
        <v>8811736</v>
      </c>
      <c r="V15" s="119">
        <f t="shared" si="18"/>
        <v>-8.7579274879223901E-2</v>
      </c>
      <c r="W15" s="118">
        <v>5663422</v>
      </c>
      <c r="X15" s="119">
        <f t="shared" si="19"/>
        <v>-0.413574849733928</v>
      </c>
      <c r="Y15" s="27"/>
      <c r="Z15" s="118">
        <v>5663422</v>
      </c>
      <c r="AA15" s="118">
        <v>5651365</v>
      </c>
      <c r="AB15" s="119">
        <f t="shared" si="20"/>
        <v>-2.1289248796928506E-3</v>
      </c>
      <c r="AC15" s="118">
        <v>5644537</v>
      </c>
      <c r="AD15" s="119">
        <f t="shared" si="21"/>
        <v>-3.3345563865804229E-3</v>
      </c>
      <c r="AE15" s="118">
        <v>5647591</v>
      </c>
      <c r="AF15" s="119">
        <f t="shared" si="22"/>
        <v>-2.7953064419355966E-3</v>
      </c>
      <c r="AG15" s="118">
        <v>5544022</v>
      </c>
      <c r="AH15" s="119">
        <f t="shared" si="23"/>
        <v>-2.1082659918332025E-2</v>
      </c>
      <c r="AI15" s="27"/>
      <c r="AJ15" s="118">
        <v>5544022</v>
      </c>
      <c r="AK15" s="118">
        <v>5141987</v>
      </c>
      <c r="AL15" s="119">
        <f t="shared" si="24"/>
        <v>-7.2516847876866297E-2</v>
      </c>
      <c r="AM15" s="118">
        <v>4692009</v>
      </c>
      <c r="AN15" s="119">
        <f t="shared" si="25"/>
        <v>-0.15368138871021797</v>
      </c>
      <c r="AO15" s="118">
        <v>4574060</v>
      </c>
      <c r="AP15" s="119">
        <f t="shared" si="26"/>
        <v>-0.17495637643573569</v>
      </c>
      <c r="AQ15" s="118">
        <v>5199801</v>
      </c>
      <c r="AR15" s="119">
        <f t="shared" si="27"/>
        <v>-6.2088678580279777E-2</v>
      </c>
      <c r="AS15" s="27"/>
      <c r="AT15" s="118">
        <v>5199801</v>
      </c>
      <c r="AU15" s="118">
        <v>5526336</v>
      </c>
      <c r="AV15" s="119">
        <f t="shared" si="28"/>
        <v>6.2797595523367056E-2</v>
      </c>
      <c r="AW15" s="118">
        <v>5218248</v>
      </c>
      <c r="AX15" s="119">
        <f t="shared" si="29"/>
        <v>3.5476357652917123E-3</v>
      </c>
      <c r="AY15" s="118">
        <v>300960</v>
      </c>
      <c r="AZ15" s="119">
        <f t="shared" si="30"/>
        <v>-0.9421208619329855</v>
      </c>
      <c r="BA15" s="118">
        <v>304215</v>
      </c>
      <c r="BB15" s="119">
        <f t="shared" si="31"/>
        <v>-0.94149487643854068</v>
      </c>
      <c r="BC15" s="27"/>
      <c r="BD15" s="118">
        <v>304215</v>
      </c>
      <c r="BE15" s="118">
        <v>326824</v>
      </c>
      <c r="BF15" s="119">
        <f t="shared" si="32"/>
        <v>7.4319149285866803E-2</v>
      </c>
      <c r="BG15" s="118">
        <v>318911</v>
      </c>
      <c r="BH15" s="119">
        <f t="shared" si="32"/>
        <v>4.8307940108147207E-2</v>
      </c>
      <c r="BI15" s="118">
        <v>329097</v>
      </c>
      <c r="BJ15" s="119">
        <f t="shared" ref="BJ15" si="56">IFERROR(IF((ABS((BI15/$BD15)-1))&lt;100%,(BI15/$BD15)-1,"N/A"),"N/A")</f>
        <v>8.1790838716039538E-2</v>
      </c>
      <c r="BK15" s="118">
        <v>307797</v>
      </c>
      <c r="BL15" s="119">
        <f t="shared" ref="BL15" si="57">IFERROR(IF((ABS((BK15/$BD15)-1))&lt;100%,(BK15/$BD15)-1,"N/A"),"N/A")</f>
        <v>1.1774567329027263E-2</v>
      </c>
      <c r="BM15" s="27"/>
      <c r="BN15" s="118">
        <v>307797</v>
      </c>
      <c r="BO15" s="118">
        <v>322217</v>
      </c>
      <c r="BP15" s="119">
        <f t="shared" si="0"/>
        <v>4.6849059607468657E-2</v>
      </c>
      <c r="BQ15" s="118">
        <v>336393</v>
      </c>
      <c r="BR15" s="119">
        <f t="shared" si="1"/>
        <v>9.2905388941412648E-2</v>
      </c>
      <c r="BS15" s="118">
        <v>355154</v>
      </c>
      <c r="BT15" s="119">
        <f t="shared" si="35"/>
        <v>0.1538578998495761</v>
      </c>
      <c r="BU15" s="118">
        <v>363987</v>
      </c>
      <c r="BV15" s="119">
        <f t="shared" si="35"/>
        <v>0.18255538553007344</v>
      </c>
      <c r="BW15" s="27"/>
      <c r="BX15" s="118">
        <v>363987</v>
      </c>
      <c r="BY15" s="118">
        <v>363581</v>
      </c>
      <c r="BZ15" s="119">
        <f t="shared" si="2"/>
        <v>-1.1154244519722134E-3</v>
      </c>
      <c r="CA15" s="118">
        <v>387287</v>
      </c>
      <c r="CB15" s="119">
        <f t="shared" si="36"/>
        <v>6.401327519938893E-2</v>
      </c>
      <c r="CC15" s="118">
        <v>410699</v>
      </c>
      <c r="CD15" s="119">
        <f t="shared" si="3"/>
        <v>0.12833425369587381</v>
      </c>
      <c r="CE15" s="118">
        <v>424680</v>
      </c>
      <c r="CF15" s="119">
        <f t="shared" si="4"/>
        <v>0.16674496616637402</v>
      </c>
      <c r="CG15" s="27"/>
      <c r="CH15" s="118">
        <v>366369</v>
      </c>
      <c r="CI15" s="118">
        <v>396123</v>
      </c>
      <c r="CJ15" s="118">
        <v>408101</v>
      </c>
      <c r="CK15" s="118">
        <v>423446</v>
      </c>
      <c r="CL15" s="118">
        <v>424680</v>
      </c>
      <c r="CM15" s="119">
        <f t="shared" si="5"/>
        <v>-0.1373057360836395</v>
      </c>
      <c r="CN15" s="119">
        <f t="shared" si="6"/>
        <v>-6.7243571630404064E-2</v>
      </c>
      <c r="CO15" s="119">
        <f t="shared" si="7"/>
        <v>-3.903880568898932E-2</v>
      </c>
      <c r="CP15" s="119">
        <f t="shared" si="8"/>
        <v>-2.9057172459263647E-3</v>
      </c>
      <c r="CR15" s="118">
        <v>400714</v>
      </c>
      <c r="CS15" s="118">
        <v>400103</v>
      </c>
      <c r="CT15" s="118">
        <v>408668</v>
      </c>
      <c r="CU15" s="118">
        <v>393921</v>
      </c>
      <c r="CV15" s="118">
        <v>366369</v>
      </c>
      <c r="CW15" s="119">
        <f t="shared" si="37"/>
        <v>9.374428513329458E-2</v>
      </c>
      <c r="CX15" s="119">
        <f t="shared" si="37"/>
        <v>9.2076567613526228E-2</v>
      </c>
      <c r="CY15" s="119">
        <f t="shared" si="37"/>
        <v>0.11545463726461569</v>
      </c>
      <c r="CZ15" s="119">
        <f t="shared" si="37"/>
        <v>7.5202869238390813E-2</v>
      </c>
      <c r="DB15" s="118">
        <v>356482</v>
      </c>
      <c r="DC15" s="118">
        <v>362614</v>
      </c>
      <c r="DD15" s="118">
        <v>380193</v>
      </c>
      <c r="DE15" s="118">
        <v>389937</v>
      </c>
      <c r="DF15" s="118">
        <v>400714</v>
      </c>
      <c r="DG15" s="119">
        <f t="shared" si="9"/>
        <v>-0.11038296640496714</v>
      </c>
      <c r="DH15" s="119">
        <f t="shared" si="38"/>
        <v>-9.5080281697170532E-2</v>
      </c>
      <c r="DI15" s="119">
        <f t="shared" si="10"/>
        <v>-5.1211088207549493E-2</v>
      </c>
      <c r="DJ15" s="119">
        <f t="shared" si="11"/>
        <v>-2.6894493329406965E-2</v>
      </c>
      <c r="DK15" s="119"/>
      <c r="DM15" s="118" t="e">
        <v>#N/A</v>
      </c>
      <c r="DN15" s="118" t="e">
        <v>#N/A</v>
      </c>
      <c r="DO15" s="118" t="e">
        <v>#N/A</v>
      </c>
      <c r="DP15" s="118">
        <v>370298</v>
      </c>
      <c r="DQ15" s="118">
        <v>356482</v>
      </c>
      <c r="DR15" s="119">
        <f t="shared" si="39"/>
        <v>3.8756515055458518E-2</v>
      </c>
    </row>
    <row r="16" spans="1:122" outlineLevel="1">
      <c r="A16" s="42" t="s">
        <v>278</v>
      </c>
      <c r="B16" s="117" t="s">
        <v>73</v>
      </c>
      <c r="C16" s="117" t="s">
        <v>74</v>
      </c>
      <c r="D16" s="117" t="s">
        <v>736</v>
      </c>
      <c r="E16" s="117"/>
      <c r="F16" s="118">
        <v>3005793</v>
      </c>
      <c r="G16" s="118">
        <v>3444388</v>
      </c>
      <c r="H16" s="119">
        <f t="shared" si="12"/>
        <v>0.14591656843967638</v>
      </c>
      <c r="I16" s="118">
        <v>3453207</v>
      </c>
      <c r="J16" s="119">
        <f t="shared" si="13"/>
        <v>0.14885056955019849</v>
      </c>
      <c r="K16" s="118">
        <v>12176345</v>
      </c>
      <c r="L16" s="119" t="str">
        <f t="shared" si="14"/>
        <v>N/A</v>
      </c>
      <c r="M16" s="118">
        <v>12469894</v>
      </c>
      <c r="N16" s="119" t="str">
        <f t="shared" si="15"/>
        <v>N/A</v>
      </c>
      <c r="O16" s="27"/>
      <c r="P16" s="118">
        <v>12469894</v>
      </c>
      <c r="Q16" s="118">
        <v>12466217</v>
      </c>
      <c r="R16" s="119">
        <f t="shared" si="16"/>
        <v>-2.9487018895268946E-4</v>
      </c>
      <c r="S16" s="118">
        <v>13531668</v>
      </c>
      <c r="T16" s="119">
        <f t="shared" si="17"/>
        <v>8.5146994834118139E-2</v>
      </c>
      <c r="U16" s="118">
        <v>13546412</v>
      </c>
      <c r="V16" s="119">
        <f t="shared" si="18"/>
        <v>8.6329362543097865E-2</v>
      </c>
      <c r="W16" s="118">
        <v>12256656</v>
      </c>
      <c r="X16" s="119">
        <f t="shared" si="19"/>
        <v>-1.7100225551235693E-2</v>
      </c>
      <c r="Y16" s="27"/>
      <c r="Z16" s="118">
        <v>12256656</v>
      </c>
      <c r="AA16" s="118">
        <v>12042280</v>
      </c>
      <c r="AB16" s="119">
        <f t="shared" si="20"/>
        <v>-1.7490578180541227E-2</v>
      </c>
      <c r="AC16" s="118">
        <v>12096870</v>
      </c>
      <c r="AD16" s="119">
        <f t="shared" si="21"/>
        <v>-1.3036671666399102E-2</v>
      </c>
      <c r="AE16" s="118">
        <v>12225481</v>
      </c>
      <c r="AF16" s="119">
        <f t="shared" si="22"/>
        <v>-2.5435159475798441E-3</v>
      </c>
      <c r="AG16" s="118">
        <v>12505418</v>
      </c>
      <c r="AH16" s="119">
        <f t="shared" si="23"/>
        <v>2.029607423101365E-2</v>
      </c>
      <c r="AI16" s="27"/>
      <c r="AJ16" s="118">
        <v>12505418</v>
      </c>
      <c r="AK16" s="118">
        <v>11803092</v>
      </c>
      <c r="AL16" s="119">
        <f t="shared" si="24"/>
        <v>-5.616173725660345E-2</v>
      </c>
      <c r="AM16" s="118">
        <v>10745629</v>
      </c>
      <c r="AN16" s="119">
        <f t="shared" si="25"/>
        <v>-0.14072212540196583</v>
      </c>
      <c r="AO16" s="118">
        <v>10694519</v>
      </c>
      <c r="AP16" s="119">
        <f t="shared" si="26"/>
        <v>-0.14480915392032478</v>
      </c>
      <c r="AQ16" s="118">
        <v>12317515</v>
      </c>
      <c r="AR16" s="119">
        <f t="shared" si="27"/>
        <v>-1.5025727248781262E-2</v>
      </c>
      <c r="AS16" s="27"/>
      <c r="AT16" s="118">
        <v>12317515</v>
      </c>
      <c r="AU16" s="118">
        <v>11917520</v>
      </c>
      <c r="AV16" s="119">
        <f t="shared" si="28"/>
        <v>-3.2473676711576971E-2</v>
      </c>
      <c r="AW16" s="118">
        <v>12435528</v>
      </c>
      <c r="AX16" s="119">
        <f t="shared" si="29"/>
        <v>9.5809097857806336E-3</v>
      </c>
      <c r="AY16" s="118">
        <v>3911915</v>
      </c>
      <c r="AZ16" s="119">
        <f t="shared" si="30"/>
        <v>-0.6824103725467352</v>
      </c>
      <c r="BA16" s="118">
        <v>3845092</v>
      </c>
      <c r="BB16" s="119">
        <f t="shared" si="31"/>
        <v>-0.68783541160696782</v>
      </c>
      <c r="BC16" s="27"/>
      <c r="BD16" s="118">
        <v>3845092</v>
      </c>
      <c r="BE16" s="118">
        <v>3923514</v>
      </c>
      <c r="BF16" s="119">
        <f t="shared" si="32"/>
        <v>2.0395350748434682E-2</v>
      </c>
      <c r="BG16" s="118">
        <v>3821120</v>
      </c>
      <c r="BH16" s="119">
        <f t="shared" si="32"/>
        <v>-6.2344412045277631E-3</v>
      </c>
      <c r="BI16" s="118">
        <v>3849537</v>
      </c>
      <c r="BJ16" s="119">
        <f t="shared" ref="BJ16" si="58">IFERROR(IF((ABS((BI16/$BD16)-1))&lt;100%,(BI16/$BD16)-1,"N/A"),"N/A")</f>
        <v>1.156019153768062E-3</v>
      </c>
      <c r="BK16" s="118">
        <v>3707602</v>
      </c>
      <c r="BL16" s="119">
        <f t="shared" ref="BL16" si="59">IFERROR(IF((ABS((BK16/$BD16)-1))&lt;100%,(BK16/$BD16)-1,"N/A"),"N/A")</f>
        <v>-3.5757271867617235E-2</v>
      </c>
      <c r="BM16" s="27"/>
      <c r="BN16" s="118">
        <v>3707602</v>
      </c>
      <c r="BO16" s="118">
        <v>3817718</v>
      </c>
      <c r="BP16" s="119">
        <f t="shared" si="0"/>
        <v>2.9700059499374598E-2</v>
      </c>
      <c r="BQ16" s="118">
        <v>3835168</v>
      </c>
      <c r="BR16" s="119">
        <f t="shared" si="1"/>
        <v>3.4406605671266854E-2</v>
      </c>
      <c r="BS16" s="118">
        <v>3941416</v>
      </c>
      <c r="BT16" s="119">
        <f t="shared" si="35"/>
        <v>6.3063403245547933E-2</v>
      </c>
      <c r="BU16" s="118">
        <v>4024697</v>
      </c>
      <c r="BV16" s="119">
        <f t="shared" si="35"/>
        <v>8.5525630852502532E-2</v>
      </c>
      <c r="BW16" s="27"/>
      <c r="BX16" s="118">
        <v>4024697</v>
      </c>
      <c r="BY16" s="118">
        <v>3996857</v>
      </c>
      <c r="BZ16" s="119">
        <f t="shared" si="2"/>
        <v>-6.9172909165584606E-3</v>
      </c>
      <c r="CA16" s="118">
        <v>4135351</v>
      </c>
      <c r="CB16" s="119">
        <f t="shared" si="36"/>
        <v>2.7493746734226221E-2</v>
      </c>
      <c r="CC16" s="118">
        <v>4307227</v>
      </c>
      <c r="CD16" s="119">
        <f t="shared" si="3"/>
        <v>7.0199073371237652E-2</v>
      </c>
      <c r="CE16" s="118">
        <v>4474280</v>
      </c>
      <c r="CF16" s="119">
        <f t="shared" si="4"/>
        <v>0.11170604892740998</v>
      </c>
      <c r="CG16" s="27"/>
      <c r="CH16" s="118">
        <v>4069765</v>
      </c>
      <c r="CI16" s="118">
        <v>4319398</v>
      </c>
      <c r="CJ16" s="118">
        <v>4332950</v>
      </c>
      <c r="CK16" s="118">
        <v>4447325</v>
      </c>
      <c r="CL16" s="118">
        <v>4474280</v>
      </c>
      <c r="CM16" s="119">
        <f t="shared" si="5"/>
        <v>-9.0408959653843768E-2</v>
      </c>
      <c r="CN16" s="119">
        <f t="shared" si="6"/>
        <v>-3.4616072306605794E-2</v>
      </c>
      <c r="CO16" s="119">
        <f t="shared" si="7"/>
        <v>-3.1587205092215909E-2</v>
      </c>
      <c r="CP16" s="119">
        <f t="shared" si="8"/>
        <v>-6.0244329813958775E-3</v>
      </c>
      <c r="CR16" s="118">
        <v>4261625</v>
      </c>
      <c r="CS16" s="118">
        <v>4217520</v>
      </c>
      <c r="CT16" s="118">
        <v>4278095</v>
      </c>
      <c r="CU16" s="118">
        <v>4197005</v>
      </c>
      <c r="CV16" s="118">
        <v>4069765</v>
      </c>
      <c r="CW16" s="119">
        <f t="shared" si="37"/>
        <v>4.7142771142805628E-2</v>
      </c>
      <c r="CX16" s="119">
        <f t="shared" si="37"/>
        <v>3.630553606903586E-2</v>
      </c>
      <c r="CY16" s="119">
        <f t="shared" si="37"/>
        <v>5.1189687856669774E-2</v>
      </c>
      <c r="CZ16" s="119">
        <f t="shared" si="37"/>
        <v>3.1264704473108473E-2</v>
      </c>
      <c r="DB16" s="118">
        <v>3966437</v>
      </c>
      <c r="DC16" s="118">
        <v>3988925</v>
      </c>
      <c r="DD16" s="118">
        <v>4118432</v>
      </c>
      <c r="DE16" s="118">
        <v>4185725</v>
      </c>
      <c r="DF16" s="118">
        <v>4261625</v>
      </c>
      <c r="DG16" s="119">
        <f t="shared" si="9"/>
        <v>-6.9266535652479977E-2</v>
      </c>
      <c r="DH16" s="119">
        <f t="shared" si="38"/>
        <v>-6.398967529991495E-2</v>
      </c>
      <c r="DI16" s="119">
        <f t="shared" si="10"/>
        <v>-3.360056316545923E-2</v>
      </c>
      <c r="DJ16" s="119">
        <f t="shared" si="11"/>
        <v>-1.7810107646730966E-2</v>
      </c>
      <c r="DK16" s="119"/>
      <c r="DM16" s="118" t="e">
        <v>#N/A</v>
      </c>
      <c r="DN16" s="118" t="e">
        <v>#N/A</v>
      </c>
      <c r="DO16" s="118" t="e">
        <v>#N/A</v>
      </c>
      <c r="DP16" s="118">
        <v>3838479</v>
      </c>
      <c r="DQ16" s="118">
        <v>3966437</v>
      </c>
      <c r="DR16" s="119">
        <f t="shared" si="39"/>
        <v>-3.2260187165458531E-2</v>
      </c>
    </row>
    <row r="17" spans="1:122" outlineLevel="1">
      <c r="A17" s="42" t="s">
        <v>279</v>
      </c>
      <c r="B17" s="117" t="s">
        <v>76</v>
      </c>
      <c r="C17" s="117" t="s">
        <v>212</v>
      </c>
      <c r="D17" s="117" t="s">
        <v>737</v>
      </c>
      <c r="E17" s="117"/>
      <c r="F17" s="118">
        <v>754775</v>
      </c>
      <c r="G17" s="118">
        <v>839460</v>
      </c>
      <c r="H17" s="119">
        <f t="shared" si="12"/>
        <v>0.11219899970189795</v>
      </c>
      <c r="I17" s="118">
        <v>821254</v>
      </c>
      <c r="J17" s="119">
        <f t="shared" si="13"/>
        <v>8.8077904011129249E-2</v>
      </c>
      <c r="K17" s="118">
        <v>1128734</v>
      </c>
      <c r="L17" s="119">
        <f t="shared" si="14"/>
        <v>0.49545758669802265</v>
      </c>
      <c r="M17" s="118">
        <v>1126410</v>
      </c>
      <c r="N17" s="119">
        <f t="shared" si="15"/>
        <v>0.49237852340101362</v>
      </c>
      <c r="O17" s="27"/>
      <c r="P17" s="118">
        <v>1126410</v>
      </c>
      <c r="Q17" s="118">
        <v>1158986</v>
      </c>
      <c r="R17" s="119">
        <f t="shared" si="16"/>
        <v>2.8920197796539426E-2</v>
      </c>
      <c r="S17" s="118">
        <v>1164246</v>
      </c>
      <c r="T17" s="119">
        <f t="shared" si="17"/>
        <v>3.3589900657842175E-2</v>
      </c>
      <c r="U17" s="118">
        <v>1425269</v>
      </c>
      <c r="V17" s="119">
        <f t="shared" si="18"/>
        <v>0.26531991015704759</v>
      </c>
      <c r="W17" s="118">
        <v>1843593</v>
      </c>
      <c r="X17" s="119">
        <f t="shared" si="19"/>
        <v>0.63669800516685759</v>
      </c>
      <c r="Y17" s="27"/>
      <c r="Z17" s="118">
        <v>1843593</v>
      </c>
      <c r="AA17" s="118">
        <v>1900829</v>
      </c>
      <c r="AB17" s="119">
        <f t="shared" si="20"/>
        <v>3.1045897874422357E-2</v>
      </c>
      <c r="AC17" s="118">
        <v>1945025</v>
      </c>
      <c r="AD17" s="119">
        <f t="shared" si="21"/>
        <v>5.5018651079712377E-2</v>
      </c>
      <c r="AE17" s="118">
        <v>1957251</v>
      </c>
      <c r="AF17" s="119">
        <f t="shared" si="22"/>
        <v>6.1650266626093631E-2</v>
      </c>
      <c r="AG17" s="118">
        <v>1496873</v>
      </c>
      <c r="AH17" s="119">
        <f t="shared" si="23"/>
        <v>-0.18806753985288505</v>
      </c>
      <c r="AI17" s="27"/>
      <c r="AJ17" s="118">
        <v>1496873</v>
      </c>
      <c r="AK17" s="118">
        <v>1487303</v>
      </c>
      <c r="AL17" s="119">
        <f t="shared" si="24"/>
        <v>-6.3933279576824376E-3</v>
      </c>
      <c r="AM17" s="118">
        <v>1453201</v>
      </c>
      <c r="AN17" s="119">
        <f t="shared" si="25"/>
        <v>-2.9175487833637215E-2</v>
      </c>
      <c r="AO17" s="118">
        <v>1460440</v>
      </c>
      <c r="AP17" s="119">
        <f t="shared" si="26"/>
        <v>-2.4339406215490578E-2</v>
      </c>
      <c r="AQ17" s="118">
        <v>1633625</v>
      </c>
      <c r="AR17" s="119">
        <f t="shared" si="27"/>
        <v>9.1358451919434813E-2</v>
      </c>
      <c r="AS17" s="27"/>
      <c r="AT17" s="118">
        <v>1633625</v>
      </c>
      <c r="AU17" s="118">
        <v>1621003</v>
      </c>
      <c r="AV17" s="119">
        <f t="shared" si="28"/>
        <v>-7.7263753921493761E-3</v>
      </c>
      <c r="AW17" s="118">
        <v>1649343</v>
      </c>
      <c r="AX17" s="119">
        <f t="shared" si="29"/>
        <v>9.6215471726988078E-3</v>
      </c>
      <c r="AY17" s="118">
        <v>1617045</v>
      </c>
      <c r="AZ17" s="119">
        <f t="shared" si="30"/>
        <v>-1.014920804958297E-2</v>
      </c>
      <c r="BA17" s="118">
        <v>1626220</v>
      </c>
      <c r="BB17" s="119">
        <f t="shared" si="31"/>
        <v>-4.5328640293824662E-3</v>
      </c>
      <c r="BC17" s="27"/>
      <c r="BD17" s="118">
        <v>1626220</v>
      </c>
      <c r="BE17" s="118">
        <v>1676931</v>
      </c>
      <c r="BF17" s="119">
        <f t="shared" si="32"/>
        <v>3.1183357725276917E-2</v>
      </c>
      <c r="BG17" s="118">
        <v>1643523</v>
      </c>
      <c r="BH17" s="119">
        <f t="shared" si="32"/>
        <v>1.0640011806520633E-2</v>
      </c>
      <c r="BI17" s="118">
        <v>1623802</v>
      </c>
      <c r="BJ17" s="119">
        <f t="shared" ref="BJ17" si="60">IFERROR(IF((ABS((BI17/$BD17)-1))&lt;100%,(BI17/$BD17)-1,"N/A"),"N/A")</f>
        <v>-1.4868836934731622E-3</v>
      </c>
      <c r="BK17" s="118">
        <v>1578746</v>
      </c>
      <c r="BL17" s="119">
        <f t="shared" ref="BL17" si="61">IFERROR(IF((ABS((BK17/$BD17)-1))&lt;100%,(BK17/$BD17)-1,"N/A"),"N/A")</f>
        <v>-2.919285213562739E-2</v>
      </c>
      <c r="BM17" s="27"/>
      <c r="BN17" s="118">
        <v>1578746</v>
      </c>
      <c r="BO17" s="118">
        <v>1655773</v>
      </c>
      <c r="BP17" s="119">
        <f t="shared" si="0"/>
        <v>4.8789989016599256E-2</v>
      </c>
      <c r="BQ17" s="118">
        <v>1668252</v>
      </c>
      <c r="BR17" s="119">
        <f t="shared" si="1"/>
        <v>5.669436375452408E-2</v>
      </c>
      <c r="BS17" s="118">
        <v>1629064</v>
      </c>
      <c r="BT17" s="119">
        <f t="shared" si="35"/>
        <v>3.1872131425827899E-2</v>
      </c>
      <c r="BU17" s="118">
        <v>1656245</v>
      </c>
      <c r="BV17" s="119">
        <f t="shared" si="35"/>
        <v>4.9088960478759658E-2</v>
      </c>
      <c r="BW17" s="27"/>
      <c r="BX17" s="118">
        <v>1656245</v>
      </c>
      <c r="BY17" s="118">
        <v>1668852</v>
      </c>
      <c r="BZ17" s="119">
        <f t="shared" si="2"/>
        <v>7.6117965639141971E-3</v>
      </c>
      <c r="CA17" s="118">
        <v>1732198</v>
      </c>
      <c r="CB17" s="119">
        <f t="shared" si="36"/>
        <v>4.585855353525603E-2</v>
      </c>
      <c r="CC17" s="118">
        <v>1796224</v>
      </c>
      <c r="CD17" s="119">
        <f t="shared" si="3"/>
        <v>8.4515877783782001E-2</v>
      </c>
      <c r="CE17" s="118">
        <v>1841228</v>
      </c>
      <c r="CF17" s="119">
        <f t="shared" si="4"/>
        <v>0.11168818622848664</v>
      </c>
      <c r="CG17" s="27"/>
      <c r="CH17" s="118">
        <v>1653345</v>
      </c>
      <c r="CI17" s="118">
        <v>1783980</v>
      </c>
      <c r="CJ17" s="118">
        <v>1810138</v>
      </c>
      <c r="CK17" s="118">
        <v>1834919</v>
      </c>
      <c r="CL17" s="118">
        <v>1841228</v>
      </c>
      <c r="CM17" s="119">
        <f t="shared" si="5"/>
        <v>-0.10204222399398666</v>
      </c>
      <c r="CN17" s="119">
        <f t="shared" si="6"/>
        <v>-3.1092292752445627E-2</v>
      </c>
      <c r="CO17" s="119">
        <f t="shared" si="7"/>
        <v>-1.6885469914643902E-2</v>
      </c>
      <c r="CP17" s="119">
        <f t="shared" si="8"/>
        <v>-3.426517519829142E-3</v>
      </c>
      <c r="CR17" s="118">
        <v>1828326</v>
      </c>
      <c r="CS17" s="118">
        <v>1806944</v>
      </c>
      <c r="CT17" s="118">
        <v>1799383</v>
      </c>
      <c r="CU17" s="118">
        <v>1746654</v>
      </c>
      <c r="CV17" s="118">
        <v>1653345</v>
      </c>
      <c r="CW17" s="119">
        <f t="shared" si="37"/>
        <v>0.10583453544178623</v>
      </c>
      <c r="CX17" s="119">
        <f t="shared" si="37"/>
        <v>9.2901965409518228E-2</v>
      </c>
      <c r="CY17" s="119">
        <f t="shared" si="37"/>
        <v>8.8328812195881623E-2</v>
      </c>
      <c r="CZ17" s="119">
        <f t="shared" si="37"/>
        <v>5.6436496919880508E-2</v>
      </c>
      <c r="DB17" s="118">
        <v>1718123</v>
      </c>
      <c r="DC17" s="118">
        <v>1730627</v>
      </c>
      <c r="DD17" s="118">
        <v>1780695</v>
      </c>
      <c r="DE17" s="118">
        <v>1809370</v>
      </c>
      <c r="DF17" s="118">
        <v>1828326</v>
      </c>
      <c r="DG17" s="119">
        <f t="shared" si="9"/>
        <v>-6.0275355707898881E-2</v>
      </c>
      <c r="DH17" s="119">
        <f t="shared" si="38"/>
        <v>-5.3436312780105966E-2</v>
      </c>
      <c r="DI17" s="119">
        <f t="shared" si="10"/>
        <v>-2.6051699751576063E-2</v>
      </c>
      <c r="DJ17" s="119">
        <f t="shared" si="11"/>
        <v>-1.0367954073835839E-2</v>
      </c>
      <c r="DK17" s="119"/>
      <c r="DM17" s="118" t="e">
        <v>#N/A</v>
      </c>
      <c r="DN17" s="118" t="e">
        <v>#N/A</v>
      </c>
      <c r="DO17" s="118" t="e">
        <v>#N/A</v>
      </c>
      <c r="DP17" s="118">
        <v>1720908</v>
      </c>
      <c r="DQ17" s="118">
        <v>1718123</v>
      </c>
      <c r="DR17" s="119">
        <f t="shared" si="39"/>
        <v>1.620954960733334E-3</v>
      </c>
    </row>
    <row r="18" spans="1:122" outlineLevel="1">
      <c r="A18" s="42" t="s">
        <v>79</v>
      </c>
      <c r="B18" s="121" t="s">
        <v>79</v>
      </c>
      <c r="C18" s="121" t="s">
        <v>80</v>
      </c>
      <c r="D18" s="121" t="s">
        <v>738</v>
      </c>
      <c r="E18" s="121"/>
      <c r="F18" s="122">
        <v>0</v>
      </c>
      <c r="G18" s="122">
        <v>0</v>
      </c>
      <c r="H18" s="54" t="str">
        <f t="shared" si="12"/>
        <v>N/A</v>
      </c>
      <c r="I18" s="122">
        <v>0</v>
      </c>
      <c r="J18" s="54" t="str">
        <f t="shared" si="13"/>
        <v>N/A</v>
      </c>
      <c r="K18" s="122">
        <v>0</v>
      </c>
      <c r="L18" s="54" t="str">
        <f t="shared" si="14"/>
        <v>N/A</v>
      </c>
      <c r="M18" s="122">
        <v>0</v>
      </c>
      <c r="N18" s="54" t="str">
        <f t="shared" si="15"/>
        <v>N/A</v>
      </c>
      <c r="O18" s="27"/>
      <c r="P18" s="122">
        <v>0</v>
      </c>
      <c r="Q18" s="122">
        <v>0</v>
      </c>
      <c r="R18" s="54" t="str">
        <f t="shared" si="16"/>
        <v>N/A</v>
      </c>
      <c r="S18" s="122">
        <v>0</v>
      </c>
      <c r="T18" s="54" t="str">
        <f t="shared" si="17"/>
        <v>N/A</v>
      </c>
      <c r="U18" s="122">
        <v>0</v>
      </c>
      <c r="V18" s="54" t="str">
        <f t="shared" si="18"/>
        <v>N/A</v>
      </c>
      <c r="W18" s="122">
        <v>0</v>
      </c>
      <c r="X18" s="54" t="str">
        <f t="shared" si="19"/>
        <v>N/A</v>
      </c>
      <c r="Y18" s="27"/>
      <c r="Z18" s="122">
        <v>0</v>
      </c>
      <c r="AA18" s="122">
        <v>0</v>
      </c>
      <c r="AB18" s="54" t="str">
        <f t="shared" si="20"/>
        <v>N/A</v>
      </c>
      <c r="AC18" s="122">
        <v>0</v>
      </c>
      <c r="AD18" s="54" t="str">
        <f t="shared" si="21"/>
        <v>N/A</v>
      </c>
      <c r="AE18" s="122">
        <v>0</v>
      </c>
      <c r="AF18" s="54" t="str">
        <f t="shared" si="22"/>
        <v>N/A</v>
      </c>
      <c r="AG18" s="122">
        <v>0</v>
      </c>
      <c r="AH18" s="54" t="str">
        <f t="shared" si="23"/>
        <v>N/A</v>
      </c>
      <c r="AI18" s="27"/>
      <c r="AJ18" s="122">
        <v>0</v>
      </c>
      <c r="AK18" s="122">
        <v>0</v>
      </c>
      <c r="AL18" s="54" t="str">
        <f t="shared" si="24"/>
        <v>N/A</v>
      </c>
      <c r="AM18" s="122">
        <v>0</v>
      </c>
      <c r="AN18" s="54" t="str">
        <f t="shared" si="25"/>
        <v>N/A</v>
      </c>
      <c r="AO18" s="122">
        <v>0</v>
      </c>
      <c r="AP18" s="54" t="str">
        <f t="shared" si="26"/>
        <v>N/A</v>
      </c>
      <c r="AQ18" s="122">
        <v>5141400</v>
      </c>
      <c r="AR18" s="54" t="str">
        <f t="shared" si="27"/>
        <v>N/A</v>
      </c>
      <c r="AS18" s="27"/>
      <c r="AT18" s="122">
        <v>5141400</v>
      </c>
      <c r="AU18" s="122">
        <v>4505455</v>
      </c>
      <c r="AV18" s="54">
        <f t="shared" si="28"/>
        <v>-0.12369101801065863</v>
      </c>
      <c r="AW18" s="122">
        <v>4986307</v>
      </c>
      <c r="AX18" s="54">
        <f t="shared" si="29"/>
        <v>-3.0165519119305984E-2</v>
      </c>
      <c r="AY18" s="122">
        <v>1142142</v>
      </c>
      <c r="AZ18" s="54">
        <f t="shared" si="30"/>
        <v>-0.77785389193604848</v>
      </c>
      <c r="BA18" s="122">
        <v>1303648</v>
      </c>
      <c r="BB18" s="54">
        <f t="shared" si="31"/>
        <v>-0.74644104718559146</v>
      </c>
      <c r="BC18" s="27"/>
      <c r="BD18" s="122">
        <v>1303648</v>
      </c>
      <c r="BE18" s="122">
        <v>1276959</v>
      </c>
      <c r="BF18" s="54">
        <f t="shared" si="32"/>
        <v>-2.0472550872628226E-2</v>
      </c>
      <c r="BG18" s="122">
        <v>1858148</v>
      </c>
      <c r="BH18" s="54">
        <f t="shared" si="32"/>
        <v>0.42534487837207591</v>
      </c>
      <c r="BI18" s="122">
        <v>1360174</v>
      </c>
      <c r="BJ18" s="54">
        <f t="shared" ref="BJ18" si="62">IFERROR(IF((ABS((BI18/$BD18)-1))&lt;100%,(BI18/$BD18)-1,"N/A"),"N/A")</f>
        <v>4.3359864012371352E-2</v>
      </c>
      <c r="BK18" s="122">
        <v>1317545</v>
      </c>
      <c r="BL18" s="54">
        <f t="shared" ref="BL18" si="63">IFERROR(IF((ABS((BK18/$BD18)-1))&lt;100%,(BK18/$BD18)-1,"N/A"),"N/A")</f>
        <v>1.0660086158226667E-2</v>
      </c>
      <c r="BM18" s="27"/>
      <c r="BN18" s="122">
        <v>1317545</v>
      </c>
      <c r="BO18" s="122">
        <v>1323591</v>
      </c>
      <c r="BP18" s="54">
        <f t="shared" si="0"/>
        <v>4.588837572910176E-3</v>
      </c>
      <c r="BQ18" s="122">
        <v>1305758</v>
      </c>
      <c r="BR18" s="54">
        <f t="shared" si="1"/>
        <v>-8.9461840013054239E-3</v>
      </c>
      <c r="BS18" s="122">
        <v>1282236</v>
      </c>
      <c r="BT18" s="54">
        <f t="shared" si="35"/>
        <v>-2.6799084661244921E-2</v>
      </c>
      <c r="BU18" s="122">
        <v>1370512</v>
      </c>
      <c r="BV18" s="54">
        <f t="shared" si="35"/>
        <v>4.0201283447624192E-2</v>
      </c>
      <c r="BW18" s="27"/>
      <c r="BX18" s="122">
        <v>1370512</v>
      </c>
      <c r="BY18" s="122">
        <v>1441077</v>
      </c>
      <c r="BZ18" s="54">
        <f t="shared" si="2"/>
        <v>5.1488057018107103E-2</v>
      </c>
      <c r="CA18" s="122">
        <v>1421952</v>
      </c>
      <c r="CB18" s="54">
        <f t="shared" si="36"/>
        <v>3.7533418167808863E-2</v>
      </c>
      <c r="CC18" s="122">
        <v>1433866</v>
      </c>
      <c r="CD18" s="54">
        <f t="shared" si="3"/>
        <v>4.622651972401548E-2</v>
      </c>
      <c r="CE18" s="122">
        <v>1443469</v>
      </c>
      <c r="CF18" s="54">
        <f t="shared" si="4"/>
        <v>5.3233390149082904E-2</v>
      </c>
      <c r="CG18" s="27"/>
      <c r="CH18" s="122">
        <v>1361253</v>
      </c>
      <c r="CI18" s="122">
        <v>1374945</v>
      </c>
      <c r="CJ18" s="122">
        <v>1411428</v>
      </c>
      <c r="CK18" s="122">
        <v>1467266</v>
      </c>
      <c r="CL18" s="122">
        <v>1443469</v>
      </c>
      <c r="CM18" s="54">
        <f t="shared" si="5"/>
        <v>-5.6957232888271259E-2</v>
      </c>
      <c r="CN18" s="54">
        <f t="shared" si="6"/>
        <v>-4.7471750345868147E-2</v>
      </c>
      <c r="CO18" s="54">
        <f t="shared" si="7"/>
        <v>-2.2197220723132904E-2</v>
      </c>
      <c r="CP18" s="54">
        <f t="shared" si="8"/>
        <v>1.6485979262457207E-2</v>
      </c>
      <c r="CR18" s="122">
        <v>1728352</v>
      </c>
      <c r="CS18" s="122">
        <v>1689338</v>
      </c>
      <c r="CT18" s="122">
        <v>1765471</v>
      </c>
      <c r="CU18" s="122">
        <v>1790441</v>
      </c>
      <c r="CV18" s="122">
        <v>1361253</v>
      </c>
      <c r="CW18" s="54">
        <f t="shared" si="37"/>
        <v>0.26967727527505914</v>
      </c>
      <c r="CX18" s="54">
        <f t="shared" si="37"/>
        <v>0.24101691603250819</v>
      </c>
      <c r="CY18" s="54">
        <f t="shared" si="37"/>
        <v>0.29694553473895002</v>
      </c>
      <c r="CZ18" s="54">
        <f t="shared" si="37"/>
        <v>0.31528892865617197</v>
      </c>
      <c r="DB18" s="122">
        <v>1745480</v>
      </c>
      <c r="DC18" s="122">
        <v>1772890</v>
      </c>
      <c r="DD18" s="122">
        <v>1745583</v>
      </c>
      <c r="DE18" s="122">
        <v>1716143</v>
      </c>
      <c r="DF18" s="122">
        <v>1728352</v>
      </c>
      <c r="DG18" s="54">
        <f t="shared" si="9"/>
        <v>9.9100183295994793E-3</v>
      </c>
      <c r="DH18" s="54">
        <f t="shared" si="38"/>
        <v>2.5769056303345694E-2</v>
      </c>
      <c r="DI18" s="54">
        <f t="shared" si="10"/>
        <v>9.9696126714927669E-3</v>
      </c>
      <c r="DJ18" s="54">
        <f t="shared" si="11"/>
        <v>-7.0639545648109037E-3</v>
      </c>
      <c r="DK18" s="54"/>
      <c r="DM18" s="122" t="e">
        <v>#N/A</v>
      </c>
      <c r="DN18" s="122" t="e">
        <v>#N/A</v>
      </c>
      <c r="DO18" s="122" t="e">
        <v>#N/A</v>
      </c>
      <c r="DP18" s="122">
        <v>1650399</v>
      </c>
      <c r="DQ18" s="122">
        <v>1745480</v>
      </c>
      <c r="DR18" s="119">
        <f t="shared" si="39"/>
        <v>-5.4472695189861864E-2</v>
      </c>
    </row>
    <row r="19" spans="1:122" outlineLevel="1">
      <c r="A19" s="42" t="s">
        <v>281</v>
      </c>
      <c r="B19" s="117" t="s">
        <v>81</v>
      </c>
      <c r="C19" s="117" t="s">
        <v>82</v>
      </c>
      <c r="D19" s="117" t="s">
        <v>739</v>
      </c>
      <c r="E19" s="117"/>
      <c r="F19" s="118">
        <v>1052157</v>
      </c>
      <c r="G19" s="118">
        <v>12445</v>
      </c>
      <c r="H19" s="119">
        <f t="shared" si="12"/>
        <v>-0.98817191730891873</v>
      </c>
      <c r="I19" s="118">
        <v>7827</v>
      </c>
      <c r="J19" s="119">
        <f t="shared" si="13"/>
        <v>-0.99256099612510296</v>
      </c>
      <c r="K19" s="118">
        <v>379830</v>
      </c>
      <c r="L19" s="119">
        <f t="shared" si="14"/>
        <v>-0.63899874258309364</v>
      </c>
      <c r="M19" s="118">
        <v>304102</v>
      </c>
      <c r="N19" s="119">
        <f t="shared" si="15"/>
        <v>-0.71097279208331077</v>
      </c>
      <c r="O19" s="27"/>
      <c r="P19" s="118">
        <v>304102</v>
      </c>
      <c r="Q19" s="118">
        <v>353064</v>
      </c>
      <c r="R19" s="119">
        <f t="shared" si="16"/>
        <v>0.16100518904841143</v>
      </c>
      <c r="S19" s="118">
        <v>403234</v>
      </c>
      <c r="T19" s="119">
        <f t="shared" si="17"/>
        <v>0.32598272947892482</v>
      </c>
      <c r="U19" s="118">
        <v>413694</v>
      </c>
      <c r="V19" s="119">
        <f t="shared" si="18"/>
        <v>0.36037908333388136</v>
      </c>
      <c r="W19" s="118">
        <v>1068087</v>
      </c>
      <c r="X19" s="119" t="str">
        <f t="shared" si="19"/>
        <v>N/A</v>
      </c>
      <c r="Y19" s="27"/>
      <c r="Z19" s="118">
        <v>1068087</v>
      </c>
      <c r="AA19" s="118">
        <v>998765</v>
      </c>
      <c r="AB19" s="119">
        <f t="shared" si="20"/>
        <v>-6.4902952662095892E-2</v>
      </c>
      <c r="AC19" s="118">
        <v>925629</v>
      </c>
      <c r="AD19" s="119">
        <f t="shared" si="21"/>
        <v>-0.13337677548739002</v>
      </c>
      <c r="AE19" s="118">
        <v>915086</v>
      </c>
      <c r="AF19" s="119">
        <f t="shared" si="22"/>
        <v>-0.14324769424213568</v>
      </c>
      <c r="AG19" s="118">
        <v>817299</v>
      </c>
      <c r="AH19" s="119">
        <f t="shared" si="23"/>
        <v>-0.23480109766339263</v>
      </c>
      <c r="AI19" s="27"/>
      <c r="AJ19" s="118">
        <v>817299</v>
      </c>
      <c r="AK19" s="118">
        <v>741287</v>
      </c>
      <c r="AL19" s="119">
        <f t="shared" si="24"/>
        <v>-9.3003906770961375E-2</v>
      </c>
      <c r="AM19" s="118">
        <v>695077</v>
      </c>
      <c r="AN19" s="119">
        <f t="shared" si="25"/>
        <v>-0.14954380220702579</v>
      </c>
      <c r="AO19" s="118">
        <v>676782</v>
      </c>
      <c r="AP19" s="119">
        <f t="shared" si="26"/>
        <v>-0.17192851086322136</v>
      </c>
      <c r="AQ19" s="118">
        <v>804400</v>
      </c>
      <c r="AR19" s="119">
        <f t="shared" si="27"/>
        <v>-1.5782473733602975E-2</v>
      </c>
      <c r="AS19" s="27"/>
      <c r="AT19" s="118">
        <v>804400</v>
      </c>
      <c r="AU19" s="118">
        <v>739916</v>
      </c>
      <c r="AV19" s="119">
        <f t="shared" si="28"/>
        <v>-8.0164097463948258E-2</v>
      </c>
      <c r="AW19" s="118">
        <v>758740</v>
      </c>
      <c r="AX19" s="119">
        <f t="shared" si="29"/>
        <v>-5.6762804574838399E-2</v>
      </c>
      <c r="AY19" s="118">
        <v>225000</v>
      </c>
      <c r="AZ19" s="119">
        <f t="shared" si="30"/>
        <v>-0.72028841372451513</v>
      </c>
      <c r="BA19" s="118">
        <v>210487</v>
      </c>
      <c r="BB19" s="119">
        <f t="shared" si="31"/>
        <v>-0.73833043262058684</v>
      </c>
      <c r="BC19" s="27"/>
      <c r="BD19" s="118">
        <v>210487</v>
      </c>
      <c r="BE19" s="118">
        <v>197090</v>
      </c>
      <c r="BF19" s="119">
        <f t="shared" si="32"/>
        <v>-6.364763619605962E-2</v>
      </c>
      <c r="BG19" s="118">
        <v>195050</v>
      </c>
      <c r="BH19" s="119">
        <f t="shared" si="32"/>
        <v>-7.3339446141566955E-2</v>
      </c>
      <c r="BI19" s="118">
        <v>260888</v>
      </c>
      <c r="BJ19" s="119">
        <f t="shared" ref="BJ19" si="64">IFERROR(IF((ABS((BI19/$BD19)-1))&lt;100%,(BI19/$BD19)-1,"N/A"),"N/A")</f>
        <v>0.23944946718799742</v>
      </c>
      <c r="BK19" s="118">
        <v>267657</v>
      </c>
      <c r="BL19" s="119">
        <f t="shared" ref="BL19" si="65">IFERROR(IF((ABS((BK19/$BD19)-1))&lt;100%,(BK19/$BD19)-1,"N/A"),"N/A")</f>
        <v>0.27160822283561448</v>
      </c>
      <c r="BM19" s="27"/>
      <c r="BN19" s="118">
        <v>267657</v>
      </c>
      <c r="BO19" s="118">
        <v>295075</v>
      </c>
      <c r="BP19" s="119">
        <f t="shared" si="0"/>
        <v>0.10243707431526161</v>
      </c>
      <c r="BQ19" s="118">
        <v>285957</v>
      </c>
      <c r="BR19" s="119">
        <f t="shared" si="1"/>
        <v>6.8371086876113818E-2</v>
      </c>
      <c r="BS19" s="118">
        <v>297728</v>
      </c>
      <c r="BT19" s="119">
        <f t="shared" si="35"/>
        <v>0.11234901384981533</v>
      </c>
      <c r="BU19" s="118">
        <v>289391</v>
      </c>
      <c r="BV19" s="119">
        <f t="shared" si="35"/>
        <v>8.1200940009041433E-2</v>
      </c>
      <c r="BW19" s="27"/>
      <c r="BX19" s="118">
        <v>289391</v>
      </c>
      <c r="BY19" s="118">
        <v>296072</v>
      </c>
      <c r="BZ19" s="119">
        <f t="shared" si="2"/>
        <v>2.3086412500734399E-2</v>
      </c>
      <c r="CA19" s="118">
        <v>297129</v>
      </c>
      <c r="CB19" s="119">
        <f t="shared" si="36"/>
        <v>2.6738910332387622E-2</v>
      </c>
      <c r="CC19" s="118">
        <v>305884</v>
      </c>
      <c r="CD19" s="119">
        <f t="shared" si="3"/>
        <v>5.6992097197217539E-2</v>
      </c>
      <c r="CE19" s="118">
        <v>300021</v>
      </c>
      <c r="CF19" s="119">
        <f t="shared" si="4"/>
        <v>3.6732310265350288E-2</v>
      </c>
      <c r="CG19" s="27"/>
      <c r="CH19" s="118">
        <v>232558</v>
      </c>
      <c r="CI19" s="118">
        <v>260592</v>
      </c>
      <c r="CJ19" s="118">
        <v>285016</v>
      </c>
      <c r="CK19" s="118">
        <v>283229</v>
      </c>
      <c r="CL19" s="118">
        <v>300021</v>
      </c>
      <c r="CM19" s="119">
        <f t="shared" si="5"/>
        <v>-0.22486092640181854</v>
      </c>
      <c r="CN19" s="119">
        <f t="shared" si="6"/>
        <v>-0.13142080054396188</v>
      </c>
      <c r="CO19" s="119">
        <f t="shared" si="7"/>
        <v>-5.0013165745064536E-2</v>
      </c>
      <c r="CP19" s="119">
        <f t="shared" si="8"/>
        <v>-5.5969415474250162E-2</v>
      </c>
      <c r="CR19" s="118">
        <v>291554</v>
      </c>
      <c r="CS19" s="118">
        <v>295186</v>
      </c>
      <c r="CT19" s="118">
        <v>275386</v>
      </c>
      <c r="CU19" s="118">
        <v>262998</v>
      </c>
      <c r="CV19" s="118">
        <v>232558</v>
      </c>
      <c r="CW19" s="119">
        <f t="shared" si="37"/>
        <v>0.25368295220977122</v>
      </c>
      <c r="CX19" s="119">
        <f t="shared" si="37"/>
        <v>0.26930056158033699</v>
      </c>
      <c r="CY19" s="119">
        <f t="shared" si="37"/>
        <v>0.18416051049630622</v>
      </c>
      <c r="CZ19" s="119">
        <f t="shared" si="37"/>
        <v>0.1308920785352472</v>
      </c>
      <c r="DB19" s="118">
        <v>323560</v>
      </c>
      <c r="DC19" s="118">
        <v>317808</v>
      </c>
      <c r="DD19" s="118">
        <v>315966</v>
      </c>
      <c r="DE19" s="118">
        <v>301623</v>
      </c>
      <c r="DF19" s="118">
        <v>291554</v>
      </c>
      <c r="DG19" s="119">
        <f t="shared" si="9"/>
        <v>0.10977726253112641</v>
      </c>
      <c r="DH19" s="119">
        <f t="shared" si="38"/>
        <v>9.0048498734368154E-2</v>
      </c>
      <c r="DI19" s="119">
        <f t="shared" si="10"/>
        <v>8.3730629660371703E-2</v>
      </c>
      <c r="DJ19" s="119">
        <f t="shared" si="11"/>
        <v>3.453562633337226E-2</v>
      </c>
      <c r="DK19" s="119"/>
      <c r="DM19" s="118" t="e">
        <v>#N/A</v>
      </c>
      <c r="DN19" s="118" t="e">
        <v>#N/A</v>
      </c>
      <c r="DO19" s="118" t="e">
        <v>#N/A</v>
      </c>
      <c r="DP19" s="118">
        <v>342169</v>
      </c>
      <c r="DQ19" s="118">
        <v>323560</v>
      </c>
      <c r="DR19" s="119">
        <f t="shared" si="39"/>
        <v>5.7513289652614707E-2</v>
      </c>
    </row>
    <row r="20" spans="1:122" outlineLevel="1">
      <c r="A20" s="42" t="s">
        <v>649</v>
      </c>
      <c r="B20" s="117" t="s">
        <v>208</v>
      </c>
      <c r="C20" s="117" t="s">
        <v>210</v>
      </c>
      <c r="D20" s="117" t="s">
        <v>740</v>
      </c>
      <c r="E20" s="117"/>
      <c r="F20" s="118">
        <v>28719</v>
      </c>
      <c r="G20" s="118">
        <v>61991</v>
      </c>
      <c r="H20" s="119" t="str">
        <f t="shared" si="12"/>
        <v>N/A</v>
      </c>
      <c r="I20" s="118">
        <v>59052</v>
      </c>
      <c r="J20" s="119" t="str">
        <f t="shared" si="13"/>
        <v>N/A</v>
      </c>
      <c r="K20" s="118">
        <v>419464</v>
      </c>
      <c r="L20" s="119" t="str">
        <f t="shared" si="14"/>
        <v>N/A</v>
      </c>
      <c r="M20" s="118">
        <v>399048</v>
      </c>
      <c r="N20" s="119" t="str">
        <f t="shared" si="15"/>
        <v>N/A</v>
      </c>
      <c r="O20" s="27"/>
      <c r="P20" s="118">
        <v>399048</v>
      </c>
      <c r="Q20" s="118">
        <v>2425596</v>
      </c>
      <c r="R20" s="119" t="str">
        <f t="shared" si="16"/>
        <v>N/A</v>
      </c>
      <c r="S20" s="118">
        <v>2073217</v>
      </c>
      <c r="T20" s="119" t="str">
        <f t="shared" si="17"/>
        <v>N/A</v>
      </c>
      <c r="U20" s="118">
        <v>1689424</v>
      </c>
      <c r="V20" s="119" t="str">
        <f t="shared" si="18"/>
        <v>N/A</v>
      </c>
      <c r="W20" s="118">
        <v>1456866</v>
      </c>
      <c r="X20" s="119" t="str">
        <f t="shared" si="19"/>
        <v>N/A</v>
      </c>
      <c r="Y20" s="27"/>
      <c r="Z20" s="118">
        <v>1456866</v>
      </c>
      <c r="AA20" s="118">
        <v>1424705</v>
      </c>
      <c r="AB20" s="119">
        <f t="shared" si="20"/>
        <v>-2.2075468848885227E-2</v>
      </c>
      <c r="AC20" s="118">
        <v>1560137</v>
      </c>
      <c r="AD20" s="119">
        <f t="shared" si="21"/>
        <v>7.0885723189366701E-2</v>
      </c>
      <c r="AE20" s="118">
        <v>0</v>
      </c>
      <c r="AF20" s="119" t="str">
        <f t="shared" si="22"/>
        <v>N/A</v>
      </c>
      <c r="AG20" s="118">
        <v>471490</v>
      </c>
      <c r="AH20" s="119">
        <f t="shared" si="23"/>
        <v>-0.67636694109135642</v>
      </c>
      <c r="AI20" s="27"/>
      <c r="AJ20" s="118">
        <v>471490</v>
      </c>
      <c r="AK20" s="118">
        <v>1576808</v>
      </c>
      <c r="AL20" s="119" t="str">
        <f t="shared" si="24"/>
        <v>N/A</v>
      </c>
      <c r="AM20" s="118">
        <v>1730349</v>
      </c>
      <c r="AN20" s="119" t="str">
        <f t="shared" si="25"/>
        <v>N/A</v>
      </c>
      <c r="AO20" s="118">
        <v>1766631</v>
      </c>
      <c r="AP20" s="119" t="str">
        <f t="shared" si="26"/>
        <v>N/A</v>
      </c>
      <c r="AQ20" s="118">
        <v>133991</v>
      </c>
      <c r="AR20" s="119">
        <f t="shared" si="27"/>
        <v>-0.7158136970031177</v>
      </c>
      <c r="AS20" s="27"/>
      <c r="AT20" s="118">
        <v>133991</v>
      </c>
      <c r="AU20" s="118">
        <v>1336408</v>
      </c>
      <c r="AV20" s="119" t="str">
        <f t="shared" si="28"/>
        <v>N/A</v>
      </c>
      <c r="AW20" s="118">
        <v>779502</v>
      </c>
      <c r="AX20" s="119" t="str">
        <f t="shared" si="29"/>
        <v>N/A</v>
      </c>
      <c r="AY20" s="118">
        <v>176342</v>
      </c>
      <c r="AZ20" s="119">
        <f t="shared" si="30"/>
        <v>0.31607346762095956</v>
      </c>
      <c r="BA20" s="118">
        <v>177269</v>
      </c>
      <c r="BB20" s="119">
        <f t="shared" si="31"/>
        <v>0.32299184273570614</v>
      </c>
      <c r="BC20" s="27"/>
      <c r="BD20" s="118">
        <v>177269</v>
      </c>
      <c r="BE20" s="118">
        <v>184840</v>
      </c>
      <c r="BF20" s="119">
        <f t="shared" si="32"/>
        <v>4.2709103114475733E-2</v>
      </c>
      <c r="BG20" s="118">
        <v>207671</v>
      </c>
      <c r="BH20" s="119">
        <f t="shared" si="32"/>
        <v>0.17150206747936747</v>
      </c>
      <c r="BI20" s="118">
        <v>235173</v>
      </c>
      <c r="BJ20" s="119">
        <f t="shared" ref="BJ20" si="66">IFERROR(IF((ABS((BI20/$BD20)-1))&lt;100%,(BI20/$BD20)-1,"N/A"),"N/A")</f>
        <v>0.32664481663460609</v>
      </c>
      <c r="BK20" s="118">
        <v>234712</v>
      </c>
      <c r="BL20" s="119">
        <f t="shared" ref="BL20" si="67">IFERROR(IF((ABS((BK20/$BD20)-1))&lt;100%,(BK20/$BD20)-1,"N/A"),"N/A")</f>
        <v>0.32404424913549468</v>
      </c>
      <c r="BM20" s="27"/>
      <c r="BN20" s="118">
        <v>234712</v>
      </c>
      <c r="BO20" s="118">
        <v>214384</v>
      </c>
      <c r="BP20" s="119">
        <f t="shared" si="0"/>
        <v>-8.6608268857152559E-2</v>
      </c>
      <c r="BQ20" s="118">
        <v>203242</v>
      </c>
      <c r="BR20" s="119">
        <f t="shared" si="1"/>
        <v>-0.13407921197041484</v>
      </c>
      <c r="BS20" s="118">
        <v>216940</v>
      </c>
      <c r="BT20" s="119">
        <f t="shared" si="35"/>
        <v>-7.5718327141347741E-2</v>
      </c>
      <c r="BU20" s="118">
        <v>205161</v>
      </c>
      <c r="BV20" s="119">
        <f t="shared" si="35"/>
        <v>-0.12590323460240638</v>
      </c>
      <c r="BW20" s="27"/>
      <c r="BX20" s="118">
        <v>205161</v>
      </c>
      <c r="BY20" s="118">
        <v>176207</v>
      </c>
      <c r="BZ20" s="119">
        <f t="shared" si="2"/>
        <v>-0.14112818713108244</v>
      </c>
      <c r="CA20" s="118">
        <v>180415</v>
      </c>
      <c r="CB20" s="119">
        <f t="shared" si="36"/>
        <v>-0.12061746628257808</v>
      </c>
      <c r="CC20" s="118">
        <v>175064</v>
      </c>
      <c r="CD20" s="119">
        <f t="shared" si="3"/>
        <v>-0.14669942142999892</v>
      </c>
      <c r="CE20" s="118">
        <v>142589</v>
      </c>
      <c r="CF20" s="119">
        <f t="shared" si="4"/>
        <v>-0.30498973976535504</v>
      </c>
      <c r="CG20" s="27"/>
      <c r="CH20" s="118">
        <v>197692</v>
      </c>
      <c r="CI20" s="118">
        <v>197351</v>
      </c>
      <c r="CJ20" s="118">
        <v>176779</v>
      </c>
      <c r="CK20" s="118">
        <v>153138</v>
      </c>
      <c r="CL20" s="118">
        <v>142589</v>
      </c>
      <c r="CM20" s="119">
        <f t="shared" si="5"/>
        <v>0.38644635981737729</v>
      </c>
      <c r="CN20" s="119">
        <f t="shared" si="6"/>
        <v>0.38405487099285351</v>
      </c>
      <c r="CO20" s="119">
        <f t="shared" si="7"/>
        <v>0.23978006718610834</v>
      </c>
      <c r="CP20" s="119">
        <f t="shared" si="8"/>
        <v>7.3981863958650473E-2</v>
      </c>
      <c r="CR20" s="118">
        <v>253085</v>
      </c>
      <c r="CS20" s="118">
        <v>312484</v>
      </c>
      <c r="CT20" s="118">
        <v>297358</v>
      </c>
      <c r="CU20" s="118">
        <v>239232</v>
      </c>
      <c r="CV20" s="118">
        <v>197692</v>
      </c>
      <c r="CW20" s="119">
        <f t="shared" si="37"/>
        <v>0.28019849058130819</v>
      </c>
      <c r="CX20" s="119">
        <f t="shared" si="37"/>
        <v>0.58066082593124668</v>
      </c>
      <c r="CY20" s="119">
        <f t="shared" si="37"/>
        <v>0.50414786637800213</v>
      </c>
      <c r="CZ20" s="119">
        <f t="shared" si="37"/>
        <v>0.21012484066123061</v>
      </c>
      <c r="DB20" s="118">
        <v>204849</v>
      </c>
      <c r="DC20" s="118">
        <v>221054</v>
      </c>
      <c r="DD20" s="118">
        <v>250141</v>
      </c>
      <c r="DE20" s="118">
        <v>269158</v>
      </c>
      <c r="DF20" s="118">
        <v>253085</v>
      </c>
      <c r="DG20" s="119">
        <f t="shared" si="9"/>
        <v>-0.19059209356540296</v>
      </c>
      <c r="DH20" s="119">
        <f t="shared" si="38"/>
        <v>-0.12656222217831958</v>
      </c>
      <c r="DI20" s="119">
        <f t="shared" si="10"/>
        <v>-1.1632455499140604E-2</v>
      </c>
      <c r="DJ20" s="119">
        <f t="shared" si="11"/>
        <v>6.3508307485627302E-2</v>
      </c>
      <c r="DK20" s="119"/>
      <c r="DM20" s="118" t="e">
        <v>#N/A</v>
      </c>
      <c r="DN20" s="118" t="e">
        <v>#N/A</v>
      </c>
      <c r="DO20" s="118" t="e">
        <v>#N/A</v>
      </c>
      <c r="DP20" s="118">
        <v>144984</v>
      </c>
      <c r="DQ20" s="118">
        <v>204849</v>
      </c>
      <c r="DR20" s="119">
        <f t="shared" si="39"/>
        <v>-0.29223964969318861</v>
      </c>
    </row>
    <row r="21" spans="1:122" hidden="1" outlineLevel="2">
      <c r="A21" s="42" t="s">
        <v>57</v>
      </c>
      <c r="B21" s="117" t="s">
        <v>57</v>
      </c>
      <c r="C21" s="117" t="s">
        <v>58</v>
      </c>
      <c r="D21" s="117" t="s">
        <v>730</v>
      </c>
      <c r="E21" s="117"/>
      <c r="F21" s="118">
        <v>0</v>
      </c>
      <c r="G21" s="118">
        <v>0</v>
      </c>
      <c r="H21" s="119" t="str">
        <f t="shared" si="12"/>
        <v>N/A</v>
      </c>
      <c r="I21" s="118">
        <v>0</v>
      </c>
      <c r="J21" s="119" t="str">
        <f t="shared" si="13"/>
        <v>N/A</v>
      </c>
      <c r="K21" s="118">
        <v>2088637</v>
      </c>
      <c r="L21" s="119" t="str">
        <f t="shared" si="14"/>
        <v>N/A</v>
      </c>
      <c r="M21" s="118">
        <v>1963916</v>
      </c>
      <c r="N21" s="119" t="str">
        <f t="shared" si="15"/>
        <v>N/A</v>
      </c>
      <c r="O21" s="27"/>
      <c r="P21" s="118">
        <v>1963916</v>
      </c>
      <c r="Q21" s="118">
        <v>2044180</v>
      </c>
      <c r="R21" s="119">
        <f t="shared" si="16"/>
        <v>4.0869365084861053E-2</v>
      </c>
      <c r="S21" s="118">
        <v>2250999</v>
      </c>
      <c r="T21" s="119">
        <f t="shared" si="17"/>
        <v>0.14617885897360172</v>
      </c>
      <c r="U21" s="118">
        <v>2007709</v>
      </c>
      <c r="V21" s="119">
        <f t="shared" si="18"/>
        <v>2.2298815224276458E-2</v>
      </c>
      <c r="W21" s="118">
        <v>581947</v>
      </c>
      <c r="X21" s="119">
        <f t="shared" si="19"/>
        <v>-0.70368029997209658</v>
      </c>
      <c r="Y21" s="27"/>
      <c r="Z21" s="118">
        <v>581947</v>
      </c>
      <c r="AA21" s="118">
        <v>601971</v>
      </c>
      <c r="AB21" s="119">
        <f t="shared" si="20"/>
        <v>3.440863171388453E-2</v>
      </c>
      <c r="AC21" s="118">
        <v>1178457</v>
      </c>
      <c r="AD21" s="119" t="str">
        <f t="shared" si="21"/>
        <v>N/A</v>
      </c>
      <c r="AE21" s="118">
        <v>1244388</v>
      </c>
      <c r="AF21" s="119" t="str">
        <f t="shared" si="22"/>
        <v>N/A</v>
      </c>
      <c r="AG21" s="118">
        <v>1575743</v>
      </c>
      <c r="AH21" s="119" t="str">
        <f t="shared" si="23"/>
        <v>N/A</v>
      </c>
      <c r="AI21" s="27"/>
      <c r="AJ21" s="118">
        <v>1575743</v>
      </c>
      <c r="AK21" s="118">
        <v>1492606</v>
      </c>
      <c r="AL21" s="119">
        <f t="shared" si="24"/>
        <v>-5.2760507265461443E-2</v>
      </c>
      <c r="AM21" s="118">
        <v>1776399</v>
      </c>
      <c r="AN21" s="119">
        <f t="shared" si="25"/>
        <v>0.1273405625155879</v>
      </c>
      <c r="AO21" s="118">
        <v>1973327</v>
      </c>
      <c r="AP21" s="119">
        <f t="shared" si="26"/>
        <v>0.25231525699305024</v>
      </c>
      <c r="AQ21" s="118">
        <v>2302451</v>
      </c>
      <c r="AR21" s="119">
        <f t="shared" si="27"/>
        <v>0.4611843428782485</v>
      </c>
      <c r="AS21" s="27"/>
      <c r="AT21" s="118">
        <v>2302451</v>
      </c>
      <c r="AU21" s="118">
        <v>2300939</v>
      </c>
      <c r="AV21" s="119">
        <f t="shared" si="28"/>
        <v>-6.566914996236628E-4</v>
      </c>
      <c r="AW21" s="118">
        <v>2421701</v>
      </c>
      <c r="AX21" s="119">
        <f t="shared" si="29"/>
        <v>5.1792633154842393E-2</v>
      </c>
      <c r="AY21" s="118">
        <v>0</v>
      </c>
      <c r="AZ21" s="119" t="str">
        <f t="shared" si="30"/>
        <v>N/A</v>
      </c>
      <c r="BA21" s="118">
        <v>0</v>
      </c>
      <c r="BB21" s="119" t="str">
        <f>IFERROR(IF((ABS((BA21/$AT21)-1))&lt;100%,(BA21/$AT21)-1,""),"")</f>
        <v/>
      </c>
      <c r="BC21" s="27"/>
      <c r="BD21" s="118">
        <v>0</v>
      </c>
      <c r="BE21" s="118">
        <v>0</v>
      </c>
      <c r="BF21" s="119" t="str">
        <f t="shared" si="32"/>
        <v>N/A</v>
      </c>
      <c r="BG21" s="118">
        <v>0</v>
      </c>
      <c r="BH21" s="119" t="str">
        <f>IFERROR(IF((ABS((BG21/$BD21)-1))&lt;100%,(BG21/$BD21)-1,"N/A"),"0")</f>
        <v>0</v>
      </c>
      <c r="BI21" s="118">
        <v>0</v>
      </c>
      <c r="BJ21" s="119" t="str">
        <f t="shared" ref="BJ21" si="68">IFERROR(IF((ABS((BI21/$BD21)-1))&lt;100%,(BI21/$BD21)-1,"N/A"),"N/A")</f>
        <v>N/A</v>
      </c>
      <c r="BK21" s="118">
        <v>0</v>
      </c>
      <c r="BL21" s="119" t="str">
        <f t="shared" ref="BL21" si="69">IFERROR(IF((ABS((BK21/$BD21)-1))&lt;100%,(BK21/$BD21)-1,"N/A"),"N/A")</f>
        <v>N/A</v>
      </c>
      <c r="BM21" s="27"/>
      <c r="BN21" s="118">
        <v>0</v>
      </c>
      <c r="BO21" s="118">
        <v>0</v>
      </c>
      <c r="BP21" s="119">
        <f>IFERROR(IF((ABS((BO21/$BN21)-1))&lt;100%,(BO21/$BN21)-1,"N/A"),0)</f>
        <v>0</v>
      </c>
      <c r="BQ21" s="118">
        <v>0</v>
      </c>
      <c r="BR21" s="119" t="str">
        <f t="shared" si="1"/>
        <v>N/A</v>
      </c>
      <c r="BS21" s="118">
        <v>0</v>
      </c>
      <c r="BT21" s="119" t="str">
        <f t="shared" si="35"/>
        <v>N/A</v>
      </c>
      <c r="BU21" s="118">
        <v>0</v>
      </c>
      <c r="BV21" s="119" t="str">
        <f t="shared" si="35"/>
        <v>N/A</v>
      </c>
      <c r="BW21" s="27"/>
      <c r="BX21" s="118">
        <v>0</v>
      </c>
      <c r="BY21" s="118">
        <v>0</v>
      </c>
      <c r="BZ21" s="119">
        <f>IFERROR(IF((ABS((BY21/$BX21)-1))&lt;100%,(BY21/$BX21)-1,"N/A"),0)</f>
        <v>0</v>
      </c>
      <c r="CA21" s="118">
        <v>0</v>
      </c>
      <c r="CB21" s="119" t="str">
        <f t="shared" si="36"/>
        <v>N/A</v>
      </c>
      <c r="CC21" s="118">
        <v>0</v>
      </c>
      <c r="CD21" s="119" t="str">
        <f t="shared" si="3"/>
        <v>N/A</v>
      </c>
      <c r="CE21" s="118">
        <v>0</v>
      </c>
      <c r="CF21" s="119">
        <f>IFERROR(IF((ABS((CE21/$BX21)-1))&lt;100%,(CE21/$BX21)-1,"N/A"),0)</f>
        <v>0</v>
      </c>
      <c r="CG21" s="27"/>
      <c r="CH21" s="118">
        <v>0</v>
      </c>
      <c r="CI21" s="118">
        <v>0</v>
      </c>
      <c r="CJ21" s="118">
        <v>0</v>
      </c>
      <c r="CK21" s="118">
        <v>0</v>
      </c>
      <c r="CL21" s="118">
        <v>0</v>
      </c>
      <c r="CM21" s="119">
        <f>IFERROR(IF((ABS((CH21/$CL21)-1))&lt;100%,(CH21/$CL21)-1,"N/A"),0)</f>
        <v>0</v>
      </c>
      <c r="CN21" s="119">
        <f>IFERROR(IF((ABS((CI21/$CL21)-1))&lt;100%,(CI21/$CL21)-1,"N/A"),0)</f>
        <v>0</v>
      </c>
      <c r="CO21" s="119">
        <f>IFERROR(IF((ABS((CJ21/$CL21)-1))&lt;100%,(CJ21/$CL21)-1,"N/A"),0)</f>
        <v>0</v>
      </c>
      <c r="CP21" s="119">
        <f>IFERROR(IF((ABS((CK21/$CL21)-1))&lt;100%,(CK21/$CL21)-1,"N/A"),0)</f>
        <v>0</v>
      </c>
      <c r="CR21" s="118">
        <v>0</v>
      </c>
      <c r="CS21" s="118">
        <v>0</v>
      </c>
      <c r="CT21" s="118">
        <v>0</v>
      </c>
      <c r="CU21" s="118">
        <v>0</v>
      </c>
      <c r="CV21" s="118">
        <v>0</v>
      </c>
      <c r="CW21" s="119">
        <f t="shared" si="37"/>
        <v>0</v>
      </c>
      <c r="CX21" s="119">
        <f t="shared" si="37"/>
        <v>0</v>
      </c>
      <c r="CY21" s="119">
        <f t="shared" si="37"/>
        <v>0</v>
      </c>
      <c r="CZ21" s="119">
        <f t="shared" si="37"/>
        <v>0</v>
      </c>
      <c r="DB21" s="118">
        <v>0</v>
      </c>
      <c r="DC21" s="118">
        <v>0</v>
      </c>
      <c r="DD21" s="118">
        <v>0</v>
      </c>
      <c r="DE21" s="118">
        <v>0</v>
      </c>
      <c r="DF21" s="118">
        <v>0</v>
      </c>
      <c r="DG21" s="119">
        <f t="shared" si="9"/>
        <v>0</v>
      </c>
      <c r="DH21" s="119">
        <f t="shared" si="38"/>
        <v>0</v>
      </c>
      <c r="DI21" s="119">
        <f t="shared" si="10"/>
        <v>0</v>
      </c>
      <c r="DJ21" s="119">
        <f t="shared" si="11"/>
        <v>0</v>
      </c>
      <c r="DK21" s="119"/>
      <c r="DM21" s="118" t="e">
        <v>#N/A</v>
      </c>
      <c r="DN21" s="118" t="e">
        <v>#N/A</v>
      </c>
      <c r="DO21" s="118" t="e">
        <v>#N/A</v>
      </c>
      <c r="DP21" s="118">
        <v>0</v>
      </c>
      <c r="DQ21" s="118">
        <v>0</v>
      </c>
      <c r="DR21" s="119">
        <f t="shared" si="39"/>
        <v>0</v>
      </c>
    </row>
    <row r="22" spans="1:122" outlineLevel="1" collapsed="1">
      <c r="A22" s="42"/>
      <c r="B22" s="117" t="s">
        <v>61</v>
      </c>
      <c r="C22" s="117" t="s">
        <v>62</v>
      </c>
      <c r="D22" s="117" t="s">
        <v>755</v>
      </c>
      <c r="E22" s="117"/>
      <c r="F22" s="118">
        <f>+F13-SUM(F14:F21)</f>
        <v>177098</v>
      </c>
      <c r="G22" s="118">
        <f>+G13-SUM(G14:G21)</f>
        <v>185082</v>
      </c>
      <c r="H22" s="119">
        <f t="shared" si="12"/>
        <v>4.5082383764921019E-2</v>
      </c>
      <c r="I22" s="118">
        <f>+I13-SUM(I14:I21)</f>
        <v>176596</v>
      </c>
      <c r="J22" s="119">
        <f t="shared" si="13"/>
        <v>-2.8345887587662988E-3</v>
      </c>
      <c r="K22" s="118">
        <f>+K13-SUM(K14:K21)</f>
        <v>2254709</v>
      </c>
      <c r="L22" s="119" t="str">
        <f t="shared" si="14"/>
        <v>N/A</v>
      </c>
      <c r="M22" s="118">
        <f>+M13-SUM(M14:M21)</f>
        <v>2132093</v>
      </c>
      <c r="N22" s="119" t="str">
        <f t="shared" si="15"/>
        <v>N/A</v>
      </c>
      <c r="O22" s="27"/>
      <c r="P22" s="118">
        <f>+P13-SUM(P14:P21)</f>
        <v>2132093</v>
      </c>
      <c r="Q22" s="118">
        <f>+Q13-SUM(Q14:Q21)</f>
        <v>2068590</v>
      </c>
      <c r="R22" s="119">
        <f t="shared" si="16"/>
        <v>-2.9784348056111964E-2</v>
      </c>
      <c r="S22" s="118">
        <f>+S13-SUM(S14:S21)</f>
        <v>2292515</v>
      </c>
      <c r="T22" s="119">
        <f t="shared" si="17"/>
        <v>7.5241558412320719E-2</v>
      </c>
      <c r="U22" s="118">
        <f>+U13-SUM(U14:U21)</f>
        <v>2320506</v>
      </c>
      <c r="V22" s="119">
        <f t="shared" si="18"/>
        <v>8.8369972604384506E-2</v>
      </c>
      <c r="W22" s="118">
        <f>+W13-SUM(W14:W21)</f>
        <v>1353897</v>
      </c>
      <c r="X22" s="119">
        <f t="shared" si="19"/>
        <v>-0.36499158338777904</v>
      </c>
      <c r="Y22" s="27"/>
      <c r="Z22" s="118">
        <f>+Z13-SUM(Z14:Z21)</f>
        <v>1353897</v>
      </c>
      <c r="AA22" s="118">
        <f>+AA13-SUM(AA14:AA21)</f>
        <v>1386622</v>
      </c>
      <c r="AB22" s="119">
        <f t="shared" si="20"/>
        <v>2.4170967215378925E-2</v>
      </c>
      <c r="AC22" s="118">
        <f>+AC13-SUM(AC14:AC21)</f>
        <v>1448343</v>
      </c>
      <c r="AD22" s="119">
        <f t="shared" si="21"/>
        <v>6.9758630087813245E-2</v>
      </c>
      <c r="AE22" s="118">
        <f>+AE13-SUM(AE14:AE21)</f>
        <v>1509364</v>
      </c>
      <c r="AF22" s="119">
        <f t="shared" si="22"/>
        <v>0.11482926692355466</v>
      </c>
      <c r="AG22" s="118">
        <f>+AG13-SUM(AG14:AG21)</f>
        <v>1502513</v>
      </c>
      <c r="AH22" s="119">
        <f t="shared" si="23"/>
        <v>0.10976905924158187</v>
      </c>
      <c r="AI22" s="27"/>
      <c r="AJ22" s="118">
        <f>+AJ13-SUM(AJ14:AJ21)</f>
        <v>1502513</v>
      </c>
      <c r="AK22" s="118">
        <f>+AK13-SUM(AK14:AK21)</f>
        <v>1412864</v>
      </c>
      <c r="AL22" s="119">
        <f t="shared" si="24"/>
        <v>-5.9666039495165801E-2</v>
      </c>
      <c r="AM22" s="118">
        <f>+AM13-SUM(AM14:AM21)</f>
        <v>1319091</v>
      </c>
      <c r="AN22" s="119">
        <f t="shared" si="25"/>
        <v>-0.12207681397764947</v>
      </c>
      <c r="AO22" s="118">
        <f>+AO13-SUM(AO14:AO21)</f>
        <v>1356723</v>
      </c>
      <c r="AP22" s="119">
        <f t="shared" si="26"/>
        <v>-9.7030774442550594E-2</v>
      </c>
      <c r="AQ22" s="118">
        <f>+AQ13-SUM(AQ14:AQ21)</f>
        <v>932814</v>
      </c>
      <c r="AR22" s="119">
        <f t="shared" si="27"/>
        <v>-0.37916410706596215</v>
      </c>
      <c r="AS22" s="27"/>
      <c r="AT22" s="118">
        <f>+AT13-SUM(AT14:AT21)</f>
        <v>932814</v>
      </c>
      <c r="AU22" s="118">
        <f>+AU13-SUM(AU14:AU21)</f>
        <v>966937</v>
      </c>
      <c r="AV22" s="119">
        <f t="shared" si="28"/>
        <v>3.6580711696007961E-2</v>
      </c>
      <c r="AW22" s="118">
        <f>+AW13-SUM(AW14:AW21)</f>
        <v>1034191</v>
      </c>
      <c r="AX22" s="119">
        <f t="shared" si="29"/>
        <v>0.10867868621182786</v>
      </c>
      <c r="AY22" s="118">
        <f>+AY13-SUM(AY14:AY21)</f>
        <v>117458</v>
      </c>
      <c r="AZ22" s="119">
        <f t="shared" si="30"/>
        <v>-0.87408207852798092</v>
      </c>
      <c r="BA22" s="118">
        <f>+BA13-SUM(BA14:BA21)</f>
        <v>107668</v>
      </c>
      <c r="BB22" s="119">
        <f t="shared" si="31"/>
        <v>-0.88457720402995665</v>
      </c>
      <c r="BC22" s="27"/>
      <c r="BD22" s="118">
        <f>+BD13-SUM(BD14:BD21)</f>
        <v>107668</v>
      </c>
      <c r="BE22" s="118">
        <f>+BE13-SUM(BE14:BE21)</f>
        <v>98317</v>
      </c>
      <c r="BF22" s="119">
        <f t="shared" si="32"/>
        <v>-8.6850317643125119E-2</v>
      </c>
      <c r="BG22" s="118">
        <f>+BG13-SUM(BG14:BG21)</f>
        <v>103678</v>
      </c>
      <c r="BH22" s="119">
        <f t="shared" si="32"/>
        <v>-3.7058364602295946E-2</v>
      </c>
      <c r="BI22" s="118">
        <f>+BI13-SUM(BI14:BI21)</f>
        <v>82693</v>
      </c>
      <c r="BJ22" s="119">
        <f t="shared" ref="BJ22" si="70">IFERROR(IF((ABS((BI22/$BD22)-1))&lt;100%,(BI22/$BD22)-1,"N/A"),"N/A")</f>
        <v>-0.23196307166474717</v>
      </c>
      <c r="BK22" s="118">
        <f>+BK13-SUM(BK14:BK21)</f>
        <v>116384</v>
      </c>
      <c r="BL22" s="119">
        <f t="shared" ref="BL22" si="71">IFERROR(IF((ABS((BK22/$BD22)-1))&lt;100%,(BK22/$BD22)-1,"N/A"),"N/A")</f>
        <v>8.0952557863060548E-2</v>
      </c>
      <c r="BM22" s="27"/>
      <c r="BN22" s="118">
        <f>+BN13-SUM(BN14:BN21)</f>
        <v>116384</v>
      </c>
      <c r="BO22" s="118">
        <f>+BO13-SUM(BO14:BO21)</f>
        <v>103782</v>
      </c>
      <c r="BP22" s="119">
        <f t="shared" ref="BP22:BP28" si="72">IFERROR(IF((ABS((BO22/$BN22)-1))&lt;100%,(BO22/$BN22)-1,"N/A"),"N/A")</f>
        <v>-0.10827948858949688</v>
      </c>
      <c r="BQ22" s="118">
        <f>+BQ13-SUM(BQ14:BQ21)</f>
        <v>128755</v>
      </c>
      <c r="BR22" s="119">
        <f t="shared" si="1"/>
        <v>0.10629467968105577</v>
      </c>
      <c r="BS22" s="118">
        <f>+BS13-SUM(BS14:BS21)</f>
        <v>125050</v>
      </c>
      <c r="BT22" s="119">
        <f t="shared" si="35"/>
        <v>7.4460406928787526E-2</v>
      </c>
      <c r="BU22" s="118">
        <f>+BU13-SUM(BU14:BU21)</f>
        <v>132843</v>
      </c>
      <c r="BV22" s="119">
        <f t="shared" si="35"/>
        <v>0.14141978278801215</v>
      </c>
      <c r="BW22" s="27"/>
      <c r="BX22" s="118">
        <f>+BX13-SUM(BX14:BX21)</f>
        <v>132843</v>
      </c>
      <c r="BY22" s="118">
        <f>+BY13-SUM(BY14:BY21)</f>
        <v>118688</v>
      </c>
      <c r="BZ22" s="119">
        <f t="shared" ref="BZ22:BZ28" si="73">IFERROR(IF((ABS((BY22/$BX22)-1))&lt;100%,(BY22/$BX22)-1,"N/A"),"N/A")</f>
        <v>-0.10655435363549448</v>
      </c>
      <c r="CA22" s="118">
        <f>+CA13-SUM(CA14:CA21)</f>
        <v>131372</v>
      </c>
      <c r="CB22" s="119">
        <f t="shared" si="36"/>
        <v>-1.1073221773070463E-2</v>
      </c>
      <c r="CC22" s="118">
        <f>+CC13-SUM(CC14:CC21)</f>
        <v>116524</v>
      </c>
      <c r="CD22" s="119">
        <f t="shared" si="3"/>
        <v>-0.12284425976528679</v>
      </c>
      <c r="CE22" s="118">
        <f>+CE13-SUM(CE14:CE21)</f>
        <v>124856</v>
      </c>
      <c r="CF22" s="119">
        <f t="shared" si="4"/>
        <v>-6.0123604555753829E-2</v>
      </c>
      <c r="CG22" s="27"/>
      <c r="CH22" s="118">
        <f>+CH13-SUM(CH14:CH21)</f>
        <v>95066</v>
      </c>
      <c r="CI22" s="118">
        <f>+CI13-SUM(CI14:CI21)</f>
        <v>83598</v>
      </c>
      <c r="CJ22" s="118">
        <f>+CJ13-SUM(CJ14:CJ21)</f>
        <v>79794</v>
      </c>
      <c r="CK22" s="118">
        <f>+CK13-SUM(CK14:CK21)</f>
        <v>112491</v>
      </c>
      <c r="CL22" s="118">
        <f>+CL13-SUM(CL14:CL21)</f>
        <v>124856</v>
      </c>
      <c r="CM22" s="119">
        <f t="shared" ref="CM22:CP28" si="74">IFERROR(IF((ABS((CH22/$CL22)-1))&lt;100%,(CH22/$CL22)-1,"N/A"),"N/A")</f>
        <v>-0.2385948612801948</v>
      </c>
      <c r="CN22" s="119">
        <f t="shared" si="74"/>
        <v>-0.33044467226244634</v>
      </c>
      <c r="CO22" s="119">
        <f t="shared" si="74"/>
        <v>-0.3609117703594541</v>
      </c>
      <c r="CP22" s="119">
        <f t="shared" si="74"/>
        <v>-9.9034087268533355E-2</v>
      </c>
      <c r="CR22" s="118">
        <f>+CR13-SUM(CR14:CR21)</f>
        <v>37208</v>
      </c>
      <c r="CS22" s="118">
        <f>+CS13-SUM(CS14:CS21)</f>
        <v>47344</v>
      </c>
      <c r="CT22" s="118">
        <f>+CT13-SUM(CT14:CT21)</f>
        <v>69995</v>
      </c>
      <c r="CU22" s="118">
        <f>+CU13-SUM(CU14:CU21)</f>
        <v>79779</v>
      </c>
      <c r="CV22" s="118">
        <f>+CV13-SUM(CV14:CV21)</f>
        <v>95066</v>
      </c>
      <c r="CW22" s="119">
        <f t="shared" si="37"/>
        <v>-0.60860875602213205</v>
      </c>
      <c r="CX22" s="119">
        <f t="shared" si="37"/>
        <v>-0.50198809248311704</v>
      </c>
      <c r="CY22" s="119">
        <f t="shared" si="37"/>
        <v>-0.26372204573664615</v>
      </c>
      <c r="CZ22" s="119">
        <f t="shared" si="37"/>
        <v>-0.16080407295983845</v>
      </c>
      <c r="DB22" s="118">
        <f>+DB13-SUM(DB14:DB21)</f>
        <v>26346</v>
      </c>
      <c r="DC22" s="118">
        <f>+DC13-SUM(DC14:DC21)</f>
        <v>25714</v>
      </c>
      <c r="DD22" s="118">
        <f>+DD13-SUM(DD14:DD21)</f>
        <v>34609</v>
      </c>
      <c r="DE22" s="118">
        <f>+DE13-SUM(DE14:DE21)</f>
        <v>35626</v>
      </c>
      <c r="DF22" s="118">
        <f>+DF13-SUM(DF14:DF21)</f>
        <v>37208</v>
      </c>
      <c r="DG22" s="119">
        <f t="shared" si="9"/>
        <v>-0.29192646742635997</v>
      </c>
      <c r="DH22" s="119">
        <f t="shared" si="38"/>
        <v>-0.30891206192216725</v>
      </c>
      <c r="DI22" s="119">
        <f t="shared" si="10"/>
        <v>-6.9850569769941973E-2</v>
      </c>
      <c r="DJ22" s="119">
        <f t="shared" si="11"/>
        <v>-4.2517738120834259E-2</v>
      </c>
      <c r="DK22" s="119"/>
      <c r="DM22" s="118" t="e">
        <f>+DM13-SUM(DM14:DM21)</f>
        <v>#N/A</v>
      </c>
      <c r="DN22" s="118" t="e">
        <f>+DN13-SUM(DN14:DN21)</f>
        <v>#N/A</v>
      </c>
      <c r="DO22" s="118" t="e">
        <f>+DO13-SUM(DO14:DO21)</f>
        <v>#N/A</v>
      </c>
      <c r="DP22" s="118">
        <f>+DP13-SUM(DP14:DP21)</f>
        <v>109096</v>
      </c>
      <c r="DQ22" s="118">
        <f>+DQ13-SUM(DQ14:DQ21)</f>
        <v>26346</v>
      </c>
      <c r="DR22" s="119" t="str">
        <f t="shared" si="39"/>
        <v>N/A</v>
      </c>
    </row>
    <row r="23" spans="1:122">
      <c r="A23" s="42" t="s">
        <v>299</v>
      </c>
      <c r="B23" s="368" t="s">
        <v>41</v>
      </c>
      <c r="C23" s="368" t="s">
        <v>87</v>
      </c>
      <c r="D23" s="368" t="s">
        <v>741</v>
      </c>
      <c r="E23" s="368"/>
      <c r="F23" s="366">
        <v>3319067</v>
      </c>
      <c r="G23" s="366">
        <v>3409662</v>
      </c>
      <c r="H23" s="367">
        <f t="shared" si="12"/>
        <v>2.729532124539813E-2</v>
      </c>
      <c r="I23" s="366">
        <v>3446793</v>
      </c>
      <c r="J23" s="367">
        <f t="shared" si="13"/>
        <v>3.8482501257130375E-2</v>
      </c>
      <c r="K23" s="366">
        <v>34500534</v>
      </c>
      <c r="L23" s="367" t="str">
        <f t="shared" si="14"/>
        <v>N/A</v>
      </c>
      <c r="M23" s="366">
        <v>39630080</v>
      </c>
      <c r="N23" s="367" t="str">
        <f t="shared" si="15"/>
        <v>N/A</v>
      </c>
      <c r="O23" s="27"/>
      <c r="P23" s="366">
        <v>39630080</v>
      </c>
      <c r="Q23" s="366">
        <v>36426153</v>
      </c>
      <c r="R23" s="367">
        <f t="shared" si="16"/>
        <v>-8.0845837303381685E-2</v>
      </c>
      <c r="S23" s="366">
        <v>40292341</v>
      </c>
      <c r="T23" s="367">
        <f t="shared" si="17"/>
        <v>1.6711068965795661E-2</v>
      </c>
      <c r="U23" s="366">
        <v>39804412</v>
      </c>
      <c r="V23" s="367">
        <f t="shared" si="18"/>
        <v>4.3989817835341505E-3</v>
      </c>
      <c r="W23" s="366">
        <v>43369752</v>
      </c>
      <c r="X23" s="367">
        <f t="shared" si="19"/>
        <v>9.4364482736345678E-2</v>
      </c>
      <c r="Y23" s="27"/>
      <c r="Z23" s="366">
        <v>43369752</v>
      </c>
      <c r="AA23" s="366">
        <v>38956224</v>
      </c>
      <c r="AB23" s="367">
        <f t="shared" si="20"/>
        <v>-0.10176511961608636</v>
      </c>
      <c r="AC23" s="366">
        <v>38914310</v>
      </c>
      <c r="AD23" s="367">
        <f t="shared" si="21"/>
        <v>-0.10273155354911878</v>
      </c>
      <c r="AE23" s="366">
        <v>37497695</v>
      </c>
      <c r="AF23" s="367">
        <f t="shared" si="22"/>
        <v>-0.13539521738561011</v>
      </c>
      <c r="AG23" s="366">
        <v>43700968</v>
      </c>
      <c r="AH23" s="367">
        <f t="shared" si="23"/>
        <v>7.6370277607304971E-3</v>
      </c>
      <c r="AI23" s="27"/>
      <c r="AJ23" s="366">
        <v>43700968</v>
      </c>
      <c r="AK23" s="366">
        <v>39224405</v>
      </c>
      <c r="AL23" s="367">
        <f t="shared" si="24"/>
        <v>-0.10243624351753489</v>
      </c>
      <c r="AM23" s="366">
        <v>38562753</v>
      </c>
      <c r="AN23" s="367">
        <f t="shared" si="25"/>
        <v>-0.11757668617317585</v>
      </c>
      <c r="AO23" s="366">
        <v>37868729</v>
      </c>
      <c r="AP23" s="367">
        <f t="shared" si="26"/>
        <v>-0.13345789045222067</v>
      </c>
      <c r="AQ23" s="366">
        <v>53848693</v>
      </c>
      <c r="AR23" s="367">
        <f t="shared" si="27"/>
        <v>0.23220824307598864</v>
      </c>
      <c r="AS23" s="27"/>
      <c r="AT23" s="366">
        <v>53848693</v>
      </c>
      <c r="AU23" s="366">
        <v>48954766</v>
      </c>
      <c r="AV23" s="367">
        <f t="shared" si="28"/>
        <v>-9.0882930064802081E-2</v>
      </c>
      <c r="AW23" s="366">
        <v>32112160</v>
      </c>
      <c r="AX23" s="367">
        <f t="shared" si="29"/>
        <v>-0.40365943515100733</v>
      </c>
      <c r="AY23" s="366">
        <v>39469408</v>
      </c>
      <c r="AZ23" s="367">
        <f t="shared" si="30"/>
        <v>-0.2670312722353354</v>
      </c>
      <c r="BA23" s="366">
        <v>7416173</v>
      </c>
      <c r="BB23" s="367">
        <f t="shared" si="31"/>
        <v>-0.86227756725683202</v>
      </c>
      <c r="BC23" s="27"/>
      <c r="BD23" s="366">
        <v>7416173</v>
      </c>
      <c r="BE23" s="366">
        <v>8231863</v>
      </c>
      <c r="BF23" s="367">
        <f t="shared" si="32"/>
        <v>0.10998799515599211</v>
      </c>
      <c r="BG23" s="366">
        <v>8082518</v>
      </c>
      <c r="BH23" s="367">
        <f t="shared" si="32"/>
        <v>8.9850250257107023E-2</v>
      </c>
      <c r="BI23" s="366">
        <v>7140997</v>
      </c>
      <c r="BJ23" s="367">
        <f t="shared" ref="BJ23" si="75">IFERROR(IF((ABS((BI23/$BD23)-1))&lt;100%,(BI23/$BD23)-1,"N/A"),"N/A")</f>
        <v>-3.7104851788112292E-2</v>
      </c>
      <c r="BK23" s="366">
        <v>8245701</v>
      </c>
      <c r="BL23" s="367">
        <f t="shared" ref="BL23" si="76">IFERROR(IF((ABS((BK23/$BD23)-1))&lt;100%,(BK23/$BD23)-1,"N/A"),"N/A")</f>
        <v>0.1118539171079207</v>
      </c>
      <c r="BM23" s="27"/>
      <c r="BN23" s="366">
        <v>8245701</v>
      </c>
      <c r="BO23" s="366">
        <v>7051913</v>
      </c>
      <c r="BP23" s="367">
        <f t="shared" si="72"/>
        <v>-0.14477701774536811</v>
      </c>
      <c r="BQ23" s="366">
        <v>7513458</v>
      </c>
      <c r="BR23" s="367">
        <f t="shared" si="1"/>
        <v>-8.880300170961819E-2</v>
      </c>
      <c r="BS23" s="366">
        <v>7146088</v>
      </c>
      <c r="BT23" s="367">
        <f t="shared" si="35"/>
        <v>-0.13335591479729858</v>
      </c>
      <c r="BU23" s="366">
        <v>8872702</v>
      </c>
      <c r="BV23" s="367">
        <f t="shared" si="35"/>
        <v>7.6039744831882805E-2</v>
      </c>
      <c r="BW23" s="27"/>
      <c r="BX23" s="366">
        <v>8872702</v>
      </c>
      <c r="BY23" s="366">
        <v>7780695</v>
      </c>
      <c r="BZ23" s="367">
        <f t="shared" si="73"/>
        <v>-0.12307490998796078</v>
      </c>
      <c r="CA23" s="366">
        <v>8554029</v>
      </c>
      <c r="CB23" s="367">
        <f t="shared" si="36"/>
        <v>-3.5916116646315888E-2</v>
      </c>
      <c r="CC23" s="366">
        <v>8931912</v>
      </c>
      <c r="CD23" s="367">
        <f t="shared" si="3"/>
        <v>6.6732772046216304E-3</v>
      </c>
      <c r="CE23" s="366">
        <v>9748843</v>
      </c>
      <c r="CF23" s="367">
        <f t="shared" si="4"/>
        <v>9.8745680853476125E-2</v>
      </c>
      <c r="CG23" s="27"/>
      <c r="CH23" s="366">
        <v>8917952</v>
      </c>
      <c r="CI23" s="366">
        <v>8846732</v>
      </c>
      <c r="CJ23" s="366">
        <v>9344287</v>
      </c>
      <c r="CK23" s="366">
        <v>9163624</v>
      </c>
      <c r="CL23" s="366">
        <v>9748843</v>
      </c>
      <c r="CM23" s="367">
        <f t="shared" si="74"/>
        <v>-8.5229703668425083E-2</v>
      </c>
      <c r="CN23" s="367">
        <f t="shared" si="74"/>
        <v>-9.2535185970273548E-2</v>
      </c>
      <c r="CO23" s="367">
        <f t="shared" si="74"/>
        <v>-4.1497847488158324E-2</v>
      </c>
      <c r="CP23" s="367">
        <f t="shared" si="74"/>
        <v>-6.0029585049220735E-2</v>
      </c>
      <c r="CR23" s="366">
        <v>9539043</v>
      </c>
      <c r="CS23" s="366">
        <v>9440762</v>
      </c>
      <c r="CT23" s="366">
        <v>9744572</v>
      </c>
      <c r="CU23" s="366">
        <v>9597226</v>
      </c>
      <c r="CV23" s="366">
        <v>8917952</v>
      </c>
      <c r="CW23" s="367">
        <f t="shared" si="37"/>
        <v>6.9645026122589604E-2</v>
      </c>
      <c r="CX23" s="367">
        <f t="shared" si="37"/>
        <v>5.8624446509691897E-2</v>
      </c>
      <c r="CY23" s="367">
        <f t="shared" si="37"/>
        <v>9.2691685265854806E-2</v>
      </c>
      <c r="CZ23" s="367">
        <f t="shared" si="37"/>
        <v>7.6169281915847931E-2</v>
      </c>
      <c r="DB23" s="366">
        <v>9178905</v>
      </c>
      <c r="DC23" s="366">
        <v>8981189</v>
      </c>
      <c r="DD23" s="366">
        <v>8991415</v>
      </c>
      <c r="DE23" s="366">
        <v>8874174</v>
      </c>
      <c r="DF23" s="366">
        <v>9539043</v>
      </c>
      <c r="DG23" s="367">
        <f t="shared" si="9"/>
        <v>-3.7754101747942692E-2</v>
      </c>
      <c r="DH23" s="367">
        <f t="shared" si="38"/>
        <v>-5.8481128557655082E-2</v>
      </c>
      <c r="DI23" s="367">
        <f t="shared" si="10"/>
        <v>-5.740911326220044E-2</v>
      </c>
      <c r="DJ23" s="367">
        <f t="shared" si="11"/>
        <v>-6.9699759189679744E-2</v>
      </c>
      <c r="DK23" s="367"/>
      <c r="DM23" s="366" t="e">
        <v>#N/A</v>
      </c>
      <c r="DN23" s="366" t="e">
        <v>#N/A</v>
      </c>
      <c r="DO23" s="366" t="e">
        <v>#N/A</v>
      </c>
      <c r="DP23" s="366">
        <v>8505832</v>
      </c>
      <c r="DQ23" s="366">
        <v>9178905</v>
      </c>
      <c r="DR23" s="367">
        <f t="shared" si="39"/>
        <v>-7.3328245580491336E-2</v>
      </c>
    </row>
    <row r="24" spans="1:122">
      <c r="A24" s="42" t="s">
        <v>300</v>
      </c>
      <c r="B24" s="114" t="s">
        <v>44</v>
      </c>
      <c r="C24" s="114" t="s">
        <v>45</v>
      </c>
      <c r="D24" s="114" t="s">
        <v>742</v>
      </c>
      <c r="E24" s="114"/>
      <c r="F24" s="114">
        <v>3119644</v>
      </c>
      <c r="G24" s="114">
        <v>3135413</v>
      </c>
      <c r="H24" s="115">
        <f t="shared" si="12"/>
        <v>5.0547434258523261E-3</v>
      </c>
      <c r="I24" s="114">
        <v>3199891</v>
      </c>
      <c r="J24" s="115">
        <f t="shared" si="13"/>
        <v>2.5723127382483391E-2</v>
      </c>
      <c r="K24" s="114">
        <v>20133090</v>
      </c>
      <c r="L24" s="115" t="str">
        <f t="shared" si="14"/>
        <v>N/A</v>
      </c>
      <c r="M24" s="114">
        <v>25071499</v>
      </c>
      <c r="N24" s="115" t="str">
        <f t="shared" si="15"/>
        <v>N/A</v>
      </c>
      <c r="O24" s="27"/>
      <c r="P24" s="114">
        <v>25071499</v>
      </c>
      <c r="Q24" s="114">
        <v>24117975</v>
      </c>
      <c r="R24" s="115">
        <f t="shared" si="16"/>
        <v>-3.8032189459433652E-2</v>
      </c>
      <c r="S24" s="114">
        <v>24510095</v>
      </c>
      <c r="T24" s="115">
        <f t="shared" si="17"/>
        <v>-2.2392119434103241E-2</v>
      </c>
      <c r="U24" s="114">
        <v>25380899</v>
      </c>
      <c r="V24" s="115">
        <f t="shared" si="18"/>
        <v>1.2340706074255969E-2</v>
      </c>
      <c r="W24" s="114">
        <v>30853598</v>
      </c>
      <c r="X24" s="115">
        <f t="shared" si="19"/>
        <v>0.23062438348819914</v>
      </c>
      <c r="Y24" s="27"/>
      <c r="Z24" s="114">
        <v>30853598</v>
      </c>
      <c r="AA24" s="114">
        <v>26969159</v>
      </c>
      <c r="AB24" s="115">
        <f t="shared" si="20"/>
        <v>-0.1258990604596586</v>
      </c>
      <c r="AC24" s="114">
        <v>25734562</v>
      </c>
      <c r="AD24" s="115">
        <f t="shared" si="21"/>
        <v>-0.16591374529479508</v>
      </c>
      <c r="AE24" s="114">
        <v>26299712</v>
      </c>
      <c r="AF24" s="115">
        <f t="shared" si="22"/>
        <v>-0.14759659473102615</v>
      </c>
      <c r="AG24" s="114">
        <v>32289247</v>
      </c>
      <c r="AH24" s="115">
        <f t="shared" si="23"/>
        <v>4.6531007501945165E-2</v>
      </c>
      <c r="AI24" s="27"/>
      <c r="AJ24" s="114">
        <v>32289247</v>
      </c>
      <c r="AK24" s="114">
        <v>26832794</v>
      </c>
      <c r="AL24" s="115">
        <f t="shared" si="24"/>
        <v>-0.16898669083240003</v>
      </c>
      <c r="AM24" s="114">
        <v>25531676</v>
      </c>
      <c r="AN24" s="115">
        <f t="shared" si="25"/>
        <v>-0.20928239670624715</v>
      </c>
      <c r="AO24" s="114">
        <v>24582803</v>
      </c>
      <c r="AP24" s="115">
        <f t="shared" si="26"/>
        <v>-0.23866905288934115</v>
      </c>
      <c r="AQ24" s="114">
        <v>37836809</v>
      </c>
      <c r="AR24" s="115">
        <f t="shared" si="27"/>
        <v>0.17180834226329278</v>
      </c>
      <c r="AS24" s="27"/>
      <c r="AT24" s="114">
        <v>37836809</v>
      </c>
      <c r="AU24" s="114">
        <v>31563242</v>
      </c>
      <c r="AV24" s="115">
        <f t="shared" si="28"/>
        <v>-0.16580592195287924</v>
      </c>
      <c r="AW24" s="114">
        <v>16147898</v>
      </c>
      <c r="AX24" s="115">
        <f t="shared" si="29"/>
        <v>-0.57322251990118933</v>
      </c>
      <c r="AY24" s="114">
        <v>35310230</v>
      </c>
      <c r="AZ24" s="115">
        <f t="shared" si="30"/>
        <v>-6.6775689250116232E-2</v>
      </c>
      <c r="BA24" s="114">
        <v>5906214</v>
      </c>
      <c r="BB24" s="115">
        <f t="shared" si="31"/>
        <v>-0.8439029570384754</v>
      </c>
      <c r="BC24" s="27"/>
      <c r="BD24" s="114">
        <v>5906214</v>
      </c>
      <c r="BE24" s="114">
        <v>6459454</v>
      </c>
      <c r="BF24" s="115">
        <f t="shared" si="32"/>
        <v>9.367083549630939E-2</v>
      </c>
      <c r="BG24" s="114">
        <v>5641539</v>
      </c>
      <c r="BH24" s="115">
        <f t="shared" si="32"/>
        <v>-4.4812971558429782E-2</v>
      </c>
      <c r="BI24" s="114">
        <v>5233684</v>
      </c>
      <c r="BJ24" s="115">
        <f t="shared" ref="BJ24" si="77">IFERROR(IF((ABS((BI24/$BD24)-1))&lt;100%,(BI24/$BD24)-1,"N/A"),"N/A")</f>
        <v>-0.11386820728134806</v>
      </c>
      <c r="BK24" s="114">
        <v>6422947</v>
      </c>
      <c r="BL24" s="115">
        <f t="shared" ref="BL24" si="78">IFERROR(IF((ABS((BK24/$BD24)-1))&lt;100%,(BK24/$BD24)-1,"N/A"),"N/A")</f>
        <v>8.7489718455850074E-2</v>
      </c>
      <c r="BM24" s="27"/>
      <c r="BN24" s="114">
        <v>6422947</v>
      </c>
      <c r="BO24" s="114">
        <v>4658145</v>
      </c>
      <c r="BP24" s="115">
        <f t="shared" si="72"/>
        <v>-0.27476515063879559</v>
      </c>
      <c r="BQ24" s="114">
        <v>5154392</v>
      </c>
      <c r="BR24" s="115">
        <f t="shared" si="1"/>
        <v>-0.19750357585077383</v>
      </c>
      <c r="BS24" s="114">
        <v>4815115</v>
      </c>
      <c r="BT24" s="115">
        <f t="shared" si="35"/>
        <v>-0.25032621318531822</v>
      </c>
      <c r="BU24" s="114">
        <v>6518400</v>
      </c>
      <c r="BV24" s="115">
        <f t="shared" si="35"/>
        <v>1.4861246714319876E-2</v>
      </c>
      <c r="BW24" s="27"/>
      <c r="BX24" s="114">
        <v>6518400</v>
      </c>
      <c r="BY24" s="114">
        <v>5398832</v>
      </c>
      <c r="BZ24" s="115">
        <f t="shared" si="73"/>
        <v>-0.17175503190967112</v>
      </c>
      <c r="CA24" s="114">
        <v>6232921</v>
      </c>
      <c r="CB24" s="115">
        <f t="shared" si="36"/>
        <v>-4.3795870152184557E-2</v>
      </c>
      <c r="CC24" s="114">
        <v>6605094</v>
      </c>
      <c r="CD24" s="115">
        <f t="shared" si="3"/>
        <v>1.3299889543446186E-2</v>
      </c>
      <c r="CE24" s="114">
        <v>7415394</v>
      </c>
      <c r="CF24" s="115">
        <f t="shared" si="4"/>
        <v>0.13760953608247428</v>
      </c>
      <c r="CG24" s="27"/>
      <c r="CH24" s="114">
        <v>7144623</v>
      </c>
      <c r="CI24" s="114">
        <v>6897383</v>
      </c>
      <c r="CJ24" s="114">
        <v>7285080</v>
      </c>
      <c r="CK24" s="114">
        <v>6837362</v>
      </c>
      <c r="CL24" s="114">
        <v>7415394</v>
      </c>
      <c r="CM24" s="115">
        <f t="shared" si="74"/>
        <v>-3.6514715199219339E-2</v>
      </c>
      <c r="CN24" s="115">
        <f t="shared" si="74"/>
        <v>-6.9856166779539985E-2</v>
      </c>
      <c r="CO24" s="115">
        <f t="shared" si="74"/>
        <v>-1.7573442490041669E-2</v>
      </c>
      <c r="CP24" s="115">
        <f t="shared" si="74"/>
        <v>-7.7950274793220697E-2</v>
      </c>
      <c r="CR24" s="114">
        <v>7197560</v>
      </c>
      <c r="CS24" s="114">
        <v>7105638</v>
      </c>
      <c r="CT24" s="114">
        <v>7478488</v>
      </c>
      <c r="CU24" s="114">
        <v>7358067</v>
      </c>
      <c r="CV24" s="114">
        <v>7144623</v>
      </c>
      <c r="CW24" s="115">
        <f t="shared" si="37"/>
        <v>7.4093482609229877E-3</v>
      </c>
      <c r="CX24" s="115">
        <f t="shared" si="37"/>
        <v>-5.4565510314540377E-3</v>
      </c>
      <c r="CY24" s="115">
        <f t="shared" si="37"/>
        <v>4.6729547521261683E-2</v>
      </c>
      <c r="CZ24" s="115">
        <f t="shared" si="37"/>
        <v>2.9874774358283229E-2</v>
      </c>
      <c r="DB24" s="114">
        <v>7072890</v>
      </c>
      <c r="DC24" s="114">
        <v>6983815</v>
      </c>
      <c r="DD24" s="114">
        <v>6823577</v>
      </c>
      <c r="DE24" s="114">
        <v>6598295</v>
      </c>
      <c r="DF24" s="114">
        <v>7197560</v>
      </c>
      <c r="DG24" s="115">
        <f t="shared" si="9"/>
        <v>-1.7321147722283659E-2</v>
      </c>
      <c r="DH24" s="115">
        <f t="shared" si="38"/>
        <v>-2.9696869494662104E-2</v>
      </c>
      <c r="DI24" s="115">
        <f t="shared" si="10"/>
        <v>-5.1959691895586801E-2</v>
      </c>
      <c r="DJ24" s="115">
        <f t="shared" si="11"/>
        <v>-8.3259465707823166E-2</v>
      </c>
      <c r="DK24" s="115"/>
      <c r="DM24" s="114" t="e">
        <v>#N/A</v>
      </c>
      <c r="DN24" s="114" t="e">
        <v>#N/A</v>
      </c>
      <c r="DO24" s="114" t="e">
        <v>#N/A</v>
      </c>
      <c r="DP24" s="114">
        <v>6424135</v>
      </c>
      <c r="DQ24" s="114">
        <v>7072890</v>
      </c>
      <c r="DR24" s="520">
        <f t="shared" si="39"/>
        <v>-9.1724174983634721E-2</v>
      </c>
    </row>
    <row r="25" spans="1:122">
      <c r="A25" s="42" t="s">
        <v>282</v>
      </c>
      <c r="B25" s="117" t="s">
        <v>48</v>
      </c>
      <c r="C25" s="117" t="s">
        <v>49</v>
      </c>
      <c r="D25" s="117" t="s">
        <v>743</v>
      </c>
      <c r="E25" s="117"/>
      <c r="F25" s="118">
        <v>2646415</v>
      </c>
      <c r="G25" s="118">
        <v>2163274</v>
      </c>
      <c r="H25" s="119">
        <f t="shared" si="12"/>
        <v>-0.18256433703708597</v>
      </c>
      <c r="I25" s="118">
        <v>2444313</v>
      </c>
      <c r="J25" s="119">
        <f t="shared" si="13"/>
        <v>-7.636821889235057E-2</v>
      </c>
      <c r="K25" s="118">
        <v>12575341</v>
      </c>
      <c r="L25" s="119" t="str">
        <f t="shared" si="14"/>
        <v>N/A</v>
      </c>
      <c r="M25" s="118">
        <v>18599948</v>
      </c>
      <c r="N25" s="119" t="str">
        <f t="shared" si="15"/>
        <v>N/A</v>
      </c>
      <c r="O25" s="27"/>
      <c r="P25" s="118">
        <v>18599948</v>
      </c>
      <c r="Q25" s="118">
        <v>13949347</v>
      </c>
      <c r="R25" s="119">
        <f t="shared" si="16"/>
        <v>-0.25003301084497653</v>
      </c>
      <c r="S25" s="118">
        <v>14300006</v>
      </c>
      <c r="T25" s="119">
        <f t="shared" si="17"/>
        <v>-0.23118032372993735</v>
      </c>
      <c r="U25" s="118">
        <v>12389118</v>
      </c>
      <c r="V25" s="119">
        <f t="shared" si="18"/>
        <v>-0.33391652492791912</v>
      </c>
      <c r="W25" s="118">
        <v>11537028</v>
      </c>
      <c r="X25" s="119">
        <f t="shared" si="19"/>
        <v>-0.37972794332543292</v>
      </c>
      <c r="Y25" s="27"/>
      <c r="Z25" s="118">
        <v>11537028</v>
      </c>
      <c r="AA25" s="118">
        <v>8518995</v>
      </c>
      <c r="AB25" s="119">
        <f t="shared" si="20"/>
        <v>-0.26159536060760191</v>
      </c>
      <c r="AC25" s="118">
        <v>8936032</v>
      </c>
      <c r="AD25" s="119">
        <f t="shared" si="21"/>
        <v>-0.2254476629509784</v>
      </c>
      <c r="AE25" s="118">
        <v>9028078</v>
      </c>
      <c r="AF25" s="119">
        <f t="shared" si="22"/>
        <v>-0.21746935172559168</v>
      </c>
      <c r="AG25" s="118">
        <v>12665438</v>
      </c>
      <c r="AH25" s="119">
        <f t="shared" si="23"/>
        <v>9.7807684960112828E-2</v>
      </c>
      <c r="AI25" s="27"/>
      <c r="AJ25" s="118">
        <v>12665438</v>
      </c>
      <c r="AK25" s="118">
        <v>8516114</v>
      </c>
      <c r="AL25" s="119">
        <f t="shared" si="24"/>
        <v>-0.32760998869521918</v>
      </c>
      <c r="AM25" s="118">
        <v>8810405</v>
      </c>
      <c r="AN25" s="119">
        <f t="shared" si="25"/>
        <v>-0.30437423482709403</v>
      </c>
      <c r="AO25" s="118">
        <v>8570090</v>
      </c>
      <c r="AP25" s="119">
        <f t="shared" si="26"/>
        <v>-0.32334831215470006</v>
      </c>
      <c r="AQ25" s="118">
        <v>13117074</v>
      </c>
      <c r="AR25" s="119">
        <f t="shared" si="27"/>
        <v>3.5658932600672877E-2</v>
      </c>
      <c r="AS25" s="27"/>
      <c r="AT25" s="118">
        <v>13117074</v>
      </c>
      <c r="AU25" s="118">
        <v>9117790</v>
      </c>
      <c r="AV25" s="119">
        <f t="shared" si="28"/>
        <v>-0.30489147198529187</v>
      </c>
      <c r="AW25" s="118">
        <v>10227292</v>
      </c>
      <c r="AX25" s="119">
        <f t="shared" si="29"/>
        <v>-0.22030690686047816</v>
      </c>
      <c r="AY25" s="118">
        <v>3393526</v>
      </c>
      <c r="AZ25" s="119">
        <f t="shared" si="30"/>
        <v>-0.74128940646366714</v>
      </c>
      <c r="BA25" s="118">
        <v>4662801</v>
      </c>
      <c r="BB25" s="119">
        <f t="shared" si="31"/>
        <v>-0.64452430473442479</v>
      </c>
      <c r="BC25" s="27"/>
      <c r="BD25" s="118">
        <v>4662801</v>
      </c>
      <c r="BE25" s="118">
        <v>3553831</v>
      </c>
      <c r="BF25" s="119">
        <f t="shared" si="32"/>
        <v>-0.23783343959993142</v>
      </c>
      <c r="BG25" s="118">
        <v>3524737</v>
      </c>
      <c r="BH25" s="119">
        <f t="shared" si="32"/>
        <v>-0.24407303678625791</v>
      </c>
      <c r="BI25" s="118">
        <v>3245331</v>
      </c>
      <c r="BJ25" s="119">
        <f t="shared" ref="BJ25" si="79">IFERROR(IF((ABS((BI25/$BD25)-1))&lt;100%,(BI25/$BD25)-1,"N/A"),"N/A")</f>
        <v>-0.30399538817976579</v>
      </c>
      <c r="BK25" s="118">
        <v>4678078</v>
      </c>
      <c r="BL25" s="119">
        <f t="shared" ref="BL25" si="80">IFERROR(IF((ABS((BK25/$BD25)-1))&lt;100%,(BK25/$BD25)-1,"N/A"),"N/A")</f>
        <v>3.2763568507427898E-3</v>
      </c>
      <c r="BM25" s="27"/>
      <c r="BN25" s="118">
        <v>4678078</v>
      </c>
      <c r="BO25" s="118">
        <v>3251538</v>
      </c>
      <c r="BP25" s="119">
        <f t="shared" si="72"/>
        <v>-0.30494147382749925</v>
      </c>
      <c r="BQ25" s="118">
        <v>3623311</v>
      </c>
      <c r="BR25" s="119">
        <f t="shared" si="1"/>
        <v>-0.22547016103622042</v>
      </c>
      <c r="BS25" s="118">
        <v>3355951</v>
      </c>
      <c r="BT25" s="119">
        <f t="shared" si="35"/>
        <v>-0.28262183742981628</v>
      </c>
      <c r="BU25" s="118">
        <v>5136626</v>
      </c>
      <c r="BV25" s="119">
        <f t="shared" si="35"/>
        <v>9.8020597347885152E-2</v>
      </c>
      <c r="BW25" s="27"/>
      <c r="BX25" s="118">
        <v>5136626</v>
      </c>
      <c r="BY25" s="118">
        <v>3848574</v>
      </c>
      <c r="BZ25" s="119">
        <f t="shared" si="73"/>
        <v>-0.25075837719156502</v>
      </c>
      <c r="CA25" s="118">
        <v>4365678</v>
      </c>
      <c r="CB25" s="119">
        <f t="shared" si="36"/>
        <v>-0.15008840433389548</v>
      </c>
      <c r="CC25" s="118">
        <v>4405045</v>
      </c>
      <c r="CD25" s="119">
        <f t="shared" si="3"/>
        <v>-0.14242442412587564</v>
      </c>
      <c r="CE25" s="118">
        <v>5651303</v>
      </c>
      <c r="CF25" s="119">
        <f t="shared" si="4"/>
        <v>0.10019748371791137</v>
      </c>
      <c r="CG25" s="27"/>
      <c r="CH25" s="118">
        <v>5248777</v>
      </c>
      <c r="CI25" s="118">
        <v>4065295</v>
      </c>
      <c r="CJ25" s="118">
        <v>4469187</v>
      </c>
      <c r="CK25" s="118">
        <v>4527326</v>
      </c>
      <c r="CL25" s="118">
        <v>5651303</v>
      </c>
      <c r="CM25" s="119">
        <f t="shared" si="74"/>
        <v>-7.1227113463921521E-2</v>
      </c>
      <c r="CN25" s="119">
        <f t="shared" si="74"/>
        <v>-0.2806446584088661</v>
      </c>
      <c r="CO25" s="119">
        <f t="shared" si="74"/>
        <v>-0.20917583077743307</v>
      </c>
      <c r="CP25" s="119">
        <f t="shared" si="74"/>
        <v>-0.19888811482944735</v>
      </c>
      <c r="CR25" s="118">
        <v>4408479</v>
      </c>
      <c r="CS25" s="118">
        <v>4248368</v>
      </c>
      <c r="CT25" s="118">
        <v>4638683</v>
      </c>
      <c r="CU25" s="118">
        <v>4496384</v>
      </c>
      <c r="CV25" s="118">
        <v>5248777</v>
      </c>
      <c r="CW25" s="119">
        <f t="shared" si="37"/>
        <v>-0.16009405619632922</v>
      </c>
      <c r="CX25" s="119">
        <f t="shared" si="37"/>
        <v>-0.19059849561145392</v>
      </c>
      <c r="CY25" s="119">
        <f t="shared" si="37"/>
        <v>-0.11623545827913817</v>
      </c>
      <c r="CZ25" s="119">
        <f t="shared" si="37"/>
        <v>-0.14334634525337997</v>
      </c>
      <c r="DB25" s="118">
        <v>4268270</v>
      </c>
      <c r="DC25" s="118">
        <v>4131777</v>
      </c>
      <c r="DD25" s="118">
        <v>3927911</v>
      </c>
      <c r="DE25" s="118">
        <v>3948618</v>
      </c>
      <c r="DF25" s="118">
        <v>4408479</v>
      </c>
      <c r="DG25" s="119">
        <f t="shared" si="9"/>
        <v>-3.1804393306625656E-2</v>
      </c>
      <c r="DH25" s="119">
        <f t="shared" si="38"/>
        <v>-6.2765865505994278E-2</v>
      </c>
      <c r="DI25" s="119">
        <f t="shared" si="10"/>
        <v>-0.1090099329042965</v>
      </c>
      <c r="DJ25" s="119">
        <f t="shared" si="11"/>
        <v>-0.10431284803670382</v>
      </c>
      <c r="DK25" s="119"/>
      <c r="DM25" s="118" t="e">
        <v>#N/A</v>
      </c>
      <c r="DN25" s="118" t="e">
        <v>#N/A</v>
      </c>
      <c r="DO25" s="118" t="e">
        <v>#N/A</v>
      </c>
      <c r="DP25" s="118">
        <v>4163943</v>
      </c>
      <c r="DQ25" s="118">
        <v>4268270</v>
      </c>
      <c r="DR25" s="119">
        <f t="shared" si="39"/>
        <v>-2.4442455608478353E-2</v>
      </c>
    </row>
    <row r="26" spans="1:122">
      <c r="A26" s="42" t="s">
        <v>650</v>
      </c>
      <c r="B26" s="121" t="s">
        <v>52</v>
      </c>
      <c r="C26" s="121" t="s">
        <v>214</v>
      </c>
      <c r="D26" s="121" t="s">
        <v>744</v>
      </c>
      <c r="E26" s="121"/>
      <c r="F26" s="122">
        <v>0</v>
      </c>
      <c r="G26" s="122">
        <v>0</v>
      </c>
      <c r="H26" s="54" t="str">
        <f t="shared" si="12"/>
        <v>N/A</v>
      </c>
      <c r="I26" s="122">
        <v>0</v>
      </c>
      <c r="J26" s="54" t="str">
        <f t="shared" si="13"/>
        <v>N/A</v>
      </c>
      <c r="K26" s="122">
        <v>0</v>
      </c>
      <c r="L26" s="54" t="str">
        <f t="shared" si="14"/>
        <v>N/A</v>
      </c>
      <c r="M26" s="122">
        <v>0</v>
      </c>
      <c r="N26" s="54" t="str">
        <f t="shared" si="15"/>
        <v>N/A</v>
      </c>
      <c r="O26" s="27"/>
      <c r="P26" s="122">
        <v>0</v>
      </c>
      <c r="Q26" s="122">
        <v>0</v>
      </c>
      <c r="R26" s="54" t="str">
        <f t="shared" si="16"/>
        <v>N/A</v>
      </c>
      <c r="S26" s="122">
        <v>0</v>
      </c>
      <c r="T26" s="54" t="str">
        <f t="shared" si="17"/>
        <v>N/A</v>
      </c>
      <c r="U26" s="122">
        <v>0</v>
      </c>
      <c r="V26" s="54" t="str">
        <f t="shared" si="18"/>
        <v>N/A</v>
      </c>
      <c r="W26" s="122">
        <v>0</v>
      </c>
      <c r="X26" s="54" t="str">
        <f t="shared" si="19"/>
        <v>N/A</v>
      </c>
      <c r="Y26" s="27"/>
      <c r="Z26" s="122">
        <v>0</v>
      </c>
      <c r="AA26" s="122">
        <v>0</v>
      </c>
      <c r="AB26" s="54" t="str">
        <f t="shared" si="20"/>
        <v>N/A</v>
      </c>
      <c r="AC26" s="122">
        <v>0</v>
      </c>
      <c r="AD26" s="54" t="str">
        <f t="shared" si="21"/>
        <v>N/A</v>
      </c>
      <c r="AE26" s="122">
        <v>0</v>
      </c>
      <c r="AF26" s="54" t="str">
        <f t="shared" si="22"/>
        <v>N/A</v>
      </c>
      <c r="AG26" s="122">
        <v>0</v>
      </c>
      <c r="AH26" s="54" t="str">
        <f t="shared" si="23"/>
        <v>N/A</v>
      </c>
      <c r="AI26" s="27"/>
      <c r="AJ26" s="122">
        <v>0</v>
      </c>
      <c r="AK26" s="122">
        <v>0</v>
      </c>
      <c r="AL26" s="54" t="str">
        <f t="shared" si="24"/>
        <v>N/A</v>
      </c>
      <c r="AM26" s="122">
        <v>0</v>
      </c>
      <c r="AN26" s="54" t="str">
        <f t="shared" si="25"/>
        <v>N/A</v>
      </c>
      <c r="AO26" s="122">
        <v>0</v>
      </c>
      <c r="AP26" s="54" t="str">
        <f t="shared" si="26"/>
        <v>N/A</v>
      </c>
      <c r="AQ26" s="122">
        <v>858349</v>
      </c>
      <c r="AR26" s="54" t="str">
        <f t="shared" si="27"/>
        <v>N/A</v>
      </c>
      <c r="AS26" s="27"/>
      <c r="AT26" s="122">
        <v>858349</v>
      </c>
      <c r="AU26" s="122">
        <v>563852</v>
      </c>
      <c r="AV26" s="54">
        <f t="shared" si="28"/>
        <v>-0.34309703861715923</v>
      </c>
      <c r="AW26" s="122">
        <v>684946</v>
      </c>
      <c r="AX26" s="54">
        <f t="shared" si="29"/>
        <v>-0.20201922528015992</v>
      </c>
      <c r="AY26" s="122">
        <v>189080</v>
      </c>
      <c r="AZ26" s="54">
        <f t="shared" si="30"/>
        <v>-0.77971664206517399</v>
      </c>
      <c r="BA26" s="122">
        <v>222177</v>
      </c>
      <c r="BB26" s="54">
        <f t="shared" si="31"/>
        <v>-0.74115773420834641</v>
      </c>
      <c r="BC26" s="27"/>
      <c r="BD26" s="122">
        <v>222177</v>
      </c>
      <c r="BE26" s="122">
        <v>213352</v>
      </c>
      <c r="BF26" s="54">
        <f t="shared" si="32"/>
        <v>-3.9720583138668664E-2</v>
      </c>
      <c r="BG26" s="122">
        <v>180617</v>
      </c>
      <c r="BH26" s="54">
        <f t="shared" si="32"/>
        <v>-0.18705806631649535</v>
      </c>
      <c r="BI26" s="122">
        <v>213752</v>
      </c>
      <c r="BJ26" s="54">
        <f t="shared" ref="BJ26" si="81">IFERROR(IF((ABS((BI26/$BD26)-1))&lt;100%,(BI26/$BD26)-1,"N/A"),"N/A")</f>
        <v>-3.7920216764111503E-2</v>
      </c>
      <c r="BK26" s="122">
        <v>223803</v>
      </c>
      <c r="BL26" s="54">
        <f t="shared" ref="BL26" si="82">IFERROR(IF((ABS((BK26/$BD26)-1))&lt;100%,(BK26/$BD26)-1,"N/A"),"N/A")</f>
        <v>7.3184893125750605E-3</v>
      </c>
      <c r="BM26" s="27"/>
      <c r="BN26" s="122">
        <v>223803</v>
      </c>
      <c r="BO26" s="122">
        <v>223916</v>
      </c>
      <c r="BP26" s="54">
        <f t="shared" si="72"/>
        <v>5.0490833456207085E-4</v>
      </c>
      <c r="BQ26" s="122">
        <v>223670</v>
      </c>
      <c r="BR26" s="54">
        <f t="shared" si="1"/>
        <v>-5.9427264156419746E-4</v>
      </c>
      <c r="BS26" s="122">
        <v>223906</v>
      </c>
      <c r="BT26" s="54">
        <f t="shared" si="35"/>
        <v>4.6022618106111857E-4</v>
      </c>
      <c r="BU26" s="122">
        <v>234178</v>
      </c>
      <c r="BV26" s="54">
        <f t="shared" si="35"/>
        <v>4.6357734257360228E-2</v>
      </c>
      <c r="BW26" s="27"/>
      <c r="BX26" s="122">
        <v>234178</v>
      </c>
      <c r="BY26" s="122">
        <v>249417</v>
      </c>
      <c r="BZ26" s="54">
        <f t="shared" si="73"/>
        <v>6.5074430561367747E-2</v>
      </c>
      <c r="CA26" s="122">
        <v>251044</v>
      </c>
      <c r="CB26" s="54">
        <f t="shared" si="36"/>
        <v>7.2022137006892084E-2</v>
      </c>
      <c r="CC26" s="122">
        <v>251666</v>
      </c>
      <c r="CD26" s="54">
        <f t="shared" si="3"/>
        <v>7.4678236213478577E-2</v>
      </c>
      <c r="CE26" s="122">
        <v>263175</v>
      </c>
      <c r="CF26" s="54">
        <f t="shared" si="4"/>
        <v>0.12382461204724615</v>
      </c>
      <c r="CG26" s="27"/>
      <c r="CH26" s="122">
        <v>282180</v>
      </c>
      <c r="CI26" s="122">
        <v>276024</v>
      </c>
      <c r="CJ26" s="122">
        <v>274606</v>
      </c>
      <c r="CK26" s="122">
        <v>279931</v>
      </c>
      <c r="CL26" s="122">
        <v>263175</v>
      </c>
      <c r="CM26" s="54">
        <f t="shared" si="74"/>
        <v>7.2214306070105483E-2</v>
      </c>
      <c r="CN26" s="54">
        <f t="shared" si="74"/>
        <v>4.8823026503277189E-2</v>
      </c>
      <c r="CO26" s="54">
        <f t="shared" si="74"/>
        <v>4.3434976726512753E-2</v>
      </c>
      <c r="CP26" s="54">
        <f t="shared" si="74"/>
        <v>6.3668661537000126E-2</v>
      </c>
      <c r="CR26" s="122">
        <v>299456</v>
      </c>
      <c r="CS26" s="122">
        <v>272011</v>
      </c>
      <c r="CT26" s="122">
        <v>278295</v>
      </c>
      <c r="CU26" s="122">
        <v>281436</v>
      </c>
      <c r="CV26" s="122">
        <v>282180</v>
      </c>
      <c r="CW26" s="54">
        <f t="shared" si="37"/>
        <v>6.1223332624565918E-2</v>
      </c>
      <c r="CX26" s="54">
        <f t="shared" si="37"/>
        <v>-3.6037281168048718E-2</v>
      </c>
      <c r="CY26" s="54">
        <f t="shared" si="37"/>
        <v>-1.3767807782266606E-2</v>
      </c>
      <c r="CZ26" s="54">
        <f t="shared" si="37"/>
        <v>-2.6366149266425776E-3</v>
      </c>
      <c r="DB26" s="122">
        <v>283788</v>
      </c>
      <c r="DC26" s="122">
        <v>282753</v>
      </c>
      <c r="DD26" s="122">
        <v>287579</v>
      </c>
      <c r="DE26" s="122">
        <v>300247</v>
      </c>
      <c r="DF26" s="122">
        <v>299456</v>
      </c>
      <c r="DG26" s="54">
        <f t="shared" si="9"/>
        <v>-5.2321543064757448E-2</v>
      </c>
      <c r="DH26" s="54">
        <f t="shared" si="38"/>
        <v>-5.5777810429578967E-2</v>
      </c>
      <c r="DI26" s="54">
        <f t="shared" si="10"/>
        <v>-3.9661920282111573E-2</v>
      </c>
      <c r="DJ26" s="54">
        <f t="shared" si="11"/>
        <v>2.6414565078007879E-3</v>
      </c>
      <c r="DK26" s="54"/>
      <c r="DM26" s="122" t="e">
        <v>#N/A</v>
      </c>
      <c r="DN26" s="122" t="e">
        <v>#N/A</v>
      </c>
      <c r="DO26" s="122" t="e">
        <v>#N/A</v>
      </c>
      <c r="DP26" s="122">
        <v>268995</v>
      </c>
      <c r="DQ26" s="122">
        <v>283788</v>
      </c>
      <c r="DR26" s="119">
        <f t="shared" si="39"/>
        <v>-5.2126939828322505E-2</v>
      </c>
    </row>
    <row r="27" spans="1:122">
      <c r="A27" s="42" t="s">
        <v>284</v>
      </c>
      <c r="B27" s="117" t="s">
        <v>55</v>
      </c>
      <c r="C27" s="117" t="s">
        <v>56</v>
      </c>
      <c r="D27" s="117" t="s">
        <v>745</v>
      </c>
      <c r="E27" s="117"/>
      <c r="F27" s="118">
        <v>7917</v>
      </c>
      <c r="G27" s="118">
        <v>285469</v>
      </c>
      <c r="H27" s="119" t="str">
        <f t="shared" si="12"/>
        <v>N/A</v>
      </c>
      <c r="I27" s="118">
        <v>254535</v>
      </c>
      <c r="J27" s="119" t="str">
        <f t="shared" si="13"/>
        <v>N/A</v>
      </c>
      <c r="K27" s="118">
        <v>3329167</v>
      </c>
      <c r="L27" s="119" t="str">
        <f t="shared" si="14"/>
        <v>N/A</v>
      </c>
      <c r="M27" s="118">
        <v>3922558</v>
      </c>
      <c r="N27" s="119" t="str">
        <f t="shared" si="15"/>
        <v>N/A</v>
      </c>
      <c r="O27" s="27"/>
      <c r="P27" s="118">
        <v>3922558</v>
      </c>
      <c r="Q27" s="118">
        <v>6042064</v>
      </c>
      <c r="R27" s="119">
        <f t="shared" si="16"/>
        <v>0.54033770819959837</v>
      </c>
      <c r="S27" s="118">
        <v>6331701</v>
      </c>
      <c r="T27" s="119">
        <f t="shared" si="17"/>
        <v>0.61417651440718024</v>
      </c>
      <c r="U27" s="118">
        <v>7224370</v>
      </c>
      <c r="V27" s="119">
        <f t="shared" si="18"/>
        <v>0.84174969496945606</v>
      </c>
      <c r="W27" s="118">
        <v>2963111</v>
      </c>
      <c r="X27" s="119">
        <f t="shared" si="19"/>
        <v>-0.24459727555335065</v>
      </c>
      <c r="Y27" s="27"/>
      <c r="Z27" s="118">
        <v>2963111</v>
      </c>
      <c r="AA27" s="118">
        <v>2634260</v>
      </c>
      <c r="AB27" s="119">
        <f t="shared" si="20"/>
        <v>-0.11098166757843364</v>
      </c>
      <c r="AC27" s="118">
        <v>2709147</v>
      </c>
      <c r="AD27" s="119">
        <f t="shared" si="21"/>
        <v>-8.5708567785682033E-2</v>
      </c>
      <c r="AE27" s="118">
        <v>2314497</v>
      </c>
      <c r="AF27" s="119">
        <f t="shared" si="22"/>
        <v>-0.21889628839419106</v>
      </c>
      <c r="AG27" s="118">
        <v>1906774</v>
      </c>
      <c r="AH27" s="119">
        <f t="shared" si="23"/>
        <v>-0.35649592607229363</v>
      </c>
      <c r="AI27" s="27"/>
      <c r="AJ27" s="118">
        <v>1906774</v>
      </c>
      <c r="AK27" s="118">
        <v>2475125</v>
      </c>
      <c r="AL27" s="119">
        <f t="shared" si="24"/>
        <v>0.29806940937940207</v>
      </c>
      <c r="AM27" s="118">
        <v>2964915</v>
      </c>
      <c r="AN27" s="119">
        <f t="shared" si="25"/>
        <v>0.5549378164376062</v>
      </c>
      <c r="AO27" s="118">
        <v>2400092</v>
      </c>
      <c r="AP27" s="119">
        <f t="shared" si="26"/>
        <v>0.25871865255137738</v>
      </c>
      <c r="AQ27" s="118">
        <v>2291116</v>
      </c>
      <c r="AR27" s="119">
        <f t="shared" si="27"/>
        <v>0.20156662509558032</v>
      </c>
      <c r="AS27" s="27"/>
      <c r="AT27" s="118">
        <v>2291116</v>
      </c>
      <c r="AU27" s="118">
        <v>2587826</v>
      </c>
      <c r="AV27" s="119">
        <f t="shared" si="28"/>
        <v>0.1295045733171083</v>
      </c>
      <c r="AW27" s="118">
        <v>2343498</v>
      </c>
      <c r="AX27" s="119">
        <f t="shared" si="29"/>
        <v>2.2863093793592304E-2</v>
      </c>
      <c r="AY27" s="118">
        <v>1812646</v>
      </c>
      <c r="AZ27" s="119">
        <f t="shared" si="30"/>
        <v>-0.20883709074529622</v>
      </c>
      <c r="BA27" s="118">
        <v>616822</v>
      </c>
      <c r="BB27" s="119">
        <f t="shared" si="31"/>
        <v>-0.73077661715949782</v>
      </c>
      <c r="BC27" s="27"/>
      <c r="BD27" s="118">
        <v>616822</v>
      </c>
      <c r="BE27" s="118">
        <v>1288949</v>
      </c>
      <c r="BF27" s="119" t="str">
        <f t="shared" si="32"/>
        <v>N/A</v>
      </c>
      <c r="BG27" s="118">
        <v>1625723</v>
      </c>
      <c r="BH27" s="119" t="str">
        <f t="shared" si="32"/>
        <v>N/A</v>
      </c>
      <c r="BI27" s="118">
        <v>1486315</v>
      </c>
      <c r="BJ27" s="119" t="str">
        <f t="shared" ref="BJ27" si="83">IFERROR(IF((ABS((BI27/$BD27)-1))&lt;100%,(BI27/$BD27)-1,"N/A"),"N/A")</f>
        <v>N/A</v>
      </c>
      <c r="BK27" s="118">
        <v>1110883</v>
      </c>
      <c r="BL27" s="119">
        <f t="shared" ref="BL27" si="84">IFERROR(IF((ABS((BK27/$BD27)-1))&lt;100%,(BK27/$BD27)-1,"N/A"),"N/A")</f>
        <v>0.80097824007574303</v>
      </c>
      <c r="BM27" s="27"/>
      <c r="BN27" s="118">
        <v>1110883</v>
      </c>
      <c r="BO27" s="118">
        <v>660970</v>
      </c>
      <c r="BP27" s="119">
        <f t="shared" si="72"/>
        <v>-0.40500484749519072</v>
      </c>
      <c r="BQ27" s="118">
        <v>876396</v>
      </c>
      <c r="BR27" s="119">
        <f t="shared" si="1"/>
        <v>-0.2110816350596777</v>
      </c>
      <c r="BS27" s="118">
        <v>894868</v>
      </c>
      <c r="BT27" s="119">
        <f t="shared" si="35"/>
        <v>-0.19445342128739029</v>
      </c>
      <c r="BU27" s="118">
        <v>674927</v>
      </c>
      <c r="BV27" s="119">
        <f t="shared" si="35"/>
        <v>-0.39244096813075724</v>
      </c>
      <c r="BW27" s="27"/>
      <c r="BX27" s="118">
        <v>674927</v>
      </c>
      <c r="BY27" s="118">
        <v>931545</v>
      </c>
      <c r="BZ27" s="119">
        <f t="shared" si="73"/>
        <v>0.38021593446402346</v>
      </c>
      <c r="CA27" s="118">
        <v>1230888</v>
      </c>
      <c r="CB27" s="119">
        <f t="shared" si="36"/>
        <v>0.82373501134196725</v>
      </c>
      <c r="CC27" s="118">
        <v>1590432</v>
      </c>
      <c r="CD27" s="119" t="str">
        <f t="shared" si="3"/>
        <v>N/A</v>
      </c>
      <c r="CE27" s="118">
        <v>915604</v>
      </c>
      <c r="CF27" s="119">
        <f t="shared" si="4"/>
        <v>0.35659708383277011</v>
      </c>
      <c r="CG27" s="27"/>
      <c r="CH27" s="118">
        <v>1029394</v>
      </c>
      <c r="CI27" s="118">
        <v>2095069</v>
      </c>
      <c r="CJ27" s="118">
        <v>2065206</v>
      </c>
      <c r="CK27" s="118">
        <v>1593432</v>
      </c>
      <c r="CL27" s="118">
        <v>915604</v>
      </c>
      <c r="CM27" s="119">
        <f t="shared" si="74"/>
        <v>0.12427861826728592</v>
      </c>
      <c r="CN27" s="119" t="str">
        <f t="shared" si="74"/>
        <v>N/A</v>
      </c>
      <c r="CO27" s="119" t="str">
        <f t="shared" si="74"/>
        <v>N/A</v>
      </c>
      <c r="CP27" s="119">
        <f t="shared" si="74"/>
        <v>0.74030694492378801</v>
      </c>
      <c r="CR27" s="118">
        <v>1984727</v>
      </c>
      <c r="CS27" s="118">
        <v>2143670</v>
      </c>
      <c r="CT27" s="118">
        <v>2114131</v>
      </c>
      <c r="CU27" s="118">
        <v>2056303</v>
      </c>
      <c r="CV27" s="118">
        <v>1029394</v>
      </c>
      <c r="CW27" s="119">
        <f t="shared" si="37"/>
        <v>0.92805378698535246</v>
      </c>
      <c r="CX27" s="119">
        <f t="shared" si="37"/>
        <v>1.0824582229933339</v>
      </c>
      <c r="CY27" s="119">
        <f t="shared" si="37"/>
        <v>1.0537626992191522</v>
      </c>
      <c r="CZ27" s="119">
        <f t="shared" si="37"/>
        <v>0.9975859583405382</v>
      </c>
      <c r="DB27" s="118">
        <v>1992729</v>
      </c>
      <c r="DC27" s="118">
        <v>2176281</v>
      </c>
      <c r="DD27" s="118">
        <v>2155287</v>
      </c>
      <c r="DE27" s="118">
        <v>1904965</v>
      </c>
      <c r="DF27" s="118">
        <v>1984727</v>
      </c>
      <c r="DG27" s="119">
        <f t="shared" si="9"/>
        <v>4.0317887548262377E-3</v>
      </c>
      <c r="DH27" s="119">
        <f t="shared" si="38"/>
        <v>9.6514029385401656E-2</v>
      </c>
      <c r="DI27" s="119">
        <f t="shared" si="10"/>
        <v>8.5936252189847684E-2</v>
      </c>
      <c r="DJ27" s="119">
        <f t="shared" si="11"/>
        <v>-4.0187894859091466E-2</v>
      </c>
      <c r="DK27" s="119"/>
      <c r="DM27" s="118" t="e">
        <v>#N/A</v>
      </c>
      <c r="DN27" s="118" t="e">
        <v>#N/A</v>
      </c>
      <c r="DO27" s="118" t="e">
        <v>#N/A</v>
      </c>
      <c r="DP27" s="118">
        <v>1568260</v>
      </c>
      <c r="DQ27" s="118">
        <v>1992729</v>
      </c>
      <c r="DR27" s="119">
        <f t="shared" si="39"/>
        <v>-0.21300889383353183</v>
      </c>
    </row>
    <row r="28" spans="1:122">
      <c r="A28" s="42" t="s">
        <v>59</v>
      </c>
      <c r="B28" s="117" t="s">
        <v>59</v>
      </c>
      <c r="C28" s="117" t="s">
        <v>60</v>
      </c>
      <c r="D28" s="117" t="s">
        <v>746</v>
      </c>
      <c r="E28" s="117"/>
      <c r="F28" s="118">
        <v>158085</v>
      </c>
      <c r="G28" s="118">
        <v>152472</v>
      </c>
      <c r="H28" s="119">
        <f t="shared" si="12"/>
        <v>-3.550621501091189E-2</v>
      </c>
      <c r="I28" s="118">
        <v>723</v>
      </c>
      <c r="J28" s="119">
        <f t="shared" si="13"/>
        <v>-0.99542651105417967</v>
      </c>
      <c r="K28" s="118">
        <v>1264978</v>
      </c>
      <c r="L28" s="119" t="str">
        <f t="shared" si="14"/>
        <v>N/A</v>
      </c>
      <c r="M28" s="118">
        <v>396052</v>
      </c>
      <c r="N28" s="119" t="str">
        <f t="shared" si="15"/>
        <v>N/A</v>
      </c>
      <c r="O28" s="27"/>
      <c r="P28" s="118">
        <v>396052</v>
      </c>
      <c r="Q28" s="118">
        <v>484869</v>
      </c>
      <c r="R28" s="119">
        <f t="shared" si="16"/>
        <v>0.22425590579014876</v>
      </c>
      <c r="S28" s="118">
        <v>741159</v>
      </c>
      <c r="T28" s="119">
        <f t="shared" si="17"/>
        <v>0.87136790118469287</v>
      </c>
      <c r="U28" s="118">
        <v>1015474</v>
      </c>
      <c r="V28" s="119" t="str">
        <f t="shared" si="18"/>
        <v>N/A</v>
      </c>
      <c r="W28" s="118">
        <v>805413</v>
      </c>
      <c r="X28" s="119" t="str">
        <f t="shared" si="19"/>
        <v>N/A</v>
      </c>
      <c r="Y28" s="27"/>
      <c r="Z28" s="118">
        <v>805413</v>
      </c>
      <c r="AA28" s="118">
        <v>1053518</v>
      </c>
      <c r="AB28" s="119">
        <f t="shared" si="20"/>
        <v>0.30804692747695905</v>
      </c>
      <c r="AC28" s="118">
        <v>199847</v>
      </c>
      <c r="AD28" s="119">
        <f t="shared" si="21"/>
        <v>-0.75187015853978023</v>
      </c>
      <c r="AE28" s="118">
        <v>635676</v>
      </c>
      <c r="AF28" s="119">
        <f t="shared" si="22"/>
        <v>-0.21074529465007397</v>
      </c>
      <c r="AG28" s="118">
        <v>645363</v>
      </c>
      <c r="AH28" s="119">
        <f t="shared" si="23"/>
        <v>-0.19871792484104434</v>
      </c>
      <c r="AI28" s="27"/>
      <c r="AJ28" s="118">
        <v>645363</v>
      </c>
      <c r="AK28" s="118">
        <v>630848</v>
      </c>
      <c r="AL28" s="119">
        <f t="shared" si="24"/>
        <v>-2.2491218120654577E-2</v>
      </c>
      <c r="AM28" s="118">
        <v>500179</v>
      </c>
      <c r="AN28" s="119">
        <f t="shared" si="25"/>
        <v>-0.22496486473504063</v>
      </c>
      <c r="AO28" s="118">
        <v>499455</v>
      </c>
      <c r="AP28" s="119">
        <f t="shared" si="26"/>
        <v>-0.22608671398887137</v>
      </c>
      <c r="AQ28" s="118">
        <v>1037191</v>
      </c>
      <c r="AR28" s="119">
        <f t="shared" si="27"/>
        <v>0.60714357656078821</v>
      </c>
      <c r="AS28" s="27"/>
      <c r="AT28" s="118">
        <v>1037191</v>
      </c>
      <c r="AU28" s="118">
        <v>1008748</v>
      </c>
      <c r="AV28" s="119">
        <f t="shared" si="28"/>
        <v>-2.742310721940322E-2</v>
      </c>
      <c r="AW28" s="118">
        <v>1934761</v>
      </c>
      <c r="AX28" s="119">
        <f t="shared" si="29"/>
        <v>0.86538544973876563</v>
      </c>
      <c r="AY28" s="118">
        <v>85509</v>
      </c>
      <c r="AZ28" s="119">
        <f t="shared" si="30"/>
        <v>-0.91755713267855199</v>
      </c>
      <c r="BA28" s="118">
        <v>114871</v>
      </c>
      <c r="BB28" s="119">
        <f t="shared" si="31"/>
        <v>-0.88924797843405889</v>
      </c>
      <c r="BC28" s="27"/>
      <c r="BD28" s="118">
        <v>114871</v>
      </c>
      <c r="BE28" s="118">
        <v>97392</v>
      </c>
      <c r="BF28" s="119">
        <f t="shared" si="32"/>
        <v>-0.15216199040663003</v>
      </c>
      <c r="BG28" s="118">
        <v>79073</v>
      </c>
      <c r="BH28" s="119">
        <f t="shared" si="32"/>
        <v>-0.31163653141349867</v>
      </c>
      <c r="BI28" s="118">
        <v>49263</v>
      </c>
      <c r="BJ28" s="119">
        <f t="shared" ref="BJ28" si="85">IFERROR(IF((ABS((BI28/$BD28)-1))&lt;100%,(BI28/$BD28)-1,"N/A"),"N/A")</f>
        <v>-0.571145023548154</v>
      </c>
      <c r="BK28" s="118">
        <v>87289</v>
      </c>
      <c r="BL28" s="119">
        <f t="shared" ref="BL28" si="86">IFERROR(IF((ABS((BK28/$BD28)-1))&lt;100%,(BK28/$BD28)-1,"N/A"),"N/A")</f>
        <v>-0.24011282220926078</v>
      </c>
      <c r="BM28" s="27"/>
      <c r="BN28" s="118">
        <v>87289</v>
      </c>
      <c r="BO28" s="118">
        <v>54714</v>
      </c>
      <c r="BP28" s="119">
        <f t="shared" si="72"/>
        <v>-0.37318562476371597</v>
      </c>
      <c r="BQ28" s="118">
        <v>61336</v>
      </c>
      <c r="BR28" s="119">
        <f t="shared" si="1"/>
        <v>-0.29732268670737438</v>
      </c>
      <c r="BS28" s="118">
        <v>70658</v>
      </c>
      <c r="BT28" s="119">
        <f t="shared" si="35"/>
        <v>-0.19052801613032566</v>
      </c>
      <c r="BU28" s="118">
        <v>81544</v>
      </c>
      <c r="BV28" s="119">
        <f t="shared" si="35"/>
        <v>-6.5815853085726683E-2</v>
      </c>
      <c r="BW28" s="27"/>
      <c r="BX28" s="118">
        <v>81544</v>
      </c>
      <c r="BY28" s="118">
        <v>89396</v>
      </c>
      <c r="BZ28" s="119">
        <f t="shared" si="73"/>
        <v>9.6291572647895673E-2</v>
      </c>
      <c r="CA28" s="118">
        <v>84459</v>
      </c>
      <c r="CB28" s="119">
        <f t="shared" si="36"/>
        <v>3.5747571863043337E-2</v>
      </c>
      <c r="CC28" s="118">
        <v>63347</v>
      </c>
      <c r="CD28" s="119">
        <f t="shared" si="3"/>
        <v>-0.22315559697831844</v>
      </c>
      <c r="CE28" s="118">
        <v>136223</v>
      </c>
      <c r="CF28" s="119">
        <f t="shared" si="4"/>
        <v>0.67054596291572643</v>
      </c>
      <c r="CG28" s="27"/>
      <c r="CH28" s="118">
        <v>139810</v>
      </c>
      <c r="CI28" s="118">
        <v>111372</v>
      </c>
      <c r="CJ28" s="118">
        <v>102542</v>
      </c>
      <c r="CK28" s="118">
        <v>87307</v>
      </c>
      <c r="CL28" s="118">
        <v>136223</v>
      </c>
      <c r="CM28" s="119">
        <f t="shared" si="74"/>
        <v>2.6331823554025302E-2</v>
      </c>
      <c r="CN28" s="119">
        <f t="shared" si="74"/>
        <v>-0.18242881158101054</v>
      </c>
      <c r="CO28" s="119">
        <f t="shared" si="74"/>
        <v>-0.24724899613134343</v>
      </c>
      <c r="CP28" s="119">
        <f t="shared" si="74"/>
        <v>-0.35908767241948858</v>
      </c>
      <c r="CR28" s="118">
        <v>60481</v>
      </c>
      <c r="CS28" s="118">
        <v>69748</v>
      </c>
      <c r="CT28" s="118">
        <v>97432</v>
      </c>
      <c r="CU28" s="118">
        <v>133188</v>
      </c>
      <c r="CV28" s="118">
        <v>139810</v>
      </c>
      <c r="CW28" s="119">
        <f t="shared" si="37"/>
        <v>-0.56740576496674056</v>
      </c>
      <c r="CX28" s="119">
        <f t="shared" si="37"/>
        <v>-0.50112295257849937</v>
      </c>
      <c r="CY28" s="119">
        <f t="shared" si="37"/>
        <v>-0.30311136542450468</v>
      </c>
      <c r="CZ28" s="119">
        <f t="shared" si="37"/>
        <v>-4.7364280094413846E-2</v>
      </c>
      <c r="DB28" s="118">
        <v>63604</v>
      </c>
      <c r="DC28" s="118">
        <v>63892</v>
      </c>
      <c r="DD28" s="118">
        <v>125689</v>
      </c>
      <c r="DE28" s="118">
        <v>74174</v>
      </c>
      <c r="DF28" s="118">
        <v>60481</v>
      </c>
      <c r="DG28" s="119">
        <f t="shared" si="9"/>
        <v>5.1636050991220372E-2</v>
      </c>
      <c r="DH28" s="119">
        <f t="shared" si="38"/>
        <v>5.639787701922927E-2</v>
      </c>
      <c r="DI28" s="119">
        <f t="shared" si="10"/>
        <v>1.0781567765083251</v>
      </c>
      <c r="DJ28" s="119">
        <f t="shared" si="11"/>
        <v>0.22640167986640436</v>
      </c>
      <c r="DK28" s="119"/>
      <c r="DM28" s="118" t="e">
        <v>#N/A</v>
      </c>
      <c r="DN28" s="118" t="e">
        <v>#N/A</v>
      </c>
      <c r="DO28" s="118" t="e">
        <v>#N/A</v>
      </c>
      <c r="DP28" s="118">
        <v>67775</v>
      </c>
      <c r="DQ28" s="118">
        <v>63604</v>
      </c>
      <c r="DR28" s="119">
        <f t="shared" si="39"/>
        <v>6.5577636626627189E-2</v>
      </c>
    </row>
    <row r="29" spans="1:122" hidden="1">
      <c r="A29" s="42" t="s">
        <v>285</v>
      </c>
      <c r="B29" s="117" t="s">
        <v>207</v>
      </c>
      <c r="C29" s="117" t="s">
        <v>211</v>
      </c>
      <c r="D29" s="117" t="s">
        <v>747</v>
      </c>
      <c r="E29" s="117"/>
      <c r="F29" s="118">
        <v>0</v>
      </c>
      <c r="G29" s="118">
        <v>0</v>
      </c>
      <c r="H29" s="119" t="str">
        <f t="shared" si="12"/>
        <v>N/A</v>
      </c>
      <c r="I29" s="118">
        <v>0</v>
      </c>
      <c r="J29" s="119" t="str">
        <f t="shared" si="13"/>
        <v>N/A</v>
      </c>
      <c r="K29" s="118">
        <v>0</v>
      </c>
      <c r="L29" s="119" t="str">
        <f t="shared" si="14"/>
        <v>N/A</v>
      </c>
      <c r="M29" s="118">
        <v>0</v>
      </c>
      <c r="N29" s="119" t="str">
        <f t="shared" si="15"/>
        <v>N/A</v>
      </c>
      <c r="O29" s="27"/>
      <c r="P29" s="118">
        <v>0</v>
      </c>
      <c r="Q29" s="118">
        <v>0</v>
      </c>
      <c r="R29" s="119" t="str">
        <f t="shared" si="16"/>
        <v>N/A</v>
      </c>
      <c r="S29" s="118">
        <v>0</v>
      </c>
      <c r="T29" s="119" t="str">
        <f t="shared" si="17"/>
        <v>N/A</v>
      </c>
      <c r="U29" s="118">
        <v>3305016</v>
      </c>
      <c r="V29" s="119" t="str">
        <f t="shared" si="18"/>
        <v>N/A</v>
      </c>
      <c r="W29" s="118">
        <v>14592207</v>
      </c>
      <c r="X29" s="119" t="str">
        <f t="shared" si="19"/>
        <v>N/A</v>
      </c>
      <c r="Y29" s="27"/>
      <c r="Z29" s="118">
        <v>14592207</v>
      </c>
      <c r="AA29" s="118">
        <v>13989342</v>
      </c>
      <c r="AB29" s="119">
        <f t="shared" si="20"/>
        <v>-4.1314175436244827E-2</v>
      </c>
      <c r="AC29" s="118">
        <v>13000072</v>
      </c>
      <c r="AD29" s="119">
        <f t="shared" si="21"/>
        <v>-0.10910858103918075</v>
      </c>
      <c r="AE29" s="118">
        <v>13687869</v>
      </c>
      <c r="AF29" s="119">
        <f t="shared" si="22"/>
        <v>-6.1974038608416104E-2</v>
      </c>
      <c r="AG29" s="118">
        <v>16271760</v>
      </c>
      <c r="AH29" s="119">
        <f t="shared" si="23"/>
        <v>0.1150993129414899</v>
      </c>
      <c r="AI29" s="27"/>
      <c r="AJ29" s="118">
        <v>16271760</v>
      </c>
      <c r="AK29" s="118">
        <v>14440509</v>
      </c>
      <c r="AL29" s="119">
        <f t="shared" si="24"/>
        <v>-0.11254166728122839</v>
      </c>
      <c r="AM29" s="118">
        <v>12543535</v>
      </c>
      <c r="AN29" s="119">
        <f t="shared" si="25"/>
        <v>-0.22912241822642421</v>
      </c>
      <c r="AO29" s="118">
        <v>12453523</v>
      </c>
      <c r="AP29" s="119">
        <f t="shared" si="26"/>
        <v>-0.23465421073073844</v>
      </c>
      <c r="AQ29" s="118">
        <v>19618293</v>
      </c>
      <c r="AR29" s="119">
        <f t="shared" si="27"/>
        <v>0.20566509093054464</v>
      </c>
      <c r="AS29" s="27"/>
      <c r="AT29" s="118">
        <v>19618293</v>
      </c>
      <c r="AU29" s="118">
        <v>17346509</v>
      </c>
      <c r="AV29" s="119">
        <f t="shared" si="28"/>
        <v>-0.11579926958986697</v>
      </c>
      <c r="AW29" s="118">
        <v>0</v>
      </c>
      <c r="AX29" s="119" t="str">
        <f t="shared" si="29"/>
        <v>N/A</v>
      </c>
      <c r="AY29" s="118">
        <v>29564865</v>
      </c>
      <c r="AZ29" s="119">
        <f t="shared" si="30"/>
        <v>0.50700496725173805</v>
      </c>
      <c r="BA29" s="118">
        <v>0</v>
      </c>
      <c r="BB29" s="119" t="str">
        <f>IFERROR(IF((ABS((BA29/$AT29)-1))&lt;100%,(BA29/$AT29)-1,""),"")</f>
        <v/>
      </c>
      <c r="BC29" s="27"/>
      <c r="BD29" s="118">
        <v>0</v>
      </c>
      <c r="BE29" s="118">
        <v>0</v>
      </c>
      <c r="BF29" s="119" t="str">
        <f t="shared" si="32"/>
        <v>N/A</v>
      </c>
      <c r="BG29" s="118">
        <v>0</v>
      </c>
      <c r="BH29" s="119" t="str">
        <f>IFERROR(IF((ABS((BG29/$BD29)-1))&lt;100%,(BG29/$BD29)-1,"N/A"),"0")</f>
        <v>0</v>
      </c>
      <c r="BI29" s="118">
        <v>0</v>
      </c>
      <c r="BJ29" s="119" t="str">
        <f t="shared" ref="BJ29" si="87">IFERROR(IF((ABS((BI29/$BD29)-1))&lt;100%,(BI29/$BD29)-1,"N/A"),"N/A")</f>
        <v>N/A</v>
      </c>
      <c r="BK29" s="118">
        <v>0</v>
      </c>
      <c r="BL29" s="119" t="str">
        <f t="shared" ref="BL29" si="88">IFERROR(IF((ABS((BK29/$BD29)-1))&lt;100%,(BK29/$BD29)-1,"N/A"),"N/A")</f>
        <v>N/A</v>
      </c>
      <c r="BM29" s="27"/>
      <c r="BN29" s="118">
        <v>0</v>
      </c>
      <c r="BO29" s="118">
        <v>0</v>
      </c>
      <c r="BP29" s="119">
        <f>IFERROR(IF((ABS((BO29/$BN29)-1))&lt;100%,(BO29/$BN29)-1,"N/A"),0)</f>
        <v>0</v>
      </c>
      <c r="BQ29" s="118">
        <v>0</v>
      </c>
      <c r="BR29" s="119" t="str">
        <f t="shared" si="1"/>
        <v>N/A</v>
      </c>
      <c r="BS29" s="118">
        <v>0</v>
      </c>
      <c r="BT29" s="119" t="str">
        <f t="shared" si="35"/>
        <v>N/A</v>
      </c>
      <c r="BU29" s="118">
        <v>0</v>
      </c>
      <c r="BV29" s="119" t="str">
        <f t="shared" si="35"/>
        <v>N/A</v>
      </c>
      <c r="BW29" s="27"/>
      <c r="BX29" s="118">
        <v>0</v>
      </c>
      <c r="BY29" s="118">
        <v>0</v>
      </c>
      <c r="BZ29" s="119">
        <f>IFERROR(IF((ABS((BY29/$BX29)-1))&lt;100%,(BY29/$BX29)-1,"N/A"),0)</f>
        <v>0</v>
      </c>
      <c r="CA29" s="118">
        <v>0</v>
      </c>
      <c r="CB29" s="119" t="str">
        <f t="shared" si="36"/>
        <v>N/A</v>
      </c>
      <c r="CC29" s="118">
        <v>0</v>
      </c>
      <c r="CD29" s="119" t="str">
        <f t="shared" si="3"/>
        <v>N/A</v>
      </c>
      <c r="CE29" s="118">
        <v>0</v>
      </c>
      <c r="CF29" s="119">
        <f>IFERROR(IF((ABS((CE29/$BX29)-1))&lt;100%,(CE29/$BX29)-1,"N/A"),0)</f>
        <v>0</v>
      </c>
      <c r="CG29" s="27"/>
      <c r="CH29" s="118">
        <v>0</v>
      </c>
      <c r="CI29" s="118">
        <v>0</v>
      </c>
      <c r="CJ29" s="118">
        <v>0</v>
      </c>
      <c r="CK29" s="118">
        <v>0</v>
      </c>
      <c r="CL29" s="118">
        <v>0</v>
      </c>
      <c r="CM29" s="119">
        <f>IFERROR(IF((ABS((CH29/$CL29)-1))&lt;100%,(CH29/$CL29)-1,"N/A"),0)</f>
        <v>0</v>
      </c>
      <c r="CN29" s="119">
        <f>IFERROR(IF((ABS((CI29/$CL29)-1))&lt;100%,(CI29/$CL29)-1,"N/A"),0)</f>
        <v>0</v>
      </c>
      <c r="CO29" s="119">
        <f>IFERROR(IF((ABS((CJ29/$CL29)-1))&lt;100%,(CJ29/$CL29)-1,"N/A"),0)</f>
        <v>0</v>
      </c>
      <c r="CP29" s="119">
        <f>IFERROR(IF((ABS((CK29/$CL29)-1))&lt;100%,(CK29/$CL29)-1,"N/A"),0)</f>
        <v>0</v>
      </c>
      <c r="CR29" s="118">
        <v>0</v>
      </c>
      <c r="CS29" s="118">
        <v>0</v>
      </c>
      <c r="CT29" s="118">
        <v>0</v>
      </c>
      <c r="CU29" s="118">
        <v>0</v>
      </c>
      <c r="CV29" s="118">
        <v>0</v>
      </c>
      <c r="CW29" s="119">
        <f t="shared" si="37"/>
        <v>0</v>
      </c>
      <c r="CX29" s="119">
        <f t="shared" si="37"/>
        <v>0</v>
      </c>
      <c r="CY29" s="119">
        <f t="shared" si="37"/>
        <v>0</v>
      </c>
      <c r="CZ29" s="119">
        <f t="shared" si="37"/>
        <v>0</v>
      </c>
      <c r="DB29" s="118">
        <v>0</v>
      </c>
      <c r="DC29" s="118">
        <v>0</v>
      </c>
      <c r="DD29" s="118">
        <v>0</v>
      </c>
      <c r="DE29" s="118">
        <v>0</v>
      </c>
      <c r="DF29" s="118">
        <v>0</v>
      </c>
      <c r="DG29" s="119">
        <f t="shared" si="9"/>
        <v>0</v>
      </c>
      <c r="DH29" s="119">
        <f t="shared" si="38"/>
        <v>0</v>
      </c>
      <c r="DI29" s="119">
        <f t="shared" si="10"/>
        <v>0</v>
      </c>
      <c r="DJ29" s="119">
        <f t="shared" si="11"/>
        <v>0</v>
      </c>
      <c r="DK29" s="119"/>
      <c r="DM29" s="118" t="e">
        <v>#N/A</v>
      </c>
      <c r="DN29" s="118" t="e">
        <v>#N/A</v>
      </c>
      <c r="DO29" s="118" t="e">
        <v>#N/A</v>
      </c>
      <c r="DP29" s="118">
        <v>0</v>
      </c>
      <c r="DQ29" s="118">
        <v>0</v>
      </c>
      <c r="DR29" s="119">
        <f t="shared" si="39"/>
        <v>0</v>
      </c>
    </row>
    <row r="30" spans="1:122">
      <c r="A30" s="42" t="s">
        <v>651</v>
      </c>
      <c r="B30" s="117" t="s">
        <v>63</v>
      </c>
      <c r="C30" s="117" t="s">
        <v>64</v>
      </c>
      <c r="D30" s="117" t="s">
        <v>748</v>
      </c>
      <c r="E30" s="117"/>
      <c r="F30" s="118">
        <v>107823</v>
      </c>
      <c r="G30" s="118">
        <v>243332</v>
      </c>
      <c r="H30" s="119" t="str">
        <f t="shared" si="12"/>
        <v>N/A</v>
      </c>
      <c r="I30" s="118">
        <v>177760</v>
      </c>
      <c r="J30" s="119">
        <f t="shared" si="13"/>
        <v>0.64862784378101157</v>
      </c>
      <c r="K30" s="118">
        <v>815053</v>
      </c>
      <c r="L30" s="119" t="str">
        <f t="shared" si="14"/>
        <v>N/A</v>
      </c>
      <c r="M30" s="118">
        <v>805992</v>
      </c>
      <c r="N30" s="119" t="str">
        <f t="shared" si="15"/>
        <v>N/A</v>
      </c>
      <c r="O30" s="27"/>
      <c r="P30" s="118">
        <v>805992</v>
      </c>
      <c r="Q30" s="118">
        <v>1123543</v>
      </c>
      <c r="R30" s="119">
        <f t="shared" si="16"/>
        <v>0.39398778151644187</v>
      </c>
      <c r="S30" s="118">
        <v>816977</v>
      </c>
      <c r="T30" s="119">
        <f t="shared" si="17"/>
        <v>1.3629167535161635E-2</v>
      </c>
      <c r="U30" s="118">
        <v>692980</v>
      </c>
      <c r="V30" s="119">
        <f t="shared" si="18"/>
        <v>-0.14021479121380853</v>
      </c>
      <c r="W30" s="118">
        <v>303418</v>
      </c>
      <c r="X30" s="119">
        <f t="shared" si="19"/>
        <v>-0.62354713198145895</v>
      </c>
      <c r="Y30" s="27"/>
      <c r="Z30" s="118">
        <v>303418</v>
      </c>
      <c r="AA30" s="118">
        <v>308651</v>
      </c>
      <c r="AB30" s="119">
        <f t="shared" si="20"/>
        <v>1.7246834400068467E-2</v>
      </c>
      <c r="AC30" s="118">
        <v>425948</v>
      </c>
      <c r="AD30" s="119">
        <f t="shared" si="21"/>
        <v>0.40383233690815978</v>
      </c>
      <c r="AE30" s="118">
        <v>195635</v>
      </c>
      <c r="AF30" s="119">
        <f t="shared" si="22"/>
        <v>-0.3552294194807164</v>
      </c>
      <c r="AG30" s="118">
        <v>289376</v>
      </c>
      <c r="AH30" s="119">
        <f t="shared" si="23"/>
        <v>-4.6279390148244337E-2</v>
      </c>
      <c r="AI30" s="27"/>
      <c r="AJ30" s="118">
        <v>289376</v>
      </c>
      <c r="AK30" s="118">
        <v>254341</v>
      </c>
      <c r="AL30" s="119">
        <f t="shared" si="24"/>
        <v>-0.12107085591064914</v>
      </c>
      <c r="AM30" s="118">
        <v>204403</v>
      </c>
      <c r="AN30" s="119">
        <f t="shared" si="25"/>
        <v>-0.29364218179807589</v>
      </c>
      <c r="AO30" s="118">
        <v>201846</v>
      </c>
      <c r="AP30" s="119">
        <f t="shared" si="26"/>
        <v>-0.30247843635961513</v>
      </c>
      <c r="AQ30" s="118">
        <v>298699</v>
      </c>
      <c r="AR30" s="119">
        <f t="shared" si="27"/>
        <v>3.2217599248037132E-2</v>
      </c>
      <c r="AS30" s="27"/>
      <c r="AT30" s="118">
        <v>298699</v>
      </c>
      <c r="AU30" s="118">
        <v>309393</v>
      </c>
      <c r="AV30" s="119">
        <f t="shared" si="28"/>
        <v>3.5801927693095648E-2</v>
      </c>
      <c r="AW30" s="118">
        <v>388169</v>
      </c>
      <c r="AX30" s="119">
        <f t="shared" si="29"/>
        <v>0.29953230509643491</v>
      </c>
      <c r="AY30" s="118">
        <v>56124</v>
      </c>
      <c r="AZ30" s="119">
        <f t="shared" si="30"/>
        <v>-0.81210516272233924</v>
      </c>
      <c r="BA30" s="118">
        <v>72910</v>
      </c>
      <c r="BB30" s="119">
        <f t="shared" si="31"/>
        <v>-0.75590812155380505</v>
      </c>
      <c r="BC30" s="27"/>
      <c r="BD30" s="118">
        <v>72910</v>
      </c>
      <c r="BE30" s="118">
        <v>72979</v>
      </c>
      <c r="BF30" s="119">
        <f t="shared" si="32"/>
        <v>9.4637223974758378E-4</v>
      </c>
      <c r="BG30" s="118">
        <v>50897</v>
      </c>
      <c r="BH30" s="119">
        <f t="shared" si="32"/>
        <v>-0.30192017555890827</v>
      </c>
      <c r="BI30" s="118">
        <v>57225</v>
      </c>
      <c r="BJ30" s="119">
        <f t="shared" ref="BJ30" si="89">IFERROR(IF((ABS((BI30/$BD30)-1))&lt;100%,(BI30/$BD30)-1,"N/A"),"N/A")</f>
        <v>-0.21512824029625566</v>
      </c>
      <c r="BK30" s="118">
        <v>76111</v>
      </c>
      <c r="BL30" s="119">
        <f t="shared" ref="BL30" si="90">IFERROR(IF((ABS((BK30/$BD30)-1))&lt;100%,(BK30/$BD30)-1,"N/A"),"N/A")</f>
        <v>4.3903442600466303E-2</v>
      </c>
      <c r="BM30" s="27"/>
      <c r="BN30" s="118">
        <v>76111</v>
      </c>
      <c r="BO30" s="118">
        <v>93139</v>
      </c>
      <c r="BP30" s="119">
        <f t="shared" ref="BP30:BP40" si="91">IFERROR(IF((ABS((BO30/$BN30)-1))&lt;100%,(BO30/$BN30)-1,"N/A"),"N/A")</f>
        <v>0.22372587405237088</v>
      </c>
      <c r="BQ30" s="118">
        <v>59984</v>
      </c>
      <c r="BR30" s="119">
        <f t="shared" si="1"/>
        <v>-0.21188790056627815</v>
      </c>
      <c r="BS30" s="118">
        <v>62157</v>
      </c>
      <c r="BT30" s="119">
        <f t="shared" si="35"/>
        <v>-0.18333749392334875</v>
      </c>
      <c r="BU30" s="118">
        <v>81519</v>
      </c>
      <c r="BV30" s="119">
        <f t="shared" si="35"/>
        <v>7.1054118327180005E-2</v>
      </c>
      <c r="BW30" s="27"/>
      <c r="BX30" s="118">
        <v>81519</v>
      </c>
      <c r="BY30" s="118">
        <v>48770</v>
      </c>
      <c r="BZ30" s="119">
        <f t="shared" ref="BZ30:BZ40" si="92">IFERROR(IF((ABS((BY30/$BX30)-1))&lt;100%,(BY30/$BX30)-1,"N/A"),"N/A")</f>
        <v>-0.40173456494804893</v>
      </c>
      <c r="CA30" s="118">
        <v>59091</v>
      </c>
      <c r="CB30" s="119">
        <f t="shared" si="36"/>
        <v>-0.27512604423508635</v>
      </c>
      <c r="CC30" s="118">
        <v>68373</v>
      </c>
      <c r="CD30" s="119">
        <f t="shared" si="3"/>
        <v>-0.16126301843741953</v>
      </c>
      <c r="CE30" s="118">
        <v>109726</v>
      </c>
      <c r="CF30" s="119">
        <f t="shared" si="4"/>
        <v>0.34601749285442662</v>
      </c>
      <c r="CG30" s="27"/>
      <c r="CH30" s="118">
        <v>107331</v>
      </c>
      <c r="CI30" s="118">
        <v>95935</v>
      </c>
      <c r="CJ30" s="118">
        <v>75150</v>
      </c>
      <c r="CK30" s="118">
        <v>101884</v>
      </c>
      <c r="CL30" s="118">
        <v>109726</v>
      </c>
      <c r="CM30" s="119">
        <f t="shared" ref="CM30:CM40" si="93">IFERROR(IF((ABS((CH30/$CL30)-1))&lt;100%,(CH30/$CL30)-1,"N/A"),"N/A")</f>
        <v>-2.182709658604165E-2</v>
      </c>
      <c r="CN30" s="119">
        <f t="shared" ref="CN30:CN40" si="94">IFERROR(IF((ABS((CI30/$CL30)-1))&lt;100%,(CI30/$CL30)-1,"N/A"),"N/A")</f>
        <v>-0.12568579917248424</v>
      </c>
      <c r="CO30" s="119">
        <f t="shared" ref="CO30:CO40" si="95">IFERROR(IF((ABS((CJ30/$CL30)-1))&lt;100%,(CJ30/$CL30)-1,"N/A"),"N/A")</f>
        <v>-0.31511218854236922</v>
      </c>
      <c r="CP30" s="119">
        <f t="shared" ref="CP30:CP40" si="96">IFERROR(IF((ABS((CK30/$CL30)-1))&lt;100%,(CK30/$CL30)-1,"N/A"),"N/A")</f>
        <v>-7.146893170260471E-2</v>
      </c>
      <c r="CR30" s="118">
        <v>119210</v>
      </c>
      <c r="CS30" s="118">
        <v>96005</v>
      </c>
      <c r="CT30" s="118">
        <v>84462</v>
      </c>
      <c r="CU30" s="118">
        <v>115290</v>
      </c>
      <c r="CV30" s="118">
        <v>107331</v>
      </c>
      <c r="CW30" s="119">
        <f t="shared" si="37"/>
        <v>0.11067631905041408</v>
      </c>
      <c r="CX30" s="119">
        <f t="shared" si="37"/>
        <v>-0.10552403313115499</v>
      </c>
      <c r="CY30" s="119">
        <f t="shared" si="37"/>
        <v>-0.21306984934455098</v>
      </c>
      <c r="CZ30" s="119">
        <f t="shared" si="37"/>
        <v>7.4153785951868612E-2</v>
      </c>
      <c r="DB30" s="118">
        <v>129792</v>
      </c>
      <c r="DC30" s="118">
        <v>98069</v>
      </c>
      <c r="DD30" s="118">
        <v>90846</v>
      </c>
      <c r="DE30" s="118">
        <v>119686</v>
      </c>
      <c r="DF30" s="118">
        <v>119210</v>
      </c>
      <c r="DG30" s="119">
        <f t="shared" si="9"/>
        <v>8.8767720828789587E-2</v>
      </c>
      <c r="DH30" s="119">
        <f t="shared" si="38"/>
        <v>-0.17734250482342084</v>
      </c>
      <c r="DI30" s="119">
        <f t="shared" si="10"/>
        <v>-0.23793305930710507</v>
      </c>
      <c r="DJ30" s="119">
        <f t="shared" si="11"/>
        <v>3.9929536112741637E-3</v>
      </c>
      <c r="DK30" s="119"/>
      <c r="DM30" s="118" t="e">
        <v>#N/A</v>
      </c>
      <c r="DN30" s="118" t="e">
        <v>#N/A</v>
      </c>
      <c r="DO30" s="118" t="e">
        <v>#N/A</v>
      </c>
      <c r="DP30" s="118">
        <v>86612</v>
      </c>
      <c r="DQ30" s="118">
        <v>129792</v>
      </c>
      <c r="DR30" s="119">
        <f t="shared" si="39"/>
        <v>-0.33268614398422092</v>
      </c>
    </row>
    <row r="31" spans="1:122">
      <c r="A31" s="42" t="s">
        <v>655</v>
      </c>
      <c r="B31" s="117" t="s">
        <v>61</v>
      </c>
      <c r="C31" s="117" t="s">
        <v>62</v>
      </c>
      <c r="D31" s="117" t="s">
        <v>755</v>
      </c>
      <c r="E31" s="117"/>
      <c r="F31" s="118">
        <f>+F24-SUM(F25:F30)</f>
        <v>199404</v>
      </c>
      <c r="G31" s="118">
        <f>+G24-SUM(G25:G30)</f>
        <v>290866</v>
      </c>
      <c r="H31" s="119">
        <f t="shared" si="12"/>
        <v>0.45867685703396122</v>
      </c>
      <c r="I31" s="118">
        <f>+I24-SUM(I25:I30)</f>
        <v>322560</v>
      </c>
      <c r="J31" s="119">
        <f t="shared" si="13"/>
        <v>0.61762050911716915</v>
      </c>
      <c r="K31" s="118">
        <f>+K24-SUM(K25:K30)</f>
        <v>2148551</v>
      </c>
      <c r="L31" s="119" t="str">
        <f t="shared" si="14"/>
        <v>N/A</v>
      </c>
      <c r="M31" s="118">
        <f>+M24-SUM(M25:M30)</f>
        <v>1346949</v>
      </c>
      <c r="N31" s="119" t="str">
        <f t="shared" si="15"/>
        <v>N/A</v>
      </c>
      <c r="O31" s="27"/>
      <c r="P31" s="118">
        <f>+P24-SUM(P25:P30)</f>
        <v>1346949</v>
      </c>
      <c r="Q31" s="118">
        <f>+Q24-SUM(Q25:Q30)</f>
        <v>2518152</v>
      </c>
      <c r="R31" s="119">
        <f t="shared" si="16"/>
        <v>0.86952289953071715</v>
      </c>
      <c r="S31" s="118">
        <f>+S24-SUM(S25:S30)</f>
        <v>2320252</v>
      </c>
      <c r="T31" s="119">
        <f t="shared" si="17"/>
        <v>0.72259825724656235</v>
      </c>
      <c r="U31" s="118">
        <f>+U24-SUM(U25:U30)</f>
        <v>753941</v>
      </c>
      <c r="V31" s="119">
        <f t="shared" si="18"/>
        <v>-0.44026017317656418</v>
      </c>
      <c r="W31" s="118">
        <f>+W24-SUM(W25:W30)</f>
        <v>652421</v>
      </c>
      <c r="X31" s="119">
        <f t="shared" si="19"/>
        <v>-0.51563051013809735</v>
      </c>
      <c r="Y31" s="27"/>
      <c r="Z31" s="118">
        <f>+Z24-SUM(Z25:Z30)</f>
        <v>652421</v>
      </c>
      <c r="AA31" s="118">
        <f>+AA24-SUM(AA25:AA30)</f>
        <v>464393</v>
      </c>
      <c r="AB31" s="119">
        <f t="shared" si="20"/>
        <v>-0.28820041047115286</v>
      </c>
      <c r="AC31" s="118">
        <f>+AC24-SUM(AC25:AC30)</f>
        <v>463516</v>
      </c>
      <c r="AD31" s="119">
        <f t="shared" si="21"/>
        <v>-0.28954463452280044</v>
      </c>
      <c r="AE31" s="118">
        <f>+AE24-SUM(AE25:AE30)</f>
        <v>437957</v>
      </c>
      <c r="AF31" s="119">
        <f t="shared" si="22"/>
        <v>-0.32872025885126321</v>
      </c>
      <c r="AG31" s="118">
        <f>+AG24-SUM(AG25:AG30)</f>
        <v>510536</v>
      </c>
      <c r="AH31" s="119">
        <f t="shared" si="23"/>
        <v>-0.21747460612089431</v>
      </c>
      <c r="AI31" s="27"/>
      <c r="AJ31" s="118">
        <f>+AJ24-SUM(AJ25:AJ30)</f>
        <v>510536</v>
      </c>
      <c r="AK31" s="118">
        <f>+AK24-SUM(AK25:AK30)</f>
        <v>515857</v>
      </c>
      <c r="AL31" s="119">
        <f t="shared" si="24"/>
        <v>1.0422379616716659E-2</v>
      </c>
      <c r="AM31" s="118">
        <f>+AM24-SUM(AM25:AM30)</f>
        <v>508239</v>
      </c>
      <c r="AN31" s="119">
        <f t="shared" si="25"/>
        <v>-4.4991930049986806E-3</v>
      </c>
      <c r="AO31" s="118">
        <f>+AO24-SUM(AO25:AO30)</f>
        <v>457797</v>
      </c>
      <c r="AP31" s="119">
        <f t="shared" si="26"/>
        <v>-0.10330123634768162</v>
      </c>
      <c r="AQ31" s="118">
        <f>+AQ24-SUM(AQ25:AQ30)</f>
        <v>616087</v>
      </c>
      <c r="AR31" s="119">
        <f t="shared" si="27"/>
        <v>0.20674545967375457</v>
      </c>
      <c r="AS31" s="27"/>
      <c r="AT31" s="118">
        <f>+AT24-SUM(AT25:AT30)</f>
        <v>616087</v>
      </c>
      <c r="AU31" s="118">
        <f>+AU24-SUM(AU25:AU30)</f>
        <v>629124</v>
      </c>
      <c r="AV31" s="119">
        <f t="shared" si="28"/>
        <v>2.1160972395132482E-2</v>
      </c>
      <c r="AW31" s="118">
        <f>+AW24-SUM(AW25:AW30)</f>
        <v>569232</v>
      </c>
      <c r="AX31" s="119">
        <f t="shared" si="29"/>
        <v>-7.6052570497348593E-2</v>
      </c>
      <c r="AY31" s="118">
        <f>+AY24-SUM(AY25:AY30)</f>
        <v>208480</v>
      </c>
      <c r="AZ31" s="119">
        <f t="shared" si="30"/>
        <v>-0.66160623418445774</v>
      </c>
      <c r="BA31" s="118">
        <f>+BA24-SUM(BA25:BA30)</f>
        <v>216633</v>
      </c>
      <c r="BB31" s="119">
        <f t="shared" si="31"/>
        <v>-0.6483727135940216</v>
      </c>
      <c r="BC31" s="27"/>
      <c r="BD31" s="118">
        <f>+BD24-SUM(BD25:BD30)</f>
        <v>216633</v>
      </c>
      <c r="BE31" s="118">
        <f>+BE24-SUM(BE25:BE30)</f>
        <v>1232951</v>
      </c>
      <c r="BF31" s="119" t="str">
        <f t="shared" si="32"/>
        <v>N/A</v>
      </c>
      <c r="BG31" s="118">
        <f>+BG24-SUM(BG25:BG30)</f>
        <v>180492</v>
      </c>
      <c r="BH31" s="119">
        <f t="shared" si="32"/>
        <v>-0.16683053828364103</v>
      </c>
      <c r="BI31" s="118">
        <f>+BI24-SUM(BI25:BI30)</f>
        <v>181798</v>
      </c>
      <c r="BJ31" s="119">
        <f t="shared" ref="BJ31" si="97">IFERROR(IF((ABS((BI31/$BD31)-1))&lt;100%,(BI31/$BD31)-1,"N/A"),"N/A")</f>
        <v>-0.16080190921974025</v>
      </c>
      <c r="BK31" s="118">
        <f>+BK24-SUM(BK25:BK30)</f>
        <v>246783</v>
      </c>
      <c r="BL31" s="119">
        <f t="shared" ref="BL31" si="98">IFERROR(IF((ABS((BK31/$BD31)-1))&lt;100%,(BK31/$BD31)-1,"N/A"),"N/A")</f>
        <v>0.13917547188101542</v>
      </c>
      <c r="BM31" s="27"/>
      <c r="BN31" s="118">
        <f>+BN24-SUM(BN25:BN30)</f>
        <v>246783</v>
      </c>
      <c r="BO31" s="118">
        <f>+BO24-SUM(BO25:BO30)</f>
        <v>373868</v>
      </c>
      <c r="BP31" s="119">
        <f t="shared" si="91"/>
        <v>0.51496659008116441</v>
      </c>
      <c r="BQ31" s="118">
        <f>+BQ24-SUM(BQ25:BQ30)</f>
        <v>309695</v>
      </c>
      <c r="BR31" s="119">
        <f t="shared" si="1"/>
        <v>0.25492841889433238</v>
      </c>
      <c r="BS31" s="118">
        <f>+BS24-SUM(BS25:BS30)</f>
        <v>207575</v>
      </c>
      <c r="BT31" s="119">
        <f t="shared" si="35"/>
        <v>-0.15887642179566663</v>
      </c>
      <c r="BU31" s="118">
        <f>+BU24-SUM(BU25:BU30)</f>
        <v>309606</v>
      </c>
      <c r="BV31" s="119">
        <f t="shared" si="35"/>
        <v>0.25456777816948484</v>
      </c>
      <c r="BW31" s="27"/>
      <c r="BX31" s="118">
        <f>+BX24-SUM(BX25:BX30)</f>
        <v>309606</v>
      </c>
      <c r="BY31" s="118">
        <f>+BY24-SUM(BY25:BY30)</f>
        <v>231130</v>
      </c>
      <c r="BZ31" s="119">
        <f t="shared" si="92"/>
        <v>-0.25347053997661539</v>
      </c>
      <c r="CA31" s="118">
        <f>+CA24-SUM(CA25:CA30)</f>
        <v>241761</v>
      </c>
      <c r="CB31" s="119">
        <f t="shared" si="36"/>
        <v>-0.21913335012887347</v>
      </c>
      <c r="CC31" s="118">
        <f>+CC24-SUM(CC25:CC30)</f>
        <v>226231</v>
      </c>
      <c r="CD31" s="119">
        <f t="shared" si="3"/>
        <v>-0.26929387673365501</v>
      </c>
      <c r="CE31" s="118">
        <f>+CE24-SUM(CE25:CE30)</f>
        <v>339363</v>
      </c>
      <c r="CF31" s="119">
        <f t="shared" si="4"/>
        <v>9.611247844034021E-2</v>
      </c>
      <c r="CG31" s="27"/>
      <c r="CH31" s="118">
        <f>+CH24-SUM(CH25:CH30)</f>
        <v>337131</v>
      </c>
      <c r="CI31" s="118">
        <f>+CI24-SUM(CI25:CI30)</f>
        <v>253688</v>
      </c>
      <c r="CJ31" s="118">
        <f>+CJ24-SUM(CJ25:CJ30)</f>
        <v>298389</v>
      </c>
      <c r="CK31" s="118">
        <f>+CK24-SUM(CK25:CK30)</f>
        <v>247482</v>
      </c>
      <c r="CL31" s="118">
        <f>+CL24-SUM(CL25:CL30)</f>
        <v>339363</v>
      </c>
      <c r="CM31" s="119">
        <f t="shared" si="93"/>
        <v>-6.5770281380115314E-3</v>
      </c>
      <c r="CN31" s="119">
        <f t="shared" si="94"/>
        <v>-0.25245828213446952</v>
      </c>
      <c r="CO31" s="119">
        <f t="shared" si="95"/>
        <v>-0.12073797084537796</v>
      </c>
      <c r="CP31" s="119">
        <f t="shared" si="96"/>
        <v>-0.27074548492322381</v>
      </c>
      <c r="CR31" s="118">
        <f>+CR24-SUM(CR25:CR30)</f>
        <v>325207</v>
      </c>
      <c r="CS31" s="118">
        <f>+CS24-SUM(CS25:CS30)</f>
        <v>275836</v>
      </c>
      <c r="CT31" s="118">
        <f>+CT24-SUM(CT25:CT30)</f>
        <v>265485</v>
      </c>
      <c r="CU31" s="118">
        <f>+CU24-SUM(CU25:CU30)</f>
        <v>275466</v>
      </c>
      <c r="CV31" s="118">
        <f>+CV24-SUM(CV25:CV30)</f>
        <v>337131</v>
      </c>
      <c r="CW31" s="119">
        <f t="shared" si="37"/>
        <v>-3.5369040521340378E-2</v>
      </c>
      <c r="CX31" s="119">
        <f t="shared" si="37"/>
        <v>-0.18181359768161343</v>
      </c>
      <c r="CY31" s="119">
        <f t="shared" si="37"/>
        <v>-0.21251679614155916</v>
      </c>
      <c r="CZ31" s="119">
        <f t="shared" si="37"/>
        <v>-0.18291109390711624</v>
      </c>
      <c r="DB31" s="118">
        <f>+DB24-SUM(DB25:DB30)</f>
        <v>334707</v>
      </c>
      <c r="DC31" s="118">
        <f>+DC24-SUM(DC25:DC30)</f>
        <v>231043</v>
      </c>
      <c r="DD31" s="118">
        <f>+DD24-SUM(DD25:DD30)</f>
        <v>236265</v>
      </c>
      <c r="DE31" s="118">
        <f>+DE24-SUM(DE25:DE30)</f>
        <v>250605</v>
      </c>
      <c r="DF31" s="118">
        <f>+DF24-SUM(DF25:DF30)</f>
        <v>325207</v>
      </c>
      <c r="DG31" s="119">
        <f t="shared" si="9"/>
        <v>2.9212163329817686E-2</v>
      </c>
      <c r="DH31" s="119">
        <f t="shared" si="38"/>
        <v>-0.28955096292515226</v>
      </c>
      <c r="DI31" s="119">
        <f t="shared" si="10"/>
        <v>-0.27349349798743572</v>
      </c>
      <c r="DJ31" s="119">
        <f t="shared" si="11"/>
        <v>-0.22939850618221624</v>
      </c>
      <c r="DK31" s="119"/>
      <c r="DM31" s="118" t="e">
        <f>+DM24-SUM(DM25:DM30)</f>
        <v>#N/A</v>
      </c>
      <c r="DN31" s="118" t="e">
        <f>+DN24-SUM(DN25:DN30)</f>
        <v>#N/A</v>
      </c>
      <c r="DO31" s="118" t="e">
        <f>+DO24-SUM(DO25:DO30)</f>
        <v>#N/A</v>
      </c>
      <c r="DP31" s="118">
        <f>+DP24-SUM(DP25:DP30)</f>
        <v>268550</v>
      </c>
      <c r="DQ31" s="118">
        <f>+DQ24-SUM(DQ25:DQ30)</f>
        <v>334707</v>
      </c>
      <c r="DR31" s="119">
        <f t="shared" si="39"/>
        <v>-0.19765645773766305</v>
      </c>
    </row>
    <row r="32" spans="1:122">
      <c r="A32" s="42" t="s">
        <v>301</v>
      </c>
      <c r="B32" s="114" t="s">
        <v>69</v>
      </c>
      <c r="C32" s="114" t="s">
        <v>70</v>
      </c>
      <c r="D32" s="114" t="s">
        <v>749</v>
      </c>
      <c r="E32" s="114"/>
      <c r="F32" s="114">
        <v>199423</v>
      </c>
      <c r="G32" s="114">
        <v>274249</v>
      </c>
      <c r="H32" s="115">
        <f t="shared" si="12"/>
        <v>0.37521248802796059</v>
      </c>
      <c r="I32" s="114">
        <v>246902</v>
      </c>
      <c r="J32" s="115">
        <f t="shared" si="13"/>
        <v>0.23808186618394056</v>
      </c>
      <c r="K32" s="114">
        <v>14367444</v>
      </c>
      <c r="L32" s="115" t="str">
        <f t="shared" si="14"/>
        <v>N/A</v>
      </c>
      <c r="M32" s="114">
        <v>14558581</v>
      </c>
      <c r="N32" s="115" t="str">
        <f t="shared" si="15"/>
        <v>N/A</v>
      </c>
      <c r="O32" s="27"/>
      <c r="P32" s="114">
        <v>14558581</v>
      </c>
      <c r="Q32" s="114">
        <v>12308178</v>
      </c>
      <c r="R32" s="115">
        <f t="shared" si="16"/>
        <v>-0.15457571036627815</v>
      </c>
      <c r="S32" s="114">
        <v>15782246</v>
      </c>
      <c r="T32" s="115">
        <f t="shared" si="17"/>
        <v>8.4051117344472015E-2</v>
      </c>
      <c r="U32" s="114">
        <v>14423513</v>
      </c>
      <c r="V32" s="115">
        <f t="shared" si="18"/>
        <v>-9.2775525307033924E-3</v>
      </c>
      <c r="W32" s="114">
        <v>12516154</v>
      </c>
      <c r="X32" s="115">
        <f t="shared" si="19"/>
        <v>-0.14029025218872637</v>
      </c>
      <c r="Y32" s="27"/>
      <c r="Z32" s="114">
        <v>12516154</v>
      </c>
      <c r="AA32" s="114">
        <v>11987065</v>
      </c>
      <c r="AB32" s="115">
        <f t="shared" si="20"/>
        <v>-4.2272490415186659E-2</v>
      </c>
      <c r="AC32" s="114">
        <v>13179748</v>
      </c>
      <c r="AD32" s="115">
        <f t="shared" si="21"/>
        <v>5.3019002482711519E-2</v>
      </c>
      <c r="AE32" s="114">
        <v>11197983</v>
      </c>
      <c r="AF32" s="115">
        <f t="shared" si="22"/>
        <v>-0.10531757599019631</v>
      </c>
      <c r="AG32" s="114">
        <v>11411721</v>
      </c>
      <c r="AH32" s="115">
        <f t="shared" si="23"/>
        <v>-8.8240604901473674E-2</v>
      </c>
      <c r="AI32" s="27"/>
      <c r="AJ32" s="114">
        <v>11411721</v>
      </c>
      <c r="AK32" s="114">
        <v>12391611</v>
      </c>
      <c r="AL32" s="115">
        <f t="shared" si="24"/>
        <v>8.5866978346210932E-2</v>
      </c>
      <c r="AM32" s="114">
        <v>13031077</v>
      </c>
      <c r="AN32" s="115">
        <f t="shared" si="25"/>
        <v>0.14190287337028296</v>
      </c>
      <c r="AO32" s="114">
        <v>13285926</v>
      </c>
      <c r="AP32" s="115">
        <f t="shared" si="26"/>
        <v>0.16423508776634121</v>
      </c>
      <c r="AQ32" s="114">
        <v>16011884</v>
      </c>
      <c r="AR32" s="115">
        <f t="shared" si="27"/>
        <v>0.40310861087473127</v>
      </c>
      <c r="AS32" s="27"/>
      <c r="AT32" s="114">
        <v>16011884</v>
      </c>
      <c r="AU32" s="114">
        <v>17391524</v>
      </c>
      <c r="AV32" s="115">
        <f t="shared" si="28"/>
        <v>8.616350205884582E-2</v>
      </c>
      <c r="AW32" s="114">
        <v>15964262</v>
      </c>
      <c r="AX32" s="115">
        <f t="shared" si="29"/>
        <v>-2.9741659382493957E-3</v>
      </c>
      <c r="AY32" s="114">
        <v>4159178</v>
      </c>
      <c r="AZ32" s="115">
        <f t="shared" si="30"/>
        <v>-0.74024430853983203</v>
      </c>
      <c r="BA32" s="114">
        <v>1509959</v>
      </c>
      <c r="BB32" s="115">
        <f t="shared" si="31"/>
        <v>-0.90569760560343804</v>
      </c>
      <c r="BC32" s="27"/>
      <c r="BD32" s="114">
        <v>1509959</v>
      </c>
      <c r="BE32" s="114">
        <v>1772409</v>
      </c>
      <c r="BF32" s="115">
        <f t="shared" si="32"/>
        <v>0.1738126664366384</v>
      </c>
      <c r="BG32" s="114">
        <v>2440979</v>
      </c>
      <c r="BH32" s="115">
        <f t="shared" si="32"/>
        <v>0.61658627817046696</v>
      </c>
      <c r="BI32" s="114">
        <v>1907313</v>
      </c>
      <c r="BJ32" s="115">
        <f t="shared" ref="BJ32" si="99">IFERROR(IF((ABS((BI32/$BD32)-1))&lt;100%,(BI32/$BD32)-1,"N/A"),"N/A")</f>
        <v>0.26315548965236801</v>
      </c>
      <c r="BK32" s="114">
        <v>1822754</v>
      </c>
      <c r="BL32" s="115">
        <f t="shared" ref="BL32" si="100">IFERROR(IF((ABS((BK32/$BD32)-1))&lt;100%,(BK32/$BD32)-1,"N/A"),"N/A")</f>
        <v>0.20715463135091738</v>
      </c>
      <c r="BM32" s="27"/>
      <c r="BN32" s="114">
        <v>1822754</v>
      </c>
      <c r="BO32" s="114">
        <v>2393768</v>
      </c>
      <c r="BP32" s="115">
        <f t="shared" si="91"/>
        <v>0.31326992013184451</v>
      </c>
      <c r="BQ32" s="114">
        <v>2359066</v>
      </c>
      <c r="BR32" s="115">
        <f t="shared" si="1"/>
        <v>0.29423169555518736</v>
      </c>
      <c r="BS32" s="114">
        <v>2330973</v>
      </c>
      <c r="BT32" s="115">
        <f t="shared" si="35"/>
        <v>0.27881930309849823</v>
      </c>
      <c r="BU32" s="114">
        <v>2354302</v>
      </c>
      <c r="BV32" s="115">
        <f t="shared" si="35"/>
        <v>0.29161806804428902</v>
      </c>
      <c r="BW32" s="27"/>
      <c r="BX32" s="114">
        <v>2354302</v>
      </c>
      <c r="BY32" s="114">
        <v>2381863</v>
      </c>
      <c r="BZ32" s="115">
        <f t="shared" si="92"/>
        <v>1.1706654456395071E-2</v>
      </c>
      <c r="CA32" s="114">
        <v>2321108</v>
      </c>
      <c r="CB32" s="115">
        <f t="shared" si="36"/>
        <v>-1.4099295672347911E-2</v>
      </c>
      <c r="CC32" s="114">
        <v>2326818</v>
      </c>
      <c r="CD32" s="115">
        <f t="shared" si="3"/>
        <v>-1.167394837195912E-2</v>
      </c>
      <c r="CE32" s="114">
        <v>2333449</v>
      </c>
      <c r="CF32" s="115">
        <f t="shared" si="4"/>
        <v>-8.8574023213674469E-3</v>
      </c>
      <c r="CG32" s="27"/>
      <c r="CH32" s="114">
        <v>1773329</v>
      </c>
      <c r="CI32" s="114">
        <v>1949349</v>
      </c>
      <c r="CJ32" s="114">
        <v>2059207</v>
      </c>
      <c r="CK32" s="114">
        <v>2326262</v>
      </c>
      <c r="CL32" s="114">
        <v>2333449</v>
      </c>
      <c r="CM32" s="115">
        <f t="shared" si="93"/>
        <v>-0.24003952946903917</v>
      </c>
      <c r="CN32" s="115">
        <f t="shared" si="94"/>
        <v>-0.16460612595347057</v>
      </c>
      <c r="CO32" s="115">
        <f t="shared" si="95"/>
        <v>-0.11752645975978049</v>
      </c>
      <c r="CP32" s="115">
        <f t="shared" si="96"/>
        <v>-3.0799901776297212E-3</v>
      </c>
      <c r="CR32" s="114">
        <v>2341483</v>
      </c>
      <c r="CS32" s="114">
        <v>2335124</v>
      </c>
      <c r="CT32" s="114">
        <v>2266084</v>
      </c>
      <c r="CU32" s="114">
        <v>2239159</v>
      </c>
      <c r="CV32" s="114">
        <v>1773329</v>
      </c>
      <c r="CW32" s="115">
        <f t="shared" si="37"/>
        <v>0.32038837688889088</v>
      </c>
      <c r="CX32" s="115">
        <f t="shared" si="37"/>
        <v>0.31680246587068739</v>
      </c>
      <c r="CY32" s="115">
        <f t="shared" si="37"/>
        <v>0.27787003990799231</v>
      </c>
      <c r="CZ32" s="115">
        <f t="shared" si="37"/>
        <v>0.26268673212923255</v>
      </c>
      <c r="DB32" s="114">
        <v>2106015</v>
      </c>
      <c r="DC32" s="114">
        <v>1997374</v>
      </c>
      <c r="DD32" s="114">
        <v>2167838</v>
      </c>
      <c r="DE32" s="114">
        <v>2275879</v>
      </c>
      <c r="DF32" s="114">
        <v>2341483</v>
      </c>
      <c r="DG32" s="115">
        <f t="shared" si="9"/>
        <v>-0.10056361716057727</v>
      </c>
      <c r="DH32" s="115">
        <f t="shared" si="38"/>
        <v>-0.14696198947419226</v>
      </c>
      <c r="DI32" s="115">
        <f t="shared" si="10"/>
        <v>-7.4160265096949285E-2</v>
      </c>
      <c r="DJ32" s="115">
        <f t="shared" si="11"/>
        <v>-2.8018140639927802E-2</v>
      </c>
      <c r="DK32" s="115"/>
      <c r="DM32" s="114" t="e">
        <v>#N/A</v>
      </c>
      <c r="DN32" s="114" t="e">
        <v>#N/A</v>
      </c>
      <c r="DO32" s="114" t="e">
        <v>#N/A</v>
      </c>
      <c r="DP32" s="114">
        <v>2081697</v>
      </c>
      <c r="DQ32" s="114">
        <v>2106015</v>
      </c>
      <c r="DR32" s="521">
        <f t="shared" si="39"/>
        <v>-1.1546926303943716E-2</v>
      </c>
    </row>
    <row r="33" spans="1:122">
      <c r="A33" s="42" t="s">
        <v>282</v>
      </c>
      <c r="B33" s="117" t="s">
        <v>48</v>
      </c>
      <c r="C33" s="117" t="s">
        <v>49</v>
      </c>
      <c r="D33" s="117" t="s">
        <v>743</v>
      </c>
      <c r="E33" s="117"/>
      <c r="F33" s="122">
        <v>572</v>
      </c>
      <c r="G33" s="122">
        <v>572</v>
      </c>
      <c r="H33" s="54">
        <f t="shared" si="12"/>
        <v>0</v>
      </c>
      <c r="I33" s="122">
        <v>0</v>
      </c>
      <c r="J33" s="54" t="str">
        <f t="shared" si="13"/>
        <v>N/A</v>
      </c>
      <c r="K33" s="122">
        <v>38417</v>
      </c>
      <c r="L33" s="54" t="str">
        <f t="shared" si="14"/>
        <v>N/A</v>
      </c>
      <c r="M33" s="122">
        <v>30229</v>
      </c>
      <c r="N33" s="54" t="str">
        <f t="shared" si="15"/>
        <v>N/A</v>
      </c>
      <c r="O33" s="27"/>
      <c r="P33" s="122">
        <v>30229</v>
      </c>
      <c r="Q33" s="122">
        <v>72691</v>
      </c>
      <c r="R33" s="54" t="str">
        <f t="shared" si="16"/>
        <v>N/A</v>
      </c>
      <c r="S33" s="122">
        <v>38836</v>
      </c>
      <c r="T33" s="54">
        <f t="shared" si="17"/>
        <v>0.28472658705216847</v>
      </c>
      <c r="U33" s="122">
        <v>57185</v>
      </c>
      <c r="V33" s="54">
        <f t="shared" si="18"/>
        <v>0.89172648780971908</v>
      </c>
      <c r="W33" s="122">
        <v>42357</v>
      </c>
      <c r="X33" s="54">
        <f t="shared" si="19"/>
        <v>0.4012041417182175</v>
      </c>
      <c r="Y33" s="27"/>
      <c r="Z33" s="122">
        <v>42357</v>
      </c>
      <c r="AA33" s="122">
        <v>42405</v>
      </c>
      <c r="AB33" s="54">
        <f t="shared" si="20"/>
        <v>1.1332247326298894E-3</v>
      </c>
      <c r="AC33" s="122">
        <v>52560</v>
      </c>
      <c r="AD33" s="54">
        <f t="shared" si="21"/>
        <v>0.24088108222961968</v>
      </c>
      <c r="AE33" s="122">
        <v>47639</v>
      </c>
      <c r="AF33" s="54">
        <f t="shared" si="22"/>
        <v>0.1247019382864698</v>
      </c>
      <c r="AG33" s="122">
        <v>47831</v>
      </c>
      <c r="AH33" s="54">
        <f t="shared" si="23"/>
        <v>0.12923483721698892</v>
      </c>
      <c r="AI33" s="27"/>
      <c r="AJ33" s="122">
        <v>47831</v>
      </c>
      <c r="AK33" s="122">
        <v>41331</v>
      </c>
      <c r="AL33" s="54">
        <f t="shared" si="24"/>
        <v>-0.1358951307729297</v>
      </c>
      <c r="AM33" s="122">
        <v>42611</v>
      </c>
      <c r="AN33" s="54">
        <f t="shared" si="25"/>
        <v>-0.10913424348226042</v>
      </c>
      <c r="AO33" s="122">
        <v>18492</v>
      </c>
      <c r="AP33" s="54">
        <f t="shared" si="26"/>
        <v>-0.61338880642261295</v>
      </c>
      <c r="AQ33" s="122">
        <v>40720</v>
      </c>
      <c r="AR33" s="54">
        <f t="shared" si="27"/>
        <v>-0.14866927306558508</v>
      </c>
      <c r="AS33" s="27"/>
      <c r="AT33" s="122">
        <v>40720</v>
      </c>
      <c r="AU33" s="122">
        <v>42246</v>
      </c>
      <c r="AV33" s="54">
        <f t="shared" si="28"/>
        <v>3.7475442043221951E-2</v>
      </c>
      <c r="AW33" s="122">
        <v>65435</v>
      </c>
      <c r="AX33" s="54">
        <f t="shared" si="29"/>
        <v>0.60694990176817298</v>
      </c>
      <c r="AY33" s="122">
        <v>117</v>
      </c>
      <c r="AZ33" s="54">
        <f t="shared" si="30"/>
        <v>-0.99712671905697448</v>
      </c>
      <c r="BA33" s="122">
        <v>114</v>
      </c>
      <c r="BB33" s="54">
        <f t="shared" si="31"/>
        <v>-0.99720039292730844</v>
      </c>
      <c r="BC33" s="27"/>
      <c r="BD33" s="122">
        <v>114</v>
      </c>
      <c r="BE33" s="122">
        <v>0</v>
      </c>
      <c r="BF33" s="54" t="str">
        <f t="shared" si="32"/>
        <v>N/A</v>
      </c>
      <c r="BG33" s="122">
        <v>75</v>
      </c>
      <c r="BH33" s="54">
        <f t="shared" si="32"/>
        <v>-0.34210526315789469</v>
      </c>
      <c r="BI33" s="122">
        <v>78</v>
      </c>
      <c r="BJ33" s="54">
        <f t="shared" ref="BJ33" si="101">IFERROR(IF((ABS((BI33/$BD33)-1))&lt;100%,(BI33/$BD33)-1,"N/A"),"N/A")</f>
        <v>-0.31578947368421051</v>
      </c>
      <c r="BK33" s="122">
        <v>68</v>
      </c>
      <c r="BL33" s="54">
        <f t="shared" ref="BL33" si="102">IFERROR(IF((ABS((BK33/$BD33)-1))&lt;100%,(BK33/$BD33)-1,"N/A"),"N/A")</f>
        <v>-0.40350877192982459</v>
      </c>
      <c r="BM33" s="27"/>
      <c r="BN33" s="122">
        <v>68</v>
      </c>
      <c r="BO33" s="122">
        <v>69881</v>
      </c>
      <c r="BP33" s="54" t="str">
        <f t="shared" si="91"/>
        <v>N/A</v>
      </c>
      <c r="BQ33" s="122">
        <v>69881</v>
      </c>
      <c r="BR33" s="54" t="str">
        <f t="shared" si="1"/>
        <v>N/A</v>
      </c>
      <c r="BS33" s="122">
        <v>69884</v>
      </c>
      <c r="BT33" s="54" t="str">
        <f t="shared" si="35"/>
        <v>N/A</v>
      </c>
      <c r="BU33" s="122">
        <v>49929</v>
      </c>
      <c r="BV33" s="54" t="str">
        <f t="shared" si="35"/>
        <v>N/A</v>
      </c>
      <c r="BW33" s="27"/>
      <c r="BX33" s="122">
        <v>49929</v>
      </c>
      <c r="BY33" s="122">
        <v>52172</v>
      </c>
      <c r="BZ33" s="54">
        <f t="shared" si="92"/>
        <v>4.49237917843337E-2</v>
      </c>
      <c r="CA33" s="122">
        <v>60816</v>
      </c>
      <c r="CB33" s="54">
        <f t="shared" si="36"/>
        <v>0.21804963047527481</v>
      </c>
      <c r="CC33" s="122">
        <v>67252</v>
      </c>
      <c r="CD33" s="54">
        <f t="shared" si="3"/>
        <v>0.34695267279536934</v>
      </c>
      <c r="CE33" s="122">
        <v>70472</v>
      </c>
      <c r="CF33" s="54">
        <f t="shared" si="4"/>
        <v>0.4114442508361873</v>
      </c>
      <c r="CG33" s="27"/>
      <c r="CH33" s="122">
        <v>37349</v>
      </c>
      <c r="CI33" s="122">
        <v>39613</v>
      </c>
      <c r="CJ33" s="122">
        <v>40823</v>
      </c>
      <c r="CK33" s="122">
        <v>33583</v>
      </c>
      <c r="CL33" s="122">
        <v>70472</v>
      </c>
      <c r="CM33" s="54">
        <f t="shared" si="93"/>
        <v>-0.47001646043818823</v>
      </c>
      <c r="CN33" s="54">
        <f t="shared" si="94"/>
        <v>-0.43789022590532412</v>
      </c>
      <c r="CO33" s="54">
        <f t="shared" si="95"/>
        <v>-0.42072028607106371</v>
      </c>
      <c r="CP33" s="54">
        <f t="shared" si="96"/>
        <v>-0.52345612441820866</v>
      </c>
      <c r="CR33" s="122">
        <v>22195</v>
      </c>
      <c r="CS33" s="122">
        <v>21033</v>
      </c>
      <c r="CT33" s="122">
        <v>20881</v>
      </c>
      <c r="CU33" s="122">
        <v>19342</v>
      </c>
      <c r="CV33" s="122">
        <v>37349</v>
      </c>
      <c r="CW33" s="54">
        <f t="shared" si="37"/>
        <v>-0.40574044820477118</v>
      </c>
      <c r="CX33" s="54">
        <f t="shared" si="37"/>
        <v>-0.43685239229966</v>
      </c>
      <c r="CY33" s="54">
        <f t="shared" si="37"/>
        <v>-0.44092211304184847</v>
      </c>
      <c r="CZ33" s="54">
        <f t="shared" si="37"/>
        <v>-0.48212803555650752</v>
      </c>
      <c r="DB33" s="122">
        <v>0</v>
      </c>
      <c r="DC33" s="122">
        <v>1620</v>
      </c>
      <c r="DD33" s="122">
        <v>1680</v>
      </c>
      <c r="DE33" s="122">
        <v>1731</v>
      </c>
      <c r="DF33" s="122">
        <v>22195</v>
      </c>
      <c r="DG33" s="54">
        <f t="shared" si="9"/>
        <v>-1</v>
      </c>
      <c r="DH33" s="54">
        <f t="shared" si="38"/>
        <v>-0.92701058797026359</v>
      </c>
      <c r="DI33" s="54">
        <f t="shared" si="10"/>
        <v>-0.92430727641360666</v>
      </c>
      <c r="DJ33" s="54">
        <f t="shared" si="11"/>
        <v>-0.92200946159044828</v>
      </c>
      <c r="DK33" s="54"/>
      <c r="DM33" s="122" t="e">
        <v>#N/A</v>
      </c>
      <c r="DN33" s="122" t="e">
        <v>#N/A</v>
      </c>
      <c r="DO33" s="122" t="e">
        <v>#N/A</v>
      </c>
      <c r="DP33" s="122">
        <v>24060</v>
      </c>
      <c r="DQ33" s="122">
        <v>0</v>
      </c>
      <c r="DR33" s="119">
        <f t="shared" si="39"/>
        <v>0</v>
      </c>
    </row>
    <row r="34" spans="1:122">
      <c r="A34" s="42" t="s">
        <v>652</v>
      </c>
      <c r="B34" s="121" t="s">
        <v>52</v>
      </c>
      <c r="C34" s="121" t="s">
        <v>214</v>
      </c>
      <c r="D34" s="121" t="s">
        <v>744</v>
      </c>
      <c r="E34" s="121"/>
      <c r="F34" s="122">
        <v>0</v>
      </c>
      <c r="G34" s="122">
        <v>0</v>
      </c>
      <c r="H34" s="54" t="str">
        <f t="shared" si="12"/>
        <v>N/A</v>
      </c>
      <c r="I34" s="122">
        <v>0</v>
      </c>
      <c r="J34" s="54" t="str">
        <f t="shared" si="13"/>
        <v>N/A</v>
      </c>
      <c r="K34" s="122">
        <v>0</v>
      </c>
      <c r="L34" s="54" t="str">
        <f t="shared" si="14"/>
        <v>N/A</v>
      </c>
      <c r="M34" s="122">
        <v>0</v>
      </c>
      <c r="N34" s="54" t="str">
        <f t="shared" si="15"/>
        <v>N/A</v>
      </c>
      <c r="O34" s="27"/>
      <c r="P34" s="122">
        <v>0</v>
      </c>
      <c r="Q34" s="122">
        <v>0</v>
      </c>
      <c r="R34" s="54" t="str">
        <f t="shared" si="16"/>
        <v>N/A</v>
      </c>
      <c r="S34" s="122">
        <v>0</v>
      </c>
      <c r="T34" s="54" t="str">
        <f t="shared" si="17"/>
        <v>N/A</v>
      </c>
      <c r="U34" s="122">
        <v>0</v>
      </c>
      <c r="V34" s="54" t="str">
        <f t="shared" si="18"/>
        <v>N/A</v>
      </c>
      <c r="W34" s="122">
        <v>0</v>
      </c>
      <c r="X34" s="54" t="str">
        <f t="shared" si="19"/>
        <v>N/A</v>
      </c>
      <c r="Y34" s="27"/>
      <c r="Z34" s="122">
        <v>0</v>
      </c>
      <c r="AA34" s="122">
        <v>0</v>
      </c>
      <c r="AB34" s="54" t="str">
        <f t="shared" si="20"/>
        <v>N/A</v>
      </c>
      <c r="AC34" s="122">
        <v>0</v>
      </c>
      <c r="AD34" s="54" t="str">
        <f t="shared" si="21"/>
        <v>N/A</v>
      </c>
      <c r="AE34" s="122">
        <v>0</v>
      </c>
      <c r="AF34" s="54" t="str">
        <f t="shared" si="22"/>
        <v>N/A</v>
      </c>
      <c r="AG34" s="122">
        <v>0</v>
      </c>
      <c r="AH34" s="54" t="str">
        <f t="shared" si="23"/>
        <v>N/A</v>
      </c>
      <c r="AI34" s="27"/>
      <c r="AJ34" s="122">
        <v>0</v>
      </c>
      <c r="AK34" s="122">
        <v>0</v>
      </c>
      <c r="AL34" s="54" t="str">
        <f t="shared" si="24"/>
        <v>N/A</v>
      </c>
      <c r="AM34" s="122">
        <v>0</v>
      </c>
      <c r="AN34" s="54" t="str">
        <f t="shared" si="25"/>
        <v>N/A</v>
      </c>
      <c r="AO34" s="122">
        <v>0</v>
      </c>
      <c r="AP34" s="54" t="str">
        <f t="shared" si="26"/>
        <v>N/A</v>
      </c>
      <c r="AQ34" s="122">
        <v>4577359</v>
      </c>
      <c r="AR34" s="54" t="str">
        <f t="shared" si="27"/>
        <v>N/A</v>
      </c>
      <c r="AS34" s="27"/>
      <c r="AT34" s="122">
        <v>4577359</v>
      </c>
      <c r="AU34" s="122">
        <v>4760704</v>
      </c>
      <c r="AV34" s="54">
        <f t="shared" si="28"/>
        <v>4.0054756465464081E-2</v>
      </c>
      <c r="AW34" s="122">
        <v>4643864</v>
      </c>
      <c r="AX34" s="54">
        <f t="shared" si="29"/>
        <v>1.4529120394533246E-2</v>
      </c>
      <c r="AY34" s="122">
        <v>1194019</v>
      </c>
      <c r="AZ34" s="54">
        <f t="shared" si="30"/>
        <v>-0.73914674378828482</v>
      </c>
      <c r="BA34" s="122">
        <v>1308054</v>
      </c>
      <c r="BB34" s="54">
        <f t="shared" si="31"/>
        <v>-0.71423390649498986</v>
      </c>
      <c r="BC34" s="27"/>
      <c r="BD34" s="122">
        <v>1308054</v>
      </c>
      <c r="BE34" s="122">
        <v>1299804</v>
      </c>
      <c r="BF34" s="54">
        <f t="shared" si="32"/>
        <v>-6.3070790655431752E-3</v>
      </c>
      <c r="BG34" s="122">
        <v>1906816</v>
      </c>
      <c r="BH34" s="54">
        <f t="shared" si="32"/>
        <v>0.45775021520518266</v>
      </c>
      <c r="BI34" s="122">
        <v>1380254</v>
      </c>
      <c r="BJ34" s="54">
        <f t="shared" ref="BJ34" si="103">IFERROR(IF((ABS((BI34/$BD34)-1))&lt;100%,(BI34/$BD34)-1,"N/A"),"N/A")</f>
        <v>5.5196498003905026E-2</v>
      </c>
      <c r="BK34" s="122">
        <v>1319092</v>
      </c>
      <c r="BL34" s="54">
        <f t="shared" ref="BL34" si="104">IFERROR(IF((ABS((BK34/$BD34)-1))&lt;100%,(BK34/$BD34)-1,"N/A"),"N/A")</f>
        <v>8.4384895424807205E-3</v>
      </c>
      <c r="BM34" s="27"/>
      <c r="BN34" s="122">
        <v>1319092</v>
      </c>
      <c r="BO34" s="122">
        <v>1314513</v>
      </c>
      <c r="BP34" s="54">
        <f t="shared" si="91"/>
        <v>-3.4713272463179345E-3</v>
      </c>
      <c r="BQ34" s="122">
        <v>1309496</v>
      </c>
      <c r="BR34" s="54">
        <f t="shared" si="1"/>
        <v>-7.2747010822595826E-3</v>
      </c>
      <c r="BS34" s="122">
        <v>1284963</v>
      </c>
      <c r="BT34" s="54">
        <f t="shared" si="35"/>
        <v>-2.5873100587373687E-2</v>
      </c>
      <c r="BU34" s="122">
        <v>1360465</v>
      </c>
      <c r="BV34" s="54">
        <f t="shared" si="35"/>
        <v>3.1364756969187946E-2</v>
      </c>
      <c r="BW34" s="27"/>
      <c r="BX34" s="122">
        <v>1360465</v>
      </c>
      <c r="BY34" s="122">
        <v>1406581</v>
      </c>
      <c r="BZ34" s="54">
        <f t="shared" si="92"/>
        <v>3.3897233666430271E-2</v>
      </c>
      <c r="CA34" s="122">
        <v>1381036</v>
      </c>
      <c r="CB34" s="54">
        <f t="shared" si="36"/>
        <v>1.5120565394920016E-2</v>
      </c>
      <c r="CC34" s="122">
        <v>1392067</v>
      </c>
      <c r="CD34" s="54">
        <f t="shared" si="3"/>
        <v>2.3228822498190027E-2</v>
      </c>
      <c r="CE34" s="122">
        <v>1392780</v>
      </c>
      <c r="CF34" s="54">
        <f t="shared" si="4"/>
        <v>2.3752908013068952E-2</v>
      </c>
      <c r="CG34" s="27"/>
      <c r="CH34" s="122">
        <v>1285779</v>
      </c>
      <c r="CI34" s="122">
        <v>1306372</v>
      </c>
      <c r="CJ34" s="122">
        <v>1343846</v>
      </c>
      <c r="CK34" s="122">
        <v>1399269</v>
      </c>
      <c r="CL34" s="122">
        <v>1392780</v>
      </c>
      <c r="CM34" s="54">
        <f t="shared" si="93"/>
        <v>-7.6825485719209108E-2</v>
      </c>
      <c r="CN34" s="54">
        <f t="shared" si="94"/>
        <v>-6.2039948879219931E-2</v>
      </c>
      <c r="CO34" s="54">
        <f t="shared" si="95"/>
        <v>-3.5134048449862898E-2</v>
      </c>
      <c r="CP34" s="54">
        <f t="shared" si="96"/>
        <v>4.6590272692026424E-3</v>
      </c>
      <c r="CR34" s="122">
        <v>1684788</v>
      </c>
      <c r="CS34" s="122">
        <v>1647398</v>
      </c>
      <c r="CT34" s="122">
        <v>1711195</v>
      </c>
      <c r="CU34" s="122">
        <v>1717427</v>
      </c>
      <c r="CV34" s="122">
        <v>1285779</v>
      </c>
      <c r="CW34" s="54">
        <f t="shared" si="37"/>
        <v>0.31032471365607939</v>
      </c>
      <c r="CX34" s="54">
        <f t="shared" si="37"/>
        <v>0.28124506622055589</v>
      </c>
      <c r="CY34" s="54">
        <f t="shared" si="37"/>
        <v>0.33086245770074019</v>
      </c>
      <c r="CZ34" s="54">
        <f t="shared" si="37"/>
        <v>0.3357093248528713</v>
      </c>
      <c r="DB34" s="122">
        <v>1709531</v>
      </c>
      <c r="DC34" s="122">
        <v>1733640</v>
      </c>
      <c r="DD34" s="122">
        <v>1703697</v>
      </c>
      <c r="DE34" s="122">
        <v>1666047</v>
      </c>
      <c r="DF34" s="122">
        <v>1684788</v>
      </c>
      <c r="DG34" s="54">
        <f t="shared" si="9"/>
        <v>1.4686120746349118E-2</v>
      </c>
      <c r="DH34" s="54">
        <f t="shared" si="38"/>
        <v>2.8995933019466014E-2</v>
      </c>
      <c r="DI34" s="54">
        <f t="shared" si="10"/>
        <v>1.1223370536827204E-2</v>
      </c>
      <c r="DJ34" s="54">
        <f t="shared" si="11"/>
        <v>-1.1123654726885479E-2</v>
      </c>
      <c r="DK34" s="54"/>
      <c r="DM34" s="122" t="e">
        <v>#N/A</v>
      </c>
      <c r="DN34" s="122" t="e">
        <v>#N/A</v>
      </c>
      <c r="DO34" s="122" t="e">
        <v>#N/A</v>
      </c>
      <c r="DP34" s="122">
        <v>1629198</v>
      </c>
      <c r="DQ34" s="122">
        <v>1709531</v>
      </c>
      <c r="DR34" s="119">
        <f t="shared" si="39"/>
        <v>-4.699125081674449E-2</v>
      </c>
    </row>
    <row r="35" spans="1:122">
      <c r="A35" s="42" t="s">
        <v>284</v>
      </c>
      <c r="B35" s="117" t="s">
        <v>55</v>
      </c>
      <c r="C35" s="117" t="s">
        <v>75</v>
      </c>
      <c r="D35" s="117" t="s">
        <v>750</v>
      </c>
      <c r="E35" s="117"/>
      <c r="F35" s="118">
        <v>36416</v>
      </c>
      <c r="G35" s="118">
        <v>37964</v>
      </c>
      <c r="H35" s="119">
        <f t="shared" si="12"/>
        <v>4.2508787346221544E-2</v>
      </c>
      <c r="I35" s="118">
        <v>17610</v>
      </c>
      <c r="J35" s="119">
        <f t="shared" si="13"/>
        <v>-0.5164213532513181</v>
      </c>
      <c r="K35" s="118">
        <v>7130968</v>
      </c>
      <c r="L35" s="119" t="str">
        <f t="shared" si="14"/>
        <v>N/A</v>
      </c>
      <c r="M35" s="118">
        <v>6707561</v>
      </c>
      <c r="N35" s="119" t="str">
        <f t="shared" si="15"/>
        <v>N/A</v>
      </c>
      <c r="O35" s="27"/>
      <c r="P35" s="118">
        <v>6707561</v>
      </c>
      <c r="Q35" s="118">
        <v>5536857</v>
      </c>
      <c r="R35" s="119">
        <f t="shared" si="16"/>
        <v>-0.17453497627528103</v>
      </c>
      <c r="S35" s="118">
        <v>5246156</v>
      </c>
      <c r="T35" s="119">
        <f t="shared" si="17"/>
        <v>-0.21787427650676605</v>
      </c>
      <c r="U35" s="118">
        <v>4740614</v>
      </c>
      <c r="V35" s="119">
        <f t="shared" si="18"/>
        <v>-0.29324325190631884</v>
      </c>
      <c r="W35" s="118">
        <v>4354879</v>
      </c>
      <c r="X35" s="119">
        <f t="shared" si="19"/>
        <v>-0.35075074233391246</v>
      </c>
      <c r="Y35" s="27"/>
      <c r="Z35" s="118">
        <v>4354879</v>
      </c>
      <c r="AA35" s="118">
        <v>3950601</v>
      </c>
      <c r="AB35" s="119">
        <f t="shared" si="20"/>
        <v>-9.2833348527019965E-2</v>
      </c>
      <c r="AC35" s="118">
        <v>4151335</v>
      </c>
      <c r="AD35" s="119">
        <f t="shared" si="21"/>
        <v>-4.6739300908245629E-2</v>
      </c>
      <c r="AE35" s="118">
        <v>4145449</v>
      </c>
      <c r="AF35" s="119">
        <f t="shared" si="22"/>
        <v>-4.8090888403558352E-2</v>
      </c>
      <c r="AG35" s="118">
        <v>4070129</v>
      </c>
      <c r="AH35" s="119">
        <f t="shared" si="23"/>
        <v>-6.5386432091454227E-2</v>
      </c>
      <c r="AI35" s="27"/>
      <c r="AJ35" s="118">
        <v>4070129</v>
      </c>
      <c r="AK35" s="118">
        <v>3806592</v>
      </c>
      <c r="AL35" s="119">
        <f t="shared" si="24"/>
        <v>-6.4749053408380886E-2</v>
      </c>
      <c r="AM35" s="118">
        <v>4983105</v>
      </c>
      <c r="AN35" s="119">
        <f t="shared" si="25"/>
        <v>0.2243113178968037</v>
      </c>
      <c r="AO35" s="118">
        <v>4916330</v>
      </c>
      <c r="AP35" s="119">
        <f t="shared" si="26"/>
        <v>0.2079052039873921</v>
      </c>
      <c r="AQ35" s="118">
        <v>4633554</v>
      </c>
      <c r="AR35" s="119">
        <f t="shared" si="27"/>
        <v>0.13842927337192501</v>
      </c>
      <c r="AS35" s="27"/>
      <c r="AT35" s="118">
        <v>4633554</v>
      </c>
      <c r="AU35" s="118">
        <v>4438171</v>
      </c>
      <c r="AV35" s="119">
        <f t="shared" si="28"/>
        <v>-4.216698456519552E-2</v>
      </c>
      <c r="AW35" s="118">
        <v>4474760</v>
      </c>
      <c r="AX35" s="119">
        <f t="shared" si="29"/>
        <v>-3.4270454169736619E-2</v>
      </c>
      <c r="AY35" s="118">
        <v>2807074</v>
      </c>
      <c r="AZ35" s="119">
        <f t="shared" si="30"/>
        <v>-0.39418554310578879</v>
      </c>
      <c r="BA35" s="118">
        <v>43531</v>
      </c>
      <c r="BB35" s="119">
        <f t="shared" si="31"/>
        <v>-0.99060526757646505</v>
      </c>
      <c r="BC35" s="27"/>
      <c r="BD35" s="118">
        <v>43531</v>
      </c>
      <c r="BE35" s="118">
        <v>285920</v>
      </c>
      <c r="BF35" s="119" t="str">
        <f t="shared" si="32"/>
        <v>N/A</v>
      </c>
      <c r="BG35" s="118">
        <v>367972</v>
      </c>
      <c r="BH35" s="119" t="str">
        <f t="shared" si="32"/>
        <v>N/A</v>
      </c>
      <c r="BI35" s="118">
        <v>357348</v>
      </c>
      <c r="BJ35" s="119" t="str">
        <f t="shared" ref="BJ35" si="105">IFERROR(IF((ABS((BI35/$BD35)-1))&lt;100%,(BI35/$BD35)-1,"N/A"),"N/A")</f>
        <v>N/A</v>
      </c>
      <c r="BK35" s="118">
        <v>344779</v>
      </c>
      <c r="BL35" s="119" t="str">
        <f t="shared" ref="BL35" si="106">IFERROR(IF((ABS((BK35/$BD35)-1))&lt;100%,(BK35/$BD35)-1,"N/A"),"N/A")</f>
        <v>N/A</v>
      </c>
      <c r="BM35" s="27"/>
      <c r="BN35" s="118">
        <v>344779</v>
      </c>
      <c r="BO35" s="118">
        <v>838646</v>
      </c>
      <c r="BP35" s="119" t="str">
        <f t="shared" si="91"/>
        <v>N/A</v>
      </c>
      <c r="BQ35" s="118">
        <v>799348</v>
      </c>
      <c r="BR35" s="119" t="str">
        <f t="shared" si="1"/>
        <v>N/A</v>
      </c>
      <c r="BS35" s="118">
        <v>783698</v>
      </c>
      <c r="BT35" s="119" t="str">
        <f t="shared" si="35"/>
        <v>N/A</v>
      </c>
      <c r="BU35" s="118">
        <v>742084</v>
      </c>
      <c r="BV35" s="119" t="str">
        <f t="shared" si="35"/>
        <v>N/A</v>
      </c>
      <c r="BW35" s="27"/>
      <c r="BX35" s="118">
        <v>742084</v>
      </c>
      <c r="BY35" s="118">
        <v>716904</v>
      </c>
      <c r="BZ35" s="119">
        <f t="shared" si="92"/>
        <v>-3.3931468674705312E-2</v>
      </c>
      <c r="CA35" s="118">
        <v>648764</v>
      </c>
      <c r="CB35" s="119">
        <f t="shared" si="36"/>
        <v>-0.12575395777297449</v>
      </c>
      <c r="CC35" s="118">
        <v>604432</v>
      </c>
      <c r="CD35" s="119">
        <f t="shared" si="3"/>
        <v>-0.18549382549684401</v>
      </c>
      <c r="CE35" s="118">
        <v>539980</v>
      </c>
      <c r="CF35" s="119">
        <f t="shared" si="4"/>
        <v>-0.27234652680828586</v>
      </c>
      <c r="CG35" s="27"/>
      <c r="CH35" s="118">
        <v>236811</v>
      </c>
      <c r="CI35" s="118">
        <v>293938</v>
      </c>
      <c r="CJ35" s="118">
        <v>348756</v>
      </c>
      <c r="CK35" s="118">
        <v>548208</v>
      </c>
      <c r="CL35" s="118">
        <v>539980</v>
      </c>
      <c r="CM35" s="119">
        <f t="shared" si="93"/>
        <v>-0.56144486832845664</v>
      </c>
      <c r="CN35" s="119">
        <f t="shared" si="94"/>
        <v>-0.45565020926700994</v>
      </c>
      <c r="CO35" s="119">
        <f t="shared" si="95"/>
        <v>-0.35413163450498164</v>
      </c>
      <c r="CP35" s="119">
        <f t="shared" si="96"/>
        <v>1.5237601392644073E-2</v>
      </c>
      <c r="CR35" s="118">
        <v>273722</v>
      </c>
      <c r="CS35" s="118">
        <v>311553</v>
      </c>
      <c r="CT35" s="118">
        <v>185031</v>
      </c>
      <c r="CU35" s="118">
        <v>206368</v>
      </c>
      <c r="CV35" s="118">
        <v>236811</v>
      </c>
      <c r="CW35" s="119">
        <f t="shared" si="37"/>
        <v>0.15586691496594329</v>
      </c>
      <c r="CX35" s="119">
        <f t="shared" si="37"/>
        <v>0.31561878460037751</v>
      </c>
      <c r="CY35" s="119">
        <f t="shared" si="37"/>
        <v>-0.21865538340702084</v>
      </c>
      <c r="CZ35" s="119">
        <f t="shared" si="37"/>
        <v>-0.1285539945357268</v>
      </c>
      <c r="DB35" s="118">
        <v>150678</v>
      </c>
      <c r="DC35" s="118">
        <v>0</v>
      </c>
      <c r="DD35" s="118">
        <v>166470</v>
      </c>
      <c r="DE35" s="118">
        <v>255701</v>
      </c>
      <c r="DF35" s="118">
        <v>273722</v>
      </c>
      <c r="DG35" s="119">
        <f t="shared" si="9"/>
        <v>-0.44952177756994327</v>
      </c>
      <c r="DH35" s="119">
        <f t="shared" si="38"/>
        <v>-1</v>
      </c>
      <c r="DI35" s="119">
        <f t="shared" si="10"/>
        <v>-0.39182820525935069</v>
      </c>
      <c r="DJ35" s="119">
        <f t="shared" si="11"/>
        <v>-6.583687098589075E-2</v>
      </c>
      <c r="DK35" s="119"/>
      <c r="DM35" s="118" t="e">
        <v>#N/A</v>
      </c>
      <c r="DN35" s="118" t="e">
        <v>#N/A</v>
      </c>
      <c r="DO35" s="118" t="e">
        <v>#N/A</v>
      </c>
      <c r="DP35" s="118">
        <v>180053</v>
      </c>
      <c r="DQ35" s="118">
        <v>150678</v>
      </c>
      <c r="DR35" s="119">
        <f t="shared" si="39"/>
        <v>0.19495214961706431</v>
      </c>
    </row>
    <row r="36" spans="1:122">
      <c r="A36" s="42" t="s">
        <v>653</v>
      </c>
      <c r="B36" s="117" t="s">
        <v>77</v>
      </c>
      <c r="C36" s="117" t="s">
        <v>78</v>
      </c>
      <c r="D36" s="117" t="s">
        <v>751</v>
      </c>
      <c r="E36" s="117"/>
      <c r="F36" s="118">
        <v>13214</v>
      </c>
      <c r="G36" s="118">
        <v>14486</v>
      </c>
      <c r="H36" s="119">
        <f t="shared" si="12"/>
        <v>9.6261540790071098E-2</v>
      </c>
      <c r="I36" s="118">
        <v>10824</v>
      </c>
      <c r="J36" s="119">
        <f t="shared" si="13"/>
        <v>-0.18086877554109282</v>
      </c>
      <c r="K36" s="118">
        <v>2606690</v>
      </c>
      <c r="L36" s="119" t="str">
        <f t="shared" si="14"/>
        <v>N/A</v>
      </c>
      <c r="M36" s="118">
        <v>2638274</v>
      </c>
      <c r="N36" s="119" t="str">
        <f t="shared" si="15"/>
        <v>N/A</v>
      </c>
      <c r="O36" s="27"/>
      <c r="P36" s="118">
        <v>2638274</v>
      </c>
      <c r="Q36" s="118">
        <v>1255755</v>
      </c>
      <c r="R36" s="119">
        <f t="shared" si="16"/>
        <v>-0.52402403995945834</v>
      </c>
      <c r="S36" s="118">
        <v>3231216</v>
      </c>
      <c r="T36" s="119">
        <f t="shared" si="17"/>
        <v>0.22474617875171421</v>
      </c>
      <c r="U36" s="118">
        <v>3312216</v>
      </c>
      <c r="V36" s="119">
        <f t="shared" si="18"/>
        <v>0.25544806945753162</v>
      </c>
      <c r="W36" s="118">
        <v>2706629</v>
      </c>
      <c r="X36" s="119">
        <f t="shared" si="19"/>
        <v>2.5908984434520388E-2</v>
      </c>
      <c r="Y36" s="27"/>
      <c r="Z36" s="118">
        <v>2706629</v>
      </c>
      <c r="AA36" s="118">
        <v>2651209</v>
      </c>
      <c r="AB36" s="119">
        <f t="shared" si="20"/>
        <v>-2.0475654402579702E-2</v>
      </c>
      <c r="AC36" s="118">
        <v>2448618</v>
      </c>
      <c r="AD36" s="119">
        <f t="shared" si="21"/>
        <v>-9.532558765904009E-2</v>
      </c>
      <c r="AE36" s="118">
        <v>2459964</v>
      </c>
      <c r="AF36" s="119">
        <f t="shared" si="22"/>
        <v>-9.1133657401882617E-2</v>
      </c>
      <c r="AG36" s="118">
        <v>2457220</v>
      </c>
      <c r="AH36" s="119">
        <f t="shared" si="23"/>
        <v>-9.2147464613731689E-2</v>
      </c>
      <c r="AI36" s="27"/>
      <c r="AJ36" s="118">
        <v>2457220</v>
      </c>
      <c r="AK36" s="118">
        <v>2307486</v>
      </c>
      <c r="AL36" s="119">
        <f t="shared" si="24"/>
        <v>-6.0936342696217727E-2</v>
      </c>
      <c r="AM36" s="118">
        <v>2069467</v>
      </c>
      <c r="AN36" s="119">
        <f t="shared" si="25"/>
        <v>-0.15780149925525599</v>
      </c>
      <c r="AO36" s="118">
        <v>2043537</v>
      </c>
      <c r="AP36" s="119">
        <f t="shared" si="26"/>
        <v>-0.16835407493020571</v>
      </c>
      <c r="AQ36" s="118">
        <v>2330648</v>
      </c>
      <c r="AR36" s="119">
        <f t="shared" si="27"/>
        <v>-5.1510243283059753E-2</v>
      </c>
      <c r="AS36" s="27"/>
      <c r="AT36" s="118">
        <v>2330648</v>
      </c>
      <c r="AU36" s="118">
        <v>2242931</v>
      </c>
      <c r="AV36" s="119">
        <f t="shared" si="28"/>
        <v>-3.7636314020821682E-2</v>
      </c>
      <c r="AW36" s="118">
        <v>2272723</v>
      </c>
      <c r="AX36" s="119">
        <f t="shared" si="29"/>
        <v>-2.4853602946476649E-2</v>
      </c>
      <c r="AY36" s="118">
        <v>19721</v>
      </c>
      <c r="AZ36" s="119">
        <f t="shared" si="30"/>
        <v>-0.99153840476983224</v>
      </c>
      <c r="BA36" s="118">
        <v>18998</v>
      </c>
      <c r="BB36" s="119">
        <f t="shared" si="31"/>
        <v>-0.99184861892486553</v>
      </c>
      <c r="BC36" s="27"/>
      <c r="BD36" s="118">
        <v>18998</v>
      </c>
      <c r="BE36" s="118">
        <v>20128</v>
      </c>
      <c r="BF36" s="119">
        <f t="shared" si="32"/>
        <v>5.9479945257395528E-2</v>
      </c>
      <c r="BG36" s="118">
        <v>16138</v>
      </c>
      <c r="BH36" s="119">
        <f t="shared" si="32"/>
        <v>-0.15054216233287709</v>
      </c>
      <c r="BI36" s="118">
        <v>14843</v>
      </c>
      <c r="BJ36" s="119">
        <f t="shared" ref="BJ36" si="107">IFERROR(IF((ABS((BI36/$BD36)-1))&lt;100%,(BI36/$BD36)-1,"N/A"),"N/A")</f>
        <v>-0.21870723234024636</v>
      </c>
      <c r="BK36" s="118">
        <v>14542</v>
      </c>
      <c r="BL36" s="119">
        <f t="shared" ref="BL36" si="108">IFERROR(IF((ABS((BK36/$BD36)-1))&lt;100%,(BK36/$BD36)-1,"N/A"),"N/A")</f>
        <v>-0.23455100536898621</v>
      </c>
      <c r="BM36" s="27"/>
      <c r="BN36" s="118">
        <v>14542</v>
      </c>
      <c r="BO36" s="118">
        <v>13448</v>
      </c>
      <c r="BP36" s="119">
        <f t="shared" si="91"/>
        <v>-7.5230367212212879E-2</v>
      </c>
      <c r="BQ36" s="118">
        <v>10527</v>
      </c>
      <c r="BR36" s="119">
        <f t="shared" si="1"/>
        <v>-0.27609682299546146</v>
      </c>
      <c r="BS36" s="118">
        <v>11206</v>
      </c>
      <c r="BT36" s="119">
        <f t="shared" si="35"/>
        <v>-0.22940448356484666</v>
      </c>
      <c r="BU36" s="118">
        <v>11086</v>
      </c>
      <c r="BV36" s="119">
        <f t="shared" si="35"/>
        <v>-0.23765644340530878</v>
      </c>
      <c r="BW36" s="27"/>
      <c r="BX36" s="118">
        <v>11086</v>
      </c>
      <c r="BY36" s="118">
        <v>11841</v>
      </c>
      <c r="BZ36" s="119">
        <f t="shared" si="92"/>
        <v>6.8103914847555513E-2</v>
      </c>
      <c r="CA36" s="118">
        <v>12384</v>
      </c>
      <c r="CB36" s="119">
        <f t="shared" si="36"/>
        <v>0.11708461122136038</v>
      </c>
      <c r="CC36" s="118">
        <v>15588</v>
      </c>
      <c r="CD36" s="119">
        <f t="shared" si="3"/>
        <v>0.40609778098502614</v>
      </c>
      <c r="CE36" s="118">
        <v>15254</v>
      </c>
      <c r="CF36" s="119">
        <f t="shared" si="4"/>
        <v>0.37596969150279635</v>
      </c>
      <c r="CG36" s="27"/>
      <c r="CH36" s="118">
        <v>11630</v>
      </c>
      <c r="CI36" s="118">
        <v>11587</v>
      </c>
      <c r="CJ36" s="118">
        <v>11872</v>
      </c>
      <c r="CK36" s="118">
        <v>11413</v>
      </c>
      <c r="CL36" s="118">
        <v>15254</v>
      </c>
      <c r="CM36" s="119">
        <f t="shared" si="93"/>
        <v>-0.2375770289760063</v>
      </c>
      <c r="CN36" s="119">
        <f t="shared" si="94"/>
        <v>-0.24039596171496003</v>
      </c>
      <c r="CO36" s="119">
        <f t="shared" si="95"/>
        <v>-0.22171233774747612</v>
      </c>
      <c r="CP36" s="119">
        <f t="shared" si="96"/>
        <v>-0.25180280582142389</v>
      </c>
      <c r="CR36" s="118">
        <v>14068</v>
      </c>
      <c r="CS36" s="118">
        <v>12475</v>
      </c>
      <c r="CT36" s="118">
        <v>11390</v>
      </c>
      <c r="CU36" s="118">
        <v>11613</v>
      </c>
      <c r="CV36" s="118">
        <v>11630</v>
      </c>
      <c r="CW36" s="119">
        <f t="shared" si="37"/>
        <v>0.20963026655202066</v>
      </c>
      <c r="CX36" s="119">
        <f t="shared" si="37"/>
        <v>7.2656921754084225E-2</v>
      </c>
      <c r="CY36" s="119">
        <f t="shared" si="37"/>
        <v>-2.0636285468615623E-2</v>
      </c>
      <c r="CZ36" s="119">
        <f t="shared" si="37"/>
        <v>-1.4617368873602876E-3</v>
      </c>
      <c r="DB36" s="118">
        <v>13469</v>
      </c>
      <c r="DC36" s="118">
        <v>13513</v>
      </c>
      <c r="DD36" s="118">
        <v>13592</v>
      </c>
      <c r="DE36" s="118">
        <v>13896</v>
      </c>
      <c r="DF36" s="118">
        <v>14068</v>
      </c>
      <c r="DG36" s="119">
        <f t="shared" si="9"/>
        <v>-4.2578902473699221E-2</v>
      </c>
      <c r="DH36" s="119">
        <f t="shared" si="38"/>
        <v>-3.9451236849587734E-2</v>
      </c>
      <c r="DI36" s="119">
        <f t="shared" si="10"/>
        <v>-3.3835655388114838E-2</v>
      </c>
      <c r="DJ36" s="119">
        <f t="shared" si="11"/>
        <v>-1.2226329257890245E-2</v>
      </c>
      <c r="DK36" s="119"/>
      <c r="DM36" s="118" t="e">
        <v>#N/A</v>
      </c>
      <c r="DN36" s="118" t="e">
        <v>#N/A</v>
      </c>
      <c r="DO36" s="118" t="e">
        <v>#N/A</v>
      </c>
      <c r="DP36" s="118">
        <v>13266</v>
      </c>
      <c r="DQ36" s="118">
        <v>13469</v>
      </c>
      <c r="DR36" s="119">
        <f t="shared" si="39"/>
        <v>-1.5071646001930339E-2</v>
      </c>
    </row>
    <row r="37" spans="1:122">
      <c r="A37" s="42" t="s">
        <v>289</v>
      </c>
      <c r="B37" s="117" t="s">
        <v>209</v>
      </c>
      <c r="C37" s="117" t="s">
        <v>213</v>
      </c>
      <c r="D37" s="117" t="s">
        <v>752</v>
      </c>
      <c r="E37" s="117"/>
      <c r="F37" s="118">
        <v>54858</v>
      </c>
      <c r="G37" s="118">
        <v>114410</v>
      </c>
      <c r="H37" s="119" t="str">
        <f t="shared" si="12"/>
        <v>N/A</v>
      </c>
      <c r="I37" s="118">
        <v>121234</v>
      </c>
      <c r="J37" s="119" t="str">
        <f t="shared" si="13"/>
        <v>N/A</v>
      </c>
      <c r="K37" s="118">
        <v>2796515</v>
      </c>
      <c r="L37" s="119" t="str">
        <f t="shared" si="14"/>
        <v>N/A</v>
      </c>
      <c r="M37" s="118">
        <v>2903260</v>
      </c>
      <c r="N37" s="119" t="str">
        <f t="shared" si="15"/>
        <v>N/A</v>
      </c>
      <c r="O37" s="27"/>
      <c r="P37" s="118">
        <v>2903260</v>
      </c>
      <c r="Q37" s="118">
        <v>3082400</v>
      </c>
      <c r="R37" s="119">
        <f t="shared" si="16"/>
        <v>6.1703051052954372E-2</v>
      </c>
      <c r="S37" s="118">
        <v>4673245</v>
      </c>
      <c r="T37" s="119">
        <f t="shared" si="17"/>
        <v>0.6096543196269022</v>
      </c>
      <c r="U37" s="118">
        <v>3840977</v>
      </c>
      <c r="V37" s="119">
        <f t="shared" si="18"/>
        <v>0.32298760703485052</v>
      </c>
      <c r="W37" s="118">
        <v>2965586</v>
      </c>
      <c r="X37" s="119">
        <f t="shared" si="19"/>
        <v>2.1467591603921088E-2</v>
      </c>
      <c r="Y37" s="27"/>
      <c r="Z37" s="118">
        <v>2965586</v>
      </c>
      <c r="AA37" s="118">
        <v>2968303</v>
      </c>
      <c r="AB37" s="119">
        <f t="shared" si="20"/>
        <v>9.1617643190922138E-4</v>
      </c>
      <c r="AC37" s="118">
        <v>2905416</v>
      </c>
      <c r="AD37" s="119">
        <f t="shared" si="21"/>
        <v>-2.028941328965006E-2</v>
      </c>
      <c r="AE37" s="118">
        <v>1425076</v>
      </c>
      <c r="AF37" s="119">
        <f t="shared" si="22"/>
        <v>-0.51946225804950519</v>
      </c>
      <c r="AG37" s="118">
        <v>1922242</v>
      </c>
      <c r="AH37" s="119">
        <f t="shared" si="23"/>
        <v>-0.3518171450768921</v>
      </c>
      <c r="AI37" s="27"/>
      <c r="AJ37" s="118">
        <v>1922242</v>
      </c>
      <c r="AK37" s="118">
        <v>2887033</v>
      </c>
      <c r="AL37" s="119">
        <f t="shared" si="24"/>
        <v>0.50190922891082401</v>
      </c>
      <c r="AM37" s="118">
        <v>2922855</v>
      </c>
      <c r="AN37" s="119">
        <f t="shared" si="25"/>
        <v>0.52054475971287695</v>
      </c>
      <c r="AO37" s="118">
        <v>2860886</v>
      </c>
      <c r="AP37" s="119">
        <f t="shared" si="26"/>
        <v>0.48830688331646077</v>
      </c>
      <c r="AQ37" s="118">
        <v>1409857</v>
      </c>
      <c r="AR37" s="119">
        <f t="shared" si="27"/>
        <v>-0.26655592792166649</v>
      </c>
      <c r="AS37" s="27"/>
      <c r="AT37" s="118">
        <v>1409857</v>
      </c>
      <c r="AU37" s="118">
        <v>2391503</v>
      </c>
      <c r="AV37" s="119">
        <f t="shared" si="28"/>
        <v>0.69627345184653477</v>
      </c>
      <c r="AW37" s="118">
        <v>1763373</v>
      </c>
      <c r="AX37" s="119">
        <f t="shared" si="29"/>
        <v>0.25074599764373273</v>
      </c>
      <c r="AY37" s="118">
        <v>112824</v>
      </c>
      <c r="AZ37" s="119">
        <f t="shared" si="30"/>
        <v>-0.9199748626988411</v>
      </c>
      <c r="BA37" s="118">
        <v>116503</v>
      </c>
      <c r="BB37" s="119">
        <f t="shared" si="31"/>
        <v>-0.91736537819083774</v>
      </c>
      <c r="BC37" s="27"/>
      <c r="BD37" s="118">
        <v>116503</v>
      </c>
      <c r="BE37" s="118">
        <v>144060</v>
      </c>
      <c r="BF37" s="119">
        <f t="shared" si="32"/>
        <v>0.23653468151034729</v>
      </c>
      <c r="BG37" s="118">
        <v>127639</v>
      </c>
      <c r="BH37" s="119">
        <f t="shared" si="32"/>
        <v>9.5585521402882234E-2</v>
      </c>
      <c r="BI37" s="118">
        <v>132490</v>
      </c>
      <c r="BJ37" s="119">
        <f t="shared" ref="BJ37" si="109">IFERROR(IF((ABS((BI37/$BD37)-1))&lt;100%,(BI37/$BD37)-1,"N/A"),"N/A")</f>
        <v>0.13722393414761846</v>
      </c>
      <c r="BK37" s="118">
        <v>118722</v>
      </c>
      <c r="BL37" s="119">
        <f t="shared" ref="BL37" si="110">IFERROR(IF((ABS((BK37/$BD37)-1))&lt;100%,(BK37/$BD37)-1,"N/A"),"N/A")</f>
        <v>1.904671982695727E-2</v>
      </c>
      <c r="BM37" s="27"/>
      <c r="BN37" s="118">
        <v>118722</v>
      </c>
      <c r="BO37" s="118">
        <v>131860</v>
      </c>
      <c r="BP37" s="119">
        <f t="shared" si="91"/>
        <v>0.11066188238068775</v>
      </c>
      <c r="BQ37" s="118">
        <v>142945</v>
      </c>
      <c r="BR37" s="119">
        <f t="shared" si="1"/>
        <v>0.20403126631963753</v>
      </c>
      <c r="BS37" s="118">
        <v>154412</v>
      </c>
      <c r="BT37" s="119">
        <f t="shared" si="35"/>
        <v>0.30061825104024531</v>
      </c>
      <c r="BU37" s="118">
        <v>166751</v>
      </c>
      <c r="BV37" s="119">
        <f t="shared" si="35"/>
        <v>0.40455012550327663</v>
      </c>
      <c r="BW37" s="27"/>
      <c r="BX37" s="118">
        <v>166751</v>
      </c>
      <c r="BY37" s="118">
        <v>170898</v>
      </c>
      <c r="BZ37" s="119">
        <f t="shared" si="92"/>
        <v>2.4869416075465889E-2</v>
      </c>
      <c r="CA37" s="118">
        <v>194737</v>
      </c>
      <c r="CB37" s="119">
        <f t="shared" si="36"/>
        <v>0.16783107747479775</v>
      </c>
      <c r="CC37" s="118">
        <v>224044</v>
      </c>
      <c r="CD37" s="119">
        <f t="shared" si="3"/>
        <v>0.34358414642191049</v>
      </c>
      <c r="CE37" s="118">
        <v>277713</v>
      </c>
      <c r="CF37" s="119">
        <f t="shared" si="4"/>
        <v>0.66543528974338995</v>
      </c>
      <c r="CG37" s="27"/>
      <c r="CH37" s="118">
        <v>156098</v>
      </c>
      <c r="CI37" s="118">
        <v>260945</v>
      </c>
      <c r="CJ37" s="118">
        <v>274115</v>
      </c>
      <c r="CK37" s="118">
        <v>290606</v>
      </c>
      <c r="CL37" s="118">
        <v>277713</v>
      </c>
      <c r="CM37" s="119">
        <f t="shared" si="93"/>
        <v>-0.43791612203965968</v>
      </c>
      <c r="CN37" s="119">
        <f t="shared" si="94"/>
        <v>-6.0378880354898801E-2</v>
      </c>
      <c r="CO37" s="119">
        <f t="shared" si="95"/>
        <v>-1.2955821297526593E-2</v>
      </c>
      <c r="CP37" s="119">
        <f t="shared" si="96"/>
        <v>4.6425626456089608E-2</v>
      </c>
      <c r="CR37" s="118">
        <v>304235</v>
      </c>
      <c r="CS37" s="118">
        <v>296868</v>
      </c>
      <c r="CT37" s="118">
        <v>290992</v>
      </c>
      <c r="CU37" s="118">
        <v>238421</v>
      </c>
      <c r="CV37" s="118">
        <v>156098</v>
      </c>
      <c r="CW37" s="119">
        <f t="shared" si="37"/>
        <v>0.94899998718753609</v>
      </c>
      <c r="CX37" s="119">
        <f t="shared" si="37"/>
        <v>0.90180527617266071</v>
      </c>
      <c r="CY37" s="119">
        <f t="shared" si="37"/>
        <v>0.86416225704365202</v>
      </c>
      <c r="CZ37" s="119">
        <f t="shared" si="37"/>
        <v>0.52738023549308766</v>
      </c>
      <c r="DB37" s="118">
        <v>198975</v>
      </c>
      <c r="DC37" s="118">
        <v>213076</v>
      </c>
      <c r="DD37" s="118">
        <v>245300</v>
      </c>
      <c r="DE37" s="118">
        <v>296961</v>
      </c>
      <c r="DF37" s="118">
        <v>304235</v>
      </c>
      <c r="DG37" s="119">
        <f t="shared" si="9"/>
        <v>-0.34598254638683912</v>
      </c>
      <c r="DH37" s="119">
        <f t="shared" si="38"/>
        <v>-0.29963350699294955</v>
      </c>
      <c r="DI37" s="119">
        <f t="shared" si="10"/>
        <v>-0.19371538448896408</v>
      </c>
      <c r="DJ37" s="119">
        <f t="shared" si="11"/>
        <v>-2.3909149177445022E-2</v>
      </c>
      <c r="DK37" s="119"/>
      <c r="DM37" s="118" t="e">
        <v>#N/A</v>
      </c>
      <c r="DN37" s="118" t="e">
        <v>#N/A</v>
      </c>
      <c r="DO37" s="118" t="e">
        <v>#N/A</v>
      </c>
      <c r="DP37" s="118">
        <v>204389</v>
      </c>
      <c r="DQ37" s="118">
        <v>198975</v>
      </c>
      <c r="DR37" s="119">
        <f t="shared" si="39"/>
        <v>2.7209448423168636E-2</v>
      </c>
    </row>
    <row r="38" spans="1:122">
      <c r="A38" s="42" t="s">
        <v>290</v>
      </c>
      <c r="B38" s="117" t="s">
        <v>63</v>
      </c>
      <c r="C38" s="117" t="s">
        <v>64</v>
      </c>
      <c r="D38" s="117" t="s">
        <v>748</v>
      </c>
      <c r="E38" s="117"/>
      <c r="F38" s="118">
        <v>0</v>
      </c>
      <c r="G38" s="118">
        <v>0</v>
      </c>
      <c r="H38" s="119" t="str">
        <f t="shared" si="12"/>
        <v>N/A</v>
      </c>
      <c r="I38" s="118">
        <v>0</v>
      </c>
      <c r="J38" s="119" t="str">
        <f t="shared" si="13"/>
        <v>N/A</v>
      </c>
      <c r="K38" s="118">
        <v>454733</v>
      </c>
      <c r="L38" s="119" t="str">
        <f t="shared" si="14"/>
        <v>N/A</v>
      </c>
      <c r="M38" s="118">
        <v>455355</v>
      </c>
      <c r="N38" s="119" t="str">
        <f t="shared" si="15"/>
        <v>N/A</v>
      </c>
      <c r="O38" s="27"/>
      <c r="P38" s="118">
        <v>455355</v>
      </c>
      <c r="Q38" s="118">
        <v>480131</v>
      </c>
      <c r="R38" s="119">
        <f t="shared" si="16"/>
        <v>5.4410295264134545E-2</v>
      </c>
      <c r="S38" s="118">
        <v>505178</v>
      </c>
      <c r="T38" s="119">
        <f t="shared" si="17"/>
        <v>0.10941573058383014</v>
      </c>
      <c r="U38" s="118">
        <v>486961</v>
      </c>
      <c r="V38" s="119">
        <f t="shared" si="18"/>
        <v>6.9409581535285758E-2</v>
      </c>
      <c r="W38" s="118">
        <v>502452</v>
      </c>
      <c r="X38" s="119">
        <f t="shared" si="19"/>
        <v>0.10342919260796513</v>
      </c>
      <c r="Y38" s="27"/>
      <c r="Z38" s="118">
        <v>502452</v>
      </c>
      <c r="AA38" s="118">
        <v>486739</v>
      </c>
      <c r="AB38" s="119">
        <f t="shared" si="20"/>
        <v>-3.1272638978449674E-2</v>
      </c>
      <c r="AC38" s="118">
        <v>723728</v>
      </c>
      <c r="AD38" s="119">
        <f t="shared" si="21"/>
        <v>0.4403923160819343</v>
      </c>
      <c r="AE38" s="118">
        <v>631944</v>
      </c>
      <c r="AF38" s="119">
        <f t="shared" si="22"/>
        <v>0.25772014043132474</v>
      </c>
      <c r="AG38" s="118">
        <v>521870</v>
      </c>
      <c r="AH38" s="119">
        <f t="shared" si="23"/>
        <v>3.8646477673489166E-2</v>
      </c>
      <c r="AI38" s="27"/>
      <c r="AJ38" s="118">
        <v>521870</v>
      </c>
      <c r="AK38" s="118">
        <v>461736</v>
      </c>
      <c r="AL38" s="119">
        <f t="shared" si="24"/>
        <v>-0.11522793032747625</v>
      </c>
      <c r="AM38" s="118">
        <v>400714</v>
      </c>
      <c r="AN38" s="119">
        <f t="shared" si="25"/>
        <v>-0.2321574338436776</v>
      </c>
      <c r="AO38" s="118">
        <v>371939</v>
      </c>
      <c r="AP38" s="119">
        <f t="shared" si="26"/>
        <v>-0.28729568666526151</v>
      </c>
      <c r="AQ38" s="118">
        <v>397014</v>
      </c>
      <c r="AR38" s="119">
        <f t="shared" si="27"/>
        <v>-0.23924732213003241</v>
      </c>
      <c r="AS38" s="27"/>
      <c r="AT38" s="118">
        <v>397014</v>
      </c>
      <c r="AU38" s="118">
        <v>358738</v>
      </c>
      <c r="AV38" s="119">
        <f t="shared" si="28"/>
        <v>-9.6409698398545185E-2</v>
      </c>
      <c r="AW38" s="118">
        <v>352338</v>
      </c>
      <c r="AX38" s="119">
        <f t="shared" si="29"/>
        <v>-0.11253003672414574</v>
      </c>
      <c r="AY38" s="118">
        <v>2155</v>
      </c>
      <c r="AZ38" s="119">
        <f t="shared" si="30"/>
        <v>-0.99457197982942669</v>
      </c>
      <c r="BA38" s="118">
        <v>800</v>
      </c>
      <c r="BB38" s="119">
        <f>IFERROR(IF((ABS((BA38/$AT38)-1))&lt;100%,(BA38/$AT38)-1,"N/A"),"N/A")</f>
        <v>-0.99798495770929996</v>
      </c>
      <c r="BC38" s="27"/>
      <c r="BD38" s="118">
        <v>800</v>
      </c>
      <c r="BE38" s="118">
        <v>923</v>
      </c>
      <c r="BF38" s="119">
        <f t="shared" si="32"/>
        <v>0.15375000000000005</v>
      </c>
      <c r="BG38" s="118">
        <v>780</v>
      </c>
      <c r="BH38" s="119">
        <f t="shared" si="32"/>
        <v>-2.5000000000000022E-2</v>
      </c>
      <c r="BI38" s="118">
        <v>744</v>
      </c>
      <c r="BJ38" s="119">
        <f t="shared" ref="BJ38" si="111">IFERROR(IF((ABS((BI38/$BD38)-1))&lt;100%,(BI38/$BD38)-1,"N/A"),"N/A")</f>
        <v>-6.9999999999999951E-2</v>
      </c>
      <c r="BK38" s="118">
        <v>4463</v>
      </c>
      <c r="BL38" s="119" t="str">
        <f t="shared" ref="BL38" si="112">IFERROR(IF((ABS((BK38/$BD38)-1))&lt;100%,(BK38/$BD38)-1,"N/A"),"N/A")</f>
        <v>N/A</v>
      </c>
      <c r="BM38" s="27"/>
      <c r="BN38" s="118">
        <v>4463</v>
      </c>
      <c r="BO38" s="118">
        <v>4440</v>
      </c>
      <c r="BP38" s="119">
        <f t="shared" si="91"/>
        <v>-5.1534842034506312E-3</v>
      </c>
      <c r="BQ38" s="118">
        <v>4289</v>
      </c>
      <c r="BR38" s="119">
        <f t="shared" si="1"/>
        <v>-3.8987228321756717E-2</v>
      </c>
      <c r="BS38" s="118">
        <v>4245</v>
      </c>
      <c r="BT38" s="119">
        <f t="shared" si="35"/>
        <v>-4.8846067667488224E-2</v>
      </c>
      <c r="BU38" s="118">
        <v>3924</v>
      </c>
      <c r="BV38" s="119">
        <f t="shared" si="35"/>
        <v>-0.12077078198521174</v>
      </c>
      <c r="BW38" s="27"/>
      <c r="BX38" s="118">
        <v>3924</v>
      </c>
      <c r="BY38" s="118">
        <v>3419</v>
      </c>
      <c r="BZ38" s="119">
        <f t="shared" si="92"/>
        <v>-0.12869520897043829</v>
      </c>
      <c r="CA38" s="118">
        <v>3337</v>
      </c>
      <c r="CB38" s="119">
        <f t="shared" si="36"/>
        <v>-0.14959225280326194</v>
      </c>
      <c r="CC38" s="118">
        <v>3114</v>
      </c>
      <c r="CD38" s="119">
        <f t="shared" si="3"/>
        <v>-0.20642201834862384</v>
      </c>
      <c r="CE38" s="118">
        <v>2749</v>
      </c>
      <c r="CF38" s="119">
        <f t="shared" si="4"/>
        <v>-0.29943934760448521</v>
      </c>
      <c r="CG38" s="27"/>
      <c r="CH38" s="118">
        <v>8091</v>
      </c>
      <c r="CI38" s="118">
        <v>4676</v>
      </c>
      <c r="CJ38" s="118">
        <v>6591</v>
      </c>
      <c r="CK38" s="118">
        <v>8939</v>
      </c>
      <c r="CL38" s="118">
        <v>2749</v>
      </c>
      <c r="CM38" s="119" t="str">
        <f t="shared" si="93"/>
        <v>N/A</v>
      </c>
      <c r="CN38" s="119">
        <f t="shared" si="94"/>
        <v>0.70098217533648599</v>
      </c>
      <c r="CO38" s="119" t="str">
        <f t="shared" si="95"/>
        <v>N/A</v>
      </c>
      <c r="CP38" s="119" t="str">
        <f t="shared" si="96"/>
        <v>N/A</v>
      </c>
      <c r="CR38" s="118">
        <v>7321</v>
      </c>
      <c r="CS38" s="118">
        <v>7350</v>
      </c>
      <c r="CT38" s="118">
        <v>7786</v>
      </c>
      <c r="CU38" s="118">
        <v>7670</v>
      </c>
      <c r="CV38" s="118">
        <v>8091</v>
      </c>
      <c r="CW38" s="119">
        <f t="shared" si="37"/>
        <v>-9.5167470028426626E-2</v>
      </c>
      <c r="CX38" s="119">
        <f t="shared" si="37"/>
        <v>-9.1583240637745589E-2</v>
      </c>
      <c r="CY38" s="119">
        <f t="shared" si="37"/>
        <v>-3.7696205660610604E-2</v>
      </c>
      <c r="CZ38" s="119">
        <f t="shared" si="37"/>
        <v>-5.2033123223334532E-2</v>
      </c>
      <c r="DB38" s="118">
        <v>4431</v>
      </c>
      <c r="DC38" s="118">
        <v>4866</v>
      </c>
      <c r="DD38" s="118">
        <v>5851</v>
      </c>
      <c r="DE38" s="118">
        <v>6688</v>
      </c>
      <c r="DF38" s="118">
        <v>7321</v>
      </c>
      <c r="DG38" s="119">
        <f t="shared" si="9"/>
        <v>-0.39475481491599507</v>
      </c>
      <c r="DH38" s="119">
        <f t="shared" si="38"/>
        <v>-0.33533670263625193</v>
      </c>
      <c r="DI38" s="119">
        <f t="shared" si="10"/>
        <v>-0.20079224149706321</v>
      </c>
      <c r="DJ38" s="119">
        <f t="shared" si="11"/>
        <v>-8.6463597869143594E-2</v>
      </c>
      <c r="DK38" s="119"/>
      <c r="DM38" s="118" t="e">
        <v>#N/A</v>
      </c>
      <c r="DN38" s="118" t="e">
        <v>#N/A</v>
      </c>
      <c r="DO38" s="118" t="e">
        <v>#N/A</v>
      </c>
      <c r="DP38" s="118">
        <v>3978</v>
      </c>
      <c r="DQ38" s="118">
        <v>4431</v>
      </c>
      <c r="DR38" s="119">
        <f t="shared" si="39"/>
        <v>-0.10223425863236291</v>
      </c>
    </row>
    <row r="39" spans="1:122">
      <c r="A39" s="42"/>
      <c r="B39" s="117" t="s">
        <v>61</v>
      </c>
      <c r="C39" s="117" t="s">
        <v>62</v>
      </c>
      <c r="D39" s="117" t="s">
        <v>732</v>
      </c>
      <c r="E39" s="117"/>
      <c r="F39" s="118">
        <f>+F32-SUM(F33:F38)</f>
        <v>94363</v>
      </c>
      <c r="G39" s="118">
        <f>+G32-SUM(G33:G38)</f>
        <v>106817</v>
      </c>
      <c r="H39" s="119">
        <f t="shared" si="12"/>
        <v>0.13197969543147203</v>
      </c>
      <c r="I39" s="118">
        <f>+I32-SUM(I33:I38)</f>
        <v>97234</v>
      </c>
      <c r="J39" s="119">
        <f t="shared" si="13"/>
        <v>3.0425060669966086E-2</v>
      </c>
      <c r="K39" s="118">
        <f>+K32-SUM(K33:K38)</f>
        <v>1340121</v>
      </c>
      <c r="L39" s="119" t="str">
        <f t="shared" si="14"/>
        <v>N/A</v>
      </c>
      <c r="M39" s="118">
        <f>+M32-SUM(M33:M38)</f>
        <v>1823902</v>
      </c>
      <c r="N39" s="119" t="str">
        <f t="shared" si="15"/>
        <v>N/A</v>
      </c>
      <c r="O39" s="27"/>
      <c r="P39" s="118">
        <f>+P32-SUM(P33:P38)</f>
        <v>1823902</v>
      </c>
      <c r="Q39" s="118">
        <f>+Q32-SUM(Q33:Q38)</f>
        <v>1880344</v>
      </c>
      <c r="R39" s="119">
        <f t="shared" si="16"/>
        <v>3.0945741602344867E-2</v>
      </c>
      <c r="S39" s="118">
        <f>+S32-SUM(S33:S38)</f>
        <v>2087615</v>
      </c>
      <c r="T39" s="119">
        <f t="shared" si="17"/>
        <v>0.14458726400870225</v>
      </c>
      <c r="U39" s="118">
        <f>+U32-SUM(U33:U38)</f>
        <v>1985560</v>
      </c>
      <c r="V39" s="119">
        <f t="shared" si="18"/>
        <v>8.8633051556498144E-2</v>
      </c>
      <c r="W39" s="118">
        <f>+W32-SUM(W33:W38)</f>
        <v>1944251</v>
      </c>
      <c r="X39" s="119">
        <f t="shared" si="19"/>
        <v>6.5984356615651496E-2</v>
      </c>
      <c r="Y39" s="27"/>
      <c r="Z39" s="118">
        <f>+Z32-SUM(Z33:Z38)</f>
        <v>1944251</v>
      </c>
      <c r="AA39" s="118">
        <f>+AA32-SUM(AA33:AA38)</f>
        <v>1887808</v>
      </c>
      <c r="AB39" s="119">
        <f t="shared" si="20"/>
        <v>-2.9030716713017046E-2</v>
      </c>
      <c r="AC39" s="118">
        <f>+AC32-SUM(AC33:AC38)</f>
        <v>2898091</v>
      </c>
      <c r="AD39" s="119">
        <f t="shared" si="21"/>
        <v>0.49059509291752978</v>
      </c>
      <c r="AE39" s="118">
        <f>+AE32-SUM(AE33:AE38)</f>
        <v>2487911</v>
      </c>
      <c r="AF39" s="119">
        <f t="shared" si="22"/>
        <v>0.27962439006074824</v>
      </c>
      <c r="AG39" s="118">
        <f>+AG32-SUM(AG33:AG38)</f>
        <v>2392429</v>
      </c>
      <c r="AH39" s="119">
        <f t="shared" si="23"/>
        <v>0.23051447575441641</v>
      </c>
      <c r="AI39" s="27"/>
      <c r="AJ39" s="118">
        <f>+AJ32-SUM(AJ33:AJ38)</f>
        <v>2392429</v>
      </c>
      <c r="AK39" s="118">
        <f>+AK32-SUM(AK33:AK38)</f>
        <v>2887433</v>
      </c>
      <c r="AL39" s="119">
        <f t="shared" si="24"/>
        <v>0.20690436372406462</v>
      </c>
      <c r="AM39" s="118">
        <f>+AM32-SUM(AM33:AM38)</f>
        <v>2612325</v>
      </c>
      <c r="AN39" s="119">
        <f t="shared" si="25"/>
        <v>9.1913281439073069E-2</v>
      </c>
      <c r="AO39" s="118">
        <f>+AO32-SUM(AO33:AO38)</f>
        <v>3074742</v>
      </c>
      <c r="AP39" s="119">
        <f t="shared" si="26"/>
        <v>0.28519676028003338</v>
      </c>
      <c r="AQ39" s="118">
        <f>+AQ32-SUM(AQ33:AQ38)</f>
        <v>2622732</v>
      </c>
      <c r="AR39" s="119">
        <f t="shared" si="27"/>
        <v>9.6263253789349745E-2</v>
      </c>
      <c r="AS39" s="27"/>
      <c r="AT39" s="118">
        <f>+AT32-SUM(AT33:AT38)</f>
        <v>2622732</v>
      </c>
      <c r="AU39" s="118">
        <f>+AU32-SUM(AU33:AU38)</f>
        <v>3157231</v>
      </c>
      <c r="AV39" s="119">
        <f t="shared" si="28"/>
        <v>0.20379474532662889</v>
      </c>
      <c r="AW39" s="118">
        <f>+AW32-SUM(AW33:AW38)</f>
        <v>2391769</v>
      </c>
      <c r="AX39" s="119">
        <f t="shared" si="29"/>
        <v>-8.8061990321542605E-2</v>
      </c>
      <c r="AY39" s="118">
        <f>+AY32-SUM(AY33:AY38)</f>
        <v>23268</v>
      </c>
      <c r="AZ39" s="119">
        <f t="shared" si="30"/>
        <v>-0.99112833488133745</v>
      </c>
      <c r="BA39" s="118">
        <f>+BA32-SUM(BA33:BA38)</f>
        <v>21959</v>
      </c>
      <c r="BB39" s="119">
        <f t="shared" si="31"/>
        <v>-0.99162743276857868</v>
      </c>
      <c r="BC39" s="27"/>
      <c r="BD39" s="118">
        <f>+BD32-SUM(BD33:BD38)</f>
        <v>21959</v>
      </c>
      <c r="BE39" s="118">
        <f>+BE32-SUM(BE33:BE38)</f>
        <v>21574</v>
      </c>
      <c r="BF39" s="119">
        <f t="shared" si="32"/>
        <v>-1.7532674529805559E-2</v>
      </c>
      <c r="BG39" s="118">
        <f>+BG32-SUM(BG33:BG38)</f>
        <v>21559</v>
      </c>
      <c r="BH39" s="119">
        <f t="shared" si="32"/>
        <v>-1.8215765745252521E-2</v>
      </c>
      <c r="BI39" s="118">
        <f>+BI32-SUM(BI33:BI38)</f>
        <v>21556</v>
      </c>
      <c r="BJ39" s="119">
        <f t="shared" ref="BJ39" si="113">IFERROR(IF((ABS((BI39/$BD39)-1))&lt;100%,(BI39/$BD39)-1,"N/A"),"N/A")</f>
        <v>-1.8352383988341936E-2</v>
      </c>
      <c r="BK39" s="118">
        <f>+BK32-SUM(BK33:BK38)</f>
        <v>21088</v>
      </c>
      <c r="BL39" s="119">
        <f t="shared" ref="BL39" si="114">IFERROR(IF((ABS((BK39/$BD39)-1))&lt;100%,(BK39/$BD39)-1,"N/A"),"N/A")</f>
        <v>-3.9664829910287303E-2</v>
      </c>
      <c r="BM39" s="27"/>
      <c r="BN39" s="118">
        <f>+BN32-SUM(BN33:BN38)</f>
        <v>21088</v>
      </c>
      <c r="BO39" s="118">
        <f>+BO32-SUM(BO33:BO38)</f>
        <v>20980</v>
      </c>
      <c r="BP39" s="119">
        <f t="shared" si="91"/>
        <v>-5.1213960546282467E-3</v>
      </c>
      <c r="BQ39" s="118">
        <f>+BQ32-SUM(BQ33:BQ38)</f>
        <v>22580</v>
      </c>
      <c r="BR39" s="119">
        <f t="shared" si="1"/>
        <v>7.0751138088012144E-2</v>
      </c>
      <c r="BS39" s="118">
        <f>+BS32-SUM(BS33:BS38)</f>
        <v>22565</v>
      </c>
      <c r="BT39" s="119">
        <f t="shared" si="35"/>
        <v>7.0039833080424829E-2</v>
      </c>
      <c r="BU39" s="118">
        <f>+BU32-SUM(BU33:BU38)</f>
        <v>20063</v>
      </c>
      <c r="BV39" s="119">
        <f t="shared" si="35"/>
        <v>-4.8605842185128978E-2</v>
      </c>
      <c r="BW39" s="27"/>
      <c r="BX39" s="118">
        <f>+BX32-SUM(BX33:BX38)</f>
        <v>20063</v>
      </c>
      <c r="BY39" s="118">
        <f>+BY32-SUM(BY33:BY38)</f>
        <v>20048</v>
      </c>
      <c r="BZ39" s="119">
        <f t="shared" si="92"/>
        <v>-7.4764491850665138E-4</v>
      </c>
      <c r="CA39" s="118">
        <f>+CA32-SUM(CA33:CA38)</f>
        <v>20034</v>
      </c>
      <c r="CB39" s="119">
        <f t="shared" si="36"/>
        <v>-1.4454468424462963E-3</v>
      </c>
      <c r="CC39" s="118">
        <f>+CC32-SUM(CC33:CC38)</f>
        <v>20321</v>
      </c>
      <c r="CD39" s="119">
        <f t="shared" si="3"/>
        <v>1.2859492598315203E-2</v>
      </c>
      <c r="CE39" s="118">
        <f>+CE32-SUM(CE33:CE38)</f>
        <v>34501</v>
      </c>
      <c r="CF39" s="119">
        <f t="shared" si="4"/>
        <v>0.71963315555998597</v>
      </c>
      <c r="CG39" s="27"/>
      <c r="CH39" s="118">
        <f>+CH32-SUM(CH33:CH38)</f>
        <v>37571</v>
      </c>
      <c r="CI39" s="118">
        <f>+CI32-SUM(CI33:CI38)</f>
        <v>32218</v>
      </c>
      <c r="CJ39" s="118">
        <f>+CJ32-SUM(CJ33:CJ38)</f>
        <v>33204</v>
      </c>
      <c r="CK39" s="118">
        <f>+CK32-SUM(CK33:CK38)</f>
        <v>34244</v>
      </c>
      <c r="CL39" s="118">
        <f>+CL32-SUM(CL33:CL38)</f>
        <v>34501</v>
      </c>
      <c r="CM39" s="119">
        <f t="shared" si="93"/>
        <v>8.8982928031071662E-2</v>
      </c>
      <c r="CN39" s="119">
        <f t="shared" si="94"/>
        <v>-6.6171995014637219E-2</v>
      </c>
      <c r="CO39" s="119">
        <f t="shared" si="95"/>
        <v>-3.7593113243094445E-2</v>
      </c>
      <c r="CP39" s="119">
        <f t="shared" si="96"/>
        <v>-7.4490594475522531E-3</v>
      </c>
      <c r="CR39" s="118">
        <f>+CR32-SUM(CR33:CR38)</f>
        <v>35154</v>
      </c>
      <c r="CS39" s="118">
        <f>+CS32-SUM(CS33:CS38)</f>
        <v>38447</v>
      </c>
      <c r="CT39" s="118">
        <f>+CT32-SUM(CT33:CT38)</f>
        <v>38809</v>
      </c>
      <c r="CU39" s="118">
        <f>+CU32-SUM(CU33:CU38)</f>
        <v>38318</v>
      </c>
      <c r="CV39" s="118">
        <f>+CV32-SUM(CV33:CV38)</f>
        <v>37571</v>
      </c>
      <c r="CW39" s="119">
        <f t="shared" si="37"/>
        <v>-6.4331532298847471E-2</v>
      </c>
      <c r="CX39" s="119">
        <f t="shared" si="37"/>
        <v>2.3315855313938982E-2</v>
      </c>
      <c r="CY39" s="119">
        <f t="shared" si="37"/>
        <v>3.29509462085118E-2</v>
      </c>
      <c r="CZ39" s="119">
        <f t="shared" si="37"/>
        <v>1.9882356072502771E-2</v>
      </c>
      <c r="DB39" s="118">
        <f>+DB32-SUM(DB33:DB38)</f>
        <v>28931</v>
      </c>
      <c r="DC39" s="118">
        <f>+DC32-SUM(DC33:DC38)</f>
        <v>30659</v>
      </c>
      <c r="DD39" s="118">
        <f>+DD32-SUM(DD33:DD38)</f>
        <v>31248</v>
      </c>
      <c r="DE39" s="118">
        <f>+DE32-SUM(DE33:DE38)</f>
        <v>34855</v>
      </c>
      <c r="DF39" s="118">
        <f>+DF32-SUM(DF33:DF38)</f>
        <v>35154</v>
      </c>
      <c r="DG39" s="119">
        <f t="shared" si="9"/>
        <v>-0.17702110712863406</v>
      </c>
      <c r="DH39" s="119">
        <f t="shared" si="38"/>
        <v>-0.1278659611992945</v>
      </c>
      <c r="DI39" s="119">
        <f t="shared" si="10"/>
        <v>-0.11111111111111116</v>
      </c>
      <c r="DJ39" s="119">
        <f t="shared" si="11"/>
        <v>-8.5054332366160112E-3</v>
      </c>
      <c r="DK39" s="119"/>
      <c r="DM39" s="118" t="e">
        <f>+DM32-SUM(DM33:DM38)</f>
        <v>#N/A</v>
      </c>
      <c r="DN39" s="118" t="e">
        <f>+DN32-SUM(DN33:DN38)</f>
        <v>#N/A</v>
      </c>
      <c r="DO39" s="118" t="e">
        <f>+DO32-SUM(DO33:DO38)</f>
        <v>#N/A</v>
      </c>
      <c r="DP39" s="118">
        <f>+DP32-SUM(DP33:DP38)</f>
        <v>26753</v>
      </c>
      <c r="DQ39" s="118">
        <f>+DQ32-SUM(DQ33:DQ38)</f>
        <v>28931</v>
      </c>
      <c r="DR39" s="119">
        <f t="shared" si="39"/>
        <v>-7.5282568870761457E-2</v>
      </c>
    </row>
    <row r="40" spans="1:122" s="37" customFormat="1" ht="15.75">
      <c r="A40" s="42" t="s">
        <v>302</v>
      </c>
      <c r="B40" s="368" t="s">
        <v>83</v>
      </c>
      <c r="C40" s="368" t="s">
        <v>84</v>
      </c>
      <c r="D40" s="368" t="s">
        <v>753</v>
      </c>
      <c r="E40" s="368"/>
      <c r="F40" s="366">
        <v>7979766</v>
      </c>
      <c r="G40" s="366">
        <v>7959698</v>
      </c>
      <c r="H40" s="367">
        <f t="shared" si="12"/>
        <v>-2.5148607114544586E-3</v>
      </c>
      <c r="I40" s="366">
        <v>8062714</v>
      </c>
      <c r="J40" s="367">
        <f t="shared" si="13"/>
        <v>1.0394791025200467E-2</v>
      </c>
      <c r="K40" s="366">
        <v>18160862</v>
      </c>
      <c r="L40" s="367" t="str">
        <f t="shared" si="14"/>
        <v>N/A</v>
      </c>
      <c r="M40" s="366">
        <v>18176024</v>
      </c>
      <c r="N40" s="367" t="str">
        <f t="shared" si="15"/>
        <v>N/A</v>
      </c>
      <c r="O40" s="27"/>
      <c r="P40" s="366">
        <v>18176024</v>
      </c>
      <c r="Q40" s="366">
        <v>16062002</v>
      </c>
      <c r="R40" s="367">
        <f t="shared" si="16"/>
        <v>-0.11630827512111563</v>
      </c>
      <c r="S40" s="366">
        <v>19117390</v>
      </c>
      <c r="T40" s="367">
        <f t="shared" si="17"/>
        <v>5.1791634958228583E-2</v>
      </c>
      <c r="U40" s="366">
        <v>18600273</v>
      </c>
      <c r="V40" s="367">
        <f t="shared" si="18"/>
        <v>2.3341133352376753E-2</v>
      </c>
      <c r="W40" s="366">
        <v>19111209</v>
      </c>
      <c r="X40" s="367">
        <f t="shared" si="19"/>
        <v>5.1451571586833333E-2</v>
      </c>
      <c r="Y40" s="27"/>
      <c r="Z40" s="366">
        <v>19111209</v>
      </c>
      <c r="AA40" s="366">
        <v>19318117</v>
      </c>
      <c r="AB40" s="367">
        <f t="shared" si="20"/>
        <v>1.0826525940875742E-2</v>
      </c>
      <c r="AC40" s="366">
        <v>19711485</v>
      </c>
      <c r="AD40" s="367">
        <f t="shared" si="21"/>
        <v>3.1409629814628692E-2</v>
      </c>
      <c r="AE40" s="366">
        <v>19737138</v>
      </c>
      <c r="AF40" s="367">
        <f t="shared" si="22"/>
        <v>3.2751931078771612E-2</v>
      </c>
      <c r="AG40" s="366">
        <v>19732354</v>
      </c>
      <c r="AH40" s="367">
        <f t="shared" si="23"/>
        <v>3.250160677956071E-2</v>
      </c>
      <c r="AI40" s="27"/>
      <c r="AJ40" s="366">
        <v>19732354</v>
      </c>
      <c r="AK40" s="366">
        <v>18312532</v>
      </c>
      <c r="AL40" s="367">
        <f t="shared" si="24"/>
        <v>-7.1954010150030778E-2</v>
      </c>
      <c r="AM40" s="366">
        <v>16704930</v>
      </c>
      <c r="AN40" s="367">
        <f t="shared" si="25"/>
        <v>-0.15342437095949124</v>
      </c>
      <c r="AO40" s="366">
        <v>16219665</v>
      </c>
      <c r="AP40" s="367">
        <f t="shared" si="26"/>
        <v>-0.17801672319480988</v>
      </c>
      <c r="AQ40" s="366">
        <v>18462469</v>
      </c>
      <c r="AR40" s="367">
        <f t="shared" si="27"/>
        <v>-6.4355474263232848E-2</v>
      </c>
      <c r="AS40" s="27"/>
      <c r="AT40" s="366">
        <v>18462469</v>
      </c>
      <c r="AU40" s="366">
        <v>18001902</v>
      </c>
      <c r="AV40" s="367">
        <f t="shared" si="28"/>
        <v>-2.4946121778186892E-2</v>
      </c>
      <c r="AW40" s="366">
        <v>16385164</v>
      </c>
      <c r="AX40" s="367">
        <f t="shared" si="29"/>
        <v>-0.11251501627436722</v>
      </c>
      <c r="AY40" s="366">
        <v>16450145</v>
      </c>
      <c r="AZ40" s="367">
        <f t="shared" si="30"/>
        <v>-0.10899538951155452</v>
      </c>
      <c r="BA40" s="366">
        <v>8444842</v>
      </c>
      <c r="BB40" s="367">
        <f t="shared" si="31"/>
        <v>-0.54259411349587094</v>
      </c>
      <c r="BC40" s="27"/>
      <c r="BD40" s="366">
        <v>8444842</v>
      </c>
      <c r="BE40" s="366">
        <v>7634047</v>
      </c>
      <c r="BF40" s="367">
        <f t="shared" si="32"/>
        <v>-9.6010677286798241E-2</v>
      </c>
      <c r="BG40" s="366">
        <v>7497470</v>
      </c>
      <c r="BH40" s="367">
        <f t="shared" si="32"/>
        <v>-0.11218350799221588</v>
      </c>
      <c r="BI40" s="366">
        <v>7623735</v>
      </c>
      <c r="BJ40" s="367">
        <f t="shared" ref="BJ40" si="115">IFERROR(IF((ABS((BI40/$BD40)-1))&lt;100%,(BI40/$BD40)-1,"N/A"),"N/A")</f>
        <v>-9.723177769341329E-2</v>
      </c>
      <c r="BK40" s="366">
        <v>7404273</v>
      </c>
      <c r="BL40" s="367">
        <f t="shared" ref="BL40" si="116">IFERROR(IF((ABS((BK40/$BD40)-1))&lt;100%,(BK40/$BD40)-1,"N/A"),"N/A")</f>
        <v>-0.12321947527259836</v>
      </c>
      <c r="BM40" s="27"/>
      <c r="BN40" s="366">
        <v>7404273</v>
      </c>
      <c r="BO40" s="366">
        <v>7456694</v>
      </c>
      <c r="BP40" s="367">
        <f t="shared" si="91"/>
        <v>7.0798307950017403E-3</v>
      </c>
      <c r="BQ40" s="366">
        <v>7582182</v>
      </c>
      <c r="BR40" s="367">
        <f t="shared" si="1"/>
        <v>2.4027882278246704E-2</v>
      </c>
      <c r="BS40" s="366">
        <v>7796636</v>
      </c>
      <c r="BT40" s="367">
        <f t="shared" si="35"/>
        <v>5.2991428057825418E-2</v>
      </c>
      <c r="BU40" s="366">
        <v>8028477</v>
      </c>
      <c r="BV40" s="367">
        <f t="shared" si="35"/>
        <v>8.4303212482846002E-2</v>
      </c>
      <c r="BW40" s="27"/>
      <c r="BX40" s="366">
        <v>8028477</v>
      </c>
      <c r="BY40" s="366">
        <v>7914379</v>
      </c>
      <c r="BZ40" s="367">
        <f t="shared" si="92"/>
        <v>-1.4211661813317789E-2</v>
      </c>
      <c r="CA40" s="366">
        <v>8010371</v>
      </c>
      <c r="CB40" s="367">
        <f t="shared" si="36"/>
        <v>-2.2552222544823808E-3</v>
      </c>
      <c r="CC40" s="366">
        <v>8313340</v>
      </c>
      <c r="CD40" s="367">
        <f t="shared" si="3"/>
        <v>3.5481573902497399E-2</v>
      </c>
      <c r="CE40" s="366">
        <v>8434446</v>
      </c>
      <c r="CF40" s="367">
        <f t="shared" si="4"/>
        <v>5.0566128544679234E-2</v>
      </c>
      <c r="CG40" s="27"/>
      <c r="CH40" s="366">
        <v>7421809</v>
      </c>
      <c r="CI40" s="366">
        <v>7842839</v>
      </c>
      <c r="CJ40" s="366">
        <v>8035236</v>
      </c>
      <c r="CK40" s="366">
        <v>8226102</v>
      </c>
      <c r="CL40" s="366">
        <v>8434446</v>
      </c>
      <c r="CM40" s="367">
        <f t="shared" si="93"/>
        <v>-0.12005969331002886</v>
      </c>
      <c r="CN40" s="367">
        <f t="shared" si="94"/>
        <v>-7.0141773389740147E-2</v>
      </c>
      <c r="CO40" s="367">
        <f t="shared" si="95"/>
        <v>-4.7330909463407567E-2</v>
      </c>
      <c r="CP40" s="367">
        <f t="shared" si="96"/>
        <v>-2.4701563090213652E-2</v>
      </c>
      <c r="CR40" s="366">
        <v>8015512</v>
      </c>
      <c r="CS40" s="366">
        <v>7795471</v>
      </c>
      <c r="CT40" s="366">
        <v>7870687</v>
      </c>
      <c r="CU40" s="366">
        <v>7694015</v>
      </c>
      <c r="CV40" s="366">
        <v>7421809</v>
      </c>
      <c r="CW40" s="367">
        <f t="shared" si="37"/>
        <v>7.9994378728959425E-2</v>
      </c>
      <c r="CX40" s="367">
        <f t="shared" si="37"/>
        <v>5.034648560748467E-2</v>
      </c>
      <c r="CY40" s="367">
        <f t="shared" si="37"/>
        <v>6.0480942045261443E-2</v>
      </c>
      <c r="CZ40" s="367">
        <f t="shared" si="37"/>
        <v>3.6676502992734061E-2</v>
      </c>
      <c r="DB40" s="366">
        <v>8242881</v>
      </c>
      <c r="DC40" s="366">
        <v>8114925</v>
      </c>
      <c r="DD40" s="366">
        <v>8206954</v>
      </c>
      <c r="DE40" s="366">
        <v>8050496</v>
      </c>
      <c r="DF40" s="366">
        <v>8015512</v>
      </c>
      <c r="DG40" s="367">
        <f t="shared" si="9"/>
        <v>2.836612308733355E-2</v>
      </c>
      <c r="DH40" s="367">
        <f t="shared" si="38"/>
        <v>1.240257640435205E-2</v>
      </c>
      <c r="DI40" s="367">
        <f t="shared" si="10"/>
        <v>2.3883939042197211E-2</v>
      </c>
      <c r="DJ40" s="367">
        <f t="shared" si="11"/>
        <v>4.364537162442117E-3</v>
      </c>
      <c r="DK40" s="367"/>
      <c r="DM40" s="366" t="e">
        <v>#N/A</v>
      </c>
      <c r="DN40" s="366" t="e">
        <v>#N/A</v>
      </c>
      <c r="DO40" s="366" t="e">
        <v>#N/A</v>
      </c>
      <c r="DP40" s="366">
        <v>8109976</v>
      </c>
      <c r="DQ40" s="366">
        <v>8242881</v>
      </c>
      <c r="DR40" s="367">
        <f t="shared" si="39"/>
        <v>-1.6123610179499148E-2</v>
      </c>
    </row>
    <row r="41" spans="1:122">
      <c r="A41" s="42"/>
      <c r="F41" s="27"/>
      <c r="G41" s="27"/>
      <c r="I41" s="27"/>
      <c r="K41" s="27"/>
      <c r="M41" s="27"/>
      <c r="P41" s="27"/>
      <c r="Q41" s="27"/>
      <c r="S41" s="27"/>
      <c r="U41" s="27"/>
      <c r="W41" s="27"/>
      <c r="Z41" s="27"/>
      <c r="AA41" s="27"/>
      <c r="AC41" s="27"/>
      <c r="AE41" s="27"/>
      <c r="AG41" s="27"/>
      <c r="AJ41" s="27"/>
      <c r="AK41" s="27"/>
      <c r="AM41" s="27"/>
      <c r="AO41" s="27"/>
      <c r="AQ41" s="27"/>
      <c r="AT41" s="27"/>
      <c r="AU41" s="27"/>
      <c r="AW41" s="27"/>
      <c r="AY41" s="27"/>
      <c r="BD41" s="27"/>
      <c r="BE41" s="27"/>
      <c r="BG41" s="27"/>
      <c r="BI41" s="27"/>
      <c r="BN41" s="27"/>
      <c r="BO41" s="27"/>
      <c r="BQ41" s="27"/>
      <c r="BS41" s="27"/>
      <c r="BX41" s="27"/>
      <c r="BY41" s="27"/>
      <c r="CA41" s="27"/>
      <c r="CC41" s="27"/>
      <c r="CI41" s="27"/>
      <c r="CJ41" s="27"/>
      <c r="CK41" s="27"/>
      <c r="CL41" s="27"/>
      <c r="CS41" s="27"/>
      <c r="CT41" s="27"/>
      <c r="CU41" s="27"/>
      <c r="CV41" s="27"/>
      <c r="DC41" s="27"/>
      <c r="DD41" s="27"/>
      <c r="DE41" s="27"/>
      <c r="DF41" s="27"/>
    </row>
    <row r="42" spans="1:122" s="126" customFormat="1">
      <c r="A42" s="125"/>
      <c r="F42" s="27"/>
      <c r="G42" s="27"/>
      <c r="H42" s="127"/>
      <c r="I42" s="27"/>
      <c r="J42" s="127"/>
      <c r="K42" s="27"/>
      <c r="M42" s="27"/>
      <c r="P42" s="27"/>
      <c r="Q42" s="27"/>
      <c r="R42" s="127"/>
      <c r="S42" s="27"/>
      <c r="T42" s="127"/>
      <c r="U42" s="27"/>
      <c r="W42" s="27"/>
      <c r="Z42" s="27"/>
      <c r="AA42" s="27"/>
      <c r="AB42" s="127"/>
      <c r="AC42" s="27"/>
      <c r="AD42" s="127"/>
      <c r="AE42" s="27"/>
      <c r="AG42" s="27"/>
      <c r="AJ42" s="27"/>
      <c r="AK42" s="27"/>
      <c r="AL42" s="127"/>
      <c r="AM42" s="27"/>
      <c r="AN42" s="127"/>
      <c r="AO42" s="27"/>
      <c r="AQ42" s="27"/>
      <c r="AT42" s="27"/>
      <c r="AU42" s="27"/>
      <c r="AV42" s="127"/>
      <c r="AW42" s="27"/>
      <c r="AX42" s="127"/>
      <c r="AY42" s="27"/>
      <c r="BD42" s="27"/>
      <c r="BE42" s="27"/>
      <c r="BF42" s="127"/>
      <c r="BG42" s="27"/>
      <c r="BH42" s="127"/>
      <c r="BI42" s="27"/>
      <c r="BN42" s="27"/>
      <c r="BO42" s="27"/>
      <c r="BP42" s="127"/>
      <c r="BQ42" s="27"/>
      <c r="BR42" s="127"/>
      <c r="BS42" s="27"/>
      <c r="BX42" s="27"/>
      <c r="BY42" s="27"/>
      <c r="BZ42" s="127"/>
      <c r="CA42" s="27"/>
      <c r="CB42" s="127"/>
      <c r="CC42" s="27"/>
      <c r="CI42" s="27"/>
      <c r="CJ42" s="27"/>
      <c r="CK42" s="27"/>
      <c r="CL42" s="27"/>
      <c r="CO42" s="127"/>
      <c r="CP42" s="127"/>
      <c r="CS42" s="27"/>
      <c r="CT42" s="27"/>
      <c r="CU42" s="27"/>
      <c r="CV42" s="27"/>
      <c r="CY42" s="127"/>
      <c r="CZ42" s="127"/>
      <c r="DC42" s="27"/>
      <c r="DD42" s="27"/>
      <c r="DE42" s="27"/>
      <c r="DF42" s="27"/>
      <c r="DI42" s="127"/>
      <c r="DJ42" s="127"/>
      <c r="DK42" s="127"/>
      <c r="DR42" s="127"/>
    </row>
    <row r="43" spans="1:122">
      <c r="F43" s="27"/>
      <c r="G43" s="27"/>
      <c r="I43" s="27"/>
      <c r="K43" s="27"/>
      <c r="M43" s="27"/>
      <c r="P43" s="27"/>
      <c r="Q43" s="27"/>
      <c r="S43" s="27"/>
      <c r="U43" s="27"/>
      <c r="W43" s="27"/>
      <c r="Z43" s="27"/>
      <c r="AA43" s="27"/>
      <c r="AC43" s="27"/>
      <c r="AE43" s="27"/>
      <c r="AG43" s="27"/>
      <c r="AJ43" s="27"/>
      <c r="AK43" s="27"/>
      <c r="AM43" s="27"/>
      <c r="AO43" s="27"/>
      <c r="AQ43" s="27"/>
      <c r="AT43" s="27"/>
      <c r="AU43" s="27"/>
      <c r="AW43" s="27"/>
      <c r="AY43" s="27"/>
      <c r="BD43" s="27"/>
      <c r="BE43" s="27"/>
      <c r="BG43" s="27"/>
      <c r="BI43" s="27"/>
      <c r="BN43" s="27"/>
      <c r="BO43" s="27"/>
      <c r="BQ43" s="27"/>
      <c r="BS43" s="27"/>
      <c r="BX43" s="27"/>
      <c r="BY43" s="27"/>
      <c r="CA43" s="27"/>
      <c r="CC43" s="27"/>
      <c r="CI43" s="27"/>
      <c r="CJ43" s="27"/>
      <c r="CK43" s="27"/>
      <c r="CL43" s="27"/>
      <c r="CS43" s="27"/>
      <c r="CT43" s="27"/>
      <c r="CU43" s="27"/>
      <c r="CV43" s="27"/>
      <c r="DC43" s="27"/>
      <c r="DD43" s="27"/>
      <c r="DE43" s="27"/>
      <c r="DF43" s="27"/>
    </row>
    <row r="44" spans="1:122">
      <c r="F44" s="27"/>
      <c r="G44" s="27"/>
      <c r="I44" s="27"/>
      <c r="K44" s="27"/>
      <c r="M44" s="27"/>
      <c r="P44" s="27"/>
      <c r="Q44" s="27"/>
      <c r="S44" s="27"/>
      <c r="U44" s="27"/>
      <c r="W44" s="27"/>
      <c r="Z44" s="27"/>
      <c r="AA44" s="27"/>
      <c r="AC44" s="27"/>
      <c r="AE44" s="27"/>
      <c r="AG44" s="27"/>
      <c r="AJ44" s="27"/>
      <c r="AK44" s="27"/>
      <c r="AM44" s="27"/>
      <c r="AO44" s="27"/>
      <c r="AQ44" s="27"/>
      <c r="AT44" s="27"/>
      <c r="AU44" s="27"/>
      <c r="AW44" s="27"/>
      <c r="AY44" s="27"/>
      <c r="BD44" s="27"/>
      <c r="BE44" s="27"/>
      <c r="BG44" s="27"/>
      <c r="BI44" s="27"/>
      <c r="BN44" s="27"/>
      <c r="BO44" s="27"/>
      <c r="BQ44" s="27"/>
      <c r="BS44" s="27"/>
      <c r="BX44" s="27"/>
      <c r="BY44" s="27"/>
      <c r="CA44" s="27"/>
      <c r="CC44" s="27"/>
      <c r="CI44" s="27"/>
      <c r="CJ44" s="27"/>
      <c r="CK44" s="27"/>
      <c r="CL44" s="27">
        <f>CL5-CL23-CL40</f>
        <v>0</v>
      </c>
      <c r="CS44" s="27"/>
      <c r="CT44" s="27"/>
      <c r="CU44" s="27">
        <f>CU5-CU23-CU40</f>
        <v>0</v>
      </c>
      <c r="CV44" s="27">
        <f>CV5-CV23-CV40</f>
        <v>0</v>
      </c>
      <c r="DC44" s="27"/>
      <c r="DD44" s="27">
        <f>DD5-DD23-DD40</f>
        <v>0</v>
      </c>
      <c r="DE44" s="27">
        <f>DE5-DE23-DE40</f>
        <v>0</v>
      </c>
      <c r="DF44" s="27">
        <f>DF5-DF23-DF40</f>
        <v>0</v>
      </c>
    </row>
    <row r="45" spans="1:122">
      <c r="F45" s="27"/>
      <c r="G45" s="27"/>
      <c r="I45" s="27"/>
      <c r="K45" s="27"/>
      <c r="M45" s="27"/>
      <c r="P45" s="27"/>
      <c r="Q45" s="27"/>
      <c r="S45" s="27"/>
      <c r="U45" s="27"/>
      <c r="W45" s="27"/>
      <c r="Z45" s="27"/>
      <c r="AA45" s="27"/>
      <c r="AC45" s="27"/>
      <c r="AE45" s="27"/>
      <c r="AG45" s="27"/>
      <c r="AJ45" s="27"/>
      <c r="AK45" s="27"/>
      <c r="AM45" s="27"/>
      <c r="AO45" s="27"/>
      <c r="AQ45" s="27"/>
      <c r="AT45" s="27"/>
      <c r="AU45" s="27"/>
      <c r="AW45" s="27"/>
      <c r="AY45" s="27"/>
      <c r="BD45" s="27"/>
      <c r="BE45" s="27"/>
      <c r="BG45" s="27"/>
      <c r="BI45" s="27"/>
      <c r="BN45" s="27"/>
      <c r="BO45" s="27"/>
      <c r="BQ45" s="27"/>
      <c r="BS45" s="27"/>
      <c r="BX45" s="27"/>
      <c r="BY45" s="27"/>
      <c r="CA45" s="27"/>
      <c r="CC45" s="27"/>
      <c r="CI45" s="27"/>
      <c r="CJ45" s="27"/>
      <c r="CK45" s="27"/>
      <c r="CL45" s="27"/>
      <c r="CS45" s="27"/>
      <c r="CT45" s="27"/>
      <c r="CU45" s="27"/>
      <c r="CV45" s="27"/>
      <c r="DC45" s="27"/>
      <c r="DD45" s="27"/>
      <c r="DE45" s="27"/>
      <c r="DF45" s="27"/>
    </row>
    <row r="46" spans="1:122">
      <c r="F46" s="27"/>
      <c r="G46" s="27"/>
      <c r="I46" s="27"/>
      <c r="K46" s="27"/>
      <c r="M46" s="27"/>
      <c r="P46" s="27"/>
      <c r="Q46" s="27"/>
      <c r="S46" s="27"/>
      <c r="U46" s="27"/>
      <c r="W46" s="27"/>
      <c r="Z46" s="27"/>
      <c r="AA46" s="27"/>
      <c r="AC46" s="27"/>
      <c r="AE46" s="27"/>
      <c r="AG46" s="27"/>
      <c r="AJ46" s="27"/>
      <c r="AK46" s="27"/>
      <c r="AM46" s="27"/>
      <c r="AO46" s="27"/>
      <c r="AQ46" s="27"/>
      <c r="AT46" s="27"/>
      <c r="AU46" s="27"/>
      <c r="AW46" s="27"/>
      <c r="AY46" s="27"/>
      <c r="BD46" s="27"/>
      <c r="BE46" s="27"/>
      <c r="BG46" s="27"/>
      <c r="BI46" s="27"/>
      <c r="BN46" s="27"/>
      <c r="BO46" s="27"/>
      <c r="BQ46" s="27"/>
      <c r="BS46" s="27"/>
      <c r="BX46" s="27"/>
      <c r="BY46" s="27"/>
      <c r="CA46" s="27"/>
      <c r="CC46" s="27"/>
      <c r="CI46" s="27"/>
      <c r="CJ46" s="27"/>
      <c r="CK46" s="27"/>
      <c r="CL46" s="27"/>
      <c r="CS46" s="27"/>
      <c r="CT46" s="27"/>
      <c r="CU46" s="27"/>
      <c r="CV46" s="27"/>
      <c r="DC46" s="27"/>
      <c r="DD46" s="27"/>
      <c r="DE46" s="27"/>
      <c r="DF46" s="27"/>
    </row>
    <row r="47" spans="1:122">
      <c r="F47" s="27"/>
      <c r="G47" s="27"/>
      <c r="I47" s="27"/>
      <c r="K47" s="27"/>
      <c r="M47" s="27"/>
      <c r="P47" s="27"/>
      <c r="Q47" s="27"/>
      <c r="S47" s="27"/>
      <c r="U47" s="27"/>
      <c r="W47" s="27"/>
      <c r="Z47" s="27"/>
      <c r="AA47" s="27"/>
      <c r="AC47" s="27"/>
      <c r="AE47" s="27"/>
      <c r="AG47" s="27"/>
      <c r="AJ47" s="27"/>
      <c r="AK47" s="27"/>
      <c r="AM47" s="27"/>
      <c r="AO47" s="27"/>
      <c r="AQ47" s="27"/>
      <c r="AT47" s="27"/>
      <c r="AU47" s="27"/>
      <c r="AW47" s="27"/>
      <c r="AY47" s="27"/>
      <c r="BD47" s="27"/>
      <c r="BE47" s="27"/>
      <c r="BG47" s="27"/>
      <c r="BI47" s="27"/>
      <c r="BN47" s="27"/>
      <c r="BO47" s="27"/>
      <c r="BQ47" s="27"/>
      <c r="BS47" s="27"/>
      <c r="BX47" s="27"/>
      <c r="BY47" s="27"/>
      <c r="CA47" s="27"/>
      <c r="CC47" s="27"/>
      <c r="CI47" s="27"/>
      <c r="CJ47" s="27"/>
      <c r="CK47" s="27"/>
      <c r="CL47" s="27"/>
      <c r="CS47" s="27"/>
      <c r="CT47" s="27"/>
      <c r="CU47" s="27"/>
      <c r="CV47" s="27"/>
      <c r="DC47" s="27"/>
      <c r="DD47" s="27"/>
      <c r="DE47" s="27"/>
      <c r="DF47" s="27"/>
    </row>
    <row r="48" spans="1:122">
      <c r="F48" s="27">
        <f>F5-F6-F13+F23-F24-F32+F5-F23-F40</f>
        <v>0</v>
      </c>
      <c r="G48" s="27">
        <f t="shared" ref="G48:BQ48" si="117">G5-G6-G13+G23-G24-G32+G5-G23-G40</f>
        <v>0</v>
      </c>
      <c r="H48" s="27"/>
      <c r="I48" s="27">
        <f t="shared" si="117"/>
        <v>0</v>
      </c>
      <c r="J48" s="27"/>
      <c r="K48" s="27">
        <f t="shared" si="117"/>
        <v>0</v>
      </c>
      <c r="L48" s="27"/>
      <c r="M48" s="27">
        <f t="shared" si="117"/>
        <v>0</v>
      </c>
      <c r="N48" s="27"/>
      <c r="O48" s="27"/>
      <c r="P48" s="27">
        <f t="shared" si="117"/>
        <v>0</v>
      </c>
      <c r="Q48" s="27">
        <f t="shared" si="117"/>
        <v>0</v>
      </c>
      <c r="R48" s="27"/>
      <c r="S48" s="27">
        <f t="shared" si="117"/>
        <v>0</v>
      </c>
      <c r="T48" s="27"/>
      <c r="U48" s="27">
        <f t="shared" si="117"/>
        <v>0</v>
      </c>
      <c r="V48" s="27"/>
      <c r="W48" s="27">
        <f t="shared" si="117"/>
        <v>0</v>
      </c>
      <c r="X48" s="27"/>
      <c r="Y48" s="27"/>
      <c r="Z48" s="27">
        <f t="shared" si="117"/>
        <v>0</v>
      </c>
      <c r="AA48" s="27">
        <f t="shared" si="117"/>
        <v>0</v>
      </c>
      <c r="AB48" s="27"/>
      <c r="AC48" s="27">
        <f t="shared" si="117"/>
        <v>0</v>
      </c>
      <c r="AD48" s="27"/>
      <c r="AE48" s="27">
        <f t="shared" si="117"/>
        <v>0</v>
      </c>
      <c r="AF48" s="27"/>
      <c r="AG48" s="27">
        <f t="shared" si="117"/>
        <v>0</v>
      </c>
      <c r="AH48" s="27"/>
      <c r="AI48" s="27"/>
      <c r="AJ48" s="27">
        <f t="shared" si="117"/>
        <v>0</v>
      </c>
      <c r="AK48" s="27">
        <f t="shared" si="117"/>
        <v>0</v>
      </c>
      <c r="AL48" s="27"/>
      <c r="AM48" s="27">
        <f t="shared" si="117"/>
        <v>0</v>
      </c>
      <c r="AN48" s="27"/>
      <c r="AO48" s="27">
        <f t="shared" si="117"/>
        <v>0</v>
      </c>
      <c r="AP48" s="27"/>
      <c r="AQ48" s="27">
        <f t="shared" si="117"/>
        <v>0</v>
      </c>
      <c r="AR48" s="27"/>
      <c r="AS48" s="27"/>
      <c r="AT48" s="27"/>
      <c r="AU48" s="27">
        <f t="shared" si="117"/>
        <v>0</v>
      </c>
      <c r="AV48" s="27"/>
      <c r="AW48" s="27">
        <f t="shared" si="117"/>
        <v>0</v>
      </c>
      <c r="AX48" s="27"/>
      <c r="AY48" s="27">
        <f t="shared" si="117"/>
        <v>0</v>
      </c>
      <c r="AZ48" s="27"/>
      <c r="BA48" s="27">
        <f t="shared" si="117"/>
        <v>0</v>
      </c>
      <c r="BB48" s="27"/>
      <c r="BC48" s="27"/>
      <c r="BD48" s="27">
        <f t="shared" si="117"/>
        <v>0</v>
      </c>
      <c r="BE48" s="27">
        <f t="shared" si="117"/>
        <v>0</v>
      </c>
      <c r="BF48" s="27"/>
      <c r="BG48" s="27">
        <f t="shared" si="117"/>
        <v>0</v>
      </c>
      <c r="BH48" s="27"/>
      <c r="BI48" s="27">
        <f t="shared" si="117"/>
        <v>0</v>
      </c>
      <c r="BJ48" s="27"/>
      <c r="BK48" s="27">
        <f t="shared" si="117"/>
        <v>0</v>
      </c>
      <c r="BL48" s="27"/>
      <c r="BM48" s="27"/>
      <c r="BN48" s="27">
        <f t="shared" si="117"/>
        <v>0</v>
      </c>
      <c r="BO48" s="27">
        <f t="shared" si="117"/>
        <v>0</v>
      </c>
      <c r="BP48" s="27"/>
      <c r="BQ48" s="27">
        <f t="shared" si="117"/>
        <v>0</v>
      </c>
      <c r="BR48" s="27"/>
      <c r="BS48" s="27">
        <f t="shared" ref="BS48:CE48" si="118">BS5-BS6-BS13+BS23-BS24-BS32+BS5-BS23-BS40</f>
        <v>0</v>
      </c>
      <c r="BT48" s="27"/>
      <c r="BU48" s="27">
        <f t="shared" si="118"/>
        <v>0</v>
      </c>
      <c r="BV48" s="27"/>
      <c r="BW48" s="27"/>
      <c r="BX48" s="27">
        <f t="shared" si="118"/>
        <v>0</v>
      </c>
      <c r="BY48" s="27">
        <f t="shared" si="118"/>
        <v>0</v>
      </c>
      <c r="BZ48" s="27"/>
      <c r="CA48" s="27">
        <f t="shared" si="118"/>
        <v>0</v>
      </c>
      <c r="CB48" s="27"/>
      <c r="CC48" s="27">
        <f t="shared" si="118"/>
        <v>0</v>
      </c>
      <c r="CD48" s="27"/>
      <c r="CE48" s="27">
        <f t="shared" si="118"/>
        <v>0</v>
      </c>
      <c r="CF48" s="27"/>
      <c r="CG48" s="27"/>
      <c r="CH48" s="27">
        <f t="shared" ref="CH48" si="119">CH5-CH6-CH13+CH23-CH24-CH32+CH5-CH23-CH40</f>
        <v>0</v>
      </c>
      <c r="CI48" s="27">
        <f t="shared" ref="CI48" si="120">CI5-CI6-CI13+CI23-CI24-CI32+CI5-CI23-CI40</f>
        <v>0</v>
      </c>
      <c r="CJ48" s="27">
        <f t="shared" ref="CJ48" si="121">CJ5-CJ6-CJ13+CJ23-CJ24-CJ32+CJ5-CJ23-CJ40</f>
        <v>0</v>
      </c>
      <c r="CK48" s="27">
        <f>CK5-CK6-CK13+CK23-CK24-CK32+CK5-CK23-CK40</f>
        <v>0</v>
      </c>
      <c r="CL48" s="27">
        <f t="shared" ref="CL48" si="122">CL5-CL6-CL13+CL23-CL24-CL32+CL5-CL23-CL40</f>
        <v>0</v>
      </c>
      <c r="CM48" s="27"/>
      <c r="CN48" s="27"/>
      <c r="CO48" s="27"/>
      <c r="CP48" s="27"/>
      <c r="CR48" s="27">
        <f t="shared" ref="CR48:CT48" si="123">CR5-CR6-CR13+CR23-CR24-CR32+CR5-CR23-CR40</f>
        <v>0</v>
      </c>
      <c r="CS48" s="27">
        <f t="shared" si="123"/>
        <v>0</v>
      </c>
      <c r="CT48" s="27">
        <f t="shared" si="123"/>
        <v>0</v>
      </c>
      <c r="CU48" s="27">
        <f>CU5-CU6-CU13+CU23-CU24-CU32+CU5-CU23-CU40</f>
        <v>0</v>
      </c>
      <c r="CV48" s="27">
        <f>CV5-CV6-CV13+CV23-CV24-CV32+CV5-CV23-CV40</f>
        <v>0</v>
      </c>
      <c r="CW48" s="27"/>
      <c r="CX48" s="27"/>
      <c r="CY48" s="27"/>
      <c r="CZ48" s="27"/>
      <c r="DB48" s="27">
        <f t="shared" ref="DB48:DD48" si="124">DB5-DB6-DB13+DB23-DB24-DB32+DB5-DB23-DB40</f>
        <v>0</v>
      </c>
      <c r="DC48" s="27">
        <f t="shared" si="124"/>
        <v>0</v>
      </c>
      <c r="DD48" s="27">
        <f t="shared" si="124"/>
        <v>0</v>
      </c>
      <c r="DE48" s="27">
        <f>DE5-DE6-DE13+DE23-DE24-DE32+DE5-DE23-DE40</f>
        <v>0</v>
      </c>
      <c r="DF48" s="27">
        <f>DF5-DF6-DF13+DF23-DF24-DF32+DF5-DF23-DF40</f>
        <v>0</v>
      </c>
      <c r="DG48" s="27"/>
      <c r="DH48" s="27"/>
      <c r="DI48" s="27"/>
      <c r="DJ48" s="27"/>
      <c r="DK48" s="27"/>
      <c r="DR48" s="27"/>
    </row>
  </sheetData>
  <pageMargins left="0.7" right="0.7" top="0.75" bottom="0.75" header="0.3" footer="0.3"/>
  <pageSetup orientation="portrait" r:id="rId1"/>
  <headerFooter>
    <oddFooter>&amp;L_x000D_&amp;1#&amp;"Aptos"&amp;10&amp;K000000 Restringido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S20"/>
  <sheetViews>
    <sheetView showGridLines="0" zoomScale="80" zoomScaleNormal="80" workbookViewId="0">
      <pane xSplit="4" ySplit="3" topLeftCell="EG4" activePane="bottomRight" state="frozen"/>
      <selection pane="topRight" activeCell="E1" sqref="E1"/>
      <selection pane="bottomLeft" activeCell="A4" sqref="A4"/>
      <selection pane="bottomRight"/>
    </sheetView>
  </sheetViews>
  <sheetFormatPr baseColWidth="10" defaultColWidth="10.875" defaultRowHeight="15" outlineLevelCol="1"/>
  <cols>
    <col min="1" max="1" width="5.625" style="24" customWidth="1"/>
    <col min="2" max="2" width="54.75" style="25" customWidth="1"/>
    <col min="3" max="3" width="48.5" style="25" customWidth="1"/>
    <col min="4" max="4" width="53.5" style="25" hidden="1" customWidth="1"/>
    <col min="5" max="6" width="13.5" style="25" hidden="1" customWidth="1" outlineLevel="1"/>
    <col min="7" max="7" width="6" style="25" hidden="1" customWidth="1" outlineLevel="1"/>
    <col min="8" max="9" width="13.5" style="25" hidden="1" customWidth="1" outlineLevel="1"/>
    <col min="10" max="10" width="5.625" style="25" hidden="1" customWidth="1" outlineLevel="1"/>
    <col min="11" max="11" width="15.625" style="25" hidden="1" customWidth="1" outlineLevel="1"/>
    <col min="12" max="12" width="11.875" style="25" hidden="1" customWidth="1" outlineLevel="1"/>
    <col min="13" max="13" width="5.5" style="25" hidden="1" customWidth="1" outlineLevel="1"/>
    <col min="14" max="14" width="10.875" style="25" hidden="1" customWidth="1" outlineLevel="1"/>
    <col min="15" max="15" width="13" style="25" hidden="1" customWidth="1" outlineLevel="1"/>
    <col min="16" max="16" width="5.375" style="25" hidden="1" customWidth="1" outlineLevel="1"/>
    <col min="17" max="18" width="10.375" style="25" hidden="1" customWidth="1" outlineLevel="1"/>
    <col min="19" max="19" width="6" style="124" hidden="1" customWidth="1" outlineLevel="1"/>
    <col min="20" max="20" width="11.375" style="25" hidden="1" customWidth="1" outlineLevel="1"/>
    <col min="21" max="21" width="10.375" style="25" hidden="1" customWidth="1" outlineLevel="1"/>
    <col min="22" max="22" width="6.125" style="124" hidden="1" customWidth="1" outlineLevel="1"/>
    <col min="23" max="23" width="12.125" style="25" hidden="1" customWidth="1" outlineLevel="1"/>
    <col min="24" max="24" width="11.625" style="25" hidden="1" customWidth="1" outlineLevel="1"/>
    <col min="25" max="25" width="5.75" style="25" hidden="1" customWidth="1" outlineLevel="1"/>
    <col min="26" max="26" width="12.125" style="25" hidden="1" customWidth="1" outlineLevel="1"/>
    <col min="27" max="27" width="11.375" style="25" hidden="1" customWidth="1" outlineLevel="1"/>
    <col min="28" max="28" width="5.875" style="25" hidden="1" customWidth="1" outlineLevel="1"/>
    <col min="29" max="29" width="11.75" style="25" hidden="1" customWidth="1" outlineLevel="1"/>
    <col min="30" max="30" width="11.625" style="25" hidden="1" customWidth="1" outlineLevel="1"/>
    <col min="31" max="31" width="6" style="124" hidden="1" customWidth="1" outlineLevel="1"/>
    <col min="32" max="32" width="11.625" style="25" hidden="1" customWidth="1" outlineLevel="1"/>
    <col min="33" max="33" width="11.375" style="25" hidden="1" customWidth="1" outlineLevel="1"/>
    <col min="34" max="34" width="6.125" style="124" hidden="1" customWidth="1" outlineLevel="1"/>
    <col min="35" max="36" width="11.625" style="25" hidden="1" customWidth="1" outlineLevel="1"/>
    <col min="37" max="37" width="5.875" style="25" hidden="1" customWidth="1" outlineLevel="1"/>
    <col min="38" max="39" width="11.375" style="25" hidden="1" customWidth="1" outlineLevel="1"/>
    <col min="40" max="40" width="6" style="25" hidden="1" customWidth="1" outlineLevel="1"/>
    <col min="41" max="41" width="11.625" style="25" hidden="1" customWidth="1" outlineLevel="1"/>
    <col min="42" max="42" width="12.75" style="25" hidden="1" customWidth="1" outlineLevel="1"/>
    <col min="43" max="43" width="6" style="124" hidden="1" customWidth="1" outlineLevel="1"/>
    <col min="44" max="44" width="13" style="25" hidden="1" customWidth="1" outlineLevel="1"/>
    <col min="45" max="45" width="11.5" style="25" hidden="1" customWidth="1" outlineLevel="1"/>
    <col min="46" max="46" width="6.125" style="124" hidden="1" customWidth="1" outlineLevel="1"/>
    <col min="47" max="47" width="11.375" style="25" hidden="1" customWidth="1" outlineLevel="1"/>
    <col min="48" max="48" width="11.625" style="25" hidden="1" customWidth="1" outlineLevel="1"/>
    <col min="49" max="49" width="5.875" style="25" hidden="1" customWidth="1" outlineLevel="1"/>
    <col min="50" max="50" width="12.125" style="25" hidden="1" customWidth="1" outlineLevel="1"/>
    <col min="51" max="51" width="12.375" style="25" hidden="1" customWidth="1" outlineLevel="1"/>
    <col min="52" max="52" width="6" style="25" hidden="1" customWidth="1" outlineLevel="1"/>
    <col min="53" max="53" width="10.625" style="25" hidden="1" customWidth="1" outlineLevel="1"/>
    <col min="54" max="54" width="9" style="25" hidden="1" customWidth="1" outlineLevel="1"/>
    <col min="55" max="55" width="6" style="124" hidden="1" customWidth="1" outlineLevel="1"/>
    <col min="56" max="56" width="9.5" style="25" hidden="1" customWidth="1" outlineLevel="1"/>
    <col min="57" max="57" width="11.375" style="25" hidden="1" customWidth="1" outlineLevel="1"/>
    <col min="58" max="58" width="6.125" style="124" hidden="1" customWidth="1" outlineLevel="1"/>
    <col min="59" max="59" width="14" style="25" hidden="1" customWidth="1" outlineLevel="1"/>
    <col min="60" max="60" width="10.25" style="25" hidden="1" customWidth="1" outlineLevel="1"/>
    <col min="61" max="61" width="6.125" style="25" hidden="1" customWidth="1" outlineLevel="1"/>
    <col min="62" max="62" width="11.875" style="25" hidden="1" customWidth="1" outlineLevel="1"/>
    <col min="63" max="63" width="10.875" style="25" hidden="1" customWidth="1" outlineLevel="1"/>
    <col min="64" max="64" width="6" style="25" hidden="1" customWidth="1" outlineLevel="1"/>
    <col min="65" max="65" width="11.875" style="25" hidden="1" customWidth="1" outlineLevel="1"/>
    <col min="66" max="66" width="10.875" style="25" hidden="1" customWidth="1" outlineLevel="1"/>
    <col min="67" max="67" width="6" style="25" hidden="1" customWidth="1" outlineLevel="1"/>
    <col min="68" max="68" width="11.875" style="25" hidden="1" customWidth="1" outlineLevel="1"/>
    <col min="69" max="69" width="10.875" style="25" hidden="1" customWidth="1" outlineLevel="1"/>
    <col min="70" max="70" width="6" style="25" hidden="1" customWidth="1" outlineLevel="1"/>
    <col min="71" max="71" width="11.875" style="25" hidden="1" customWidth="1" outlineLevel="1"/>
    <col min="72" max="72" width="10.875" style="25" hidden="1" customWidth="1" outlineLevel="1"/>
    <col min="73" max="73" width="6" style="25" hidden="1" customWidth="1" outlineLevel="1"/>
    <col min="74" max="74" width="11.875" style="25" hidden="1" customWidth="1" outlineLevel="1"/>
    <col min="75" max="75" width="10.875" style="25" hidden="1" customWidth="1" outlineLevel="1"/>
    <col min="76" max="76" width="6" style="25" hidden="1" customWidth="1" outlineLevel="1"/>
    <col min="77" max="77" width="11.875" style="25" hidden="1" customWidth="1" outlineLevel="1"/>
    <col min="78" max="78" width="10.875" style="25" hidden="1" customWidth="1" outlineLevel="1"/>
    <col min="79" max="79" width="6" style="25" hidden="1" customWidth="1" outlineLevel="1"/>
    <col min="80" max="80" width="11.875" style="25" hidden="1" customWidth="1" outlineLevel="1"/>
    <col min="81" max="81" width="10.875" style="25" hidden="1" customWidth="1" outlineLevel="1"/>
    <col min="82" max="82" width="6" style="25" hidden="1" customWidth="1" outlineLevel="1"/>
    <col min="83" max="83" width="11.875" style="25" hidden="1" customWidth="1" outlineLevel="1"/>
    <col min="84" max="84" width="10.875" style="25" hidden="1" customWidth="1" outlineLevel="1"/>
    <col min="85" max="85" width="6" style="25" hidden="1" customWidth="1" outlineLevel="1"/>
    <col min="86" max="86" width="11.875" style="25" hidden="1" customWidth="1" outlineLevel="1"/>
    <col min="87" max="87" width="10.875" style="25" hidden="1" customWidth="1" outlineLevel="1"/>
    <col min="88" max="88" width="6" style="25" hidden="1" customWidth="1" outlineLevel="1"/>
    <col min="89" max="89" width="11.875" style="25" hidden="1" customWidth="1" outlineLevel="1"/>
    <col min="90" max="90" width="10.875" style="25" hidden="1" customWidth="1" outlineLevel="1"/>
    <col min="91" max="91" width="6" style="25" hidden="1" customWidth="1" outlineLevel="1"/>
    <col min="92" max="92" width="11.875" style="25" hidden="1" customWidth="1" outlineLevel="1"/>
    <col min="93" max="93" width="10.875" style="25" hidden="1" customWidth="1" outlineLevel="1"/>
    <col min="94" max="94" width="6" style="25" hidden="1" customWidth="1" outlineLevel="1"/>
    <col min="95" max="95" width="11.875" style="25" hidden="1" customWidth="1" outlineLevel="1"/>
    <col min="96" max="96" width="10.875" style="25" hidden="1" customWidth="1" outlineLevel="1"/>
    <col min="97" max="97" width="6" style="25" hidden="1" customWidth="1" outlineLevel="1"/>
    <col min="98" max="98" width="11.875" style="25" hidden="1" customWidth="1" outlineLevel="1"/>
    <col min="99" max="99" width="10.875" style="25" hidden="1" customWidth="1" outlineLevel="1"/>
    <col min="100" max="100" width="7" style="25" hidden="1" customWidth="1" outlineLevel="1"/>
    <col min="101" max="101" width="11.875" style="25" hidden="1" customWidth="1" outlineLevel="1"/>
    <col min="102" max="102" width="10.875" style="25" hidden="1" customWidth="1" outlineLevel="1"/>
    <col min="103" max="103" width="7" style="25" hidden="1" customWidth="1" outlineLevel="1"/>
    <col min="104" max="104" width="11.875" style="25" hidden="1" customWidth="1" outlineLevel="1"/>
    <col min="105" max="105" width="10.875" style="25" hidden="1" customWidth="1" outlineLevel="1"/>
    <col min="106" max="106" width="7" style="25" hidden="1" customWidth="1" outlineLevel="1"/>
    <col min="107" max="107" width="11.875" style="25" hidden="1" customWidth="1" outlineLevel="1"/>
    <col min="108" max="108" width="10.875" style="25" hidden="1" customWidth="1" outlineLevel="1"/>
    <col min="109" max="109" width="7" style="25" hidden="1" customWidth="1" outlineLevel="1"/>
    <col min="110" max="110" width="11.875" style="25" hidden="1" customWidth="1" outlineLevel="1"/>
    <col min="111" max="111" width="10.875" style="25" hidden="1" customWidth="1" outlineLevel="1"/>
    <col min="112" max="112" width="7" style="25" hidden="1" customWidth="1" outlineLevel="1"/>
    <col min="113" max="113" width="11.875" style="25" hidden="1" customWidth="1" outlineLevel="1"/>
    <col min="114" max="114" width="10.875" style="25" hidden="1" customWidth="1" outlineLevel="1"/>
    <col min="115" max="115" width="7" style="25" hidden="1" customWidth="1" outlineLevel="1"/>
    <col min="116" max="116" width="11.875" style="25" hidden="1" customWidth="1" outlineLevel="1"/>
    <col min="117" max="117" width="10.875" style="25" hidden="1" customWidth="1" outlineLevel="1"/>
    <col min="118" max="118" width="7" style="25" hidden="1" customWidth="1" outlineLevel="1"/>
    <col min="119" max="119" width="11.875" style="25" hidden="1" customWidth="1" outlineLevel="1"/>
    <col min="120" max="120" width="10.875" style="25" hidden="1" customWidth="1" outlineLevel="1"/>
    <col min="121" max="121" width="7" style="25" hidden="1" customWidth="1" outlineLevel="1"/>
    <col min="122" max="122" width="11.875" style="25" hidden="1" customWidth="1" outlineLevel="1"/>
    <col min="123" max="123" width="10.875" style="25" hidden="1" customWidth="1" outlineLevel="1"/>
    <col min="124" max="124" width="9.125" style="25" hidden="1" customWidth="1" outlineLevel="1"/>
    <col min="125" max="125" width="11.875" style="25" hidden="1" customWidth="1" outlineLevel="1"/>
    <col min="126" max="126" width="10.875" style="25" hidden="1" customWidth="1" outlineLevel="1"/>
    <col min="127" max="127" width="7" style="25" hidden="1" customWidth="1" outlineLevel="1"/>
    <col min="128" max="128" width="11.875" style="25" hidden="1" customWidth="1" outlineLevel="1"/>
    <col min="129" max="129" width="10.875" style="25" hidden="1" customWidth="1" outlineLevel="1"/>
    <col min="130" max="130" width="7.875" style="25" hidden="1" customWidth="1" outlineLevel="1"/>
    <col min="131" max="131" width="11.875" style="25" hidden="1" customWidth="1" outlineLevel="1"/>
    <col min="132" max="132" width="10.875" style="25" hidden="1" customWidth="1" outlineLevel="1"/>
    <col min="133" max="133" width="7.875" style="25" hidden="1" customWidth="1" outlineLevel="1"/>
    <col min="134" max="134" width="11.875" style="25" hidden="1" customWidth="1" outlineLevel="1"/>
    <col min="135" max="135" width="10.875" style="25" hidden="1" customWidth="1" outlineLevel="1"/>
    <col min="136" max="136" width="7.875" style="25" hidden="1" customWidth="1" outlineLevel="1"/>
    <col min="137" max="137" width="11.875" style="25" customWidth="1" collapsed="1"/>
    <col min="138" max="138" width="10.875" style="25"/>
    <col min="139" max="139" width="8.625" style="25" customWidth="1"/>
    <col min="140" max="140" width="11.875" style="25" customWidth="1"/>
    <col min="141" max="141" width="10.875" style="25" customWidth="1"/>
    <col min="142" max="142" width="7.875" style="25" customWidth="1"/>
    <col min="143" max="143" width="11.875" style="25" hidden="1" customWidth="1" outlineLevel="1"/>
    <col min="144" max="144" width="10.875" style="25" hidden="1" customWidth="1" outlineLevel="1"/>
    <col min="145" max="145" width="7.875" style="25" hidden="1" customWidth="1" outlineLevel="1"/>
    <col min="146" max="146" width="11.875" style="25" hidden="1" customWidth="1" outlineLevel="1"/>
    <col min="147" max="147" width="10.875" style="25" hidden="1" customWidth="1" outlineLevel="1"/>
    <col min="148" max="148" width="7.875" style="25" hidden="1" customWidth="1" outlineLevel="1"/>
    <col min="149" max="149" width="10.875" style="25" collapsed="1"/>
    <col min="150" max="16384" width="10.875" style="25"/>
  </cols>
  <sheetData>
    <row r="1" spans="1:148" ht="20.25">
      <c r="B1" s="128"/>
      <c r="E1" s="39" t="s">
        <v>421</v>
      </c>
      <c r="F1" s="39" t="s">
        <v>428</v>
      </c>
      <c r="G1" s="129"/>
      <c r="H1" s="39" t="s">
        <v>434</v>
      </c>
      <c r="I1" s="39" t="s">
        <v>435</v>
      </c>
      <c r="J1" s="129"/>
      <c r="K1" s="39" t="s">
        <v>420</v>
      </c>
      <c r="L1" s="39" t="s">
        <v>433</v>
      </c>
      <c r="M1" s="129"/>
      <c r="N1" s="39" t="s">
        <v>419</v>
      </c>
      <c r="O1" s="39" t="s">
        <v>432</v>
      </c>
      <c r="P1" s="129"/>
      <c r="Q1" s="39" t="s">
        <v>418</v>
      </c>
      <c r="R1" s="39" t="s">
        <v>421</v>
      </c>
      <c r="S1" s="129"/>
      <c r="T1" s="39" t="s">
        <v>417</v>
      </c>
      <c r="U1" s="39" t="s">
        <v>422</v>
      </c>
      <c r="V1" s="129"/>
      <c r="W1" s="39" t="s">
        <v>416</v>
      </c>
      <c r="X1" s="39" t="s">
        <v>420</v>
      </c>
      <c r="Y1" s="39"/>
      <c r="Z1" s="39" t="s">
        <v>415</v>
      </c>
      <c r="AA1" s="39" t="s">
        <v>419</v>
      </c>
      <c r="AB1" s="39"/>
      <c r="AC1" s="39" t="s">
        <v>413</v>
      </c>
      <c r="AD1" s="39" t="s">
        <v>418</v>
      </c>
      <c r="AE1" s="129"/>
      <c r="AF1" s="39" t="s">
        <v>411</v>
      </c>
      <c r="AG1" s="39" t="s">
        <v>417</v>
      </c>
      <c r="AH1" s="129"/>
      <c r="AI1" s="39" t="s">
        <v>410</v>
      </c>
      <c r="AJ1" s="39" t="s">
        <v>416</v>
      </c>
      <c r="AK1" s="39"/>
      <c r="AL1" s="39" t="s">
        <v>400</v>
      </c>
      <c r="AM1" s="39" t="s">
        <v>415</v>
      </c>
      <c r="AN1" s="39"/>
      <c r="AO1" s="39" t="s">
        <v>414</v>
      </c>
      <c r="AP1" s="39" t="s">
        <v>413</v>
      </c>
      <c r="AQ1" s="129"/>
      <c r="AR1" s="39" t="s">
        <v>412</v>
      </c>
      <c r="AS1" s="39" t="s">
        <v>411</v>
      </c>
      <c r="AT1" s="129"/>
      <c r="AU1" s="39" t="s">
        <v>425</v>
      </c>
      <c r="AV1" s="39" t="s">
        <v>410</v>
      </c>
      <c r="AW1" s="39"/>
      <c r="AX1" s="39"/>
      <c r="AY1" s="39" t="s">
        <v>400</v>
      </c>
      <c r="AZ1" s="39"/>
      <c r="BA1" s="39"/>
      <c r="BB1" s="39"/>
      <c r="BC1" s="129"/>
      <c r="BD1" s="39"/>
      <c r="BE1" s="39"/>
      <c r="BF1" s="129"/>
      <c r="BG1" s="39" t="s">
        <v>603</v>
      </c>
      <c r="BH1" s="39" t="s">
        <v>425</v>
      </c>
      <c r="BI1" s="39"/>
      <c r="BJ1" s="39" t="s">
        <v>577</v>
      </c>
      <c r="BK1" s="39" t="s">
        <v>578</v>
      </c>
      <c r="BL1" s="39"/>
      <c r="BM1" s="39" t="s">
        <v>595</v>
      </c>
      <c r="BN1" s="39" t="s">
        <v>596</v>
      </c>
      <c r="BO1" s="39"/>
      <c r="BP1" s="39" t="s">
        <v>601</v>
      </c>
      <c r="BQ1" s="39" t="s">
        <v>602</v>
      </c>
      <c r="BR1" s="39"/>
      <c r="BS1" s="39" t="s">
        <v>604</v>
      </c>
      <c r="BT1" s="39" t="s">
        <v>424</v>
      </c>
      <c r="BU1" s="39"/>
      <c r="BV1" s="39" t="s">
        <v>605</v>
      </c>
      <c r="BW1" s="39" t="s">
        <v>577</v>
      </c>
      <c r="BX1" s="39"/>
      <c r="BY1" s="39" t="s">
        <v>621</v>
      </c>
      <c r="BZ1" s="39" t="s">
        <v>595</v>
      </c>
      <c r="CA1" s="39"/>
      <c r="CB1" s="39" t="s">
        <v>622</v>
      </c>
      <c r="CC1" s="39" t="s">
        <v>601</v>
      </c>
      <c r="CD1" s="39"/>
      <c r="CE1" s="39" t="s">
        <v>623</v>
      </c>
      <c r="CF1" s="39" t="s">
        <v>604</v>
      </c>
      <c r="CG1" s="39"/>
      <c r="CH1" s="39" t="s">
        <v>624</v>
      </c>
      <c r="CI1" s="39" t="s">
        <v>605</v>
      </c>
      <c r="CJ1" s="39"/>
      <c r="CK1" s="39" t="s">
        <v>643</v>
      </c>
      <c r="CL1" s="39" t="s">
        <v>621</v>
      </c>
      <c r="CM1" s="39"/>
      <c r="CN1" s="39" t="s">
        <v>645</v>
      </c>
      <c r="CO1" s="39" t="s">
        <v>622</v>
      </c>
      <c r="CP1" s="39"/>
      <c r="CQ1" s="39" t="s">
        <v>647</v>
      </c>
      <c r="CR1" s="39" t="s">
        <v>623</v>
      </c>
      <c r="CS1" s="39"/>
      <c r="CT1" s="39" t="s">
        <v>657</v>
      </c>
      <c r="CU1" s="39" t="s">
        <v>624</v>
      </c>
      <c r="CV1" s="39"/>
      <c r="CW1" s="39" t="s">
        <v>675</v>
      </c>
      <c r="CX1" s="39" t="s">
        <v>643</v>
      </c>
      <c r="CY1" s="39"/>
      <c r="CZ1" s="39" t="s">
        <v>756</v>
      </c>
      <c r="DA1" s="39" t="s">
        <v>645</v>
      </c>
      <c r="DB1" s="39"/>
      <c r="DC1" s="39" t="s">
        <v>757</v>
      </c>
      <c r="DD1" s="39" t="s">
        <v>647</v>
      </c>
      <c r="DE1" s="39"/>
      <c r="DF1" s="39" t="s">
        <v>775</v>
      </c>
      <c r="DG1" s="39" t="s">
        <v>657</v>
      </c>
      <c r="DH1" s="39"/>
      <c r="DI1" s="39" t="s">
        <v>791</v>
      </c>
      <c r="DJ1" s="39" t="s">
        <v>675</v>
      </c>
      <c r="DK1" s="39"/>
      <c r="DL1" s="39" t="s">
        <v>792</v>
      </c>
      <c r="DM1" s="39" t="s">
        <v>756</v>
      </c>
      <c r="DN1" s="39"/>
      <c r="DO1" s="39" t="s">
        <v>795</v>
      </c>
      <c r="DP1" s="39" t="s">
        <v>757</v>
      </c>
      <c r="DQ1" s="39"/>
      <c r="DR1" s="39" t="s">
        <v>796</v>
      </c>
      <c r="DS1" s="39" t="s">
        <v>775</v>
      </c>
      <c r="DT1" s="39"/>
      <c r="DU1" s="39" t="s">
        <v>812</v>
      </c>
      <c r="DV1" s="39" t="s">
        <v>791</v>
      </c>
      <c r="DW1" s="39"/>
      <c r="DX1" s="39" t="s">
        <v>814</v>
      </c>
      <c r="DY1" s="39" t="s">
        <v>792</v>
      </c>
      <c r="DZ1" s="39"/>
      <c r="EA1" s="39" t="s">
        <v>815</v>
      </c>
      <c r="EB1" s="39" t="s">
        <v>795</v>
      </c>
      <c r="EC1" s="39"/>
      <c r="ED1" s="39" t="s">
        <v>816</v>
      </c>
      <c r="EE1" s="39" t="s">
        <v>796</v>
      </c>
      <c r="EF1" s="39"/>
      <c r="EG1" s="39" t="s">
        <v>832</v>
      </c>
      <c r="EH1" s="39" t="s">
        <v>812</v>
      </c>
      <c r="EI1" s="39"/>
      <c r="EJ1" s="39" t="s">
        <v>837</v>
      </c>
      <c r="EK1" s="39" t="s">
        <v>814</v>
      </c>
      <c r="EL1" s="39"/>
      <c r="EM1" s="39" t="s">
        <v>815</v>
      </c>
      <c r="EN1" s="39" t="s">
        <v>795</v>
      </c>
      <c r="EO1" s="39"/>
      <c r="EP1" s="39" t="s">
        <v>816</v>
      </c>
      <c r="EQ1" s="39" t="s">
        <v>796</v>
      </c>
      <c r="ER1" s="39"/>
    </row>
    <row r="2" spans="1:148" ht="15.75">
      <c r="B2" s="130" t="s">
        <v>245</v>
      </c>
      <c r="C2" s="130" t="s">
        <v>271</v>
      </c>
      <c r="D2" s="130" t="s">
        <v>706</v>
      </c>
      <c r="E2" s="24"/>
      <c r="F2" s="24"/>
      <c r="G2" s="131"/>
      <c r="H2" s="24"/>
      <c r="I2" s="24"/>
      <c r="J2" s="131"/>
      <c r="K2" s="24"/>
      <c r="L2" s="24"/>
      <c r="M2" s="131"/>
      <c r="N2" s="24"/>
      <c r="O2" s="24"/>
      <c r="P2" s="131"/>
      <c r="Q2" s="24"/>
      <c r="R2" s="24"/>
      <c r="S2" s="131"/>
      <c r="T2" s="24"/>
      <c r="U2" s="24"/>
      <c r="V2" s="131"/>
      <c r="W2" s="24"/>
      <c r="X2" s="24"/>
      <c r="Y2" s="24"/>
      <c r="Z2" s="24"/>
      <c r="AA2" s="24"/>
      <c r="AB2" s="24"/>
      <c r="AC2" s="24"/>
      <c r="AD2" s="24"/>
      <c r="AE2" s="131"/>
      <c r="AF2" s="24"/>
      <c r="AG2" s="24"/>
      <c r="AH2" s="131"/>
      <c r="AI2" s="24"/>
      <c r="AJ2" s="24"/>
      <c r="AK2" s="24"/>
      <c r="AL2" s="24"/>
      <c r="AM2" s="24"/>
      <c r="AN2" s="24"/>
      <c r="AO2" s="24"/>
      <c r="AP2" s="24"/>
      <c r="AQ2" s="131"/>
      <c r="AR2" s="24"/>
      <c r="AS2" s="24"/>
      <c r="AT2" s="131"/>
      <c r="AU2" s="24"/>
      <c r="AV2" s="24"/>
      <c r="AW2" s="24"/>
      <c r="AX2" s="24"/>
      <c r="AY2" s="24"/>
      <c r="AZ2" s="24"/>
      <c r="BA2" s="24"/>
      <c r="BB2" s="24"/>
      <c r="BC2" s="131"/>
      <c r="BD2" s="24"/>
      <c r="BE2" s="24"/>
      <c r="BF2" s="131"/>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c r="EF2" s="24"/>
      <c r="EG2" s="24"/>
      <c r="EH2" s="24"/>
      <c r="EI2" s="24"/>
      <c r="EJ2" s="24"/>
      <c r="EK2" s="24"/>
      <c r="EL2" s="24"/>
      <c r="EM2" s="24"/>
      <c r="EN2" s="24"/>
      <c r="EO2" s="24"/>
      <c r="EP2" s="24"/>
      <c r="EQ2" s="24"/>
      <c r="ER2" s="24"/>
    </row>
    <row r="3" spans="1:148" ht="15.75" thickBot="1">
      <c r="B3" s="494" t="s">
        <v>194</v>
      </c>
      <c r="C3" s="495" t="s">
        <v>145</v>
      </c>
      <c r="D3" s="494" t="s">
        <v>722</v>
      </c>
      <c r="E3" s="514" t="s">
        <v>374</v>
      </c>
      <c r="F3" s="515" t="s">
        <v>429</v>
      </c>
      <c r="G3" s="516" t="s">
        <v>38</v>
      </c>
      <c r="H3" s="514" t="s">
        <v>375</v>
      </c>
      <c r="I3" s="515" t="s">
        <v>430</v>
      </c>
      <c r="J3" s="516" t="s">
        <v>38</v>
      </c>
      <c r="K3" s="514" t="s">
        <v>376</v>
      </c>
      <c r="L3" s="515" t="s">
        <v>431</v>
      </c>
      <c r="M3" s="516" t="s">
        <v>38</v>
      </c>
      <c r="N3" s="514" t="s">
        <v>372</v>
      </c>
      <c r="O3" s="515" t="s">
        <v>373</v>
      </c>
      <c r="P3" s="516" t="s">
        <v>38</v>
      </c>
      <c r="Q3" s="514" t="s">
        <v>371</v>
      </c>
      <c r="R3" s="515" t="s">
        <v>374</v>
      </c>
      <c r="S3" s="516" t="s">
        <v>38</v>
      </c>
      <c r="T3" s="514" t="s">
        <v>370</v>
      </c>
      <c r="U3" s="515" t="s">
        <v>375</v>
      </c>
      <c r="V3" s="516" t="s">
        <v>38</v>
      </c>
      <c r="W3" s="514" t="s">
        <v>369</v>
      </c>
      <c r="X3" s="515" t="s">
        <v>376</v>
      </c>
      <c r="Y3" s="516" t="s">
        <v>38</v>
      </c>
      <c r="Z3" s="514" t="s">
        <v>368</v>
      </c>
      <c r="AA3" s="515" t="s">
        <v>372</v>
      </c>
      <c r="AB3" s="516" t="s">
        <v>38</v>
      </c>
      <c r="AC3" s="514" t="s">
        <v>367</v>
      </c>
      <c r="AD3" s="515" t="s">
        <v>371</v>
      </c>
      <c r="AE3" s="516" t="s">
        <v>38</v>
      </c>
      <c r="AF3" s="514" t="s">
        <v>366</v>
      </c>
      <c r="AG3" s="515" t="s">
        <v>370</v>
      </c>
      <c r="AH3" s="516" t="s">
        <v>38</v>
      </c>
      <c r="AI3" s="514" t="s">
        <v>365</v>
      </c>
      <c r="AJ3" s="515" t="s">
        <v>369</v>
      </c>
      <c r="AK3" s="516" t="s">
        <v>38</v>
      </c>
      <c r="AL3" s="514" t="s">
        <v>363</v>
      </c>
      <c r="AM3" s="515" t="s">
        <v>368</v>
      </c>
      <c r="AN3" s="516" t="s">
        <v>38</v>
      </c>
      <c r="AO3" s="514" t="s">
        <v>134</v>
      </c>
      <c r="AP3" s="515" t="s">
        <v>367</v>
      </c>
      <c r="AQ3" s="516" t="s">
        <v>38</v>
      </c>
      <c r="AR3" s="514" t="s">
        <v>240</v>
      </c>
      <c r="AS3" s="515" t="s">
        <v>366</v>
      </c>
      <c r="AT3" s="516" t="s">
        <v>38</v>
      </c>
      <c r="AU3" s="514" t="s">
        <v>364</v>
      </c>
      <c r="AV3" s="515" t="s">
        <v>365</v>
      </c>
      <c r="AW3" s="516" t="s">
        <v>38</v>
      </c>
      <c r="AX3" s="514" t="s">
        <v>133</v>
      </c>
      <c r="AY3" s="515" t="s">
        <v>363</v>
      </c>
      <c r="AZ3" s="516" t="s">
        <v>38</v>
      </c>
      <c r="BA3" s="514" t="s">
        <v>85</v>
      </c>
      <c r="BB3" s="515" t="s">
        <v>134</v>
      </c>
      <c r="BC3" s="516" t="s">
        <v>38</v>
      </c>
      <c r="BD3" s="514" t="s">
        <v>239</v>
      </c>
      <c r="BE3" s="515" t="s">
        <v>240</v>
      </c>
      <c r="BF3" s="516" t="s">
        <v>38</v>
      </c>
      <c r="BG3" s="514" t="s">
        <v>294</v>
      </c>
      <c r="BH3" s="515" t="s">
        <v>364</v>
      </c>
      <c r="BI3" s="516" t="s">
        <v>38</v>
      </c>
      <c r="BJ3" s="514" t="s">
        <v>238</v>
      </c>
      <c r="BK3" s="515" t="s">
        <v>133</v>
      </c>
      <c r="BL3" s="516" t="s">
        <v>38</v>
      </c>
      <c r="BM3" s="514" t="s">
        <v>587</v>
      </c>
      <c r="BN3" s="515" t="s">
        <v>85</v>
      </c>
      <c r="BO3" s="516" t="s">
        <v>38</v>
      </c>
      <c r="BP3" s="514" t="s">
        <v>588</v>
      </c>
      <c r="BQ3" s="515" t="s">
        <v>239</v>
      </c>
      <c r="BR3" s="516" t="s">
        <v>38</v>
      </c>
      <c r="BS3" s="514" t="s">
        <v>589</v>
      </c>
      <c r="BT3" s="515" t="s">
        <v>294</v>
      </c>
      <c r="BU3" s="516" t="s">
        <v>38</v>
      </c>
      <c r="BV3" s="514" t="s">
        <v>590</v>
      </c>
      <c r="BW3" s="515" t="s">
        <v>238</v>
      </c>
      <c r="BX3" s="516" t="s">
        <v>38</v>
      </c>
      <c r="BY3" s="514" t="s">
        <v>613</v>
      </c>
      <c r="BZ3" s="515" t="s">
        <v>587</v>
      </c>
      <c r="CA3" s="516" t="s">
        <v>38</v>
      </c>
      <c r="CB3" s="514" t="s">
        <v>614</v>
      </c>
      <c r="CC3" s="515" t="s">
        <v>588</v>
      </c>
      <c r="CD3" s="516" t="s">
        <v>38</v>
      </c>
      <c r="CE3" s="514" t="s">
        <v>615</v>
      </c>
      <c r="CF3" s="515" t="s">
        <v>589</v>
      </c>
      <c r="CG3" s="516" t="s">
        <v>38</v>
      </c>
      <c r="CH3" s="514" t="s">
        <v>616</v>
      </c>
      <c r="CI3" s="515" t="s">
        <v>590</v>
      </c>
      <c r="CJ3" s="516" t="s">
        <v>38</v>
      </c>
      <c r="CK3" s="517" t="s">
        <v>640</v>
      </c>
      <c r="CL3" s="517" t="s">
        <v>613</v>
      </c>
      <c r="CM3" s="516" t="s">
        <v>38</v>
      </c>
      <c r="CN3" s="517" t="s">
        <v>641</v>
      </c>
      <c r="CO3" s="517" t="s">
        <v>614</v>
      </c>
      <c r="CP3" s="516" t="s">
        <v>38</v>
      </c>
      <c r="CQ3" s="517" t="s">
        <v>642</v>
      </c>
      <c r="CR3" s="517" t="s">
        <v>615</v>
      </c>
      <c r="CS3" s="516" t="s">
        <v>38</v>
      </c>
      <c r="CT3" s="517" t="s">
        <v>638</v>
      </c>
      <c r="CU3" s="517" t="s">
        <v>616</v>
      </c>
      <c r="CV3" s="516" t="s">
        <v>38</v>
      </c>
      <c r="CW3" s="517" t="s">
        <v>667</v>
      </c>
      <c r="CX3" s="517" t="s">
        <v>640</v>
      </c>
      <c r="CY3" s="516" t="s">
        <v>38</v>
      </c>
      <c r="CZ3" s="517" t="s">
        <v>668</v>
      </c>
      <c r="DA3" s="517" t="s">
        <v>641</v>
      </c>
      <c r="DB3" s="516" t="s">
        <v>38</v>
      </c>
      <c r="DC3" s="517" t="s">
        <v>669</v>
      </c>
      <c r="DD3" s="517" t="s">
        <v>642</v>
      </c>
      <c r="DE3" s="516" t="s">
        <v>38</v>
      </c>
      <c r="DF3" s="517" t="s">
        <v>670</v>
      </c>
      <c r="DG3" s="517" t="s">
        <v>638</v>
      </c>
      <c r="DH3" s="516" t="s">
        <v>38</v>
      </c>
      <c r="DI3" s="517" t="s">
        <v>790</v>
      </c>
      <c r="DJ3" s="517" t="s">
        <v>667</v>
      </c>
      <c r="DK3" s="516" t="s">
        <v>38</v>
      </c>
      <c r="DL3" s="517" t="s">
        <v>789</v>
      </c>
      <c r="DM3" s="517" t="s">
        <v>668</v>
      </c>
      <c r="DN3" s="516" t="s">
        <v>38</v>
      </c>
      <c r="DO3" s="517" t="s">
        <v>788</v>
      </c>
      <c r="DP3" s="517" t="s">
        <v>669</v>
      </c>
      <c r="DQ3" s="516" t="s">
        <v>38</v>
      </c>
      <c r="DR3" s="517" t="s">
        <v>787</v>
      </c>
      <c r="DS3" s="517" t="s">
        <v>670</v>
      </c>
      <c r="DT3" s="516" t="s">
        <v>38</v>
      </c>
      <c r="DU3" s="517" t="s">
        <v>807</v>
      </c>
      <c r="DV3" s="517" t="s">
        <v>790</v>
      </c>
      <c r="DW3" s="515" t="s">
        <v>38</v>
      </c>
      <c r="DX3" s="518" t="s">
        <v>806</v>
      </c>
      <c r="DY3" s="518" t="s">
        <v>789</v>
      </c>
      <c r="DZ3" s="516" t="s">
        <v>38</v>
      </c>
      <c r="EA3" s="518" t="s">
        <v>805</v>
      </c>
      <c r="EB3" s="518" t="s">
        <v>788</v>
      </c>
      <c r="EC3" s="516" t="s">
        <v>38</v>
      </c>
      <c r="ED3" s="518" t="s">
        <v>804</v>
      </c>
      <c r="EE3" s="518" t="s">
        <v>787</v>
      </c>
      <c r="EF3" s="516" t="s">
        <v>38</v>
      </c>
      <c r="EG3" s="517" t="s">
        <v>830</v>
      </c>
      <c r="EH3" s="517" t="s">
        <v>807</v>
      </c>
      <c r="EI3" s="515" t="s">
        <v>38</v>
      </c>
      <c r="EJ3" s="518" t="s">
        <v>829</v>
      </c>
      <c r="EK3" s="518" t="s">
        <v>806</v>
      </c>
      <c r="EL3" s="516" t="s">
        <v>38</v>
      </c>
      <c r="EM3" s="518" t="s">
        <v>828</v>
      </c>
      <c r="EN3" s="518" t="s">
        <v>805</v>
      </c>
      <c r="EO3" s="516" t="s">
        <v>38</v>
      </c>
      <c r="EP3" s="518" t="s">
        <v>827</v>
      </c>
      <c r="EQ3" s="518" t="s">
        <v>804</v>
      </c>
      <c r="ER3" s="516" t="s">
        <v>38</v>
      </c>
    </row>
    <row r="4" spans="1:148">
      <c r="A4" s="39" t="s">
        <v>401</v>
      </c>
      <c r="B4" s="368" t="s">
        <v>217</v>
      </c>
      <c r="C4" s="368" t="s">
        <v>218</v>
      </c>
      <c r="D4" s="368" t="s">
        <v>707</v>
      </c>
      <c r="E4" s="370">
        <v>84709</v>
      </c>
      <c r="F4" s="372">
        <v>101279</v>
      </c>
      <c r="G4" s="373">
        <f>IFERROR(IF((ABS((E4/F4)-1))&lt;100%,(E4/F4)-1,"N/A"),"")</f>
        <v>-0.16360746057919218</v>
      </c>
      <c r="H4" s="370">
        <v>255548</v>
      </c>
      <c r="I4" s="372">
        <v>197284</v>
      </c>
      <c r="J4" s="373">
        <f>IFERROR(IF((ABS((H4/I4)-1))&lt;100%,(H4/I4)-1,"N/A"),"")</f>
        <v>0.29533058940410783</v>
      </c>
      <c r="K4" s="370">
        <v>492810</v>
      </c>
      <c r="L4" s="372">
        <v>315912</v>
      </c>
      <c r="M4" s="373">
        <f>IFERROR(IF((ABS((K4/L4)-1))&lt;100%,(K4/L4)-1,"N/A"),"")</f>
        <v>0.5599597356225785</v>
      </c>
      <c r="N4" s="370">
        <v>572501</v>
      </c>
      <c r="O4" s="372">
        <v>512033</v>
      </c>
      <c r="P4" s="373">
        <f>IFERROR(IF((ABS((N4/O4)-1))&lt;100%,(N4/O4)-1,"N/A"),"")</f>
        <v>0.1180939509758161</v>
      </c>
      <c r="Q4" s="370">
        <v>-104751</v>
      </c>
      <c r="R4" s="372">
        <v>81446</v>
      </c>
      <c r="S4" s="373" t="str">
        <f>IFERROR(IF((ABS((Q4/R4)-1))&lt;100%,(Q4/R4)-1,"N/A"),"")</f>
        <v>N/A</v>
      </c>
      <c r="T4" s="370">
        <v>-492668</v>
      </c>
      <c r="U4" s="372">
        <v>253868</v>
      </c>
      <c r="V4" s="373" t="str">
        <f>IFERROR(IF((ABS((T4/U4)-1))&lt;100%,(T4/U4)-1,"N/A"),"")</f>
        <v>N/A</v>
      </c>
      <c r="W4" s="370">
        <v>-833766</v>
      </c>
      <c r="X4" s="372">
        <v>485110</v>
      </c>
      <c r="Y4" s="373" t="str">
        <f>IFERROR(IF((ABS((W4/X4)-1))&lt;100%,(W4/X4)-1,"N/A"),"")</f>
        <v>N/A</v>
      </c>
      <c r="Z4" s="370">
        <v>-622395</v>
      </c>
      <c r="AA4" s="372">
        <v>605340</v>
      </c>
      <c r="AB4" s="373" t="str">
        <f>IFERROR(IF((ABS((Z4/AA4)-1))&lt;100%,(Z4/AA4)-1,"N/A"),"")</f>
        <v>N/A</v>
      </c>
      <c r="AC4" s="370">
        <v>189882</v>
      </c>
      <c r="AD4" s="372">
        <v>-73851</v>
      </c>
      <c r="AE4" s="373" t="str">
        <f>IFERROR(IF((ABS((AC4/AD4)-1))&lt;100%,(AC4/AD4)-1,"N/A"),"")</f>
        <v>N/A</v>
      </c>
      <c r="AF4" s="370">
        <v>469460</v>
      </c>
      <c r="AG4" s="372">
        <v>-491413</v>
      </c>
      <c r="AH4" s="373" t="str">
        <f>IFERROR(IF((ABS((AF4/AG4)-1))&lt;100%,(AF4/AG4)-1,"N/A"),"")</f>
        <v>N/A</v>
      </c>
      <c r="AI4" s="370">
        <v>519618</v>
      </c>
      <c r="AJ4" s="372">
        <v>-833766</v>
      </c>
      <c r="AK4" s="373" t="str">
        <f>IFERROR(IF((ABS((AI4/AJ4)-1))&lt;100%,(AI4/AJ4)-1,"N/A"),"")</f>
        <v>N/A</v>
      </c>
      <c r="AL4" s="370">
        <v>1071066</v>
      </c>
      <c r="AM4" s="372">
        <v>-622395</v>
      </c>
      <c r="AN4" s="373" t="str">
        <f>IFERROR(IF((ABS((AL4/AM4)-1))&lt;100%,(AL4/AM4)-1,"N/A"),"")</f>
        <v>N/A</v>
      </c>
      <c r="AO4" s="370">
        <v>202669</v>
      </c>
      <c r="AP4" s="372">
        <v>189882</v>
      </c>
      <c r="AQ4" s="373">
        <f>IFERROR(IF((ABS((AO4/AP4)-1))&lt;100%,(AO4/AP4)-1,"N/A"),"")</f>
        <v>6.7341822816275432E-2</v>
      </c>
      <c r="AR4" s="370">
        <v>708885</v>
      </c>
      <c r="AS4" s="372">
        <v>469460</v>
      </c>
      <c r="AT4" s="373">
        <f>IFERROR(IF((ABS((AR4/AS4)-1))&lt;100%,(AR4/AS4)-1,"N/A"),"")</f>
        <v>0.51000085204277257</v>
      </c>
      <c r="AU4" s="370">
        <v>784106</v>
      </c>
      <c r="AV4" s="372">
        <v>519618</v>
      </c>
      <c r="AW4" s="373">
        <f>IFERROR(IF((ABS((AU4/AV4)-1))&lt;100%,(AU4/AV4)-1,"N/A"),"")</f>
        <v>0.50900469190828646</v>
      </c>
      <c r="AX4" s="370">
        <v>1172944</v>
      </c>
      <c r="AY4" s="372">
        <v>1071066</v>
      </c>
      <c r="AZ4" s="373">
        <f>IFERROR(IF((ABS((AX4/AY4)-1))&lt;100%,(AX4/AY4)-1,"N/A"),"")</f>
        <v>9.5118321373286019E-2</v>
      </c>
      <c r="BA4" s="370">
        <v>158424</v>
      </c>
      <c r="BB4" s="372">
        <v>150755</v>
      </c>
      <c r="BC4" s="373">
        <f>IFERROR(IF((ABS((BA4/BB4)-1))&lt;100%,(BA4/BB4)-1,"N/A"),"")</f>
        <v>5.087061788995384E-2</v>
      </c>
      <c r="BD4" s="370">
        <v>635197</v>
      </c>
      <c r="BE4" s="372">
        <v>655166</v>
      </c>
      <c r="BF4" s="373">
        <f>IFERROR(IF((ABS((BD4/BE4)-1))&lt;100%,(BD4/BE4)-1,"N/A"),"")</f>
        <v>-3.0479298376289377E-2</v>
      </c>
      <c r="BG4" s="370">
        <v>815458</v>
      </c>
      <c r="BH4" s="372">
        <v>797034</v>
      </c>
      <c r="BI4" s="373">
        <f>IFERROR(IF((ABS((BG4/BH4)-1))&lt;100%,(BG4/BH4)-1,"N/A"),"")</f>
        <v>2.3115701463174654E-2</v>
      </c>
      <c r="BJ4" s="370">
        <v>922676</v>
      </c>
      <c r="BK4" s="372">
        <v>1212682</v>
      </c>
      <c r="BL4" s="373">
        <f>IFERROR(IF((ABS((BJ4/BK4)-1))&lt;100%,(BJ4/BK4)-1,"N/A"),"")</f>
        <v>-0.23914430988503166</v>
      </c>
      <c r="BM4" s="370">
        <v>42388</v>
      </c>
      <c r="BN4" s="372">
        <v>158424</v>
      </c>
      <c r="BO4" s="373">
        <f>IFERROR(IF((ABS((BM4/BN4)-1))&lt;100%,(BM4/BN4)-1,"N/A"),"")</f>
        <v>-0.73243952936423773</v>
      </c>
      <c r="BP4" s="370">
        <v>84951</v>
      </c>
      <c r="BQ4" s="372">
        <v>635197</v>
      </c>
      <c r="BR4" s="373">
        <f>IFERROR(IF((ABS((BP4/BQ4)-1))&lt;100%,(BP4/BQ4)-1,"N/A"),"")</f>
        <v>-0.86626038850939158</v>
      </c>
      <c r="BS4" s="370">
        <v>160634</v>
      </c>
      <c r="BT4" s="372">
        <v>815458</v>
      </c>
      <c r="BU4" s="373">
        <f>IFERROR(IF((ABS((BS4/BT4)-1))&lt;100%,(BS4/BT4)-1,"N/A"),"")</f>
        <v>-0.8030137664968644</v>
      </c>
      <c r="BV4" s="370">
        <v>329902</v>
      </c>
      <c r="BW4" s="372">
        <v>922676</v>
      </c>
      <c r="BX4" s="373">
        <f>IFERROR(IF((ABS((BV4/BW4)-1))&lt;100%,(BV4/BW4)-1,"N/A"),"")</f>
        <v>-0.64245087116170785</v>
      </c>
      <c r="BY4" s="370">
        <v>100420</v>
      </c>
      <c r="BZ4" s="372">
        <v>42388</v>
      </c>
      <c r="CA4" s="373" t="str">
        <f>IFERROR(IF((ABS((BY4/BZ4)-1))&lt;100%,(BY4/BZ4)-1,"N/A"),"")</f>
        <v>N/A</v>
      </c>
      <c r="CB4" s="370">
        <v>176883</v>
      </c>
      <c r="CC4" s="372">
        <v>84951</v>
      </c>
      <c r="CD4" s="373" t="str">
        <f>IFERROR(IF((ABS((CB4/CC4)-1))&lt;100%,(CB4/CC4)-1,"N/A"),"")</f>
        <v>N/A</v>
      </c>
      <c r="CE4" s="370">
        <v>338661</v>
      </c>
      <c r="CF4" s="372">
        <v>160634</v>
      </c>
      <c r="CG4" s="373" t="str">
        <f>IFERROR(IF((ABS((CE4/CF4)-1))&lt;100%,(CE4/CF4)-1,"N/A"),"")</f>
        <v>N/A</v>
      </c>
      <c r="CH4" s="370">
        <v>592937</v>
      </c>
      <c r="CI4" s="372">
        <v>329902</v>
      </c>
      <c r="CJ4" s="373">
        <f>IFERROR(IF((ABS((CH4/CI4)-1))&lt;100%,(CH4/CI4)-1,"N/A"),"")</f>
        <v>0.79731253523773726</v>
      </c>
      <c r="CK4" s="370">
        <v>85625</v>
      </c>
      <c r="CL4" s="372">
        <v>100420</v>
      </c>
      <c r="CM4" s="373">
        <f>IFERROR(IF((ABS((CK4/CL4)-1))&lt;100%,(CK4/CL4)-1,"N/A"),"")</f>
        <v>-0.14733120892252538</v>
      </c>
      <c r="CN4" s="370">
        <v>186270</v>
      </c>
      <c r="CO4" s="372">
        <v>176883</v>
      </c>
      <c r="CP4" s="373">
        <f>IFERROR(IF((ABS((CN4/CO4)-1))&lt;100%,(CN4/CO4)-1,"N/A"),"")</f>
        <v>5.3068977798883976E-2</v>
      </c>
      <c r="CQ4" s="370">
        <v>279840</v>
      </c>
      <c r="CR4" s="372">
        <v>338661</v>
      </c>
      <c r="CS4" s="373">
        <f>IFERROR(IF((ABS((CQ4/CR4)-1))&lt;100%,(CQ4/CR4)-1,"N/A"),"")</f>
        <v>-0.17368696129758077</v>
      </c>
      <c r="CT4" s="370">
        <v>249238</v>
      </c>
      <c r="CU4" s="372">
        <v>592937</v>
      </c>
      <c r="CV4" s="373">
        <f>IFERROR(IF((ABS((CT4/CU4)-1))&lt;100%,(CT4/CU4)-1,"N/A"),"")</f>
        <v>-0.57965517415846879</v>
      </c>
      <c r="CW4" s="370">
        <v>79063</v>
      </c>
      <c r="CX4" s="372">
        <v>85625</v>
      </c>
      <c r="CY4" s="373">
        <f>IFERROR(IF((ABS((CW4/CX4)-1))&lt;100%,(CW4/CX4)-1,"N/A"),"")</f>
        <v>-7.6636496350364958E-2</v>
      </c>
      <c r="CZ4" s="370">
        <v>126611</v>
      </c>
      <c r="DA4" s="372">
        <v>186270</v>
      </c>
      <c r="DB4" s="373">
        <f>IFERROR(IF((ABS((CZ4/DA4)-1))&lt;100%,(CZ4/DA4)-1,"N/A"),"")</f>
        <v>-0.32028238578407686</v>
      </c>
      <c r="DC4" s="370">
        <v>133798</v>
      </c>
      <c r="DD4" s="372">
        <v>279840</v>
      </c>
      <c r="DE4" s="373">
        <f>IFERROR(IF((ABS((DC4/DD4)-1))&lt;100%,(DC4/DD4)-1,"N/A"),"")</f>
        <v>-0.52187678673527738</v>
      </c>
      <c r="DF4" s="370">
        <v>308174</v>
      </c>
      <c r="DG4" s="372">
        <v>249238</v>
      </c>
      <c r="DH4" s="373">
        <f>IFERROR(IF((ABS((DF4/DG4)-1))&lt;100%,(DF4/DG4)-1,"N/A"),"")</f>
        <v>0.23646474454136213</v>
      </c>
      <c r="DI4" s="370">
        <v>-7980</v>
      </c>
      <c r="DJ4" s="372">
        <v>79063</v>
      </c>
      <c r="DK4" s="373">
        <f>IFERROR(IF((ABS((DI4/DJ4)-1))&lt;200%,(DI4/DJ4)-1,"N/A"),"")</f>
        <v>-1.1009321680179098</v>
      </c>
      <c r="DL4" s="370">
        <v>27224</v>
      </c>
      <c r="DM4" s="372">
        <v>126611</v>
      </c>
      <c r="DN4" s="373">
        <f>IFERROR(IF((ABS((DL4/DM4)-1))&lt;200%,(DL4/DM4)-1,"N/A"),"")</f>
        <v>-0.78497918822219237</v>
      </c>
      <c r="DO4" s="370">
        <v>0</v>
      </c>
      <c r="DP4" s="372">
        <v>133798</v>
      </c>
      <c r="DQ4" s="373">
        <f>IFERROR(IF((ABS((DO4/DP4)-1))&lt;200%,(DO4/DP4)-1,"N/A"),"")</f>
        <v>-1</v>
      </c>
      <c r="DR4" s="370">
        <v>0</v>
      </c>
      <c r="DS4" s="372">
        <v>308174</v>
      </c>
      <c r="DT4" s="373">
        <f>IFERROR(IF((ABS((DR4/DS4)-1))&lt;200%,(DR4/DS4)-1,"N/A"),"")</f>
        <v>-1</v>
      </c>
      <c r="DU4" s="370">
        <v>0</v>
      </c>
      <c r="DV4" s="372">
        <v>-7980</v>
      </c>
      <c r="DW4" s="373">
        <f>IFERROR(IF((ABS((DU4/DV4)-1))&lt;200%,(DU4/DV4)-1,"N/A"),"")</f>
        <v>-1</v>
      </c>
      <c r="DX4" s="465">
        <v>0</v>
      </c>
      <c r="DY4" s="372">
        <v>27224</v>
      </c>
      <c r="DZ4" s="373">
        <f t="shared" ref="DZ4:DZ15" si="0">IF(AND(DX4&lt;0,DY4&lt;0),((DX4-DY4)/DY4),((DX4-DY4)/ABS(DY4)))</f>
        <v>-1</v>
      </c>
      <c r="EA4" s="465">
        <v>505647</v>
      </c>
      <c r="EB4" s="372">
        <v>34577</v>
      </c>
      <c r="EC4" s="373">
        <f t="shared" ref="EC4:EC11" si="1">IF(AND(EA4&lt;0,EB4&lt;0),((EA4-EB4)/EB4),((EA4-EB4)/ABS(EB4)))</f>
        <v>13.623796165080835</v>
      </c>
      <c r="ED4" s="465">
        <v>772633</v>
      </c>
      <c r="EE4" s="372">
        <v>237243</v>
      </c>
      <c r="EF4" s="373">
        <f t="shared" ref="EF4:EF11" si="2">IF(AND(ED4&lt;0,EE4&lt;0),((ED4-EE4)/EE4),((ED4-EE4)/ABS(EE4)))</f>
        <v>2.2567156881341073</v>
      </c>
      <c r="EG4" s="370">
        <v>186796</v>
      </c>
      <c r="EH4" s="372">
        <v>127724</v>
      </c>
      <c r="EI4" s="373">
        <f>IFERROR(IF((ABS((EG4/EH4)-1))&lt;200%,(EG4/EH4)-1,"N/A"),"")</f>
        <v>0.4624972597162631</v>
      </c>
      <c r="EJ4" s="465">
        <v>409511</v>
      </c>
      <c r="EK4" s="372">
        <v>332733</v>
      </c>
      <c r="EL4" s="373">
        <f t="shared" ref="EL4:EL11" si="3">IF(AND(EJ4&lt;0,EK4&lt;0),((EJ4-EK4)/EK4),((EJ4-EK4)/ABS(EK4)))</f>
        <v>0.2307495799935684</v>
      </c>
      <c r="EM4" s="465">
        <v>505647</v>
      </c>
      <c r="EN4" s="372">
        <v>34577</v>
      </c>
      <c r="EO4" s="373">
        <f t="shared" ref="EO4:EO11" si="4">IF(AND(EM4&lt;0,EN4&lt;0),((EM4-EN4)/EN4),((EM4-EN4)/ABS(EN4)))</f>
        <v>13.623796165080835</v>
      </c>
      <c r="EP4" s="465">
        <v>772633</v>
      </c>
      <c r="EQ4" s="372">
        <v>237243</v>
      </c>
      <c r="ER4" s="373">
        <f t="shared" ref="ER4:ER11" si="5">IF(AND(EP4&lt;0,EQ4&lt;0),((EP4-EQ4)/EQ4),((EP4-EQ4)/ABS(EQ4)))</f>
        <v>2.2567156881341073</v>
      </c>
    </row>
    <row r="5" spans="1:148">
      <c r="A5" s="39" t="s">
        <v>658</v>
      </c>
      <c r="B5" s="117" t="s">
        <v>659</v>
      </c>
      <c r="C5" s="117" t="s">
        <v>658</v>
      </c>
      <c r="D5" s="117" t="s">
        <v>708</v>
      </c>
      <c r="E5" s="132">
        <v>-693616</v>
      </c>
      <c r="F5" s="44">
        <v>-471646</v>
      </c>
      <c r="G5" s="119">
        <f>IFERROR(IF((ABS((E5/F5)-1))&lt;100%,(E5/F5)-1,"N/A"),"")</f>
        <v>0.47062839502508247</v>
      </c>
      <c r="H5" s="132">
        <v>-593758</v>
      </c>
      <c r="I5" s="44">
        <v>-229690</v>
      </c>
      <c r="J5" s="119" t="str">
        <f>IFERROR(IF((ABS((H5/I5)-1))&lt;100%,(H5/I5)-1,"N/A"),"")</f>
        <v>N/A</v>
      </c>
      <c r="K5" s="132">
        <v>1895837</v>
      </c>
      <c r="L5" s="44">
        <v>-328571</v>
      </c>
      <c r="M5" s="119" t="str">
        <f>IFERROR(IF((ABS((K5/L5)-1))&lt;100%,(K5/L5)-1,"N/A"),"")</f>
        <v>N/A</v>
      </c>
      <c r="N5" s="132">
        <v>0</v>
      </c>
      <c r="O5" s="44">
        <v>0</v>
      </c>
      <c r="P5" s="119" t="str">
        <f>IFERROR(IF((ABS((N5/O5)-1))&lt;100%,(N5/O5)-1,"N/A"),"")</f>
        <v/>
      </c>
      <c r="Q5" s="132">
        <v>-6891779</v>
      </c>
      <c r="R5" s="44">
        <v>-667210</v>
      </c>
      <c r="S5" s="119" t="str">
        <f>IFERROR(IF((ABS((Q5/R5)-1))&lt;100%,(Q5/R5)-1,"N/A"),"")</f>
        <v>N/A</v>
      </c>
      <c r="T5" s="132">
        <v>-6400503</v>
      </c>
      <c r="U5" s="44">
        <v>-472587</v>
      </c>
      <c r="V5" s="119" t="str">
        <f>IFERROR(IF((ABS((T5/U5)-1))&lt;100%,(T5/U5)-1,"N/A"),"")</f>
        <v>N/A</v>
      </c>
      <c r="W5" s="132">
        <v>-5136906</v>
      </c>
      <c r="X5" s="44">
        <v>2061720</v>
      </c>
      <c r="Y5" s="119" t="str">
        <f>IFERROR(IF((ABS((W5/X5)-1))&lt;100%,(W5/X5)-1,"N/A"),"")</f>
        <v>N/A</v>
      </c>
      <c r="Z5" s="132">
        <v>1126453</v>
      </c>
      <c r="AA5" s="44">
        <v>9673836</v>
      </c>
      <c r="AB5" s="119">
        <f>IFERROR(IF((ABS((Z5/AA5)-1))&lt;100%,(Z5/AA5)-1,"N/A"),"")</f>
        <v>-0.88355674005637475</v>
      </c>
      <c r="AC5" s="132">
        <v>-5619262</v>
      </c>
      <c r="AD5" s="44">
        <v>-6953070</v>
      </c>
      <c r="AE5" s="119">
        <f>IFERROR(IF((ABS((AC5/AD5)-1))&lt;100%,(AC5/AD5)-1,"N/A"),"")</f>
        <v>-0.19183008368965071</v>
      </c>
      <c r="AF5" s="132">
        <v>-4269896</v>
      </c>
      <c r="AG5" s="44">
        <v>-6401758</v>
      </c>
      <c r="AH5" s="119">
        <f>IFERROR(IF((ABS((AF5/AG5)-1))&lt;100%,(AF5/AG5)-1,"N/A"),"")</f>
        <v>-0.33301196327633753</v>
      </c>
      <c r="AI5" s="132">
        <v>-4789806</v>
      </c>
      <c r="AJ5" s="44">
        <v>-5127390</v>
      </c>
      <c r="AK5" s="119">
        <f>IFERROR(IF((ABS((AI5/AJ5)-1))&lt;100%,(AI5/AJ5)-1,"N/A"),"")</f>
        <v>-6.5839345163913765E-2</v>
      </c>
      <c r="AL5" s="132">
        <v>2072013</v>
      </c>
      <c r="AM5" s="44">
        <v>1126453</v>
      </c>
      <c r="AN5" s="119">
        <f>IFERROR(IF((ABS((AL5/AM5)-1))&lt;100%,(AL5/AM5)-1,"N/A"),"")</f>
        <v>0.83941362844255374</v>
      </c>
      <c r="AO5" s="132">
        <v>1206780</v>
      </c>
      <c r="AP5" s="44">
        <v>1080027</v>
      </c>
      <c r="AQ5" s="119">
        <f>IFERROR(IF((ABS((AO5/AP5)-1))&lt;100%,(AO5/AP5)-1,"N/A"),"")</f>
        <v>0.11736095486501719</v>
      </c>
      <c r="AR5" s="132">
        <v>2384761</v>
      </c>
      <c r="AS5" s="44">
        <v>2290562</v>
      </c>
      <c r="AT5" s="119">
        <f>IFERROR(IF((ABS((AR5/AS5)-1))&lt;100%,(AR5/AS5)-1,"N/A"),"")</f>
        <v>4.1124841851039262E-2</v>
      </c>
      <c r="AU5" s="132">
        <v>3375283</v>
      </c>
      <c r="AV5" s="44">
        <v>3185044</v>
      </c>
      <c r="AW5" s="119">
        <f>IFERROR(IF((ABS((AU5/AV5)-1))&lt;100%,(AU5/AV5)-1,"N/A"),"")</f>
        <v>5.9728845190207824E-2</v>
      </c>
      <c r="AX5" s="132">
        <v>4314547</v>
      </c>
      <c r="AY5" s="44">
        <v>4974383</v>
      </c>
      <c r="AZ5" s="119">
        <f>IFERROR(IF((ABS((AX5/AY5)-1))&lt;100%,(AX5/AY5)-1,"N/A"),"")</f>
        <v>-0.1326468026285873</v>
      </c>
      <c r="BA5" s="132">
        <v>1039376</v>
      </c>
      <c r="BB5" s="44">
        <v>1194732</v>
      </c>
      <c r="BC5" s="119">
        <f>IFERROR(IF((ABS((BA5/BB5)-1))&lt;100%,(BA5/BB5)-1,"N/A"),"")</f>
        <v>-0.13003418339845252</v>
      </c>
      <c r="BD5" s="132">
        <v>2146121</v>
      </c>
      <c r="BE5" s="44">
        <v>2555133</v>
      </c>
      <c r="BF5" s="119">
        <f>IFERROR(IF((ABS((BD5/BE5)-1))&lt;100%,(BD5/BE5)-1,"N/A"),"")</f>
        <v>-0.16007464190709442</v>
      </c>
      <c r="BG5" s="132">
        <v>2599021</v>
      </c>
      <c r="BH5" s="44">
        <v>3274616</v>
      </c>
      <c r="BI5" s="119">
        <f>IFERROR(IF((ABS((BG5/BH5)-1))&lt;100%,(BG5/BH5)-1,"N/A"),"")</f>
        <v>-0.20631274018083345</v>
      </c>
      <c r="BJ5" s="132">
        <v>2321985</v>
      </c>
      <c r="BK5" s="44">
        <v>4583098</v>
      </c>
      <c r="BL5" s="119">
        <f>IFERROR(IF((ABS((BJ5/BK5)-1))&lt;100%,(BJ5/BK5)-1,"N/A"),"")</f>
        <v>-0.49335907720061845</v>
      </c>
      <c r="BM5" s="132">
        <v>211121</v>
      </c>
      <c r="BN5" s="44">
        <v>1039376</v>
      </c>
      <c r="BO5" s="119">
        <f>IFERROR(IF((ABS((BM5/BN5)-1))&lt;100%,(BM5/BN5)-1,"N/A"),"")</f>
        <v>-0.79687716476039472</v>
      </c>
      <c r="BP5" s="132">
        <v>413327</v>
      </c>
      <c r="BQ5" s="44">
        <v>2146121</v>
      </c>
      <c r="BR5" s="119">
        <f>IFERROR(IF((ABS((BP5/BQ5)-1))&lt;100%,(BP5/BQ5)-1,"N/A"),"")</f>
        <v>-0.80740741085894041</v>
      </c>
      <c r="BS5" s="132">
        <v>624390</v>
      </c>
      <c r="BT5" s="44">
        <v>2599021</v>
      </c>
      <c r="BU5" s="119">
        <f>IFERROR(IF((ABS((BS5/BT5)-1))&lt;100%,(BS5/BT5)-1,"N/A"),"")</f>
        <v>-0.75975954022687775</v>
      </c>
      <c r="BV5" s="132">
        <v>1046604</v>
      </c>
      <c r="BW5" s="44">
        <v>2321985</v>
      </c>
      <c r="BX5" s="119">
        <f>IFERROR(IF((ABS((BV5/BW5)-1))&lt;100%,(BV5/BW5)-1,"N/A"),"")</f>
        <v>-0.5492632381346132</v>
      </c>
      <c r="BY5" s="132">
        <v>276101</v>
      </c>
      <c r="BZ5" s="44">
        <v>211121</v>
      </c>
      <c r="CA5" s="119">
        <f>IFERROR(IF((ABS((BY5/BZ5)-1))&lt;100%,(BY5/BZ5)-1,"N/A"),"")</f>
        <v>0.30778558267533773</v>
      </c>
      <c r="CB5" s="132">
        <v>580766</v>
      </c>
      <c r="CC5" s="44">
        <v>413327</v>
      </c>
      <c r="CD5" s="119">
        <f>IFERROR(IF((ABS((CB5/CC5)-1))&lt;100%,(CB5/CC5)-1,"N/A"),"")</f>
        <v>0.40510056202474076</v>
      </c>
      <c r="CE5" s="132">
        <v>894398</v>
      </c>
      <c r="CF5" s="44">
        <v>624390</v>
      </c>
      <c r="CG5" s="119">
        <f>IFERROR(IF((ABS((CE5/CF5)-1))&lt;100%,(CE5/CF5)-1,"N/A"),"")</f>
        <v>0.4324348564198659</v>
      </c>
      <c r="CH5" s="132">
        <v>1417065</v>
      </c>
      <c r="CI5" s="44">
        <v>1046604</v>
      </c>
      <c r="CJ5" s="119">
        <f>IFERROR(IF((ABS((CH5/CI5)-1))&lt;100%,(CH5/CI5)-1,"N/A"),"")</f>
        <v>0.35396482337159041</v>
      </c>
      <c r="CK5" s="132">
        <v>367594</v>
      </c>
      <c r="CL5" s="44">
        <v>276101</v>
      </c>
      <c r="CM5" s="119">
        <f>IFERROR(IF((ABS((CK5/CL5)-1))&lt;100%,(CK5/CL5)-1,"N/A"),"")</f>
        <v>0.33137511273048625</v>
      </c>
      <c r="CN5" s="132">
        <v>685650</v>
      </c>
      <c r="CO5" s="44">
        <v>580766</v>
      </c>
      <c r="CP5" s="119">
        <f>IFERROR(IF((ABS((CN5/CO5)-1))&lt;100%,(CN5/CO5)-1,"N/A"),"")</f>
        <v>0.18059597152725892</v>
      </c>
      <c r="CQ5" s="132">
        <v>1029796</v>
      </c>
      <c r="CR5" s="44">
        <v>894398</v>
      </c>
      <c r="CS5" s="119">
        <f>IFERROR(IF((ABS((CQ5/CR5)-1))&lt;100%,(CQ5/CR5)-1,"N/A"),"")</f>
        <v>0.15138450667376269</v>
      </c>
      <c r="CT5" s="132">
        <v>1470019</v>
      </c>
      <c r="CU5" s="44">
        <v>1417065</v>
      </c>
      <c r="CV5" s="119">
        <f>IFERROR(IF((ABS((CT5/CU5)-1))&lt;100%,(CT5/CU5)-1,"N/A"),"")</f>
        <v>3.7368786894037997E-2</v>
      </c>
      <c r="CW5" s="132">
        <v>384260</v>
      </c>
      <c r="CX5" s="44">
        <v>367594</v>
      </c>
      <c r="CY5" s="119">
        <f>IFERROR(IF((ABS((CW5/CX5)-1))&lt;100%,(CW5/CX5)-1,"N/A"),"")</f>
        <v>4.5338063189279465E-2</v>
      </c>
      <c r="CZ5" s="132">
        <v>743994</v>
      </c>
      <c r="DA5" s="44">
        <v>685650</v>
      </c>
      <c r="DB5" s="119">
        <f>IFERROR(IF((ABS((CZ5/DA5)-1))&lt;100%,(CZ5/DA5)-1,"N/A"),"")</f>
        <v>8.5092977466637576E-2</v>
      </c>
      <c r="DC5" s="132">
        <v>1031807</v>
      </c>
      <c r="DD5" s="44">
        <v>1029796</v>
      </c>
      <c r="DE5" s="119">
        <f>IFERROR(IF((ABS((DC5/DD5)-1))&lt;100%,(DC5/DD5)-1,"N/A"),"")</f>
        <v>1.9528139553852686E-3</v>
      </c>
      <c r="DF5" s="132">
        <v>1409218</v>
      </c>
      <c r="DG5" s="44">
        <v>1470019</v>
      </c>
      <c r="DH5" s="119">
        <f>IFERROR(IF((ABS((DF5/DG5)-1))&lt;100%,(DF5/DG5)-1,"N/A"),"")</f>
        <v>-4.1360689895844849E-2</v>
      </c>
      <c r="DI5" s="132">
        <v>296563</v>
      </c>
      <c r="DJ5" s="44">
        <v>384260</v>
      </c>
      <c r="DK5" s="119">
        <f>IFERROR(IF((ABS((DI5/DJ5)-1))&lt;100%,(DI5/DJ5)-1,"N/A"),"")</f>
        <v>-0.22822307812418674</v>
      </c>
      <c r="DL5" s="132">
        <v>631118</v>
      </c>
      <c r="DM5" s="44">
        <v>743994</v>
      </c>
      <c r="DN5" s="119">
        <f>IFERROR(IF((ABS((DL5/DM5)-1))&lt;100%,(DL5/DM5)-1,"N/A"),"")</f>
        <v>-0.15171627728180603</v>
      </c>
      <c r="DO5" s="132">
        <v>0</v>
      </c>
      <c r="DP5" s="44">
        <v>1031807</v>
      </c>
      <c r="DQ5" s="119" t="str">
        <f>IFERROR(IF((ABS((DO5/DP5)-1))&lt;100%,(DO5/DP5)-1,"N/A"),"")</f>
        <v>N/A</v>
      </c>
      <c r="DR5" s="132">
        <v>0</v>
      </c>
      <c r="DS5" s="44">
        <v>1409218</v>
      </c>
      <c r="DT5" s="119" t="str">
        <f>IFERROR(IF((ABS((DR5/DS5)-1))&lt;100%,(DR5/DS5)-1,"N/A"),"")</f>
        <v>N/A</v>
      </c>
      <c r="DU5" s="132">
        <v>0</v>
      </c>
      <c r="DV5" s="44">
        <v>296563</v>
      </c>
      <c r="DW5" s="119" t="str">
        <f>IFERROR(IF((ABS((DU5/DV5)-1))&lt;100%,(DU5/DV5)-1,"N/A"),"")</f>
        <v>N/A</v>
      </c>
      <c r="DX5" s="132">
        <v>0</v>
      </c>
      <c r="DY5" s="44">
        <v>631118</v>
      </c>
      <c r="DZ5" s="119">
        <f t="shared" si="0"/>
        <v>-1</v>
      </c>
      <c r="EA5" s="132">
        <v>1283787</v>
      </c>
      <c r="EB5" s="44">
        <v>913575</v>
      </c>
      <c r="EC5" s="119">
        <f t="shared" si="1"/>
        <v>0.40523438141367701</v>
      </c>
      <c r="ED5" s="132">
        <v>1954244</v>
      </c>
      <c r="EE5" s="44">
        <v>1606307</v>
      </c>
      <c r="EF5" s="119">
        <f t="shared" si="2"/>
        <v>0.21660678811709094</v>
      </c>
      <c r="EG5" s="132">
        <v>465343</v>
      </c>
      <c r="EH5" s="132">
        <v>356438</v>
      </c>
      <c r="EI5" s="119">
        <f>IFERROR(IF((ABS((EG5/EH5)-1))&lt;100%,(EG5/EH5)-1,"N/A"),"")</f>
        <v>0.30553700783867033</v>
      </c>
      <c r="EJ5" s="547">
        <v>973508</v>
      </c>
      <c r="EK5" s="104">
        <v>818565</v>
      </c>
      <c r="EL5" s="119">
        <f t="shared" si="3"/>
        <v>0.18928612877413523</v>
      </c>
      <c r="EM5" s="132">
        <v>1283787</v>
      </c>
      <c r="EN5" s="44">
        <v>913575</v>
      </c>
      <c r="EO5" s="119">
        <f t="shared" si="4"/>
        <v>0.40523438141367701</v>
      </c>
      <c r="EP5" s="132">
        <v>1954244</v>
      </c>
      <c r="EQ5" s="44">
        <v>1606307</v>
      </c>
      <c r="ER5" s="119">
        <f t="shared" si="5"/>
        <v>0.21660678811709094</v>
      </c>
    </row>
    <row r="6" spans="1:148">
      <c r="A6" s="39" t="s">
        <v>402</v>
      </c>
      <c r="B6" s="117" t="s">
        <v>219</v>
      </c>
      <c r="C6" s="117" t="s">
        <v>220</v>
      </c>
      <c r="D6" s="117" t="s">
        <v>709</v>
      </c>
      <c r="E6" s="48">
        <v>0</v>
      </c>
      <c r="F6" s="44">
        <v>0</v>
      </c>
      <c r="G6" s="119" t="str">
        <f t="shared" ref="G6:G15" si="6">IFERROR(IF((ABS((E6/F6)-1))&lt;100%,(E6/F6)-1,"N/A"),"")</f>
        <v/>
      </c>
      <c r="H6" s="48">
        <v>-338210</v>
      </c>
      <c r="I6" s="44">
        <v>-32406</v>
      </c>
      <c r="J6" s="119" t="str">
        <f t="shared" ref="J6:J15" si="7">IFERROR(IF((ABS((H6/I6)-1))&lt;100%,(H6/I6)-1,"N/A"),"")</f>
        <v>N/A</v>
      </c>
      <c r="K6" s="48">
        <v>2173338</v>
      </c>
      <c r="L6" s="44">
        <v>-89169</v>
      </c>
      <c r="M6" s="119" t="str">
        <f t="shared" ref="M6:M15" si="8">IFERROR(IF((ABS((K6/L6)-1))&lt;100%,(K6/L6)-1,"N/A"),"")</f>
        <v>N/A</v>
      </c>
      <c r="N6" s="48">
        <v>9888989</v>
      </c>
      <c r="O6" s="44">
        <v>947185</v>
      </c>
      <c r="P6" s="119" t="str">
        <f t="shared" ref="P6:P15" si="9">IFERROR(IF((ABS((N6/O6)-1))&lt;100%,(N6/O6)-1,"N/A"),"")</f>
        <v>N/A</v>
      </c>
      <c r="Q6" s="48">
        <v>-7057470</v>
      </c>
      <c r="R6" s="44">
        <v>-635856</v>
      </c>
      <c r="S6" s="119" t="str">
        <f t="shared" ref="S6:S15" si="10">IFERROR(IF((ABS((Q6/R6)-1))&lt;100%,(Q6/R6)-1,"N/A"),"")</f>
        <v>N/A</v>
      </c>
      <c r="T6" s="48">
        <v>-7028641</v>
      </c>
      <c r="U6" s="44">
        <v>-355769</v>
      </c>
      <c r="V6" s="119" t="str">
        <f t="shared" ref="V6:V15" si="11">IFERROR(IF((ABS((T6/U6)-1))&lt;100%,(T6/U6)-1,"N/A"),"")</f>
        <v>N/A</v>
      </c>
      <c r="W6" s="48">
        <v>-6336895</v>
      </c>
      <c r="X6" s="44">
        <v>2185444</v>
      </c>
      <c r="Y6" s="119" t="str">
        <f t="shared" ref="Y6:Y15" si="12">IFERROR(IF((ABS((W6/X6)-1))&lt;100%,(W6/X6)-1,"N/A"),"")</f>
        <v>N/A</v>
      </c>
      <c r="Z6" s="48">
        <v>504058</v>
      </c>
      <c r="AA6" s="44">
        <v>10279176</v>
      </c>
      <c r="AB6" s="119">
        <f t="shared" ref="AB6:AB15" si="13">IFERROR(IF((ABS((Z6/AA6)-1))&lt;100%,(Z6/AA6)-1,"N/A"),"")</f>
        <v>-0.95096319004558338</v>
      </c>
      <c r="AC6" s="48">
        <v>-5494843</v>
      </c>
      <c r="AD6" s="44">
        <v>-7087861</v>
      </c>
      <c r="AE6" s="119">
        <f t="shared" ref="AE6:AE15" si="14">IFERROR(IF((ABS((AC6/AD6)-1))&lt;100%,(AC6/AD6)-1,"N/A"),"")</f>
        <v>-0.22475299670803361</v>
      </c>
      <c r="AF6" s="48">
        <v>-3735445</v>
      </c>
      <c r="AG6" s="44">
        <v>-7028641</v>
      </c>
      <c r="AH6" s="119">
        <f t="shared" ref="AH6:AH15" si="15">IFERROR(IF((ABS((AF6/AG6)-1))&lt;100%,(AF6/AG6)-1,"N/A"),"")</f>
        <v>-0.46853950856218152</v>
      </c>
      <c r="AI6" s="48">
        <v>-4285891</v>
      </c>
      <c r="AJ6" s="44">
        <v>-6336895</v>
      </c>
      <c r="AK6" s="119">
        <f t="shared" ref="AK6:AK15" si="16">IFERROR(IF((ABS((AI6/AJ6)-1))&lt;100%,(AI6/AJ6)-1,"N/A"),"")</f>
        <v>-0.32366072027388804</v>
      </c>
      <c r="AL6" s="48">
        <v>3143182</v>
      </c>
      <c r="AM6" s="44">
        <v>504058</v>
      </c>
      <c r="AN6" s="119" t="str">
        <f t="shared" ref="AN6:AN15" si="17">IFERROR(IF((ABS((AL6/AM6)-1))&lt;100%,(AL6/AM6)-1,"N/A"),"")</f>
        <v>N/A</v>
      </c>
      <c r="AO6" s="48">
        <v>-5386786</v>
      </c>
      <c r="AP6" s="44">
        <v>-5897463</v>
      </c>
      <c r="AQ6" s="119">
        <f t="shared" ref="AQ6:AQ15" si="18">IFERROR(IF((ABS((AO6/AP6)-1))&lt;100%,(AO6/AP6)-1,"N/A"),"")</f>
        <v>-8.6592658571999492E-2</v>
      </c>
      <c r="AR6" s="48">
        <v>-2307057</v>
      </c>
      <c r="AS6" s="44">
        <v>-4148110</v>
      </c>
      <c r="AT6" s="119">
        <f t="shared" ref="AT6:AT15" si="19">IFERROR(IF((ABS((AR6/AS6)-1))&lt;100%,(AR6/AS6)-1,"N/A"),"")</f>
        <v>-0.44382935843070703</v>
      </c>
      <c r="AU6" s="48">
        <v>-3600165</v>
      </c>
      <c r="AV6" s="44">
        <v>-4797404</v>
      </c>
      <c r="AW6" s="119">
        <f t="shared" ref="AW6:AW15" si="20">IFERROR(IF((ABS((AU6/AV6)-1))&lt;100%,(AU6/AV6)-1,"N/A"),"")</f>
        <v>-0.24955976190456342</v>
      </c>
      <c r="AX6" s="48">
        <v>3888393</v>
      </c>
      <c r="AY6" s="44">
        <v>2722484</v>
      </c>
      <c r="AZ6" s="119">
        <f t="shared" ref="AZ6:AZ15" si="21">IFERROR(IF((ABS((AX6/AY6)-1))&lt;100%,(AX6/AY6)-1,"N/A"),"")</f>
        <v>0.42825191993782141</v>
      </c>
      <c r="BA6" s="48">
        <v>-3607977</v>
      </c>
      <c r="BB6" s="44">
        <v>-2942767</v>
      </c>
      <c r="BC6" s="119">
        <f t="shared" ref="BC6:BC15" si="22">IFERROR(IF((ABS((BA6/BB6)-1))&lt;100%,(BA6/BB6)-1,"N/A"),"")</f>
        <v>0.22604915713680351</v>
      </c>
      <c r="BD6" s="48">
        <v>-1767846</v>
      </c>
      <c r="BE6" s="44">
        <v>-810380</v>
      </c>
      <c r="BF6" s="119" t="str">
        <f t="shared" ref="BF6:BF15" si="23">IFERROR(IF((ABS((BD6/BE6)-1))&lt;100%,(BD6/BE6)-1,"N/A"),"")</f>
        <v>N/A</v>
      </c>
      <c r="BG6" s="48">
        <v>-2252534</v>
      </c>
      <c r="BH6" s="44">
        <v>-2000730</v>
      </c>
      <c r="BI6" s="119">
        <f t="shared" ref="BI6:BI15" si="24">IFERROR(IF((ABS((BG6/BH6)-1))&lt;100%,(BG6/BH6)-1,"N/A"),"")</f>
        <v>0.12585606253717385</v>
      </c>
      <c r="BJ6" s="48">
        <v>-462317</v>
      </c>
      <c r="BK6" s="44">
        <v>3170497</v>
      </c>
      <c r="BL6" s="119" t="str">
        <f t="shared" ref="BL6:BL15" si="25">IFERROR(IF((ABS((BJ6/BK6)-1))&lt;100%,(BJ6/BK6)-1,"N/A"),"")</f>
        <v>N/A</v>
      </c>
      <c r="BM6" s="48">
        <v>-1215488</v>
      </c>
      <c r="BN6" s="44">
        <v>-3607977</v>
      </c>
      <c r="BO6" s="119">
        <f t="shared" ref="BO6:BO15" si="26">IFERROR(IF((ABS((BM6/BN6)-1))&lt;100%,(BM6/BN6)-1,"N/A"),"")</f>
        <v>-0.6631109344654913</v>
      </c>
      <c r="BP6" s="48">
        <v>-1103630</v>
      </c>
      <c r="BQ6" s="44">
        <v>-1767846</v>
      </c>
      <c r="BR6" s="119">
        <f t="shared" ref="BR6:BR15" si="27">IFERROR(IF((ABS((BP6/BQ6)-1))&lt;100%,(BP6/BQ6)-1,"N/A"),"")</f>
        <v>-0.37572050959189884</v>
      </c>
      <c r="BS6" s="48">
        <v>-1229289</v>
      </c>
      <c r="BT6" s="44">
        <v>-2252534</v>
      </c>
      <c r="BU6" s="119">
        <f t="shared" ref="BU6:BU15" si="28">IFERROR(IF((ABS((BS6/BT6)-1))&lt;100%,(BS6/BT6)-1,"N/A"),"")</f>
        <v>-0.45426395339648595</v>
      </c>
      <c r="BV6" s="48">
        <v>630301</v>
      </c>
      <c r="BW6" s="44">
        <v>-462317</v>
      </c>
      <c r="BX6" s="119" t="str">
        <f t="shared" ref="BX6:BX15" si="29">IFERROR(IF((ABS((BV6/BW6)-1))&lt;100%,(BV6/BW6)-1,"N/A"),"")</f>
        <v>N/A</v>
      </c>
      <c r="BY6" s="48">
        <v>-1240492</v>
      </c>
      <c r="BZ6" s="44">
        <v>-1215488</v>
      </c>
      <c r="CA6" s="119">
        <f t="shared" ref="CA6:CA15" si="30">IFERROR(IF((ABS((BY6/BZ6)-1))&lt;100%,(BY6/BZ6)-1,"N/A"),"")</f>
        <v>2.0571161541701688E-2</v>
      </c>
      <c r="CB6" s="48">
        <v>-678203</v>
      </c>
      <c r="CC6" s="44">
        <v>-1103630</v>
      </c>
      <c r="CD6" s="119">
        <f t="shared" ref="CD6:CD15" si="31">IFERROR(IF((ABS((CB6/CC6)-1))&lt;100%,(CB6/CC6)-1,"N/A"),"")</f>
        <v>-0.38547973505613298</v>
      </c>
      <c r="CE6" s="48">
        <v>-720013</v>
      </c>
      <c r="CF6" s="44">
        <v>-1229289</v>
      </c>
      <c r="CG6" s="119">
        <f t="shared" ref="CG6:CG15" si="32">IFERROR(IF((ABS((CE6/CF6)-1))&lt;100%,(CE6/CF6)-1,"N/A"),"")</f>
        <v>-0.41428500539742896</v>
      </c>
      <c r="CH6" s="48">
        <v>1343626</v>
      </c>
      <c r="CI6" s="44">
        <v>630301</v>
      </c>
      <c r="CJ6" s="119" t="str">
        <f t="shared" ref="CJ6:CJ15" si="33">IFERROR(IF((ABS((CH6/CI6)-1))&lt;100%,(CH6/CI6)-1,"N/A"),"")</f>
        <v>N/A</v>
      </c>
      <c r="CK6" s="48">
        <v>-1181579</v>
      </c>
      <c r="CL6" s="44">
        <v>-1240492</v>
      </c>
      <c r="CM6" s="119">
        <f t="shared" ref="CM6:CM15" si="34">IFERROR(IF((ABS((CK6/CL6)-1))&lt;100%,(CK6/CL6)-1,"N/A"),"")</f>
        <v>-4.7491640413642289E-2</v>
      </c>
      <c r="CN6" s="48">
        <v>-766309</v>
      </c>
      <c r="CO6" s="44">
        <v>-678203</v>
      </c>
      <c r="CP6" s="119">
        <f t="shared" ref="CP6:CP15" si="35">IFERROR(IF((ABS((CN6/CO6)-1))&lt;100%,(CN6/CO6)-1,"N/A"),"")</f>
        <v>0.12991095586424706</v>
      </c>
      <c r="CQ6" s="48">
        <v>-795047</v>
      </c>
      <c r="CR6" s="44">
        <v>-720013</v>
      </c>
      <c r="CS6" s="119">
        <f t="shared" ref="CS6:CS15" si="36">IFERROR(IF((ABS((CQ6/CR6)-1))&lt;100%,(CQ6/CR6)-1,"N/A"),"")</f>
        <v>0.10421200728320179</v>
      </c>
      <c r="CT6" s="48">
        <v>901429</v>
      </c>
      <c r="CU6" s="44">
        <v>1343626</v>
      </c>
      <c r="CV6" s="119">
        <f t="shared" ref="CV6:CV15" si="37">IFERROR(IF((ABS((CT6/CU6)-1))&lt;100%,(CT6/CU6)-1,"N/A"),"")</f>
        <v>-0.32910720691621032</v>
      </c>
      <c r="CW6" s="48">
        <v>-844472</v>
      </c>
      <c r="CX6" s="44">
        <v>-1181579</v>
      </c>
      <c r="CY6" s="119">
        <f t="shared" ref="CY6:CY8" si="38">IFERROR(IF((ABS((CW6/CX6)-1))&lt;100%,(CW6/CX6)-1,"N/A"),"")</f>
        <v>-0.28530212537629729</v>
      </c>
      <c r="CZ6" s="48">
        <v>-414454</v>
      </c>
      <c r="DA6" s="44">
        <v>-766309</v>
      </c>
      <c r="DB6" s="119">
        <f t="shared" ref="DB6:DB8" si="39">IFERROR(IF((ABS((CZ6/DA6)-1))&lt;100%,(CZ6/DA6)-1,"N/A"),"")</f>
        <v>-0.45915551037505753</v>
      </c>
      <c r="DC6" s="48">
        <v>-333713</v>
      </c>
      <c r="DD6" s="44">
        <v>-795047</v>
      </c>
      <c r="DE6" s="119">
        <f t="shared" ref="DE6:DE7" si="40">IFERROR(IF((ABS((DC6/DD6)-1))&lt;100%,(DC6/DD6)-1,"N/A"),"")</f>
        <v>-0.58026003494133049</v>
      </c>
      <c r="DF6" s="48">
        <v>1527067</v>
      </c>
      <c r="DG6" s="44">
        <v>901429</v>
      </c>
      <c r="DH6" s="119">
        <f t="shared" ref="DH6:DH7" si="41">IFERROR(IF((ABS((DF6/DG6)-1))&lt;100%,(DF6/DG6)-1,"N/A"),"")</f>
        <v>0.69405133404849417</v>
      </c>
      <c r="DI6" s="48">
        <v>-737962</v>
      </c>
      <c r="DJ6" s="44">
        <v>-844472</v>
      </c>
      <c r="DK6" s="119">
        <f t="shared" ref="DK6:DK7" si="42">IFERROR(IF((ABS((DI6/DJ6)-1))&lt;100%,(DI6/DJ6)-1,"N/A"),"")</f>
        <v>-0.12612614746255646</v>
      </c>
      <c r="DL6" s="48">
        <v>-544532</v>
      </c>
      <c r="DM6" s="44">
        <v>-414454</v>
      </c>
      <c r="DN6" s="119">
        <f t="shared" ref="DN6:DN7" si="43">IFERROR(IF((ABS((DL6/DM6)-1))&lt;100%,(DL6/DM6)-1,"N/A"),"")</f>
        <v>0.31385388969584072</v>
      </c>
      <c r="DO6" s="48">
        <v>0</v>
      </c>
      <c r="DP6" s="44">
        <v>-333713</v>
      </c>
      <c r="DQ6" s="119" t="str">
        <f t="shared" ref="DQ6:DQ7" si="44">IFERROR(IF((ABS((DO6/DP6)-1))&lt;100%,(DO6/DP6)-1,"N/A"),"")</f>
        <v>N/A</v>
      </c>
      <c r="DR6" s="48">
        <v>0</v>
      </c>
      <c r="DS6" s="44">
        <v>1527067</v>
      </c>
      <c r="DT6" s="119" t="str">
        <f t="shared" ref="DT6:DT7" si="45">IFERROR(IF((ABS((DR6/DS6)-1))&lt;100%,(DR6/DS6)-1,"N/A"),"")</f>
        <v>N/A</v>
      </c>
      <c r="DU6" s="48">
        <v>0</v>
      </c>
      <c r="DV6" s="44">
        <v>-737962</v>
      </c>
      <c r="DW6" s="119" t="str">
        <f t="shared" ref="DW6:DW7" si="46">IFERROR(IF((ABS((DU6/DV6)-1))&lt;100%,(DU6/DV6)-1,"N/A"),"")</f>
        <v>N/A</v>
      </c>
      <c r="DX6" s="48">
        <v>0</v>
      </c>
      <c r="DY6" s="44">
        <v>-544532</v>
      </c>
      <c r="DZ6" s="119">
        <f t="shared" si="0"/>
        <v>1</v>
      </c>
      <c r="EA6" s="48">
        <v>767605</v>
      </c>
      <c r="EB6" s="44">
        <v>-824099</v>
      </c>
      <c r="EC6" s="119">
        <f t="shared" si="1"/>
        <v>1.9314475566649152</v>
      </c>
      <c r="ED6" s="48">
        <v>1836081</v>
      </c>
      <c r="EE6" s="44">
        <v>306135</v>
      </c>
      <c r="EF6" s="119">
        <f t="shared" si="2"/>
        <v>4.9976186976333974</v>
      </c>
      <c r="EG6" s="48">
        <v>120832</v>
      </c>
      <c r="EH6" s="48">
        <v>-67291</v>
      </c>
      <c r="EI6" s="119" t="str">
        <f t="shared" ref="EI6:EI7" si="47">IFERROR(IF((ABS((EG6/EH6)-1))&lt;100%,(EG6/EH6)-1,"N/A"),"")</f>
        <v>N/A</v>
      </c>
      <c r="EJ6" s="541">
        <v>580553</v>
      </c>
      <c r="EK6" s="104">
        <v>317521</v>
      </c>
      <c r="EL6" s="119">
        <f t="shared" si="3"/>
        <v>0.82839245278265061</v>
      </c>
      <c r="EM6" s="48">
        <v>767605</v>
      </c>
      <c r="EN6" s="44">
        <v>-824099</v>
      </c>
      <c r="EO6" s="119">
        <f t="shared" si="4"/>
        <v>1.9314475566649152</v>
      </c>
      <c r="EP6" s="48">
        <v>1836081</v>
      </c>
      <c r="EQ6" s="44">
        <v>306135</v>
      </c>
      <c r="ER6" s="119">
        <f t="shared" si="5"/>
        <v>4.9976186976333974</v>
      </c>
    </row>
    <row r="7" spans="1:148">
      <c r="A7" s="39" t="s">
        <v>403</v>
      </c>
      <c r="B7" s="117" t="s">
        <v>221</v>
      </c>
      <c r="C7" s="117" t="s">
        <v>222</v>
      </c>
      <c r="D7" s="117" t="s">
        <v>710</v>
      </c>
      <c r="E7" s="48">
        <v>-33026</v>
      </c>
      <c r="F7" s="44">
        <v>-144750</v>
      </c>
      <c r="G7" s="119">
        <f t="shared" si="6"/>
        <v>-0.7718411053540587</v>
      </c>
      <c r="H7" s="48">
        <v>-362828</v>
      </c>
      <c r="I7" s="44">
        <v>-124266</v>
      </c>
      <c r="J7" s="119" t="str">
        <f t="shared" si="7"/>
        <v>N/A</v>
      </c>
      <c r="K7" s="48">
        <v>-4632372</v>
      </c>
      <c r="L7" s="44">
        <v>-225641</v>
      </c>
      <c r="M7" s="119" t="str">
        <f t="shared" si="8"/>
        <v>N/A</v>
      </c>
      <c r="N7" s="48">
        <v>-5220260</v>
      </c>
      <c r="O7" s="44">
        <v>-403177</v>
      </c>
      <c r="P7" s="119" t="str">
        <f t="shared" si="9"/>
        <v>N/A</v>
      </c>
      <c r="Q7" s="48">
        <v>-412705</v>
      </c>
      <c r="R7" s="44">
        <v>-29444</v>
      </c>
      <c r="S7" s="119" t="str">
        <f t="shared" si="10"/>
        <v>N/A</v>
      </c>
      <c r="T7" s="48">
        <v>-665048</v>
      </c>
      <c r="U7" s="44">
        <v>-362792</v>
      </c>
      <c r="V7" s="119">
        <f t="shared" si="11"/>
        <v>0.83313854770777751</v>
      </c>
      <c r="W7" s="48">
        <v>-1267790</v>
      </c>
      <c r="X7" s="44">
        <v>-4632519</v>
      </c>
      <c r="Y7" s="119">
        <f t="shared" si="12"/>
        <v>-0.72632815969022468</v>
      </c>
      <c r="Z7" s="48">
        <v>-2444466</v>
      </c>
      <c r="AA7" s="44">
        <v>-5220260</v>
      </c>
      <c r="AB7" s="119">
        <f t="shared" si="13"/>
        <v>-0.53173481780600973</v>
      </c>
      <c r="AC7" s="48">
        <v>-536981</v>
      </c>
      <c r="AD7" s="44">
        <v>-393684</v>
      </c>
      <c r="AE7" s="119">
        <f t="shared" si="14"/>
        <v>0.36398990052935853</v>
      </c>
      <c r="AF7" s="48">
        <v>-842835</v>
      </c>
      <c r="AG7" s="44">
        <v>-665048</v>
      </c>
      <c r="AH7" s="119">
        <f t="shared" si="15"/>
        <v>0.26732957621104037</v>
      </c>
      <c r="AI7" s="48">
        <v>-1454124</v>
      </c>
      <c r="AJ7" s="44">
        <v>-1267790</v>
      </c>
      <c r="AK7" s="119">
        <f t="shared" si="16"/>
        <v>0.14697544546021035</v>
      </c>
      <c r="AL7" s="48">
        <v>-1953254</v>
      </c>
      <c r="AM7" s="44">
        <v>-2444466</v>
      </c>
      <c r="AN7" s="119">
        <f t="shared" si="17"/>
        <v>-0.20094859163514645</v>
      </c>
      <c r="AO7" s="48">
        <v>-449949</v>
      </c>
      <c r="AP7" s="44">
        <v>-176739</v>
      </c>
      <c r="AQ7" s="119" t="str">
        <f t="shared" si="18"/>
        <v>N/A</v>
      </c>
      <c r="AR7" s="48">
        <v>-1017091</v>
      </c>
      <c r="AS7" s="44">
        <v>-492969</v>
      </c>
      <c r="AT7" s="119" t="str">
        <f t="shared" si="19"/>
        <v>N/A</v>
      </c>
      <c r="AU7" s="48">
        <v>-1763246</v>
      </c>
      <c r="AV7" s="44">
        <v>-1146322</v>
      </c>
      <c r="AW7" s="119">
        <f t="shared" si="20"/>
        <v>0.53817688223727722</v>
      </c>
      <c r="AX7" s="48">
        <v>-3142935</v>
      </c>
      <c r="AY7" s="44">
        <v>-1815962</v>
      </c>
      <c r="AZ7" s="119">
        <f t="shared" si="21"/>
        <v>0.73072729495440991</v>
      </c>
      <c r="BA7" s="48">
        <v>-481225</v>
      </c>
      <c r="BB7" s="44">
        <v>-363578</v>
      </c>
      <c r="BC7" s="119">
        <f t="shared" si="22"/>
        <v>0.32358118478015729</v>
      </c>
      <c r="BD7" s="48">
        <v>887349</v>
      </c>
      <c r="BE7" s="44">
        <v>-814906</v>
      </c>
      <c r="BF7" s="119" t="str">
        <f t="shared" si="23"/>
        <v>N/A</v>
      </c>
      <c r="BG7" s="48">
        <v>-36108</v>
      </c>
      <c r="BH7" s="44">
        <v>-1418905</v>
      </c>
      <c r="BI7" s="119">
        <f t="shared" si="24"/>
        <v>-0.97455220751213079</v>
      </c>
      <c r="BJ7" s="48">
        <v>-6734779</v>
      </c>
      <c r="BK7" s="44">
        <v>-2663402</v>
      </c>
      <c r="BL7" s="119" t="str">
        <f t="shared" si="25"/>
        <v>N/A</v>
      </c>
      <c r="BM7" s="48">
        <v>-51536</v>
      </c>
      <c r="BN7" s="44">
        <v>-481225</v>
      </c>
      <c r="BO7" s="119">
        <f t="shared" si="26"/>
        <v>-0.89290664450101298</v>
      </c>
      <c r="BP7" s="48">
        <v>-120906</v>
      </c>
      <c r="BQ7" s="44">
        <v>887349</v>
      </c>
      <c r="BR7" s="119" t="str">
        <f t="shared" si="27"/>
        <v>N/A</v>
      </c>
      <c r="BS7" s="48">
        <v>-187072</v>
      </c>
      <c r="BT7" s="44">
        <v>-36108</v>
      </c>
      <c r="BU7" s="119" t="str">
        <f t="shared" si="28"/>
        <v>N/A</v>
      </c>
      <c r="BV7" s="48">
        <v>-273926</v>
      </c>
      <c r="BW7" s="44">
        <v>-6734779</v>
      </c>
      <c r="BX7" s="119">
        <f t="shared" si="29"/>
        <v>-0.95932665348038892</v>
      </c>
      <c r="BY7" s="48">
        <v>-232437</v>
      </c>
      <c r="BZ7" s="44">
        <v>-51536</v>
      </c>
      <c r="CA7" s="119" t="str">
        <f t="shared" si="30"/>
        <v>N/A</v>
      </c>
      <c r="CB7" s="48">
        <v>-286921</v>
      </c>
      <c r="CC7" s="44">
        <v>-120906</v>
      </c>
      <c r="CD7" s="119" t="str">
        <f t="shared" si="31"/>
        <v>N/A</v>
      </c>
      <c r="CE7" s="48">
        <v>-389329</v>
      </c>
      <c r="CF7" s="44">
        <v>-187072</v>
      </c>
      <c r="CG7" s="119" t="str">
        <f t="shared" si="32"/>
        <v>N/A</v>
      </c>
      <c r="CH7" s="48">
        <v>-480185</v>
      </c>
      <c r="CI7" s="44">
        <v>-273926</v>
      </c>
      <c r="CJ7" s="119">
        <f t="shared" si="33"/>
        <v>0.75297343078057577</v>
      </c>
      <c r="CK7" s="48">
        <v>-79314</v>
      </c>
      <c r="CL7" s="44">
        <v>-232437</v>
      </c>
      <c r="CM7" s="119">
        <f t="shared" si="34"/>
        <v>-0.6587720543631177</v>
      </c>
      <c r="CN7" s="48">
        <v>-147165</v>
      </c>
      <c r="CO7" s="44">
        <v>-286921</v>
      </c>
      <c r="CP7" s="119">
        <f t="shared" si="35"/>
        <v>-0.48708878053540872</v>
      </c>
      <c r="CQ7" s="48">
        <v>-308321</v>
      </c>
      <c r="CR7" s="44">
        <v>-389329</v>
      </c>
      <c r="CS7" s="119">
        <f t="shared" si="36"/>
        <v>-0.20807080900729202</v>
      </c>
      <c r="CT7" s="48">
        <v>-529929</v>
      </c>
      <c r="CU7" s="44">
        <v>-480185</v>
      </c>
      <c r="CV7" s="119">
        <f t="shared" si="37"/>
        <v>0.10359340670783146</v>
      </c>
      <c r="CW7" s="48">
        <v>-166114</v>
      </c>
      <c r="CX7" s="44">
        <v>-79314</v>
      </c>
      <c r="CY7" s="119" t="str">
        <f t="shared" si="38"/>
        <v>N/A</v>
      </c>
      <c r="CZ7" s="48">
        <v>-269014</v>
      </c>
      <c r="DA7" s="44">
        <v>-147165</v>
      </c>
      <c r="DB7" s="119">
        <f t="shared" si="39"/>
        <v>0.82797540175992923</v>
      </c>
      <c r="DC7" s="48">
        <v>-458597</v>
      </c>
      <c r="DD7" s="44">
        <v>-308321</v>
      </c>
      <c r="DE7" s="119">
        <f t="shared" si="40"/>
        <v>0.48740111766632821</v>
      </c>
      <c r="DF7" s="48">
        <v>-587503</v>
      </c>
      <c r="DG7" s="44">
        <v>-529929</v>
      </c>
      <c r="DH7" s="119">
        <f t="shared" si="41"/>
        <v>0.10864474297500237</v>
      </c>
      <c r="DI7" s="48">
        <v>-146892</v>
      </c>
      <c r="DJ7" s="44">
        <v>-166114</v>
      </c>
      <c r="DK7" s="119">
        <f t="shared" si="42"/>
        <v>-0.11571571330532049</v>
      </c>
      <c r="DL7" s="48">
        <v>-226680</v>
      </c>
      <c r="DM7" s="44">
        <v>-269014</v>
      </c>
      <c r="DN7" s="119">
        <f t="shared" si="43"/>
        <v>-0.15736727456563604</v>
      </c>
      <c r="DO7" s="48">
        <v>0</v>
      </c>
      <c r="DP7" s="44">
        <v>-458597</v>
      </c>
      <c r="DQ7" s="119" t="str">
        <f t="shared" si="44"/>
        <v>N/A</v>
      </c>
      <c r="DR7" s="48">
        <v>0</v>
      </c>
      <c r="DS7" s="44">
        <v>-587503</v>
      </c>
      <c r="DT7" s="119" t="str">
        <f t="shared" si="45"/>
        <v>N/A</v>
      </c>
      <c r="DU7" s="48">
        <v>0</v>
      </c>
      <c r="DV7" s="44">
        <v>-146892</v>
      </c>
      <c r="DW7" s="119" t="str">
        <f t="shared" si="46"/>
        <v>N/A</v>
      </c>
      <c r="DX7" s="48">
        <v>0</v>
      </c>
      <c r="DY7" s="44">
        <v>-226680</v>
      </c>
      <c r="DZ7" s="119">
        <f t="shared" si="0"/>
        <v>1</v>
      </c>
      <c r="EA7" s="48">
        <v>-121452</v>
      </c>
      <c r="EB7" s="44">
        <v>-319874</v>
      </c>
      <c r="EC7" s="119">
        <f t="shared" si="1"/>
        <v>-0.62031299824305819</v>
      </c>
      <c r="ED7" s="48">
        <v>-218059</v>
      </c>
      <c r="EE7" s="44">
        <v>-403595</v>
      </c>
      <c r="EF7" s="119">
        <f t="shared" si="2"/>
        <v>-0.45970837101549822</v>
      </c>
      <c r="EG7" s="48">
        <v>-69137</v>
      </c>
      <c r="EH7" s="48">
        <v>-38760</v>
      </c>
      <c r="EI7" s="119">
        <f t="shared" si="47"/>
        <v>0.7837203302373581</v>
      </c>
      <c r="EJ7" s="541">
        <v>-122555</v>
      </c>
      <c r="EK7" s="104">
        <v>-70583</v>
      </c>
      <c r="EL7" s="119">
        <f t="shared" si="3"/>
        <v>0.73632461074196331</v>
      </c>
      <c r="EM7" s="48">
        <v>-121452</v>
      </c>
      <c r="EN7" s="44">
        <v>-319874</v>
      </c>
      <c r="EO7" s="119">
        <f t="shared" si="4"/>
        <v>-0.62031299824305819</v>
      </c>
      <c r="EP7" s="48">
        <v>-218059</v>
      </c>
      <c r="EQ7" s="44">
        <v>-403595</v>
      </c>
      <c r="ER7" s="119">
        <f t="shared" si="5"/>
        <v>-0.45970837101549822</v>
      </c>
    </row>
    <row r="8" spans="1:148">
      <c r="A8" s="39" t="s">
        <v>404</v>
      </c>
      <c r="B8" s="117" t="s">
        <v>223</v>
      </c>
      <c r="C8" s="117" t="s">
        <v>226</v>
      </c>
      <c r="D8" s="117" t="s">
        <v>711</v>
      </c>
      <c r="E8" s="48">
        <v>-97865</v>
      </c>
      <c r="F8" s="44">
        <v>-30586</v>
      </c>
      <c r="G8" s="119" t="str">
        <f t="shared" si="6"/>
        <v>N/A</v>
      </c>
      <c r="H8" s="48">
        <v>-284157</v>
      </c>
      <c r="I8" s="44">
        <v>-222158</v>
      </c>
      <c r="J8" s="119">
        <f t="shared" si="7"/>
        <v>0.27907615300821931</v>
      </c>
      <c r="K8" s="48">
        <v>4338529</v>
      </c>
      <c r="L8" s="44">
        <v>-284678</v>
      </c>
      <c r="M8" s="119" t="str">
        <f t="shared" si="8"/>
        <v>N/A</v>
      </c>
      <c r="N8" s="48">
        <v>2506692</v>
      </c>
      <c r="O8" s="44">
        <v>-355982</v>
      </c>
      <c r="P8" s="119" t="str">
        <f t="shared" si="9"/>
        <v>N/A</v>
      </c>
      <c r="Q8" s="48">
        <v>1648265</v>
      </c>
      <c r="R8" s="44">
        <v>-66860</v>
      </c>
      <c r="S8" s="119" t="str">
        <f t="shared" si="10"/>
        <v>N/A</v>
      </c>
      <c r="T8" s="48">
        <v>1055387</v>
      </c>
      <c r="U8" s="44">
        <v>-301894</v>
      </c>
      <c r="V8" s="119" t="str">
        <f t="shared" si="11"/>
        <v>N/A</v>
      </c>
      <c r="W8" s="48">
        <v>936387</v>
      </c>
      <c r="X8" s="44">
        <v>4318694</v>
      </c>
      <c r="Y8" s="119">
        <f t="shared" si="12"/>
        <v>-0.78317820155815621</v>
      </c>
      <c r="Z8" s="48">
        <v>809216</v>
      </c>
      <c r="AA8" s="44">
        <v>2493205</v>
      </c>
      <c r="AB8" s="119">
        <f t="shared" si="13"/>
        <v>-0.6754314226066449</v>
      </c>
      <c r="AC8" s="48">
        <v>-997824</v>
      </c>
      <c r="AD8" s="44">
        <v>1648535</v>
      </c>
      <c r="AE8" s="119" t="str">
        <f t="shared" si="14"/>
        <v>N/A</v>
      </c>
      <c r="AF8" s="48">
        <v>-1189732</v>
      </c>
      <c r="AG8" s="44">
        <v>1055391</v>
      </c>
      <c r="AH8" s="119" t="str">
        <f t="shared" si="15"/>
        <v>N/A</v>
      </c>
      <c r="AI8" s="48">
        <v>-1570856</v>
      </c>
      <c r="AJ8" s="44">
        <v>936387</v>
      </c>
      <c r="AK8" s="119" t="str">
        <f t="shared" si="16"/>
        <v>N/A</v>
      </c>
      <c r="AL8" s="48">
        <v>-2392797</v>
      </c>
      <c r="AM8" s="44">
        <v>809216</v>
      </c>
      <c r="AN8" s="119" t="str">
        <f t="shared" si="17"/>
        <v>N/A</v>
      </c>
      <c r="AO8" s="48">
        <v>596259</v>
      </c>
      <c r="AP8" s="44">
        <v>-933696</v>
      </c>
      <c r="AQ8" s="119" t="str">
        <f t="shared" si="18"/>
        <v>N/A</v>
      </c>
      <c r="AR8" s="48">
        <v>410163</v>
      </c>
      <c r="AS8" s="44">
        <v>-1111697</v>
      </c>
      <c r="AT8" s="119" t="str">
        <f t="shared" si="19"/>
        <v>N/A</v>
      </c>
      <c r="AU8" s="48">
        <v>970110</v>
      </c>
      <c r="AV8" s="44">
        <v>-1432541</v>
      </c>
      <c r="AW8" s="119" t="str">
        <f t="shared" si="20"/>
        <v>N/A</v>
      </c>
      <c r="AX8" s="48">
        <v>300065</v>
      </c>
      <c r="AY8" s="44">
        <v>-2158006</v>
      </c>
      <c r="AZ8" s="119" t="str">
        <f t="shared" si="21"/>
        <v>N/A</v>
      </c>
      <c r="BA8" s="48">
        <v>933861</v>
      </c>
      <c r="BB8" s="44">
        <v>670217</v>
      </c>
      <c r="BC8" s="119">
        <f t="shared" si="22"/>
        <v>0.39337110219525906</v>
      </c>
      <c r="BD8" s="48">
        <v>186305</v>
      </c>
      <c r="BE8" s="44">
        <v>895301</v>
      </c>
      <c r="BF8" s="119">
        <f t="shared" si="23"/>
        <v>-0.79190797284935455</v>
      </c>
      <c r="BG8" s="48">
        <v>7893876</v>
      </c>
      <c r="BH8" s="44">
        <v>1550493</v>
      </c>
      <c r="BI8" s="119" t="str">
        <f t="shared" si="24"/>
        <v>N/A</v>
      </c>
      <c r="BJ8" s="48">
        <v>3977780</v>
      </c>
      <c r="BK8" s="44">
        <v>414804</v>
      </c>
      <c r="BL8" s="119" t="str">
        <f t="shared" si="25"/>
        <v>N/A</v>
      </c>
      <c r="BM8" s="48">
        <v>757773</v>
      </c>
      <c r="BN8" s="44">
        <v>933861</v>
      </c>
      <c r="BO8" s="119">
        <f t="shared" si="26"/>
        <v>-0.18855911104543399</v>
      </c>
      <c r="BP8" s="48">
        <v>146856</v>
      </c>
      <c r="BQ8" s="44">
        <v>186305</v>
      </c>
      <c r="BR8" s="119">
        <f t="shared" si="27"/>
        <v>-0.2117441829258474</v>
      </c>
      <c r="BS8" s="48">
        <v>-54559</v>
      </c>
      <c r="BT8" s="44">
        <v>7893876</v>
      </c>
      <c r="BU8" s="119" t="str">
        <f t="shared" si="28"/>
        <v>N/A</v>
      </c>
      <c r="BV8" s="48">
        <v>-469470</v>
      </c>
      <c r="BW8" s="44">
        <v>3977780</v>
      </c>
      <c r="BX8" s="119" t="str">
        <f t="shared" si="29"/>
        <v>N/A</v>
      </c>
      <c r="BY8" s="48">
        <v>-43219</v>
      </c>
      <c r="BZ8" s="44">
        <v>757773</v>
      </c>
      <c r="CA8" s="119" t="str">
        <f t="shared" si="30"/>
        <v>N/A</v>
      </c>
      <c r="CB8" s="48">
        <v>-135919</v>
      </c>
      <c r="CC8" s="44">
        <v>146856</v>
      </c>
      <c r="CD8" s="119" t="str">
        <f t="shared" si="31"/>
        <v>N/A</v>
      </c>
      <c r="CE8" s="48">
        <v>-355572</v>
      </c>
      <c r="CF8" s="44">
        <v>-54559</v>
      </c>
      <c r="CG8" s="119" t="str">
        <f t="shared" si="32"/>
        <v>N/A</v>
      </c>
      <c r="CH8" s="48">
        <v>-753074</v>
      </c>
      <c r="CI8" s="44">
        <v>-469470</v>
      </c>
      <c r="CJ8" s="119">
        <f t="shared" si="33"/>
        <v>0.60409397831597333</v>
      </c>
      <c r="CK8" s="48">
        <v>-135943</v>
      </c>
      <c r="CL8" s="44">
        <v>-43219</v>
      </c>
      <c r="CM8" s="119" t="str">
        <f t="shared" si="34"/>
        <v>N/A</v>
      </c>
      <c r="CN8" s="48">
        <v>-416969</v>
      </c>
      <c r="CO8" s="44">
        <v>-135919</v>
      </c>
      <c r="CP8" s="119" t="str">
        <f t="shared" si="35"/>
        <v>N/A</v>
      </c>
      <c r="CQ8" s="48">
        <v>-308111</v>
      </c>
      <c r="CR8" s="44">
        <v>-355572</v>
      </c>
      <c r="CS8" s="119">
        <f t="shared" si="36"/>
        <v>-0.13347788914762693</v>
      </c>
      <c r="CT8" s="48">
        <v>-1235821</v>
      </c>
      <c r="CU8" s="44">
        <v>-753074</v>
      </c>
      <c r="CV8" s="119">
        <f t="shared" si="37"/>
        <v>0.64103527674571148</v>
      </c>
      <c r="CW8" s="48">
        <v>278012</v>
      </c>
      <c r="CX8" s="44">
        <v>-135943</v>
      </c>
      <c r="CY8" s="119" t="str">
        <f t="shared" si="38"/>
        <v>N/A</v>
      </c>
      <c r="CZ8" s="48">
        <v>397152</v>
      </c>
      <c r="DA8" s="44">
        <v>-416969</v>
      </c>
      <c r="DB8" s="119" t="str">
        <f t="shared" si="39"/>
        <v>N/A</v>
      </c>
      <c r="DC8" s="48">
        <v>237336</v>
      </c>
      <c r="DD8" s="44">
        <v>-308111</v>
      </c>
      <c r="DE8" s="119">
        <f>IFERROR(IF((ABS((DC8/DD8)-1))&lt;200%,(DC8/DD8)-1,"N/A"),"")</f>
        <v>-1.7702938226807872</v>
      </c>
      <c r="DF8" s="48">
        <v>-1034390</v>
      </c>
      <c r="DG8" s="44">
        <v>-1235821</v>
      </c>
      <c r="DH8" s="119">
        <f>IFERROR(IF((ABS((DF8/DG8)-1))&lt;200%,(DF8/DG8)-1,"N/A"),"")</f>
        <v>-0.16299366979522112</v>
      </c>
      <c r="DI8" s="48">
        <v>778350</v>
      </c>
      <c r="DJ8" s="44">
        <v>278012</v>
      </c>
      <c r="DK8" s="119">
        <f>IFERROR(IF((ABS((DI8/DJ8)-1))&lt;200%,(DI8/DJ8)-1,"N/A"),"")</f>
        <v>1.7996992935556739</v>
      </c>
      <c r="DL8" s="48">
        <v>526868</v>
      </c>
      <c r="DM8" s="44">
        <v>397152</v>
      </c>
      <c r="DN8" s="119">
        <f>IFERROR(IF((ABS((DL8/DM8)-1))&lt;200%,(DL8/DM8)-1,"N/A"),"")</f>
        <v>0.32661550237692372</v>
      </c>
      <c r="DO8" s="48">
        <v>0</v>
      </c>
      <c r="DP8" s="44">
        <v>237336</v>
      </c>
      <c r="DQ8" s="119">
        <f>IFERROR(IF((ABS((DO8/DP8)-1))&lt;200%,(DO8/DP8)-1,"N/A"),"")</f>
        <v>-1</v>
      </c>
      <c r="DR8" s="48">
        <v>0</v>
      </c>
      <c r="DS8" s="44">
        <v>-1034390</v>
      </c>
      <c r="DT8" s="119">
        <f>IFERROR(IF((ABS((DR8/DS8)-1))&lt;200%,(DR8/DS8)-1,"N/A"),"")</f>
        <v>-1</v>
      </c>
      <c r="DU8" s="48">
        <v>0</v>
      </c>
      <c r="DV8" s="44">
        <v>778350</v>
      </c>
      <c r="DW8" s="119">
        <f>IFERROR(IF((ABS((DU8/DV8)-1))&lt;200%,(DU8/DV8)-1,"N/A"),"")</f>
        <v>-1</v>
      </c>
      <c r="DX8" s="48">
        <v>0</v>
      </c>
      <c r="DY8" s="44">
        <v>526868</v>
      </c>
      <c r="DZ8" s="119">
        <f t="shared" si="0"/>
        <v>-1</v>
      </c>
      <c r="EA8" s="48">
        <v>-671521</v>
      </c>
      <c r="EB8" s="44">
        <v>515111</v>
      </c>
      <c r="EC8" s="119">
        <f t="shared" si="1"/>
        <v>-2.3036432924165857</v>
      </c>
      <c r="ED8" s="48">
        <v>-930601</v>
      </c>
      <c r="EE8" s="44">
        <v>-68939</v>
      </c>
      <c r="EF8" s="119">
        <f t="shared" si="2"/>
        <v>12.498904828906715</v>
      </c>
      <c r="EG8" s="48">
        <v>-666539</v>
      </c>
      <c r="EH8" s="48">
        <v>-244037</v>
      </c>
      <c r="EI8" s="119">
        <f>IFERROR(IF((ABS((EG8/EH8)-1))&lt;200%,(EG8/EH8)-1,"N/A"),"")</f>
        <v>1.7313030401127696</v>
      </c>
      <c r="EJ8" s="541">
        <v>-1028682</v>
      </c>
      <c r="EK8" s="104">
        <v>-271190</v>
      </c>
      <c r="EL8" s="119">
        <f t="shared" si="3"/>
        <v>2.793215089051956</v>
      </c>
      <c r="EM8" s="48">
        <v>-671521</v>
      </c>
      <c r="EN8" s="44">
        <v>515111</v>
      </c>
      <c r="EO8" s="119">
        <f t="shared" si="4"/>
        <v>-2.3036432924165857</v>
      </c>
      <c r="EP8" s="48">
        <v>-930601</v>
      </c>
      <c r="EQ8" s="44">
        <v>-68939</v>
      </c>
      <c r="ER8" s="119">
        <f t="shared" si="5"/>
        <v>12.498904828906715</v>
      </c>
    </row>
    <row r="9" spans="1:148">
      <c r="A9" s="39" t="s">
        <v>405</v>
      </c>
      <c r="B9" s="368" t="s">
        <v>715</v>
      </c>
      <c r="C9" s="368" t="s">
        <v>88</v>
      </c>
      <c r="D9" s="368" t="s">
        <v>712</v>
      </c>
      <c r="E9" s="370">
        <v>-739798</v>
      </c>
      <c r="F9" s="372">
        <v>-545703</v>
      </c>
      <c r="G9" s="373">
        <f t="shared" si="6"/>
        <v>0.3556788216300808</v>
      </c>
      <c r="H9" s="370">
        <v>-985195</v>
      </c>
      <c r="I9" s="372">
        <v>-378830</v>
      </c>
      <c r="J9" s="373" t="str">
        <f t="shared" si="7"/>
        <v>N/A</v>
      </c>
      <c r="K9" s="370">
        <v>1879495</v>
      </c>
      <c r="L9" s="372">
        <v>-599488</v>
      </c>
      <c r="M9" s="373" t="str">
        <f t="shared" si="8"/>
        <v>N/A</v>
      </c>
      <c r="N9" s="370">
        <v>7175421</v>
      </c>
      <c r="O9" s="372">
        <v>188026</v>
      </c>
      <c r="P9" s="373" t="str">
        <f t="shared" si="9"/>
        <v>N/A</v>
      </c>
      <c r="Q9" s="370">
        <v>-5821910</v>
      </c>
      <c r="R9" s="372">
        <v>-732160</v>
      </c>
      <c r="S9" s="373" t="str">
        <f t="shared" si="10"/>
        <v>N/A</v>
      </c>
      <c r="T9" s="370">
        <v>-6638302</v>
      </c>
      <c r="U9" s="372">
        <v>-1020455</v>
      </c>
      <c r="V9" s="373" t="str">
        <f t="shared" si="11"/>
        <v>N/A</v>
      </c>
      <c r="W9" s="370">
        <v>-6668298</v>
      </c>
      <c r="X9" s="372">
        <v>1871619</v>
      </c>
      <c r="Y9" s="373" t="str">
        <f t="shared" si="12"/>
        <v>N/A</v>
      </c>
      <c r="Z9" s="370">
        <v>-1522105</v>
      </c>
      <c r="AA9" s="372">
        <v>7125600</v>
      </c>
      <c r="AB9" s="373" t="str">
        <f t="shared" si="13"/>
        <v>N/A</v>
      </c>
      <c r="AC9" s="370">
        <v>-7029648</v>
      </c>
      <c r="AD9" s="372">
        <v>-5833010</v>
      </c>
      <c r="AE9" s="373">
        <f t="shared" si="14"/>
        <v>0.20514931399054692</v>
      </c>
      <c r="AF9" s="370">
        <v>-5768012</v>
      </c>
      <c r="AG9" s="372">
        <v>-6638298</v>
      </c>
      <c r="AH9" s="373">
        <f t="shared" si="15"/>
        <v>-0.13110077311985691</v>
      </c>
      <c r="AI9" s="370">
        <v>-7310871</v>
      </c>
      <c r="AJ9" s="372">
        <v>-6668298</v>
      </c>
      <c r="AK9" s="373">
        <f t="shared" si="16"/>
        <v>9.6362370128029617E-2</v>
      </c>
      <c r="AL9" s="370">
        <v>-1202869</v>
      </c>
      <c r="AM9" s="372">
        <v>-1522105</v>
      </c>
      <c r="AN9" s="373">
        <f t="shared" si="17"/>
        <v>-0.20973323128167898</v>
      </c>
      <c r="AO9" s="370">
        <v>-5240476</v>
      </c>
      <c r="AP9" s="372">
        <v>-7007898</v>
      </c>
      <c r="AQ9" s="373">
        <f t="shared" si="18"/>
        <v>-0.2522042986356251</v>
      </c>
      <c r="AR9" s="370">
        <f>SUM(AR6:AR8)</f>
        <v>-2913985</v>
      </c>
      <c r="AS9" s="372">
        <f>SUM(AS6:AS8)</f>
        <v>-5752776</v>
      </c>
      <c r="AT9" s="373">
        <f t="shared" si="19"/>
        <v>-0.49346454650763383</v>
      </c>
      <c r="AU9" s="370">
        <f>SUM(AU6:AU8)</f>
        <v>-4393301</v>
      </c>
      <c r="AV9" s="372">
        <v>-7376267</v>
      </c>
      <c r="AW9" s="373">
        <f t="shared" si="20"/>
        <v>-0.40440049146810986</v>
      </c>
      <c r="AX9" s="370">
        <f>SUM(AX6:AX8)</f>
        <v>1045523</v>
      </c>
      <c r="AY9" s="372">
        <v>-1251484</v>
      </c>
      <c r="AZ9" s="373" t="str">
        <f t="shared" si="21"/>
        <v>N/A</v>
      </c>
      <c r="BA9" s="370">
        <v>-3155341</v>
      </c>
      <c r="BB9" s="372">
        <v>-2636128</v>
      </c>
      <c r="BC9" s="373">
        <f t="shared" si="22"/>
        <v>0.19696046625960495</v>
      </c>
      <c r="BD9" s="370">
        <f>SUM(BD6:BD8)</f>
        <v>-694192</v>
      </c>
      <c r="BE9" s="372">
        <f>SUM(BE6:BE8)</f>
        <v>-729985</v>
      </c>
      <c r="BF9" s="373">
        <f t="shared" si="23"/>
        <v>-4.9032514366733615E-2</v>
      </c>
      <c r="BG9" s="370">
        <v>5605234</v>
      </c>
      <c r="BH9" s="372">
        <v>-1869142</v>
      </c>
      <c r="BI9" s="373" t="str">
        <f t="shared" si="24"/>
        <v>N/A</v>
      </c>
      <c r="BJ9" s="370">
        <v>-3219316</v>
      </c>
      <c r="BK9" s="372">
        <v>921899</v>
      </c>
      <c r="BL9" s="373" t="str">
        <f t="shared" si="25"/>
        <v>N/A</v>
      </c>
      <c r="BM9" s="370">
        <v>-509251</v>
      </c>
      <c r="BN9" s="372">
        <v>-3155341</v>
      </c>
      <c r="BO9" s="373">
        <f t="shared" si="26"/>
        <v>-0.8386066672350152</v>
      </c>
      <c r="BP9" s="370">
        <v>-1077680</v>
      </c>
      <c r="BQ9" s="372">
        <v>-694192</v>
      </c>
      <c r="BR9" s="373">
        <f t="shared" si="27"/>
        <v>0.55242353700417168</v>
      </c>
      <c r="BS9" s="370">
        <v>-1470920</v>
      </c>
      <c r="BT9" s="372">
        <v>5605234</v>
      </c>
      <c r="BU9" s="373" t="str">
        <f t="shared" si="28"/>
        <v>N/A</v>
      </c>
      <c r="BV9" s="370">
        <v>-113095</v>
      </c>
      <c r="BW9" s="372">
        <v>-3219316</v>
      </c>
      <c r="BX9" s="373">
        <f t="shared" si="29"/>
        <v>-0.96486986676672937</v>
      </c>
      <c r="BY9" s="370">
        <v>-1516148</v>
      </c>
      <c r="BZ9" s="372">
        <v>-509251</v>
      </c>
      <c r="CA9" s="373" t="str">
        <f t="shared" si="30"/>
        <v>N/A</v>
      </c>
      <c r="CB9" s="370">
        <v>-1101043</v>
      </c>
      <c r="CC9" s="372">
        <v>-1077680</v>
      </c>
      <c r="CD9" s="373">
        <f t="shared" si="31"/>
        <v>2.1678977061836635E-2</v>
      </c>
      <c r="CE9" s="370">
        <v>-1464914</v>
      </c>
      <c r="CF9" s="372">
        <v>-1470920</v>
      </c>
      <c r="CG9" s="373">
        <f t="shared" si="32"/>
        <v>-4.0831588393658302E-3</v>
      </c>
      <c r="CH9" s="370">
        <v>110367</v>
      </c>
      <c r="CI9" s="372">
        <v>-113095</v>
      </c>
      <c r="CJ9" s="373" t="str">
        <f t="shared" si="33"/>
        <v>N/A</v>
      </c>
      <c r="CK9" s="370">
        <v>-1396836</v>
      </c>
      <c r="CL9" s="372">
        <v>-1516148</v>
      </c>
      <c r="CM9" s="373">
        <f t="shared" si="34"/>
        <v>-7.8694164421942991E-2</v>
      </c>
      <c r="CN9" s="370">
        <v>-1330443</v>
      </c>
      <c r="CO9" s="372">
        <v>-1101043</v>
      </c>
      <c r="CP9" s="373">
        <f t="shared" si="35"/>
        <v>0.2083479028521138</v>
      </c>
      <c r="CQ9" s="370">
        <v>-1411479</v>
      </c>
      <c r="CR9" s="372">
        <v>-1464914</v>
      </c>
      <c r="CS9" s="373">
        <f t="shared" si="36"/>
        <v>-3.6476544015553114E-2</v>
      </c>
      <c r="CT9" s="370">
        <v>-864321</v>
      </c>
      <c r="CU9" s="372">
        <v>110367</v>
      </c>
      <c r="CV9" s="373">
        <f>IFERROR(IF((ABS((CT9/CU9)-1))&lt;1000%,(CT9/CU9)-1,"N/A"),"")</f>
        <v>-8.8313354535323061</v>
      </c>
      <c r="CW9" s="370">
        <v>-732574</v>
      </c>
      <c r="CX9" s="372">
        <v>-1396836</v>
      </c>
      <c r="CY9" s="373">
        <f>IFERROR(IF((ABS((CW9/CX9)-1))&lt;1000%,(CW9/CX9)-1,"N/A"),"")</f>
        <v>-0.47554759470689467</v>
      </c>
      <c r="CZ9" s="370">
        <v>-286316</v>
      </c>
      <c r="DA9" s="372">
        <v>-1330443</v>
      </c>
      <c r="DB9" s="373">
        <f>IFERROR(IF((ABS((CZ9/DA9)-1))&lt;1000%,(CZ9/DA9)-1,"N/A"),"")</f>
        <v>-0.78479649259682671</v>
      </c>
      <c r="DC9" s="370">
        <v>-554974</v>
      </c>
      <c r="DD9" s="372">
        <v>-1411479</v>
      </c>
      <c r="DE9" s="373">
        <f>IFERROR(IF((ABS((DC9/DD9)-1))&lt;1000%,(DC9/DD9)-1,"N/A"),"")</f>
        <v>-0.6068138456186738</v>
      </c>
      <c r="DF9" s="370">
        <v>-94826</v>
      </c>
      <c r="DG9" s="372">
        <v>-864321</v>
      </c>
      <c r="DH9" s="373">
        <f>IFERROR(IF((ABS((DF9/DG9)-1))&lt;1000%,(DF9/DG9)-1,"N/A"),"")</f>
        <v>-0.89028844607501145</v>
      </c>
      <c r="DI9" s="370">
        <v>-106504</v>
      </c>
      <c r="DJ9" s="372">
        <v>-732574</v>
      </c>
      <c r="DK9" s="373">
        <f>IFERROR(IF((ABS((DI9/DJ9)-1))&lt;1000%,(DI9/DJ9)-1,"N/A"),"")</f>
        <v>-0.85461673496465884</v>
      </c>
      <c r="DL9" s="370">
        <v>-244344</v>
      </c>
      <c r="DM9" s="372">
        <v>-286316</v>
      </c>
      <c r="DN9" s="373">
        <f>IFERROR(IF((ABS((DL9/DM9)-1))&lt;1000%,(DL9/DM9)-1,"N/A"),"")</f>
        <v>-0.14659327456376869</v>
      </c>
      <c r="DO9" s="370">
        <v>0</v>
      </c>
      <c r="DP9" s="372">
        <v>-554974</v>
      </c>
      <c r="DQ9" s="373">
        <f>IFERROR(IF((ABS((DO9/DP9)-1))&lt;1000%,(DO9/DP9)-1,"N/A"),"")</f>
        <v>-1</v>
      </c>
      <c r="DR9" s="370">
        <v>0</v>
      </c>
      <c r="DS9" s="372">
        <v>-94826</v>
      </c>
      <c r="DT9" s="373">
        <f>IFERROR(IF((ABS((DR9/DS9)-1))&lt;1000%,(DR9/DS9)-1,"N/A"),"")</f>
        <v>-1</v>
      </c>
      <c r="DU9" s="370">
        <v>0</v>
      </c>
      <c r="DV9" s="372">
        <v>-106504</v>
      </c>
      <c r="DW9" s="373">
        <f>IFERROR(IF((ABS((DU9/DV9)-1))&lt;1000%,(DU9/DV9)-1,"N/A"),"")</f>
        <v>-1</v>
      </c>
      <c r="DX9" s="370">
        <v>0</v>
      </c>
      <c r="DY9" s="372">
        <v>-244344</v>
      </c>
      <c r="DZ9" s="373">
        <f t="shared" si="0"/>
        <v>1</v>
      </c>
      <c r="EA9" s="370">
        <v>-25368</v>
      </c>
      <c r="EB9" s="372">
        <v>-628862</v>
      </c>
      <c r="EC9" s="373">
        <f t="shared" si="1"/>
        <v>-0.95966046604819499</v>
      </c>
      <c r="ED9" s="370">
        <v>687421</v>
      </c>
      <c r="EE9" s="372">
        <v>-166399</v>
      </c>
      <c r="EF9" s="373">
        <f t="shared" si="2"/>
        <v>5.1311606439942548</v>
      </c>
      <c r="EG9" s="370">
        <v>-614844</v>
      </c>
      <c r="EH9" s="372">
        <v>-350088</v>
      </c>
      <c r="EI9" s="373">
        <f>IFERROR(IF((ABS((EG9/EH9)-1))&lt;1000%,(EG9/EH9)-1,"N/A"),"")</f>
        <v>0.75625557002810728</v>
      </c>
      <c r="EJ9" s="370">
        <v>-570684</v>
      </c>
      <c r="EK9" s="372">
        <v>-24252</v>
      </c>
      <c r="EL9" s="373">
        <f t="shared" si="3"/>
        <v>22.53142008906482</v>
      </c>
      <c r="EM9" s="370">
        <v>-25368</v>
      </c>
      <c r="EN9" s="372">
        <v>-628862</v>
      </c>
      <c r="EO9" s="373">
        <f t="shared" si="4"/>
        <v>-0.95966046604819499</v>
      </c>
      <c r="EP9" s="370">
        <v>687421</v>
      </c>
      <c r="EQ9" s="372">
        <v>-166399</v>
      </c>
      <c r="ER9" s="373">
        <f t="shared" si="5"/>
        <v>5.1311606439942548</v>
      </c>
    </row>
    <row r="10" spans="1:148">
      <c r="A10" s="39" t="s">
        <v>406</v>
      </c>
      <c r="B10" s="117" t="s">
        <v>714</v>
      </c>
      <c r="C10" s="117" t="s">
        <v>89</v>
      </c>
      <c r="D10" s="117" t="s">
        <v>713</v>
      </c>
      <c r="E10" s="120">
        <v>-2317</v>
      </c>
      <c r="F10" s="133">
        <v>-5114</v>
      </c>
      <c r="G10" s="119">
        <f t="shared" si="6"/>
        <v>-0.54692999608916693</v>
      </c>
      <c r="H10" s="120">
        <v>-37667</v>
      </c>
      <c r="I10" s="133">
        <v>23123</v>
      </c>
      <c r="J10" s="119" t="str">
        <f t="shared" si="7"/>
        <v>N/A</v>
      </c>
      <c r="K10" s="120">
        <v>131906</v>
      </c>
      <c r="L10" s="133">
        <v>7739</v>
      </c>
      <c r="M10" s="119" t="str">
        <f t="shared" si="8"/>
        <v>N/A</v>
      </c>
      <c r="N10" s="120">
        <v>-60642</v>
      </c>
      <c r="O10" s="133">
        <v>48750</v>
      </c>
      <c r="P10" s="119" t="str">
        <f t="shared" si="9"/>
        <v>N/A</v>
      </c>
      <c r="Q10" s="120">
        <v>476928</v>
      </c>
      <c r="R10" s="133">
        <v>-9955</v>
      </c>
      <c r="S10" s="119" t="str">
        <f t="shared" si="10"/>
        <v>N/A</v>
      </c>
      <c r="T10" s="120">
        <v>746490</v>
      </c>
      <c r="U10" s="133">
        <v>-2407</v>
      </c>
      <c r="V10" s="119" t="str">
        <f t="shared" si="11"/>
        <v>N/A</v>
      </c>
      <c r="W10" s="120">
        <v>865578</v>
      </c>
      <c r="X10" s="133">
        <v>131946</v>
      </c>
      <c r="Y10" s="119" t="str">
        <f t="shared" si="12"/>
        <v>N/A</v>
      </c>
      <c r="Z10" s="120">
        <v>1282065</v>
      </c>
      <c r="AA10" s="133">
        <v>-10821</v>
      </c>
      <c r="AB10" s="119" t="str">
        <f t="shared" si="13"/>
        <v>N/A</v>
      </c>
      <c r="AC10" s="120">
        <v>59840</v>
      </c>
      <c r="AD10" s="133">
        <v>488028</v>
      </c>
      <c r="AE10" s="119">
        <f t="shared" si="14"/>
        <v>-0.8773840845197407</v>
      </c>
      <c r="AF10" s="120">
        <v>-2931</v>
      </c>
      <c r="AG10" s="133">
        <v>746486</v>
      </c>
      <c r="AH10" s="119" t="str">
        <f t="shared" si="15"/>
        <v>N/A</v>
      </c>
      <c r="AI10" s="120">
        <v>37900</v>
      </c>
      <c r="AJ10" s="133">
        <v>865578</v>
      </c>
      <c r="AK10" s="119">
        <f t="shared" si="16"/>
        <v>-0.95621422910471388</v>
      </c>
      <c r="AL10" s="120">
        <v>-133482</v>
      </c>
      <c r="AM10" s="133">
        <v>1282065</v>
      </c>
      <c r="AN10" s="119" t="str">
        <f t="shared" si="17"/>
        <v>N/A</v>
      </c>
      <c r="AO10" s="120">
        <v>-451945</v>
      </c>
      <c r="AP10" s="133">
        <v>38090</v>
      </c>
      <c r="AQ10" s="119" t="str">
        <f t="shared" si="18"/>
        <v>N/A</v>
      </c>
      <c r="AR10" s="120">
        <v>-753693</v>
      </c>
      <c r="AS10" s="133">
        <v>-18167</v>
      </c>
      <c r="AT10" s="119" t="str">
        <f t="shared" si="19"/>
        <v>N/A</v>
      </c>
      <c r="AU10" s="120">
        <v>-961218</v>
      </c>
      <c r="AV10" s="133">
        <v>103296</v>
      </c>
      <c r="AW10" s="119" t="str">
        <f t="shared" si="20"/>
        <v>N/A</v>
      </c>
      <c r="AX10" s="120">
        <v>-451471</v>
      </c>
      <c r="AY10" s="133">
        <v>-84867</v>
      </c>
      <c r="AZ10" s="119" t="str">
        <f t="shared" si="21"/>
        <v>N/A</v>
      </c>
      <c r="BA10" s="120">
        <v>-34105</v>
      </c>
      <c r="BB10" s="133">
        <v>-350623</v>
      </c>
      <c r="BC10" s="119">
        <f t="shared" si="22"/>
        <v>-0.90273028295348567</v>
      </c>
      <c r="BD10" s="120">
        <v>-87643</v>
      </c>
      <c r="BE10" s="133">
        <v>-445961</v>
      </c>
      <c r="BF10" s="119">
        <f t="shared" si="23"/>
        <v>-0.80347384636773167</v>
      </c>
      <c r="BG10" s="120">
        <v>-131536</v>
      </c>
      <c r="BH10" s="133">
        <v>-592662</v>
      </c>
      <c r="BI10" s="119">
        <f t="shared" si="24"/>
        <v>-0.77805899484022933</v>
      </c>
      <c r="BJ10" s="120">
        <v>-191690</v>
      </c>
      <c r="BK10" s="133">
        <v>-229837</v>
      </c>
      <c r="BL10" s="119">
        <f t="shared" si="25"/>
        <v>-0.16597414689540846</v>
      </c>
      <c r="BM10" s="120">
        <v>21239</v>
      </c>
      <c r="BN10" s="133">
        <v>-34105</v>
      </c>
      <c r="BO10" s="119" t="str">
        <f t="shared" si="26"/>
        <v>N/A</v>
      </c>
      <c r="BP10" s="120">
        <v>4085</v>
      </c>
      <c r="BQ10" s="133">
        <v>-87643</v>
      </c>
      <c r="BR10" s="119" t="str">
        <f t="shared" si="27"/>
        <v>N/A</v>
      </c>
      <c r="BS10" s="120">
        <v>4495</v>
      </c>
      <c r="BT10" s="133">
        <v>-131536</v>
      </c>
      <c r="BU10" s="119" t="str">
        <f t="shared" si="28"/>
        <v>N/A</v>
      </c>
      <c r="BV10" s="120">
        <v>-40188</v>
      </c>
      <c r="BW10" s="133">
        <v>-191690</v>
      </c>
      <c r="BX10" s="119">
        <f t="shared" si="29"/>
        <v>-0.79034900099118366</v>
      </c>
      <c r="BY10" s="120">
        <v>10162</v>
      </c>
      <c r="BZ10" s="133">
        <v>21239</v>
      </c>
      <c r="CA10" s="119">
        <f t="shared" si="30"/>
        <v>-0.52154056217336031</v>
      </c>
      <c r="CB10" s="120">
        <v>13245</v>
      </c>
      <c r="CC10" s="133">
        <v>4085</v>
      </c>
      <c r="CD10" s="119" t="str">
        <f t="shared" si="31"/>
        <v>N/A</v>
      </c>
      <c r="CE10" s="120">
        <v>19098</v>
      </c>
      <c r="CF10" s="133">
        <v>4495</v>
      </c>
      <c r="CG10" s="119" t="str">
        <f t="shared" si="32"/>
        <v>N/A</v>
      </c>
      <c r="CH10" s="120">
        <v>21821</v>
      </c>
      <c r="CI10" s="133">
        <v>-40188</v>
      </c>
      <c r="CJ10" s="119" t="str">
        <f t="shared" si="33"/>
        <v>N/A</v>
      </c>
      <c r="CK10" s="120">
        <v>-4832</v>
      </c>
      <c r="CL10" s="133">
        <v>10162</v>
      </c>
      <c r="CM10" s="119" t="str">
        <f t="shared" si="34"/>
        <v>N/A</v>
      </c>
      <c r="CN10" s="120">
        <v>32753</v>
      </c>
      <c r="CO10" s="133">
        <v>13245</v>
      </c>
      <c r="CP10" s="119" t="str">
        <f t="shared" si="35"/>
        <v>N/A</v>
      </c>
      <c r="CQ10" s="120">
        <v>45537</v>
      </c>
      <c r="CR10" s="133">
        <v>19098</v>
      </c>
      <c r="CS10" s="119" t="str">
        <f t="shared" si="36"/>
        <v>N/A</v>
      </c>
      <c r="CT10" s="120">
        <v>56415</v>
      </c>
      <c r="CU10" s="133">
        <v>21821</v>
      </c>
      <c r="CV10" s="119">
        <f>IFERROR(IF((ABS((CT10/CU10)-1))&lt;200%,(CT10/CU10)-1,"N/A"),"")</f>
        <v>1.585353558498694</v>
      </c>
      <c r="CW10" s="120">
        <v>-18548</v>
      </c>
      <c r="CX10" s="133">
        <v>-4832</v>
      </c>
      <c r="CY10" s="119" t="str">
        <f>IFERROR(IF((ABS((CW10/CX10)-1))&lt;200%,(CW10/CX10)-1,"N/A"),"")</f>
        <v>N/A</v>
      </c>
      <c r="CZ10" s="120">
        <v>-53407</v>
      </c>
      <c r="DA10" s="133">
        <v>32753</v>
      </c>
      <c r="DB10" s="119" t="str">
        <f>IFERROR(IF((ABS((CZ10/DA10)-1))&lt;200%,(CZ10/DA10)-1,"N/A"),"")</f>
        <v>N/A</v>
      </c>
      <c r="DC10" s="120">
        <v>-80017</v>
      </c>
      <c r="DD10" s="133">
        <v>45537</v>
      </c>
      <c r="DE10" s="119">
        <f>IFERROR(IF((ABS((DC10/DD10)-1))&lt;300%,(DC10/DD10)-1,"N/A"),"")</f>
        <v>-2.7571864637547492</v>
      </c>
      <c r="DF10" s="120">
        <v>-130642</v>
      </c>
      <c r="DG10" s="133">
        <v>56415</v>
      </c>
      <c r="DH10" s="119" t="str">
        <f>IFERROR(IF((ABS((DF10/DG10)-1))&lt;300%,(DF10/DG10)-1,"N/A"),"")</f>
        <v>N/A</v>
      </c>
      <c r="DI10" s="120">
        <v>9041</v>
      </c>
      <c r="DJ10" s="133">
        <v>-18548</v>
      </c>
      <c r="DK10" s="119">
        <f>IFERROR(IF((ABS((DI10/DJ10)-1))&lt;300%,(DI10/DJ10)-1,"N/A"),"")</f>
        <v>-1.48743799870606</v>
      </c>
      <c r="DL10" s="120">
        <v>18643</v>
      </c>
      <c r="DM10" s="133">
        <v>-53407</v>
      </c>
      <c r="DN10" s="119">
        <f>IFERROR(IF((ABS((DL10/DM10)-1))&lt;300%,(DL10/DM10)-1,"N/A"),"")</f>
        <v>-1.3490740914112382</v>
      </c>
      <c r="DO10" s="120">
        <v>0</v>
      </c>
      <c r="DP10" s="133">
        <v>-80017</v>
      </c>
      <c r="DQ10" s="119">
        <f>IFERROR(IF((ABS((DO10/DP10)-1))&lt;300%,(DO10/DP10)-1,"N/A"),"")</f>
        <v>-1</v>
      </c>
      <c r="DR10" s="120">
        <v>0</v>
      </c>
      <c r="DS10" s="133">
        <v>-130642</v>
      </c>
      <c r="DT10" s="119">
        <f>IFERROR(IF((ABS((DR10/DS10)-1))&lt;300%,(DR10/DS10)-1,"N/A"),"")</f>
        <v>-1</v>
      </c>
      <c r="DU10" s="120">
        <v>0</v>
      </c>
      <c r="DV10" s="133">
        <v>9041</v>
      </c>
      <c r="DW10" s="119">
        <f>IFERROR(IF((ABS((DU10/DV10)-1))&lt;300%,(DU10/DV10)-1,"N/A"),"")</f>
        <v>-1</v>
      </c>
      <c r="DX10" s="120">
        <v>0</v>
      </c>
      <c r="DY10" s="133">
        <v>18643</v>
      </c>
      <c r="DZ10" s="119">
        <f t="shared" si="0"/>
        <v>-1</v>
      </c>
      <c r="EA10" s="120">
        <v>-25678</v>
      </c>
      <c r="EB10" s="133">
        <v>1935</v>
      </c>
      <c r="EC10" s="119">
        <f t="shared" si="1"/>
        <v>-14.270284237726099</v>
      </c>
      <c r="ED10" s="120">
        <v>-39665</v>
      </c>
      <c r="EE10" s="133">
        <v>3904</v>
      </c>
      <c r="EF10" s="119">
        <f t="shared" si="2"/>
        <v>-11.160092213114755</v>
      </c>
      <c r="EG10" s="120">
        <v>-26689</v>
      </c>
      <c r="EH10" s="120">
        <v>-10065</v>
      </c>
      <c r="EI10" s="119">
        <f>IFERROR(IF((ABS((EG10/EH10)-1))&lt;300%,(EG10/EH10)-1,"N/A"),"")</f>
        <v>1.6516641828117238</v>
      </c>
      <c r="EJ10" s="548">
        <v>-55635</v>
      </c>
      <c r="EK10" s="549">
        <v>-6594</v>
      </c>
      <c r="EL10" s="119">
        <f t="shared" si="3"/>
        <v>7.4372156505914466</v>
      </c>
      <c r="EM10" s="120">
        <v>-25678</v>
      </c>
      <c r="EN10" s="133">
        <v>1935</v>
      </c>
      <c r="EO10" s="119">
        <f t="shared" si="4"/>
        <v>-14.270284237726099</v>
      </c>
      <c r="EP10" s="120">
        <v>-39665</v>
      </c>
      <c r="EQ10" s="133">
        <v>3904</v>
      </c>
      <c r="ER10" s="119">
        <f t="shared" si="5"/>
        <v>-11.160092213114755</v>
      </c>
    </row>
    <row r="11" spans="1:148">
      <c r="A11" s="39" t="s">
        <v>407</v>
      </c>
      <c r="B11" s="368" t="s">
        <v>224</v>
      </c>
      <c r="C11" s="368" t="s">
        <v>225</v>
      </c>
      <c r="D11" s="368" t="s">
        <v>716</v>
      </c>
      <c r="E11" s="370">
        <v>-742115</v>
      </c>
      <c r="F11" s="372">
        <v>-550817</v>
      </c>
      <c r="G11" s="373">
        <f t="shared" si="6"/>
        <v>0.3472986490976131</v>
      </c>
      <c r="H11" s="370">
        <v>-1022862</v>
      </c>
      <c r="I11" s="372">
        <v>-355707</v>
      </c>
      <c r="J11" s="373" t="str">
        <f t="shared" si="7"/>
        <v>N/A</v>
      </c>
      <c r="K11" s="370">
        <v>2011401</v>
      </c>
      <c r="L11" s="372">
        <v>-591749</v>
      </c>
      <c r="M11" s="373" t="str">
        <f t="shared" si="8"/>
        <v>N/A</v>
      </c>
      <c r="N11" s="370">
        <v>7114779</v>
      </c>
      <c r="O11" s="372">
        <v>236776</v>
      </c>
      <c r="P11" s="373" t="str">
        <f t="shared" si="9"/>
        <v>N/A</v>
      </c>
      <c r="Q11" s="370">
        <v>-5344982</v>
      </c>
      <c r="R11" s="372">
        <v>-742115</v>
      </c>
      <c r="S11" s="373" t="str">
        <f t="shared" si="10"/>
        <v>N/A</v>
      </c>
      <c r="T11" s="370">
        <v>-5891812</v>
      </c>
      <c r="U11" s="372">
        <v>-1022862</v>
      </c>
      <c r="V11" s="373" t="str">
        <f t="shared" si="11"/>
        <v>N/A</v>
      </c>
      <c r="W11" s="370">
        <v>-5802720</v>
      </c>
      <c r="X11" s="372">
        <v>2003565</v>
      </c>
      <c r="Y11" s="373" t="str">
        <f t="shared" si="12"/>
        <v>N/A</v>
      </c>
      <c r="Z11" s="370">
        <v>-240040</v>
      </c>
      <c r="AA11" s="372">
        <v>7114779</v>
      </c>
      <c r="AB11" s="373" t="str">
        <f t="shared" si="13"/>
        <v>N/A</v>
      </c>
      <c r="AC11" s="370">
        <v>-6969808</v>
      </c>
      <c r="AD11" s="372">
        <v>-5344982</v>
      </c>
      <c r="AE11" s="373">
        <f t="shared" si="14"/>
        <v>0.30399092083004198</v>
      </c>
      <c r="AF11" s="370">
        <v>-5770943</v>
      </c>
      <c r="AG11" s="372">
        <v>-5891812</v>
      </c>
      <c r="AH11" s="373">
        <f t="shared" si="15"/>
        <v>-2.0514741475118337E-2</v>
      </c>
      <c r="AI11" s="370">
        <v>-7272971</v>
      </c>
      <c r="AJ11" s="372">
        <v>-5802720</v>
      </c>
      <c r="AK11" s="373">
        <f t="shared" si="16"/>
        <v>0.25337272865139115</v>
      </c>
      <c r="AL11" s="370">
        <v>-1336351</v>
      </c>
      <c r="AM11" s="372">
        <v>-240040</v>
      </c>
      <c r="AN11" s="373" t="str">
        <f t="shared" si="17"/>
        <v>N/A</v>
      </c>
      <c r="AO11" s="370">
        <v>-5692421</v>
      </c>
      <c r="AP11" s="372">
        <v>-6969808</v>
      </c>
      <c r="AQ11" s="373">
        <f t="shared" si="18"/>
        <v>-0.18327434557738176</v>
      </c>
      <c r="AR11" s="370">
        <v>-3667678</v>
      </c>
      <c r="AS11" s="372">
        <v>-5770943</v>
      </c>
      <c r="AT11" s="373">
        <f t="shared" si="19"/>
        <v>-0.36445776712748679</v>
      </c>
      <c r="AU11" s="370">
        <v>-5354519</v>
      </c>
      <c r="AV11" s="372">
        <v>-7272971</v>
      </c>
      <c r="AW11" s="373">
        <f t="shared" si="20"/>
        <v>-0.2637783101293818</v>
      </c>
      <c r="AX11" s="370">
        <v>594052</v>
      </c>
      <c r="AY11" s="372">
        <v>-1336351</v>
      </c>
      <c r="AZ11" s="373" t="str">
        <f t="shared" si="21"/>
        <v>N/A</v>
      </c>
      <c r="BA11" s="370">
        <v>-3189446</v>
      </c>
      <c r="BB11" s="372">
        <v>-2986751</v>
      </c>
      <c r="BC11" s="373">
        <f t="shared" si="22"/>
        <v>6.7864713195040283E-2</v>
      </c>
      <c r="BD11" s="370">
        <f>SUM(BD9:BD10)</f>
        <v>-781835</v>
      </c>
      <c r="BE11" s="372">
        <f>SUM(BE9:BE10)</f>
        <v>-1175946</v>
      </c>
      <c r="BF11" s="373">
        <f t="shared" si="23"/>
        <v>-0.33514379061623578</v>
      </c>
      <c r="BG11" s="370">
        <f t="shared" ref="BG11:BH11" si="48">SUM(BG9:BG10)</f>
        <v>5473698</v>
      </c>
      <c r="BH11" s="372">
        <f t="shared" si="48"/>
        <v>-2461804</v>
      </c>
      <c r="BI11" s="373" t="str">
        <f t="shared" si="24"/>
        <v>N/A</v>
      </c>
      <c r="BJ11" s="370">
        <f t="shared" ref="BJ11:BK11" si="49">SUM(BJ9:BJ10)</f>
        <v>-3411006</v>
      </c>
      <c r="BK11" s="372">
        <f t="shared" si="49"/>
        <v>692062</v>
      </c>
      <c r="BL11" s="373" t="str">
        <f t="shared" si="25"/>
        <v>N/A</v>
      </c>
      <c r="BM11" s="370">
        <f t="shared" ref="BM11:BN11" si="50">SUM(BM9:BM10)</f>
        <v>-488012</v>
      </c>
      <c r="BN11" s="372">
        <f t="shared" si="50"/>
        <v>-3189446</v>
      </c>
      <c r="BO11" s="373">
        <f t="shared" si="26"/>
        <v>-0.8469916092010964</v>
      </c>
      <c r="BP11" s="370">
        <f t="shared" ref="BP11:BQ11" si="51">SUM(BP9:BP10)</f>
        <v>-1073595</v>
      </c>
      <c r="BQ11" s="372">
        <f t="shared" si="51"/>
        <v>-781835</v>
      </c>
      <c r="BR11" s="373">
        <f t="shared" si="27"/>
        <v>0.37317336778220467</v>
      </c>
      <c r="BS11" s="370">
        <f t="shared" ref="BS11:BT11" si="52">SUM(BS9:BS10)</f>
        <v>-1466425</v>
      </c>
      <c r="BT11" s="372">
        <f t="shared" si="52"/>
        <v>5473698</v>
      </c>
      <c r="BU11" s="373" t="str">
        <f t="shared" si="28"/>
        <v>N/A</v>
      </c>
      <c r="BV11" s="370">
        <f t="shared" ref="BV11:BW11" si="53">SUM(BV9:BV10)</f>
        <v>-153283</v>
      </c>
      <c r="BW11" s="372">
        <f t="shared" si="53"/>
        <v>-3411006</v>
      </c>
      <c r="BX11" s="373">
        <f t="shared" si="29"/>
        <v>-0.95506223090783193</v>
      </c>
      <c r="BY11" s="370">
        <f t="shared" ref="BY11:BZ11" si="54">SUM(BY9:BY10)</f>
        <v>-1505986</v>
      </c>
      <c r="BZ11" s="372">
        <f t="shared" si="54"/>
        <v>-488012</v>
      </c>
      <c r="CA11" s="373" t="str">
        <f t="shared" si="30"/>
        <v>N/A</v>
      </c>
      <c r="CB11" s="370">
        <f t="shared" ref="CB11:CC11" si="55">SUM(CB9:CB10)</f>
        <v>-1087798</v>
      </c>
      <c r="CC11" s="372">
        <f t="shared" si="55"/>
        <v>-1073595</v>
      </c>
      <c r="CD11" s="373">
        <f t="shared" si="31"/>
        <v>1.3229383519856253E-2</v>
      </c>
      <c r="CE11" s="370">
        <f t="shared" ref="CE11:CF11" si="56">SUM(CE9:CE10)</f>
        <v>-1445816</v>
      </c>
      <c r="CF11" s="372">
        <f t="shared" si="56"/>
        <v>-1466425</v>
      </c>
      <c r="CG11" s="373">
        <f t="shared" si="32"/>
        <v>-1.405390660961181E-2</v>
      </c>
      <c r="CH11" s="370">
        <f t="shared" ref="CH11:CI11" si="57">SUM(CH9:CH10)</f>
        <v>132188</v>
      </c>
      <c r="CI11" s="372">
        <f t="shared" si="57"/>
        <v>-153283</v>
      </c>
      <c r="CJ11" s="373" t="str">
        <f t="shared" si="33"/>
        <v>N/A</v>
      </c>
      <c r="CK11" s="370">
        <f t="shared" ref="CK11:CL11" si="58">SUM(CK9:CK10)</f>
        <v>-1401668</v>
      </c>
      <c r="CL11" s="372">
        <f t="shared" si="58"/>
        <v>-1505986</v>
      </c>
      <c r="CM11" s="373">
        <f t="shared" si="34"/>
        <v>-6.9268904226201355E-2</v>
      </c>
      <c r="CN11" s="370">
        <f t="shared" ref="CN11:CO11" si="59">SUM(CN9:CN10)</f>
        <v>-1297690</v>
      </c>
      <c r="CO11" s="372">
        <f t="shared" si="59"/>
        <v>-1087798</v>
      </c>
      <c r="CP11" s="373">
        <f t="shared" si="35"/>
        <v>0.19295126484880476</v>
      </c>
      <c r="CQ11" s="370">
        <f t="shared" ref="CQ11:CR11" si="60">SUM(CQ9:CQ10)</f>
        <v>-1365942</v>
      </c>
      <c r="CR11" s="372">
        <f t="shared" si="60"/>
        <v>-1445816</v>
      </c>
      <c r="CS11" s="373">
        <f t="shared" si="36"/>
        <v>-5.524492743198306E-2</v>
      </c>
      <c r="CT11" s="370">
        <f t="shared" ref="CT11:CU11" si="61">SUM(CT9:CT10)</f>
        <v>-807906</v>
      </c>
      <c r="CU11" s="372">
        <f t="shared" si="61"/>
        <v>132188</v>
      </c>
      <c r="CV11" s="373">
        <f>IFERROR(IF((ABS((CT11/CU11)-1))&lt;1000%,(CT11/CU11)-1,"N/A"),"")</f>
        <v>-7.1117953218143857</v>
      </c>
      <c r="CW11" s="370">
        <f t="shared" ref="CW11:CX11" si="62">SUM(CW9:CW10)</f>
        <v>-751122</v>
      </c>
      <c r="CX11" s="372">
        <f t="shared" si="62"/>
        <v>-1401668</v>
      </c>
      <c r="CY11" s="373">
        <f>IFERROR(IF((ABS((CW11/CX11)-1))&lt;1000%,(CW11/CX11)-1,"N/A"),"")</f>
        <v>-0.46412274518644925</v>
      </c>
      <c r="CZ11" s="370">
        <f t="shared" ref="CZ11:DA11" si="63">SUM(CZ9:CZ10)</f>
        <v>-339723</v>
      </c>
      <c r="DA11" s="372">
        <f t="shared" si="63"/>
        <v>-1297690</v>
      </c>
      <c r="DB11" s="373">
        <f>IFERROR(IF((ABS((CZ11/DA11)-1))&lt;1000%,(CZ11/DA11)-1,"N/A"),"")</f>
        <v>-0.73820943368601122</v>
      </c>
      <c r="DC11" s="370">
        <f t="shared" ref="DC11:DD11" si="64">SUM(DC9:DC10)</f>
        <v>-634991</v>
      </c>
      <c r="DD11" s="372">
        <f t="shared" si="64"/>
        <v>-1365942</v>
      </c>
      <c r="DE11" s="373">
        <f>IFERROR(IF((ABS((DC11/DD11)-1))&lt;1000%,(DC11/DD11)-1,"N/A"),"")</f>
        <v>-0.53512594238994038</v>
      </c>
      <c r="DF11" s="370">
        <f t="shared" ref="DF11:DG11" si="65">SUM(DF9:DF10)</f>
        <v>-225468</v>
      </c>
      <c r="DG11" s="372">
        <f t="shared" si="65"/>
        <v>-807906</v>
      </c>
      <c r="DH11" s="373">
        <f>IFERROR(IF((ABS((DF11/DG11)-1))&lt;1000%,(DF11/DG11)-1,"N/A"),"")</f>
        <v>-0.7209229786633593</v>
      </c>
      <c r="DI11" s="370">
        <f t="shared" ref="DI11:DJ11" si="66">SUM(DI9:DI10)</f>
        <v>-97463</v>
      </c>
      <c r="DJ11" s="372">
        <f t="shared" si="66"/>
        <v>-751122</v>
      </c>
      <c r="DK11" s="373">
        <f>IFERROR(IF((ABS((DI11/DJ11)-1))&lt;1000%,(DI11/DJ11)-1,"N/A"),"")</f>
        <v>-0.87024344913342966</v>
      </c>
      <c r="DL11" s="370">
        <f t="shared" ref="DL11:DM11" si="67">SUM(DL9:DL10)</f>
        <v>-225701</v>
      </c>
      <c r="DM11" s="372">
        <f t="shared" si="67"/>
        <v>-339723</v>
      </c>
      <c r="DN11" s="373">
        <f>IFERROR(IF((ABS((DL11/DM11)-1))&lt;1000%,(DL11/DM11)-1,"N/A"),"")</f>
        <v>-0.33563226511010436</v>
      </c>
      <c r="DO11" s="370">
        <f t="shared" ref="DO11:DP11" si="68">SUM(DO9:DO10)</f>
        <v>0</v>
      </c>
      <c r="DP11" s="372">
        <f t="shared" si="68"/>
        <v>-634991</v>
      </c>
      <c r="DQ11" s="373">
        <f>IFERROR(IF((ABS((DO11/DP11)-1))&lt;1000%,(DO11/DP11)-1,"N/A"),"")</f>
        <v>-1</v>
      </c>
      <c r="DR11" s="370">
        <f t="shared" ref="DR11:DS11" si="69">SUM(DR9:DR10)</f>
        <v>0</v>
      </c>
      <c r="DS11" s="372">
        <f t="shared" si="69"/>
        <v>-225468</v>
      </c>
      <c r="DT11" s="373">
        <f>IFERROR(IF((ABS((DR11/DS11)-1))&lt;1000%,(DR11/DS11)-1,"N/A"),"")</f>
        <v>-1</v>
      </c>
      <c r="DU11" s="370">
        <f t="shared" ref="DU11:DV11" si="70">SUM(DU9:DU10)</f>
        <v>0</v>
      </c>
      <c r="DV11" s="372">
        <f t="shared" si="70"/>
        <v>-97463</v>
      </c>
      <c r="DW11" s="373">
        <f>IFERROR(IF((ABS((DU11/DV11)-1))&lt;1000%,(DU11/DV11)-1,"N/A"),"")</f>
        <v>-1</v>
      </c>
      <c r="DX11" s="370">
        <f t="shared" ref="DX11:DY11" si="71">SUM(DX9:DX10)</f>
        <v>0</v>
      </c>
      <c r="DY11" s="372">
        <f t="shared" si="71"/>
        <v>-225701</v>
      </c>
      <c r="DZ11" s="373">
        <f t="shared" si="0"/>
        <v>1</v>
      </c>
      <c r="EA11" s="370">
        <f t="shared" ref="EA11" si="72">SUM(EA9:EA10)</f>
        <v>-51046</v>
      </c>
      <c r="EB11" s="372">
        <f t="shared" ref="EB11" si="73">SUM(EB9:EB10)</f>
        <v>-626927</v>
      </c>
      <c r="EC11" s="373">
        <f t="shared" si="1"/>
        <v>-0.91857744203073088</v>
      </c>
      <c r="ED11" s="370">
        <f t="shared" ref="ED11:EE11" si="74">SUM(ED9:ED10)</f>
        <v>647756</v>
      </c>
      <c r="EE11" s="372">
        <f t="shared" si="74"/>
        <v>-162495</v>
      </c>
      <c r="EF11" s="373">
        <f t="shared" si="2"/>
        <v>4.9863134250284622</v>
      </c>
      <c r="EG11" s="370">
        <f t="shared" ref="EG11" si="75">SUM(EG9:EG10)</f>
        <v>-641533</v>
      </c>
      <c r="EH11" s="372">
        <v>-360153</v>
      </c>
      <c r="EI11" s="373">
        <f>IFERROR(IF((ABS((EG11/EH11)-1))&lt;1000%,(EG11/EH11)-1,"N/A"),"")</f>
        <v>0.78127906750742038</v>
      </c>
      <c r="EJ11" s="370">
        <f t="shared" ref="EJ11:EK11" si="76">SUM(EJ9:EJ10)</f>
        <v>-626319</v>
      </c>
      <c r="EK11" s="372">
        <f t="shared" si="76"/>
        <v>-30846</v>
      </c>
      <c r="EL11" s="373">
        <f t="shared" si="3"/>
        <v>19.304707255397783</v>
      </c>
      <c r="EM11" s="370">
        <f t="shared" ref="EM11:EN11" si="77">SUM(EM9:EM10)</f>
        <v>-51046</v>
      </c>
      <c r="EN11" s="372">
        <f t="shared" si="77"/>
        <v>-626927</v>
      </c>
      <c r="EO11" s="373">
        <f t="shared" si="4"/>
        <v>-0.91857744203073088</v>
      </c>
      <c r="EP11" s="370">
        <f t="shared" ref="EP11:EQ11" si="78">SUM(EP9:EP10)</f>
        <v>647756</v>
      </c>
      <c r="EQ11" s="372">
        <f t="shared" si="78"/>
        <v>-162495</v>
      </c>
      <c r="ER11" s="373">
        <f t="shared" si="5"/>
        <v>4.9863134250284622</v>
      </c>
    </row>
    <row r="12" spans="1:148">
      <c r="A12" s="39"/>
      <c r="B12" s="368" t="s">
        <v>632</v>
      </c>
      <c r="C12" s="368" t="s">
        <v>436</v>
      </c>
      <c r="D12" s="368" t="s">
        <v>436</v>
      </c>
      <c r="E12" s="370"/>
      <c r="F12" s="372"/>
      <c r="G12" s="373" t="str">
        <f t="shared" si="6"/>
        <v/>
      </c>
      <c r="H12" s="370"/>
      <c r="I12" s="372"/>
      <c r="J12" s="373" t="str">
        <f t="shared" si="7"/>
        <v/>
      </c>
      <c r="K12" s="370"/>
      <c r="L12" s="372"/>
      <c r="M12" s="373" t="str">
        <f t="shared" si="8"/>
        <v/>
      </c>
      <c r="N12" s="370"/>
      <c r="O12" s="372"/>
      <c r="P12" s="373" t="str">
        <f t="shared" si="9"/>
        <v/>
      </c>
      <c r="Q12" s="370"/>
      <c r="R12" s="372"/>
      <c r="S12" s="373" t="str">
        <f t="shared" si="10"/>
        <v/>
      </c>
      <c r="T12" s="370"/>
      <c r="U12" s="372"/>
      <c r="V12" s="373" t="str">
        <f t="shared" si="11"/>
        <v/>
      </c>
      <c r="W12" s="370"/>
      <c r="X12" s="372"/>
      <c r="Y12" s="373" t="str">
        <f t="shared" si="12"/>
        <v/>
      </c>
      <c r="Z12" s="370"/>
      <c r="AA12" s="372"/>
      <c r="AB12" s="373" t="str">
        <f t="shared" si="13"/>
        <v/>
      </c>
      <c r="AC12" s="370">
        <v>3710833</v>
      </c>
      <c r="AD12" s="372"/>
      <c r="AE12" s="373" t="str">
        <f t="shared" si="14"/>
        <v/>
      </c>
      <c r="AF12" s="370">
        <v>3710833</v>
      </c>
      <c r="AG12" s="372"/>
      <c r="AH12" s="373" t="str">
        <f t="shared" si="15"/>
        <v/>
      </c>
      <c r="AI12" s="370">
        <v>3710833</v>
      </c>
      <c r="AJ12" s="372"/>
      <c r="AK12" s="373" t="str">
        <f t="shared" si="16"/>
        <v/>
      </c>
      <c r="AL12" s="370">
        <v>3710833</v>
      </c>
      <c r="AM12" s="372"/>
      <c r="AN12" s="373" t="str">
        <f t="shared" si="17"/>
        <v/>
      </c>
      <c r="AO12" s="370">
        <v>3210708</v>
      </c>
      <c r="AP12" s="372">
        <v>3710833</v>
      </c>
      <c r="AQ12" s="373">
        <f t="shared" si="18"/>
        <v>-0.13477432156068458</v>
      </c>
      <c r="AR12" s="370">
        <v>3210708</v>
      </c>
      <c r="AS12" s="372">
        <v>3710833</v>
      </c>
      <c r="AT12" s="373">
        <f t="shared" si="19"/>
        <v>-0.13477432156068458</v>
      </c>
      <c r="AU12" s="370">
        <v>3210708</v>
      </c>
      <c r="AV12" s="372">
        <v>3710833</v>
      </c>
      <c r="AW12" s="373">
        <f t="shared" si="20"/>
        <v>-0.13477432156068458</v>
      </c>
      <c r="AX12" s="370">
        <v>3210708</v>
      </c>
      <c r="AY12" s="372">
        <v>3710833</v>
      </c>
      <c r="AZ12" s="373">
        <f t="shared" si="21"/>
        <v>-0.13477432156068458</v>
      </c>
      <c r="BA12" s="370"/>
      <c r="BB12" s="372"/>
      <c r="BC12" s="373" t="str">
        <f t="shared" si="22"/>
        <v/>
      </c>
      <c r="BD12" s="370"/>
      <c r="BE12" s="372"/>
      <c r="BF12" s="373" t="str">
        <f t="shared" si="23"/>
        <v/>
      </c>
      <c r="BG12" s="370"/>
      <c r="BH12" s="372"/>
      <c r="BI12" s="373" t="str">
        <f t="shared" si="24"/>
        <v/>
      </c>
      <c r="BJ12" s="370"/>
      <c r="BK12" s="372"/>
      <c r="BL12" s="373" t="str">
        <f t="shared" si="25"/>
        <v/>
      </c>
      <c r="BM12" s="370"/>
      <c r="BN12" s="372"/>
      <c r="BO12" s="373" t="str">
        <f t="shared" si="26"/>
        <v/>
      </c>
      <c r="BP12" s="370"/>
      <c r="BQ12" s="372"/>
      <c r="BR12" s="373" t="str">
        <f t="shared" si="27"/>
        <v/>
      </c>
      <c r="BS12" s="370"/>
      <c r="BT12" s="372"/>
      <c r="BU12" s="373" t="str">
        <f t="shared" si="28"/>
        <v/>
      </c>
      <c r="BV12" s="370"/>
      <c r="BW12" s="372"/>
      <c r="BX12" s="373" t="str">
        <f t="shared" si="29"/>
        <v/>
      </c>
      <c r="BY12" s="370"/>
      <c r="BZ12" s="372"/>
      <c r="CA12" s="373" t="str">
        <f t="shared" si="30"/>
        <v/>
      </c>
      <c r="CB12" s="370"/>
      <c r="CC12" s="372"/>
      <c r="CD12" s="373" t="str">
        <f t="shared" si="31"/>
        <v/>
      </c>
      <c r="CE12" s="370"/>
      <c r="CF12" s="372"/>
      <c r="CG12" s="373" t="str">
        <f t="shared" si="32"/>
        <v/>
      </c>
      <c r="CH12" s="370"/>
      <c r="CI12" s="372"/>
      <c r="CJ12" s="373" t="str">
        <f t="shared" si="33"/>
        <v/>
      </c>
      <c r="CK12" s="370"/>
      <c r="CL12" s="372"/>
      <c r="CM12" s="373" t="str">
        <f t="shared" si="34"/>
        <v/>
      </c>
      <c r="CN12" s="370"/>
      <c r="CO12" s="372"/>
      <c r="CP12" s="373" t="str">
        <f t="shared" si="35"/>
        <v/>
      </c>
      <c r="CQ12" s="370"/>
      <c r="CR12" s="372"/>
      <c r="CS12" s="373" t="str">
        <f t="shared" si="36"/>
        <v/>
      </c>
      <c r="CT12" s="370"/>
      <c r="CU12" s="372"/>
      <c r="CV12" s="373" t="str">
        <f t="shared" si="37"/>
        <v/>
      </c>
      <c r="CW12" s="370"/>
      <c r="CX12" s="372"/>
      <c r="CY12" s="373" t="str">
        <f t="shared" ref="CY12:CY15" si="79">IFERROR(IF((ABS((CW12/CX12)-1))&lt;100%,(CW12/CX12)-1,"N/A"),"")</f>
        <v/>
      </c>
      <c r="CZ12" s="370"/>
      <c r="DA12" s="372"/>
      <c r="DB12" s="373" t="str">
        <f t="shared" ref="DB12:DB15" si="80">IFERROR(IF((ABS((CZ12/DA12)-1))&lt;100%,(CZ12/DA12)-1,"N/A"),"")</f>
        <v/>
      </c>
      <c r="DC12" s="370"/>
      <c r="DD12" s="372"/>
      <c r="DE12" s="373" t="str">
        <f t="shared" ref="DE12:DE15" si="81">IFERROR(IF((ABS((DC12/DD12)-1))&lt;100%,(DC12/DD12)-1,"N/A"),"")</f>
        <v/>
      </c>
      <c r="DF12" s="370"/>
      <c r="DG12" s="372"/>
      <c r="DH12" s="373" t="str">
        <f t="shared" ref="DH12:DH15" si="82">IFERROR(IF((ABS((DF12/DG12)-1))&lt;100%,(DF12/DG12)-1,"N/A"),"")</f>
        <v/>
      </c>
      <c r="DI12" s="370"/>
      <c r="DJ12" s="372"/>
      <c r="DK12" s="373" t="str">
        <f t="shared" ref="DK12:DK15" si="83">IFERROR(IF((ABS((DI12/DJ12)-1))&lt;100%,(DI12/DJ12)-1,"N/A"),"")</f>
        <v/>
      </c>
      <c r="DL12" s="370"/>
      <c r="DM12" s="372"/>
      <c r="DN12" s="373" t="str">
        <f t="shared" ref="DN12:DN15" si="84">IFERROR(IF((ABS((DL12/DM12)-1))&lt;100%,(DL12/DM12)-1,"N/A"),"")</f>
        <v/>
      </c>
      <c r="DO12" s="370"/>
      <c r="DP12" s="372"/>
      <c r="DQ12" s="373" t="str">
        <f t="shared" ref="DQ12:DQ15" si="85">IFERROR(IF((ABS((DO12/DP12)-1))&lt;100%,(DO12/DP12)-1,"N/A"),"")</f>
        <v/>
      </c>
      <c r="DR12" s="370"/>
      <c r="DS12" s="372"/>
      <c r="DT12" s="373" t="str">
        <f t="shared" ref="DT12:DT15" si="86">IFERROR(IF((ABS((DR12/DS12)-1))&lt;100%,(DR12/DS12)-1,"N/A"),"")</f>
        <v/>
      </c>
      <c r="DU12" s="370"/>
      <c r="DV12" s="372"/>
      <c r="DW12" s="373" t="str">
        <f t="shared" ref="DW12:DW15" si="87">IFERROR(IF((ABS((DU12/DV12)-1))&lt;100%,(DU12/DV12)-1,"N/A"),"")</f>
        <v/>
      </c>
      <c r="DX12" s="370"/>
      <c r="DY12" s="372"/>
      <c r="DZ12" s="373" t="str">
        <f t="shared" ref="DZ12:DZ14" si="88">IFERROR(IF((ABS((DX12/DY12)-1))&lt;100%,(DX12/DY12)-1,"N/A"),"")</f>
        <v/>
      </c>
      <c r="EA12" s="370"/>
      <c r="EB12" s="372"/>
      <c r="EC12" s="373" t="str">
        <f t="shared" ref="EC12" si="89">IFERROR(IF((ABS((EA12/EB12)-1))&lt;100%,(EA12/EB12)-1,"N/A"),"")</f>
        <v/>
      </c>
      <c r="ED12" s="370"/>
      <c r="EE12" s="372"/>
      <c r="EF12" s="373" t="str">
        <f t="shared" ref="EF12" si="90">IFERROR(IF((ABS((ED12/EE12)-1))&lt;100%,(ED12/EE12)-1,"N/A"),"")</f>
        <v/>
      </c>
      <c r="EG12" s="370"/>
      <c r="EH12" s="372">
        <v>0</v>
      </c>
      <c r="EI12" s="373" t="str">
        <f t="shared" ref="EI12:EI15" si="91">IFERROR(IF((ABS((EG12/EH12)-1))&lt;100%,(EG12/EH12)-1,"N/A"),"")</f>
        <v/>
      </c>
      <c r="EJ12" s="370"/>
      <c r="EK12" s="372"/>
      <c r="EL12" s="373" t="str">
        <f t="shared" ref="EL12" si="92">IFERROR(IF((ABS((EJ12/EK12)-1))&lt;100%,(EJ12/EK12)-1,"N/A"),"")</f>
        <v/>
      </c>
      <c r="EM12" s="370"/>
      <c r="EN12" s="372"/>
      <c r="EO12" s="373" t="str">
        <f t="shared" ref="EO12" si="93">IFERROR(IF((ABS((EM12/EN12)-1))&lt;100%,(EM12/EN12)-1,"N/A"),"")</f>
        <v/>
      </c>
      <c r="EP12" s="370"/>
      <c r="EQ12" s="372"/>
      <c r="ER12" s="373" t="str">
        <f t="shared" ref="ER12" si="94">IFERROR(IF((ABS((EP12/EQ12)-1))&lt;100%,(EP12/EQ12)-1,"N/A"),"")</f>
        <v/>
      </c>
    </row>
    <row r="13" spans="1:148">
      <c r="A13" s="39" t="s">
        <v>408</v>
      </c>
      <c r="B13" s="368" t="s">
        <v>92</v>
      </c>
      <c r="C13" s="368" t="s">
        <v>90</v>
      </c>
      <c r="D13" s="368" t="s">
        <v>717</v>
      </c>
      <c r="E13" s="370">
        <v>2953937</v>
      </c>
      <c r="F13" s="372">
        <v>2717162</v>
      </c>
      <c r="G13" s="373">
        <f t="shared" si="6"/>
        <v>8.7140553268447052E-2</v>
      </c>
      <c r="H13" s="370">
        <v>2953937</v>
      </c>
      <c r="I13" s="372">
        <v>2717162</v>
      </c>
      <c r="J13" s="373">
        <f t="shared" si="7"/>
        <v>8.7140553268447052E-2</v>
      </c>
      <c r="K13" s="370">
        <v>2953937</v>
      </c>
      <c r="L13" s="372">
        <v>2717162</v>
      </c>
      <c r="M13" s="373">
        <f t="shared" si="8"/>
        <v>8.7140553268447052E-2</v>
      </c>
      <c r="N13" s="370">
        <v>2953938</v>
      </c>
      <c r="O13" s="372">
        <v>2717162</v>
      </c>
      <c r="P13" s="373">
        <f t="shared" si="9"/>
        <v>8.7140921299502905E-2</v>
      </c>
      <c r="Q13" s="370">
        <v>10068717</v>
      </c>
      <c r="R13" s="372">
        <v>2953938</v>
      </c>
      <c r="S13" s="373" t="str">
        <f t="shared" si="10"/>
        <v>N/A</v>
      </c>
      <c r="T13" s="370">
        <v>10068717</v>
      </c>
      <c r="U13" s="372">
        <v>2953938</v>
      </c>
      <c r="V13" s="373" t="str">
        <f t="shared" si="11"/>
        <v>N/A</v>
      </c>
      <c r="W13" s="370">
        <v>10068717</v>
      </c>
      <c r="X13" s="372">
        <v>2953938</v>
      </c>
      <c r="Y13" s="373" t="str">
        <f t="shared" si="12"/>
        <v>N/A</v>
      </c>
      <c r="Z13" s="370">
        <v>10068717</v>
      </c>
      <c r="AA13" s="372">
        <v>2953938</v>
      </c>
      <c r="AB13" s="373" t="str">
        <f t="shared" si="13"/>
        <v>N/A</v>
      </c>
      <c r="AC13" s="370">
        <v>6117844</v>
      </c>
      <c r="AD13" s="372">
        <v>10068717</v>
      </c>
      <c r="AE13" s="373">
        <f t="shared" si="14"/>
        <v>-0.39239090740160831</v>
      </c>
      <c r="AF13" s="370">
        <v>6117844</v>
      </c>
      <c r="AG13" s="372">
        <v>10068717</v>
      </c>
      <c r="AH13" s="373">
        <f t="shared" si="15"/>
        <v>-0.39239090740160831</v>
      </c>
      <c r="AI13" s="370">
        <v>6117844</v>
      </c>
      <c r="AJ13" s="372">
        <v>10068717</v>
      </c>
      <c r="AK13" s="373">
        <f t="shared" si="16"/>
        <v>-0.39239090740160831</v>
      </c>
      <c r="AL13" s="370">
        <v>6117844</v>
      </c>
      <c r="AM13" s="372">
        <v>10068717</v>
      </c>
      <c r="AN13" s="373">
        <f t="shared" si="17"/>
        <v>-0.39239090740160831</v>
      </c>
      <c r="AO13" s="370">
        <v>5281618</v>
      </c>
      <c r="AP13" s="372">
        <v>6117844</v>
      </c>
      <c r="AQ13" s="373">
        <f t="shared" si="18"/>
        <v>-0.13668638821127177</v>
      </c>
      <c r="AR13" s="370">
        <v>5281684</v>
      </c>
      <c r="AS13" s="372">
        <v>6117844</v>
      </c>
      <c r="AT13" s="373">
        <f t="shared" si="19"/>
        <v>-0.13667560009702762</v>
      </c>
      <c r="AU13" s="370">
        <v>5281684</v>
      </c>
      <c r="AV13" s="372">
        <v>6117844</v>
      </c>
      <c r="AW13" s="373">
        <f t="shared" si="20"/>
        <v>-0.13667560009702762</v>
      </c>
      <c r="AX13" s="370">
        <v>5281618</v>
      </c>
      <c r="AY13" s="372">
        <v>6117844</v>
      </c>
      <c r="AZ13" s="373">
        <f t="shared" si="21"/>
        <v>-0.13668638821127177</v>
      </c>
      <c r="BA13" s="370">
        <v>5973764</v>
      </c>
      <c r="BB13" s="372">
        <v>5281618</v>
      </c>
      <c r="BC13" s="373">
        <f t="shared" si="22"/>
        <v>0.13104809927563865</v>
      </c>
      <c r="BD13" s="370">
        <v>5973764</v>
      </c>
      <c r="BE13" s="372">
        <v>5281618</v>
      </c>
      <c r="BF13" s="373">
        <f t="shared" si="23"/>
        <v>0.13104809927563865</v>
      </c>
      <c r="BG13" s="370">
        <v>5973680</v>
      </c>
      <c r="BH13" s="372">
        <v>5281618</v>
      </c>
      <c r="BI13" s="373">
        <f t="shared" si="24"/>
        <v>0.13103219505840813</v>
      </c>
      <c r="BJ13" s="370">
        <v>5973680</v>
      </c>
      <c r="BK13" s="372">
        <v>5281618</v>
      </c>
      <c r="BL13" s="373">
        <f t="shared" si="25"/>
        <v>0.13103219505840813</v>
      </c>
      <c r="BM13" s="370">
        <v>2562674</v>
      </c>
      <c r="BN13" s="372">
        <v>5973764</v>
      </c>
      <c r="BO13" s="373">
        <f t="shared" si="26"/>
        <v>-0.5710118444585357</v>
      </c>
      <c r="BP13" s="370">
        <v>2562674</v>
      </c>
      <c r="BQ13" s="372">
        <v>5973764</v>
      </c>
      <c r="BR13" s="373">
        <f t="shared" si="27"/>
        <v>-0.5710118444585357</v>
      </c>
      <c r="BS13" s="370">
        <v>2562674</v>
      </c>
      <c r="BT13" s="372">
        <v>5973680</v>
      </c>
      <c r="BU13" s="373">
        <f t="shared" si="28"/>
        <v>-0.57100581216268698</v>
      </c>
      <c r="BV13" s="370">
        <v>2562674</v>
      </c>
      <c r="BW13" s="372">
        <v>5973680</v>
      </c>
      <c r="BX13" s="373">
        <f t="shared" si="29"/>
        <v>-0.57100581216268698</v>
      </c>
      <c r="BY13" s="370">
        <v>2409391</v>
      </c>
      <c r="BZ13" s="372">
        <v>2562674</v>
      </c>
      <c r="CA13" s="373">
        <f t="shared" si="30"/>
        <v>-5.9813694601810408E-2</v>
      </c>
      <c r="CB13" s="370">
        <v>2409391</v>
      </c>
      <c r="CC13" s="372">
        <v>2562674</v>
      </c>
      <c r="CD13" s="373">
        <f t="shared" si="31"/>
        <v>-5.9813694601810408E-2</v>
      </c>
      <c r="CE13" s="370">
        <v>2409391</v>
      </c>
      <c r="CF13" s="372">
        <v>2562674</v>
      </c>
      <c r="CG13" s="373">
        <f t="shared" si="32"/>
        <v>-5.9813694601810408E-2</v>
      </c>
      <c r="CH13" s="370">
        <v>2409391</v>
      </c>
      <c r="CI13" s="372">
        <v>2562674</v>
      </c>
      <c r="CJ13" s="373">
        <f t="shared" si="33"/>
        <v>-5.9813694601810408E-2</v>
      </c>
      <c r="CK13" s="370">
        <v>2541579</v>
      </c>
      <c r="CL13" s="372">
        <v>2409391</v>
      </c>
      <c r="CM13" s="373">
        <f t="shared" si="34"/>
        <v>5.4863656417742046E-2</v>
      </c>
      <c r="CN13" s="370">
        <v>2541579</v>
      </c>
      <c r="CO13" s="372">
        <v>2409391</v>
      </c>
      <c r="CP13" s="373">
        <f t="shared" si="35"/>
        <v>5.4863656417742046E-2</v>
      </c>
      <c r="CQ13" s="370">
        <v>2541579</v>
      </c>
      <c r="CR13" s="372">
        <v>2409391</v>
      </c>
      <c r="CS13" s="373">
        <f t="shared" si="36"/>
        <v>5.4863656417742046E-2</v>
      </c>
      <c r="CT13" s="370">
        <v>2541579</v>
      </c>
      <c r="CU13" s="372">
        <v>2409391</v>
      </c>
      <c r="CV13" s="373">
        <f t="shared" si="37"/>
        <v>5.4863656417742046E-2</v>
      </c>
      <c r="CW13" s="370">
        <v>1733673</v>
      </c>
      <c r="CX13" s="372">
        <v>2541579</v>
      </c>
      <c r="CY13" s="373">
        <f t="shared" si="79"/>
        <v>-0.31787561984105162</v>
      </c>
      <c r="CZ13" s="370">
        <v>1733673</v>
      </c>
      <c r="DA13" s="372">
        <v>2541579</v>
      </c>
      <c r="DB13" s="373">
        <f t="shared" si="80"/>
        <v>-0.31787561984105162</v>
      </c>
      <c r="DC13" s="370">
        <v>1733673</v>
      </c>
      <c r="DD13" s="372">
        <v>2541579</v>
      </c>
      <c r="DE13" s="373">
        <f t="shared" si="81"/>
        <v>-0.31787561984105162</v>
      </c>
      <c r="DF13" s="370">
        <v>1733673</v>
      </c>
      <c r="DG13" s="372">
        <v>2541579</v>
      </c>
      <c r="DH13" s="373">
        <f t="shared" si="82"/>
        <v>-0.31787561984105162</v>
      </c>
      <c r="DI13" s="370">
        <v>1508205</v>
      </c>
      <c r="DJ13" s="372">
        <v>1733673</v>
      </c>
      <c r="DK13" s="373">
        <f t="shared" si="83"/>
        <v>-0.13005220707711318</v>
      </c>
      <c r="DL13" s="370">
        <v>1508205</v>
      </c>
      <c r="DM13" s="372">
        <v>1733673</v>
      </c>
      <c r="DN13" s="373">
        <f t="shared" si="84"/>
        <v>-0.13005220707711318</v>
      </c>
      <c r="DO13" s="370">
        <v>0</v>
      </c>
      <c r="DP13" s="372">
        <v>1733673</v>
      </c>
      <c r="DQ13" s="373" t="str">
        <f t="shared" si="85"/>
        <v>N/A</v>
      </c>
      <c r="DR13" s="370">
        <v>0</v>
      </c>
      <c r="DS13" s="372">
        <v>1733673</v>
      </c>
      <c r="DT13" s="373" t="str">
        <f t="shared" si="86"/>
        <v>N/A</v>
      </c>
      <c r="DU13" s="370">
        <v>0</v>
      </c>
      <c r="DV13" s="372">
        <v>1508205</v>
      </c>
      <c r="DW13" s="373" t="str">
        <f t="shared" si="87"/>
        <v>N/A</v>
      </c>
      <c r="DX13" s="370">
        <v>0</v>
      </c>
      <c r="DY13" s="372">
        <v>1508205</v>
      </c>
      <c r="DZ13" s="373">
        <f t="shared" si="0"/>
        <v>-1</v>
      </c>
      <c r="EA13" s="370">
        <v>1345710</v>
      </c>
      <c r="EB13" s="372">
        <v>1508205</v>
      </c>
      <c r="EC13" s="373">
        <f t="shared" ref="EC13" si="95">IF(AND(EA13&lt;0,EB13&lt;0),((EA13-EB13)/EB13),((EA13-EB13)/ABS(EB13)))</f>
        <v>-0.10774065859747183</v>
      </c>
      <c r="ED13" s="370">
        <v>1345710</v>
      </c>
      <c r="EE13" s="372">
        <v>1508205</v>
      </c>
      <c r="EF13" s="373">
        <f t="shared" ref="EF13" si="96">IF(AND(ED13&lt;0,EE13&lt;0),((ED13-EE13)/EE13),((ED13-EE13)/ABS(EE13)))</f>
        <v>-0.10774065859747183</v>
      </c>
      <c r="EG13" s="370">
        <v>1993466</v>
      </c>
      <c r="EH13" s="372">
        <v>1345710</v>
      </c>
      <c r="EI13" s="373">
        <f t="shared" si="91"/>
        <v>0.48134887903040036</v>
      </c>
      <c r="EJ13" s="370">
        <v>1993466</v>
      </c>
      <c r="EK13" s="372">
        <v>1345710</v>
      </c>
      <c r="EL13" s="373">
        <f t="shared" ref="EL13" si="97">IF(AND(EJ13&lt;0,EK13&lt;0),((EJ13-EK13)/EK13),((EJ13-EK13)/ABS(EK13)))</f>
        <v>0.4813488790304003</v>
      </c>
      <c r="EM13" s="370">
        <v>1345710</v>
      </c>
      <c r="EN13" s="372">
        <v>1508205</v>
      </c>
      <c r="EO13" s="373">
        <f t="shared" ref="EO13" si="98">IF(AND(EM13&lt;0,EN13&lt;0),((EM13-EN13)/EN13),((EM13-EN13)/ABS(EN13)))</f>
        <v>-0.10774065859747183</v>
      </c>
      <c r="EP13" s="370">
        <v>1345710</v>
      </c>
      <c r="EQ13" s="372">
        <v>1508205</v>
      </c>
      <c r="ER13" s="373">
        <f t="shared" ref="ER13" si="99">IF(AND(EP13&lt;0,EQ13&lt;0),((EP13-EQ13)/EQ13),((EP13-EQ13)/ABS(EQ13)))</f>
        <v>-0.10774065859747183</v>
      </c>
    </row>
    <row r="14" spans="1:148">
      <c r="A14" s="39" t="s">
        <v>426</v>
      </c>
      <c r="B14" s="368" t="s">
        <v>633</v>
      </c>
      <c r="C14" s="368" t="s">
        <v>426</v>
      </c>
      <c r="D14" s="368" t="s">
        <v>426</v>
      </c>
      <c r="E14" s="370"/>
      <c r="F14" s="372"/>
      <c r="G14" s="373" t="str">
        <f t="shared" si="6"/>
        <v/>
      </c>
      <c r="H14" s="370"/>
      <c r="I14" s="372"/>
      <c r="J14" s="373" t="str">
        <f t="shared" si="7"/>
        <v/>
      </c>
      <c r="K14" s="370"/>
      <c r="L14" s="372"/>
      <c r="M14" s="373" t="str">
        <f t="shared" si="8"/>
        <v/>
      </c>
      <c r="N14" s="370"/>
      <c r="O14" s="372"/>
      <c r="P14" s="373" t="str">
        <f t="shared" si="9"/>
        <v/>
      </c>
      <c r="Q14" s="370"/>
      <c r="R14" s="372"/>
      <c r="S14" s="373" t="str">
        <f t="shared" si="10"/>
        <v/>
      </c>
      <c r="T14" s="370"/>
      <c r="U14" s="372"/>
      <c r="V14" s="373" t="str">
        <f t="shared" si="11"/>
        <v/>
      </c>
      <c r="W14" s="370">
        <v>581239</v>
      </c>
      <c r="X14" s="372"/>
      <c r="Y14" s="373" t="str">
        <f t="shared" si="12"/>
        <v/>
      </c>
      <c r="Z14" s="370">
        <v>3710833</v>
      </c>
      <c r="AA14" s="372"/>
      <c r="AB14" s="373" t="str">
        <f t="shared" si="13"/>
        <v/>
      </c>
      <c r="AC14" s="370">
        <v>484895</v>
      </c>
      <c r="AD14" s="372"/>
      <c r="AE14" s="373" t="str">
        <f t="shared" si="14"/>
        <v/>
      </c>
      <c r="AF14" s="370">
        <v>691582</v>
      </c>
      <c r="AG14" s="372"/>
      <c r="AH14" s="373" t="str">
        <f t="shared" si="15"/>
        <v/>
      </c>
      <c r="AI14" s="370">
        <v>496696</v>
      </c>
      <c r="AJ14" s="372">
        <v>581239</v>
      </c>
      <c r="AK14" s="373">
        <f t="shared" si="16"/>
        <v>-0.14545307524099382</v>
      </c>
      <c r="AL14" s="370">
        <v>3210708</v>
      </c>
      <c r="AM14" s="372">
        <v>3710833</v>
      </c>
      <c r="AN14" s="373">
        <f t="shared" si="17"/>
        <v>-0.13477432156068458</v>
      </c>
      <c r="AO14" s="370">
        <v>505038</v>
      </c>
      <c r="AP14" s="372">
        <v>484895</v>
      </c>
      <c r="AQ14" s="373">
        <f t="shared" si="18"/>
        <v>4.1540952164901723E-2</v>
      </c>
      <c r="AR14" s="370">
        <v>-719042</v>
      </c>
      <c r="AS14" s="372">
        <v>-691582</v>
      </c>
      <c r="AT14" s="373">
        <f t="shared" si="19"/>
        <v>3.9706065224369702E-2</v>
      </c>
      <c r="AU14" s="370">
        <v>-318059</v>
      </c>
      <c r="AV14" s="372">
        <v>-496696</v>
      </c>
      <c r="AW14" s="373">
        <f t="shared" si="20"/>
        <v>-0.35965057097298947</v>
      </c>
      <c r="AX14" s="370">
        <v>-3112614</v>
      </c>
      <c r="AY14" s="372">
        <v>-3210708</v>
      </c>
      <c r="AZ14" s="373">
        <f t="shared" si="21"/>
        <v>-3.0552139901853459E-2</v>
      </c>
      <c r="BA14" s="370"/>
      <c r="BB14" s="372"/>
      <c r="BC14" s="373" t="str">
        <f t="shared" si="22"/>
        <v/>
      </c>
      <c r="BD14" s="370"/>
      <c r="BE14" s="372"/>
      <c r="BF14" s="373" t="str">
        <f t="shared" si="23"/>
        <v/>
      </c>
      <c r="BG14" s="370">
        <v>-10610011</v>
      </c>
      <c r="BH14" s="372">
        <v>0</v>
      </c>
      <c r="BI14" s="373" t="str">
        <f t="shared" si="24"/>
        <v/>
      </c>
      <c r="BJ14" s="370">
        <v>0</v>
      </c>
      <c r="BK14" s="372">
        <v>0</v>
      </c>
      <c r="BL14" s="373" t="str">
        <f t="shared" si="25"/>
        <v/>
      </c>
      <c r="BM14" s="370">
        <v>0</v>
      </c>
      <c r="BN14" s="372">
        <v>0</v>
      </c>
      <c r="BO14" s="373" t="str">
        <f t="shared" si="26"/>
        <v/>
      </c>
      <c r="BP14" s="370">
        <v>0</v>
      </c>
      <c r="BQ14" s="372">
        <v>0</v>
      </c>
      <c r="BR14" s="373" t="str">
        <f t="shared" si="27"/>
        <v/>
      </c>
      <c r="BS14" s="370">
        <v>0</v>
      </c>
      <c r="BT14" s="372">
        <v>-10610011</v>
      </c>
      <c r="BU14" s="373" t="str">
        <f t="shared" si="28"/>
        <v>N/A</v>
      </c>
      <c r="BV14" s="370">
        <v>0</v>
      </c>
      <c r="BW14" s="372">
        <v>0</v>
      </c>
      <c r="BX14" s="373" t="str">
        <f t="shared" si="29"/>
        <v/>
      </c>
      <c r="BY14" s="370">
        <v>0</v>
      </c>
      <c r="BZ14" s="372">
        <v>0</v>
      </c>
      <c r="CA14" s="373" t="str">
        <f t="shared" si="30"/>
        <v/>
      </c>
      <c r="CB14" s="370">
        <v>0</v>
      </c>
      <c r="CC14" s="372">
        <v>0</v>
      </c>
      <c r="CD14" s="373" t="str">
        <f t="shared" si="31"/>
        <v/>
      </c>
      <c r="CE14" s="370">
        <v>0</v>
      </c>
      <c r="CF14" s="372">
        <v>0</v>
      </c>
      <c r="CG14" s="373" t="str">
        <f t="shared" si="32"/>
        <v/>
      </c>
      <c r="CH14" s="370">
        <v>0</v>
      </c>
      <c r="CI14" s="372">
        <v>0</v>
      </c>
      <c r="CJ14" s="373" t="str">
        <f t="shared" si="33"/>
        <v/>
      </c>
      <c r="CK14" s="370">
        <v>0</v>
      </c>
      <c r="CL14" s="372">
        <v>0</v>
      </c>
      <c r="CM14" s="373" t="str">
        <f t="shared" si="34"/>
        <v/>
      </c>
      <c r="CN14" s="370">
        <v>0</v>
      </c>
      <c r="CO14" s="372">
        <v>0</v>
      </c>
      <c r="CP14" s="373" t="str">
        <f t="shared" si="35"/>
        <v/>
      </c>
      <c r="CQ14" s="370">
        <v>0</v>
      </c>
      <c r="CR14" s="372">
        <v>0</v>
      </c>
      <c r="CS14" s="373" t="str">
        <f t="shared" si="36"/>
        <v/>
      </c>
      <c r="CT14" s="370">
        <v>0</v>
      </c>
      <c r="CU14" s="372">
        <v>0</v>
      </c>
      <c r="CV14" s="373" t="str">
        <f t="shared" si="37"/>
        <v/>
      </c>
      <c r="CW14" s="370">
        <v>0</v>
      </c>
      <c r="CX14" s="372">
        <v>0</v>
      </c>
      <c r="CY14" s="373" t="str">
        <f t="shared" si="79"/>
        <v/>
      </c>
      <c r="CZ14" s="370">
        <v>0</v>
      </c>
      <c r="DA14" s="372">
        <v>0</v>
      </c>
      <c r="DB14" s="373" t="str">
        <f t="shared" si="80"/>
        <v/>
      </c>
      <c r="DC14" s="370">
        <v>0</v>
      </c>
      <c r="DD14" s="372">
        <v>0</v>
      </c>
      <c r="DE14" s="373" t="str">
        <f t="shared" si="81"/>
        <v/>
      </c>
      <c r="DF14" s="370">
        <v>0</v>
      </c>
      <c r="DG14" s="372">
        <v>0</v>
      </c>
      <c r="DH14" s="373" t="str">
        <f t="shared" si="82"/>
        <v/>
      </c>
      <c r="DI14" s="370">
        <v>0</v>
      </c>
      <c r="DJ14" s="372">
        <v>0</v>
      </c>
      <c r="DK14" s="373" t="str">
        <f t="shared" si="83"/>
        <v/>
      </c>
      <c r="DL14" s="370">
        <v>0</v>
      </c>
      <c r="DM14" s="372">
        <v>0</v>
      </c>
      <c r="DN14" s="373" t="str">
        <f t="shared" si="84"/>
        <v/>
      </c>
      <c r="DO14" s="370">
        <v>0</v>
      </c>
      <c r="DP14" s="372">
        <v>0</v>
      </c>
      <c r="DQ14" s="373" t="str">
        <f t="shared" si="85"/>
        <v/>
      </c>
      <c r="DR14" s="370">
        <v>0</v>
      </c>
      <c r="DS14" s="372">
        <v>0</v>
      </c>
      <c r="DT14" s="373" t="str">
        <f t="shared" si="86"/>
        <v/>
      </c>
      <c r="DU14" s="370">
        <v>0</v>
      </c>
      <c r="DV14" s="372">
        <v>0</v>
      </c>
      <c r="DW14" s="373" t="str">
        <f t="shared" si="87"/>
        <v/>
      </c>
      <c r="DX14" s="370">
        <v>0</v>
      </c>
      <c r="DY14" s="372">
        <v>0</v>
      </c>
      <c r="DZ14" s="373" t="str">
        <f t="shared" si="88"/>
        <v/>
      </c>
      <c r="EA14" s="370">
        <v>0</v>
      </c>
      <c r="EB14" s="372">
        <v>0</v>
      </c>
      <c r="EC14" s="373" t="str">
        <f t="shared" ref="EC14" si="100">IFERROR(IF((ABS((EA14/EB14)-1))&lt;100%,(EA14/EB14)-1,"N/A"),"")</f>
        <v/>
      </c>
      <c r="ED14" s="370">
        <v>0</v>
      </c>
      <c r="EE14" s="372">
        <v>0</v>
      </c>
      <c r="EF14" s="373" t="str">
        <f t="shared" ref="EF14" si="101">IFERROR(IF((ABS((ED14/EE14)-1))&lt;100%,(ED14/EE14)-1,"N/A"),"")</f>
        <v/>
      </c>
      <c r="EG14" s="370">
        <v>0</v>
      </c>
      <c r="EH14" s="372">
        <v>0</v>
      </c>
      <c r="EI14" s="373" t="str">
        <f t="shared" si="91"/>
        <v/>
      </c>
      <c r="EJ14" s="370">
        <v>0</v>
      </c>
      <c r="EK14" s="372">
        <v>0</v>
      </c>
      <c r="EL14" s="373" t="str">
        <f t="shared" ref="EL14" si="102">IFERROR(IF((ABS((EJ14/EK14)-1))&lt;100%,(EJ14/EK14)-1,"N/A"),"")</f>
        <v/>
      </c>
      <c r="EM14" s="370">
        <v>0</v>
      </c>
      <c r="EN14" s="372">
        <v>0</v>
      </c>
      <c r="EO14" s="373" t="str">
        <f t="shared" ref="EO14" si="103">IFERROR(IF((ABS((EM14/EN14)-1))&lt;100%,(EM14/EN14)-1,"N/A"),"")</f>
        <v/>
      </c>
      <c r="EP14" s="370">
        <v>0</v>
      </c>
      <c r="EQ14" s="372">
        <v>0</v>
      </c>
      <c r="ER14" s="373" t="str">
        <f t="shared" ref="ER14" si="104">IFERROR(IF((ABS((EP14/EQ14)-1))&lt;100%,(EP14/EQ14)-1,"N/A"),"")</f>
        <v/>
      </c>
    </row>
    <row r="15" spans="1:148">
      <c r="A15" s="39" t="s">
        <v>409</v>
      </c>
      <c r="B15" s="368" t="s">
        <v>634</v>
      </c>
      <c r="C15" s="368" t="s">
        <v>91</v>
      </c>
      <c r="D15" s="368" t="s">
        <v>718</v>
      </c>
      <c r="E15" s="370">
        <v>2211822</v>
      </c>
      <c r="F15" s="372">
        <v>2166345</v>
      </c>
      <c r="G15" s="373">
        <f t="shared" si="6"/>
        <v>2.0992501194408097E-2</v>
      </c>
      <c r="H15" s="370">
        <v>1931075</v>
      </c>
      <c r="I15" s="372">
        <v>2361455</v>
      </c>
      <c r="J15" s="373">
        <f t="shared" si="7"/>
        <v>-0.18225204376115578</v>
      </c>
      <c r="K15" s="370">
        <v>4965341</v>
      </c>
      <c r="L15" s="372">
        <v>2125415</v>
      </c>
      <c r="M15" s="373" t="str">
        <f t="shared" si="8"/>
        <v>N/A</v>
      </c>
      <c r="N15" s="370">
        <v>10068717</v>
      </c>
      <c r="O15" s="372">
        <v>2953938</v>
      </c>
      <c r="P15" s="373" t="str">
        <f t="shared" si="9"/>
        <v>N/A</v>
      </c>
      <c r="Q15" s="370">
        <v>4723735</v>
      </c>
      <c r="R15" s="372">
        <v>2211823</v>
      </c>
      <c r="S15" s="373" t="str">
        <f t="shared" si="10"/>
        <v>N/A</v>
      </c>
      <c r="T15" s="370">
        <v>4176905</v>
      </c>
      <c r="U15" s="372">
        <v>1931076</v>
      </c>
      <c r="V15" s="373" t="str">
        <f t="shared" si="11"/>
        <v>N/A</v>
      </c>
      <c r="W15" s="370">
        <v>3684758</v>
      </c>
      <c r="X15" s="372">
        <v>4957410</v>
      </c>
      <c r="Y15" s="373">
        <f t="shared" si="12"/>
        <v>-0.25671711639747363</v>
      </c>
      <c r="Z15" s="370">
        <v>6117844</v>
      </c>
      <c r="AA15" s="372">
        <v>10068717</v>
      </c>
      <c r="AB15" s="373">
        <f t="shared" si="13"/>
        <v>-0.39239090740160831</v>
      </c>
      <c r="AC15" s="370">
        <v>2373974</v>
      </c>
      <c r="AD15" s="372">
        <v>4723735</v>
      </c>
      <c r="AE15" s="373">
        <f t="shared" si="14"/>
        <v>-0.49743709162347172</v>
      </c>
      <c r="AF15" s="370">
        <v>3366152</v>
      </c>
      <c r="AG15" s="372">
        <v>4176905</v>
      </c>
      <c r="AH15" s="373">
        <f t="shared" si="15"/>
        <v>-0.19410376822072806</v>
      </c>
      <c r="AI15" s="370">
        <v>2059010</v>
      </c>
      <c r="AJ15" s="372">
        <v>3684758</v>
      </c>
      <c r="AK15" s="373">
        <f t="shared" si="16"/>
        <v>-0.44120889350128289</v>
      </c>
      <c r="AL15" s="370">
        <v>5281618</v>
      </c>
      <c r="AM15" s="372">
        <v>6117844</v>
      </c>
      <c r="AN15" s="373">
        <f t="shared" si="17"/>
        <v>-0.13668638821127177</v>
      </c>
      <c r="AO15" s="370">
        <v>2294867</v>
      </c>
      <c r="AP15" s="372">
        <v>2373974</v>
      </c>
      <c r="AQ15" s="373">
        <f t="shared" si="18"/>
        <v>-3.3322605892061152E-2</v>
      </c>
      <c r="AR15" s="370">
        <v>4105672</v>
      </c>
      <c r="AS15" s="372">
        <v>3366152</v>
      </c>
      <c r="AT15" s="373">
        <f t="shared" si="19"/>
        <v>0.21969299069085402</v>
      </c>
      <c r="AU15" s="370">
        <v>2819814</v>
      </c>
      <c r="AV15" s="372">
        <v>2059010</v>
      </c>
      <c r="AW15" s="373">
        <f t="shared" si="20"/>
        <v>0.369499905294292</v>
      </c>
      <c r="AX15" s="370">
        <v>5973764</v>
      </c>
      <c r="AY15" s="372">
        <v>5281618</v>
      </c>
      <c r="AZ15" s="373">
        <f t="shared" si="21"/>
        <v>0.13104809927563865</v>
      </c>
      <c r="BA15" s="370">
        <v>2784318</v>
      </c>
      <c r="BB15" s="372">
        <v>2294867</v>
      </c>
      <c r="BC15" s="373">
        <f t="shared" si="22"/>
        <v>0.21328076964808851</v>
      </c>
      <c r="BD15" s="370">
        <v>5191929</v>
      </c>
      <c r="BE15" s="372">
        <v>4105672</v>
      </c>
      <c r="BF15" s="373">
        <f t="shared" si="23"/>
        <v>0.26457471517451947</v>
      </c>
      <c r="BG15" s="370">
        <v>837367</v>
      </c>
      <c r="BH15" s="372">
        <v>2819814</v>
      </c>
      <c r="BI15" s="373">
        <f t="shared" si="24"/>
        <v>-0.70304176091047133</v>
      </c>
      <c r="BJ15" s="370">
        <v>2562674</v>
      </c>
      <c r="BK15" s="372">
        <v>5973680</v>
      </c>
      <c r="BL15" s="373">
        <f t="shared" si="25"/>
        <v>-0.57100581216268698</v>
      </c>
      <c r="BM15" s="370">
        <v>2074662</v>
      </c>
      <c r="BN15" s="372">
        <v>2784318</v>
      </c>
      <c r="BO15" s="373">
        <f t="shared" si="26"/>
        <v>-0.25487605941562708</v>
      </c>
      <c r="BP15" s="370">
        <v>1489079</v>
      </c>
      <c r="BQ15" s="372">
        <v>5191929</v>
      </c>
      <c r="BR15" s="373">
        <f t="shared" si="27"/>
        <v>-0.71319349706053381</v>
      </c>
      <c r="BS15" s="370">
        <v>1096249</v>
      </c>
      <c r="BT15" s="372">
        <v>837367</v>
      </c>
      <c r="BU15" s="373">
        <f t="shared" si="28"/>
        <v>0.30916193258153246</v>
      </c>
      <c r="BV15" s="370">
        <v>2409391</v>
      </c>
      <c r="BW15" s="372">
        <v>2562674</v>
      </c>
      <c r="BX15" s="373">
        <f t="shared" si="29"/>
        <v>-5.9813694601810408E-2</v>
      </c>
      <c r="BY15" s="370">
        <v>903405</v>
      </c>
      <c r="BZ15" s="372">
        <v>2074662</v>
      </c>
      <c r="CA15" s="373">
        <f t="shared" si="30"/>
        <v>-0.56455316576868908</v>
      </c>
      <c r="CB15" s="370">
        <v>1321593</v>
      </c>
      <c r="CC15" s="372">
        <v>1489079</v>
      </c>
      <c r="CD15" s="373">
        <f t="shared" si="31"/>
        <v>-0.11247623531055106</v>
      </c>
      <c r="CE15" s="370">
        <v>963575</v>
      </c>
      <c r="CF15" s="372">
        <v>1096249</v>
      </c>
      <c r="CG15" s="373">
        <f t="shared" si="32"/>
        <v>-0.12102542396845972</v>
      </c>
      <c r="CH15" s="370">
        <v>2541579</v>
      </c>
      <c r="CI15" s="372">
        <v>2409391</v>
      </c>
      <c r="CJ15" s="373">
        <f t="shared" si="33"/>
        <v>5.4863656417742046E-2</v>
      </c>
      <c r="CK15" s="370">
        <v>1139911</v>
      </c>
      <c r="CL15" s="372">
        <v>903405</v>
      </c>
      <c r="CM15" s="373">
        <f t="shared" si="34"/>
        <v>0.2617939905136677</v>
      </c>
      <c r="CN15" s="370">
        <v>1243889</v>
      </c>
      <c r="CO15" s="372">
        <v>1321593</v>
      </c>
      <c r="CP15" s="373">
        <f t="shared" si="35"/>
        <v>-5.8795710933698953E-2</v>
      </c>
      <c r="CQ15" s="370">
        <v>1175637</v>
      </c>
      <c r="CR15" s="372">
        <v>963575</v>
      </c>
      <c r="CS15" s="373">
        <f t="shared" si="36"/>
        <v>0.22007835404613019</v>
      </c>
      <c r="CT15" s="370">
        <v>1733673</v>
      </c>
      <c r="CU15" s="372">
        <v>2541579</v>
      </c>
      <c r="CV15" s="373">
        <f t="shared" si="37"/>
        <v>-0.31787561984105162</v>
      </c>
      <c r="CW15" s="370">
        <v>982551</v>
      </c>
      <c r="CX15" s="372">
        <v>1139911</v>
      </c>
      <c r="CY15" s="373">
        <f t="shared" si="79"/>
        <v>-0.13804586498419613</v>
      </c>
      <c r="CZ15" s="370">
        <v>1393950</v>
      </c>
      <c r="DA15" s="372">
        <v>1243889</v>
      </c>
      <c r="DB15" s="373">
        <f t="shared" si="80"/>
        <v>0.12063857787953758</v>
      </c>
      <c r="DC15" s="370">
        <v>1098682</v>
      </c>
      <c r="DD15" s="372">
        <v>1175637</v>
      </c>
      <c r="DE15" s="373">
        <f t="shared" si="81"/>
        <v>-6.545813035826531E-2</v>
      </c>
      <c r="DF15" s="370">
        <v>1508205</v>
      </c>
      <c r="DG15" s="372">
        <v>1733673</v>
      </c>
      <c r="DH15" s="373">
        <f t="shared" si="82"/>
        <v>-0.13005220707711318</v>
      </c>
      <c r="DI15" s="370">
        <v>1410742</v>
      </c>
      <c r="DJ15" s="372">
        <v>982551</v>
      </c>
      <c r="DK15" s="373">
        <f t="shared" si="83"/>
        <v>0.43579519027511049</v>
      </c>
      <c r="DL15" s="370">
        <v>1282504</v>
      </c>
      <c r="DM15" s="372">
        <v>1393950</v>
      </c>
      <c r="DN15" s="373">
        <f t="shared" si="84"/>
        <v>-7.9949782990781593E-2</v>
      </c>
      <c r="DO15" s="370">
        <v>0</v>
      </c>
      <c r="DP15" s="372">
        <v>1098682</v>
      </c>
      <c r="DQ15" s="373" t="str">
        <f t="shared" si="85"/>
        <v>N/A</v>
      </c>
      <c r="DR15" s="370">
        <v>0</v>
      </c>
      <c r="DS15" s="372">
        <v>1508205</v>
      </c>
      <c r="DT15" s="373" t="str">
        <f t="shared" si="86"/>
        <v>N/A</v>
      </c>
      <c r="DU15" s="370">
        <v>0</v>
      </c>
      <c r="DV15" s="372">
        <v>1410742</v>
      </c>
      <c r="DW15" s="373" t="str">
        <f t="shared" si="87"/>
        <v>N/A</v>
      </c>
      <c r="DX15" s="370">
        <v>0</v>
      </c>
      <c r="DY15" s="372">
        <v>1282504</v>
      </c>
      <c r="DZ15" s="373">
        <f t="shared" si="0"/>
        <v>-1</v>
      </c>
      <c r="EA15" s="370">
        <v>1294664</v>
      </c>
      <c r="EB15" s="372">
        <v>881278</v>
      </c>
      <c r="EC15" s="373">
        <f t="shared" ref="EC15" si="105">IF(AND(EA15&lt;0,EB15&lt;0),((EA15-EB15)/EB15),((EA15-EB15)/ABS(EB15)))</f>
        <v>0.46907559249181302</v>
      </c>
      <c r="ED15" s="370">
        <v>1993466</v>
      </c>
      <c r="EE15" s="372">
        <v>1345710</v>
      </c>
      <c r="EF15" s="373">
        <f t="shared" ref="EF15" si="106">IF(AND(ED15&lt;0,EE15&lt;0),((ED15-EE15)/EE15),((ED15-EE15)/ABS(EE15)))</f>
        <v>0.4813488790304003</v>
      </c>
      <c r="EG15" s="370">
        <v>1351933</v>
      </c>
      <c r="EH15" s="372">
        <v>985557</v>
      </c>
      <c r="EI15" s="373">
        <f t="shared" si="91"/>
        <v>0.37174511469148919</v>
      </c>
      <c r="EJ15" s="370">
        <v>1367147</v>
      </c>
      <c r="EK15" s="372">
        <v>1314864</v>
      </c>
      <c r="EL15" s="373">
        <f t="shared" ref="EL15" si="107">IF(AND(EJ15&lt;0,EK15&lt;0),((EJ15-EK15)/EK15),((EJ15-EK15)/ABS(EK15)))</f>
        <v>3.9763047737256474E-2</v>
      </c>
      <c r="EM15" s="370">
        <v>1294664</v>
      </c>
      <c r="EN15" s="372">
        <v>881278</v>
      </c>
      <c r="EO15" s="373">
        <f t="shared" ref="EO15" si="108">IF(AND(EM15&lt;0,EN15&lt;0),((EM15-EN15)/EN15),((EM15-EN15)/ABS(EN15)))</f>
        <v>0.46907559249181302</v>
      </c>
      <c r="EP15" s="370">
        <v>1993466</v>
      </c>
      <c r="EQ15" s="372">
        <v>1345710</v>
      </c>
      <c r="ER15" s="373">
        <f t="shared" ref="ER15" si="109">IF(AND(EP15&lt;0,EQ15&lt;0),((EP15-EQ15)/EQ15),((EP15-EQ15)/ABS(EQ15)))</f>
        <v>0.4813488790304003</v>
      </c>
    </row>
    <row r="16" spans="1:148">
      <c r="B16" s="134"/>
      <c r="C16" s="134"/>
      <c r="D16" s="134"/>
      <c r="E16" s="134"/>
      <c r="F16" s="134"/>
      <c r="G16" s="134"/>
      <c r="H16" s="134"/>
      <c r="I16" s="134"/>
      <c r="J16" s="134"/>
      <c r="K16" s="134"/>
      <c r="L16" s="134"/>
      <c r="M16" s="135"/>
      <c r="N16" s="134"/>
      <c r="O16" s="134"/>
      <c r="P16" s="135"/>
      <c r="Q16" s="134"/>
      <c r="R16" s="134"/>
      <c r="S16" s="134"/>
      <c r="T16" s="134"/>
      <c r="U16" s="134"/>
      <c r="W16" s="134"/>
      <c r="X16" s="134"/>
      <c r="Z16" s="134"/>
      <c r="AA16" s="134"/>
      <c r="AC16" s="134"/>
      <c r="AD16" s="134"/>
      <c r="AE16" s="56"/>
      <c r="AF16" s="134"/>
      <c r="AG16" s="134"/>
      <c r="AI16" s="134"/>
      <c r="AJ16" s="134"/>
      <c r="AL16" s="134"/>
      <c r="AM16" s="134"/>
      <c r="AO16" s="134"/>
      <c r="AP16" s="134"/>
      <c r="AQ16" s="56"/>
      <c r="AR16" s="134"/>
      <c r="AS16" s="134"/>
      <c r="AU16" s="134"/>
      <c r="AV16" s="134"/>
      <c r="AX16" s="134"/>
      <c r="AY16" s="134"/>
      <c r="BA16" s="134"/>
      <c r="BB16" s="134"/>
      <c r="BC16" s="56"/>
      <c r="BD16" s="134"/>
      <c r="BE16" s="134"/>
      <c r="BG16" s="134"/>
      <c r="BH16" s="134"/>
    </row>
    <row r="17" spans="1:60" s="64" customFormat="1" ht="12.75">
      <c r="A17" s="136"/>
      <c r="B17" s="126"/>
      <c r="C17" s="126"/>
      <c r="D17" s="126"/>
      <c r="E17" s="134"/>
      <c r="F17" s="134"/>
      <c r="G17" s="126"/>
      <c r="H17" s="134"/>
      <c r="I17" s="134"/>
      <c r="J17" s="126"/>
      <c r="K17" s="134"/>
      <c r="L17" s="134"/>
      <c r="M17" s="137"/>
      <c r="N17" s="134"/>
      <c r="O17" s="134"/>
      <c r="P17" s="137"/>
      <c r="Q17" s="134"/>
      <c r="R17" s="134"/>
      <c r="S17" s="134"/>
      <c r="T17" s="134"/>
      <c r="U17" s="134"/>
      <c r="V17" s="124"/>
      <c r="W17" s="134"/>
      <c r="X17" s="134"/>
      <c r="Z17" s="134"/>
      <c r="AA17" s="134"/>
      <c r="AC17" s="134"/>
      <c r="AD17" s="134"/>
      <c r="AE17" s="138"/>
      <c r="AF17" s="134"/>
      <c r="AG17" s="134"/>
      <c r="AH17" s="124"/>
      <c r="AI17" s="134"/>
      <c r="AJ17" s="134"/>
      <c r="AL17" s="134"/>
      <c r="AM17" s="134"/>
      <c r="AO17" s="134"/>
      <c r="AP17" s="134"/>
      <c r="AQ17" s="138"/>
      <c r="AR17" s="134"/>
      <c r="AS17" s="134"/>
      <c r="AT17" s="124"/>
      <c r="AU17" s="134"/>
      <c r="AV17" s="134"/>
      <c r="AX17" s="134"/>
      <c r="AY17" s="134"/>
      <c r="BA17" s="134"/>
      <c r="BB17" s="134"/>
      <c r="BC17" s="138"/>
      <c r="BD17" s="134"/>
      <c r="BE17" s="134"/>
      <c r="BF17" s="124"/>
      <c r="BG17" s="134"/>
      <c r="BH17" s="134"/>
    </row>
    <row r="18" spans="1:60">
      <c r="B18" s="139"/>
      <c r="C18" s="139"/>
      <c r="D18" s="539"/>
      <c r="E18" s="139"/>
      <c r="F18" s="139"/>
      <c r="G18" s="139"/>
      <c r="H18" s="139"/>
      <c r="I18" s="139"/>
      <c r="J18" s="139"/>
      <c r="K18" s="139"/>
      <c r="L18" s="139"/>
      <c r="M18" s="133"/>
      <c r="N18" s="139"/>
      <c r="O18" s="139"/>
      <c r="P18" s="133"/>
      <c r="Q18" s="139"/>
      <c r="R18" s="139"/>
      <c r="S18" s="139"/>
      <c r="T18" s="139"/>
      <c r="U18" s="139"/>
      <c r="W18" s="139"/>
      <c r="X18" s="139"/>
      <c r="Z18" s="139"/>
      <c r="AA18" s="139"/>
      <c r="AC18" s="139"/>
      <c r="AD18" s="139"/>
      <c r="AE18" s="138"/>
      <c r="AF18" s="139"/>
      <c r="AG18" s="139"/>
      <c r="AI18" s="139"/>
      <c r="AJ18" s="139"/>
      <c r="AL18" s="139"/>
      <c r="AM18" s="139"/>
      <c r="AO18" s="139"/>
      <c r="AP18" s="139"/>
      <c r="AQ18" s="138"/>
      <c r="AR18" s="139"/>
      <c r="AS18" s="139"/>
      <c r="AU18" s="139"/>
      <c r="AV18" s="139"/>
      <c r="AX18" s="139"/>
      <c r="AY18" s="139"/>
      <c r="BA18" s="139"/>
      <c r="BB18" s="139"/>
      <c r="BC18" s="138"/>
      <c r="BD18" s="139"/>
      <c r="BE18" s="139"/>
      <c r="BG18" s="139"/>
      <c r="BH18" s="139"/>
    </row>
    <row r="19" spans="1:60">
      <c r="B19" s="139"/>
      <c r="C19" s="139"/>
      <c r="D19" s="139"/>
      <c r="E19" s="139"/>
      <c r="F19" s="139"/>
      <c r="G19" s="139"/>
      <c r="H19" s="139"/>
      <c r="I19" s="139"/>
      <c r="J19" s="139"/>
      <c r="K19" s="139"/>
      <c r="L19" s="139"/>
      <c r="M19" s="133"/>
      <c r="N19" s="133"/>
      <c r="O19" s="133"/>
      <c r="P19" s="133"/>
      <c r="Q19" s="133"/>
      <c r="R19" s="133"/>
      <c r="S19" s="138"/>
      <c r="AC19" s="133"/>
      <c r="AD19" s="133"/>
      <c r="AE19" s="138"/>
      <c r="AO19" s="133"/>
      <c r="AP19" s="133"/>
      <c r="AQ19" s="138"/>
      <c r="AY19" s="27"/>
      <c r="BA19" s="133"/>
      <c r="BB19" s="133"/>
      <c r="BC19" s="138"/>
    </row>
    <row r="20" spans="1:60">
      <c r="M20" s="133"/>
      <c r="N20" s="133"/>
      <c r="O20" s="133"/>
      <c r="P20" s="133"/>
      <c r="Q20" s="133"/>
      <c r="R20" s="133"/>
      <c r="S20" s="138"/>
      <c r="AC20" s="133"/>
      <c r="AD20" s="133"/>
      <c r="AE20" s="138"/>
      <c r="AO20" s="133"/>
      <c r="AP20" s="133"/>
      <c r="AQ20" s="138"/>
      <c r="BA20" s="133"/>
      <c r="BB20" s="133"/>
      <c r="BC20" s="138"/>
    </row>
  </sheetData>
  <pageMargins left="0.7" right="0.7" top="0.75" bottom="0.75" header="0.3" footer="0.3"/>
  <headerFooter>
    <oddFooter>&amp;L_x000D_&amp;1#&amp;"Aptos"&amp;10&amp;K000000 Restringido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M154"/>
  <sheetViews>
    <sheetView zoomScale="80" zoomScaleNormal="80" workbookViewId="0">
      <pane xSplit="4" ySplit="4" topLeftCell="HR5" activePane="bottomRight" state="frozen"/>
      <selection activeCell="A56" sqref="A56:XFD56"/>
      <selection pane="topRight" activeCell="A56" sqref="A56:XFD56"/>
      <selection pane="bottomLeft" activeCell="A56" sqref="A56:XFD56"/>
      <selection pane="bottomRight"/>
    </sheetView>
  </sheetViews>
  <sheetFormatPr baseColWidth="10" defaultColWidth="10.875" defaultRowHeight="15" outlineLevelRow="1" outlineLevelCol="4"/>
  <cols>
    <col min="1" max="1" width="2.625" style="39" customWidth="1"/>
    <col min="2" max="2" width="31.125" style="25" customWidth="1"/>
    <col min="3" max="3" width="31" style="25" customWidth="1"/>
    <col min="4" max="4" width="34.75" style="25" hidden="1" customWidth="1" outlineLevel="1"/>
    <col min="5" max="5" width="3.875" style="25" hidden="1" customWidth="1" collapsed="1"/>
    <col min="6" max="6" width="15" style="25" hidden="1" customWidth="1" outlineLevel="1"/>
    <col min="7" max="7" width="9" style="25" hidden="1" customWidth="1" outlineLevel="1"/>
    <col min="8" max="8" width="13.375" style="124" hidden="1" customWidth="1" outlineLevel="1"/>
    <col min="9" max="10" width="9" style="26" hidden="1" customWidth="1" outlineLevel="1"/>
    <col min="11" max="11" width="7.875" style="106" hidden="1" customWidth="1" outlineLevel="1"/>
    <col min="12" max="13" width="9" style="26" hidden="1" customWidth="1" outlineLevel="1"/>
    <col min="14" max="14" width="10.25" style="106" hidden="1" customWidth="1" outlineLevel="1"/>
    <col min="15" max="16" width="9" style="26" hidden="1" customWidth="1" outlineLevel="1"/>
    <col min="17" max="17" width="7.875" style="106" hidden="1" customWidth="1" outlineLevel="1"/>
    <col min="18" max="19" width="9" style="26" hidden="1" customWidth="1" outlineLevel="1"/>
    <col min="20" max="20" width="7.875" style="106" hidden="1" customWidth="1" outlineLevel="1"/>
    <col min="21" max="22" width="9" style="26" hidden="1" customWidth="1" outlineLevel="1"/>
    <col min="23" max="23" width="7.875" style="106" hidden="1" customWidth="1" outlineLevel="1"/>
    <col min="24" max="25" width="9.375" style="26" hidden="1" customWidth="1" outlineLevel="1"/>
    <col min="26" max="26" width="7.875" style="106" hidden="1" customWidth="1" outlineLevel="1"/>
    <col min="27" max="27" width="3.875" style="106" hidden="1" customWidth="1" collapsed="1"/>
    <col min="28" max="29" width="9" style="25" hidden="1" customWidth="1" outlineLevel="1"/>
    <col min="30" max="30" width="7.875" style="124" hidden="1" customWidth="1" outlineLevel="1"/>
    <col min="31" max="32" width="9" style="26" hidden="1" customWidth="1" outlineLevel="1"/>
    <col min="33" max="33" width="7.875" style="106" hidden="1" customWidth="1" outlineLevel="1"/>
    <col min="34" max="35" width="9" style="26" hidden="1" customWidth="1" outlineLevel="1"/>
    <col min="36" max="36" width="7.875" style="106" hidden="1" customWidth="1" outlineLevel="1"/>
    <col min="37" max="38" width="9" style="26" hidden="1" customWidth="1" outlineLevel="1"/>
    <col min="39" max="39" width="7.875" style="106" hidden="1" customWidth="1" outlineLevel="1"/>
    <col min="40" max="41" width="9" style="26" hidden="1" customWidth="1" outlineLevel="1"/>
    <col min="42" max="42" width="7.875" style="106" hidden="1" customWidth="1" outlineLevel="1"/>
    <col min="43" max="44" width="9" style="26" hidden="1" customWidth="1" outlineLevel="1"/>
    <col min="45" max="45" width="7.875" style="106" hidden="1" customWidth="1" outlineLevel="1"/>
    <col min="46" max="47" width="9.375" style="26" hidden="1" customWidth="1" outlineLevel="1"/>
    <col min="48" max="48" width="7.875" style="106" hidden="1" customWidth="1" outlineLevel="1"/>
    <col min="49" max="49" width="4.125" style="106" hidden="1" customWidth="1" collapsed="1"/>
    <col min="50" max="51" width="9" style="25" hidden="1" customWidth="1" outlineLevel="1"/>
    <col min="52" max="52" width="7.875" style="124" hidden="1" customWidth="1" outlineLevel="1"/>
    <col min="53" max="54" width="9" style="26" hidden="1" customWidth="1" outlineLevel="1"/>
    <col min="55" max="55" width="7.875" style="106" hidden="1" customWidth="1" outlineLevel="1"/>
    <col min="56" max="56" width="10.75" style="26" hidden="1" customWidth="1" outlineLevel="1"/>
    <col min="57" max="57" width="9" style="26" hidden="1" customWidth="1" outlineLevel="1"/>
    <col min="58" max="58" width="7.875" style="106" hidden="1" customWidth="1" outlineLevel="1"/>
    <col min="59" max="59" width="10.375" style="26" hidden="1" customWidth="1" outlineLevel="1"/>
    <col min="60" max="60" width="9" style="26" hidden="1" customWidth="1" outlineLevel="1"/>
    <col min="61" max="61" width="7.875" style="106" hidden="1" customWidth="1" outlineLevel="1"/>
    <col min="62" max="62" width="9" style="26" hidden="1" customWidth="1" outlineLevel="1"/>
    <col min="63" max="63" width="9.375" style="26" hidden="1" customWidth="1" outlineLevel="1"/>
    <col min="64" max="64" width="7.875" style="106" hidden="1" customWidth="1" outlineLevel="1"/>
    <col min="65" max="65" width="13.375" style="26" hidden="1" customWidth="1" outlineLevel="1"/>
    <col min="66" max="66" width="9" style="26" hidden="1" customWidth="1" outlineLevel="1"/>
    <col min="67" max="67" width="7.875" style="106" hidden="1" customWidth="1" outlineLevel="1"/>
    <col min="68" max="68" width="11.5" style="26" hidden="1" customWidth="1" outlineLevel="1"/>
    <col min="69" max="69" width="10.75" style="25" hidden="1" customWidth="1" outlineLevel="1"/>
    <col min="70" max="70" width="7.875" style="106" hidden="1" customWidth="1" outlineLevel="1"/>
    <col min="71" max="71" width="4.125" style="106" hidden="1" customWidth="1" collapsed="1"/>
    <col min="72" max="72" width="12.375" style="25" hidden="1" customWidth="1" outlineLevel="1"/>
    <col min="73" max="73" width="13" style="25" hidden="1" customWidth="1" outlineLevel="1"/>
    <col min="74" max="74" width="6.625" style="124" hidden="1" customWidth="1" outlineLevel="1"/>
    <col min="75" max="76" width="9" style="26" hidden="1" customWidth="1" outlineLevel="1"/>
    <col min="77" max="77" width="7.375" style="106" hidden="1" customWidth="1" outlineLevel="1"/>
    <col min="78" max="78" width="10.125" style="26" hidden="1" customWidth="1" outlineLevel="1"/>
    <col min="79" max="79" width="11.25" style="26" hidden="1" customWidth="1" outlineLevel="1"/>
    <col min="80" max="80" width="6.375" style="106" hidden="1" customWidth="1" outlineLevel="1"/>
    <col min="81" max="81" width="10.125" style="26" hidden="1" customWidth="1" outlineLevel="1"/>
    <col min="82" max="82" width="9.5" style="26" hidden="1" customWidth="1" outlineLevel="1"/>
    <col min="83" max="83" width="6.875" style="106" hidden="1" customWidth="1" outlineLevel="1"/>
    <col min="84" max="85" width="9" style="26" hidden="1" customWidth="1" outlineLevel="1"/>
    <col min="86" max="86" width="7.375" style="106" hidden="1" customWidth="1" outlineLevel="1"/>
    <col min="87" max="87" width="10.875" style="26" hidden="1" customWidth="1" outlineLevel="1"/>
    <col min="88" max="88" width="11.125" style="26" hidden="1" customWidth="1" outlineLevel="1"/>
    <col min="89" max="89" width="7.625" style="106" hidden="1" customWidth="1" outlineLevel="1"/>
    <col min="90" max="90" width="9.875" style="26" hidden="1" customWidth="1" outlineLevel="1"/>
    <col min="91" max="91" width="11.125" style="26" hidden="1" customWidth="1" outlineLevel="1"/>
    <col min="92" max="92" width="7.5" style="106" hidden="1" customWidth="1" outlineLevel="1"/>
    <col min="93" max="93" width="4.125" style="106" hidden="1" customWidth="1" collapsed="1"/>
    <col min="94" max="94" width="12.375" style="25" hidden="1" customWidth="1" outlineLevel="1"/>
    <col min="95" max="95" width="13" style="25" hidden="1" customWidth="1" outlineLevel="1"/>
    <col min="96" max="96" width="8" style="124" hidden="1" customWidth="1" outlineLevel="1"/>
    <col min="97" max="97" width="10.5" style="26" hidden="1" customWidth="1" outlineLevel="1"/>
    <col min="98" max="98" width="11.125" style="26" hidden="1" customWidth="1" outlineLevel="1"/>
    <col min="99" max="99" width="7.375" style="106" hidden="1" customWidth="1" outlineLevel="1"/>
    <col min="100" max="100" width="10.125" style="26" hidden="1" customWidth="1" outlineLevel="1"/>
    <col min="101" max="101" width="11.25" style="26" hidden="1" customWidth="1" outlineLevel="1"/>
    <col min="102" max="102" width="7.75" style="106" hidden="1" customWidth="1" outlineLevel="1"/>
    <col min="103" max="103" width="10.125" style="26" hidden="1" customWidth="1" outlineLevel="1"/>
    <col min="104" max="104" width="9.5" style="26" hidden="1" customWidth="1" outlineLevel="1"/>
    <col min="105" max="105" width="6.875" style="106" hidden="1" customWidth="1" outlineLevel="1"/>
    <col min="106" max="106" width="9.625" style="26" hidden="1" customWidth="1" outlineLevel="1"/>
    <col min="107" max="107" width="9.875" style="26" hidden="1" customWidth="1" outlineLevel="1"/>
    <col min="108" max="108" width="7.375" style="106" hidden="1" customWidth="1" outlineLevel="1"/>
    <col min="109" max="109" width="10.875" style="26" hidden="1" customWidth="1" outlineLevel="1"/>
    <col min="110" max="110" width="11.125" style="26" hidden="1" customWidth="1" outlineLevel="1"/>
    <col min="111" max="111" width="7.625" style="106" hidden="1" customWidth="1" outlineLevel="1"/>
    <col min="112" max="112" width="14" style="26" hidden="1" customWidth="1" outlineLevel="1"/>
    <col min="113" max="113" width="11.125" style="26" hidden="1" customWidth="1" outlineLevel="1"/>
    <col min="114" max="114" width="7.5" style="106" hidden="1" customWidth="1" outlineLevel="1"/>
    <col min="115" max="115" width="4.125" style="106" hidden="1" customWidth="1" collapsed="1"/>
    <col min="116" max="116" width="12.375" style="25" hidden="1" customWidth="1" outlineLevel="1"/>
    <col min="117" max="117" width="13" style="25" hidden="1" customWidth="1" outlineLevel="1"/>
    <col min="118" max="118" width="8" style="124" hidden="1" customWidth="1" outlineLevel="1"/>
    <col min="119" max="119" width="10.5" style="26" hidden="1" customWidth="1" outlineLevel="1"/>
    <col min="120" max="120" width="11.125" style="26" hidden="1" customWidth="1" outlineLevel="1"/>
    <col min="121" max="121" width="7.375" style="106" hidden="1" customWidth="1" outlineLevel="1"/>
    <col min="122" max="122" width="10.125" style="26" hidden="1" customWidth="1" outlineLevel="1"/>
    <col min="123" max="123" width="11.25" style="26" hidden="1" customWidth="1" outlineLevel="1"/>
    <col min="124" max="124" width="7.75" style="106" hidden="1" customWidth="1" outlineLevel="1"/>
    <col min="125" max="125" width="10.125" style="26" hidden="1" customWidth="1" outlineLevel="1"/>
    <col min="126" max="126" width="9.5" style="26" hidden="1" customWidth="1" outlineLevel="1"/>
    <col min="127" max="127" width="7.875" style="106" hidden="1" customWidth="1" outlineLevel="1"/>
    <col min="128" max="128" width="11.125" style="26" hidden="1" customWidth="1" outlineLevel="1"/>
    <col min="129" max="129" width="10.875" style="26" hidden="1" customWidth="1" outlineLevel="1"/>
    <col min="130" max="130" width="7.375" style="106" hidden="1" customWidth="1" outlineLevel="1"/>
    <col min="131" max="131" width="10.875" style="26" hidden="1" customWidth="1" outlineLevel="1"/>
    <col min="132" max="132" width="11.125" style="26" hidden="1" customWidth="1" outlineLevel="1"/>
    <col min="133" max="133" width="7.625" style="106" hidden="1" customWidth="1" outlineLevel="1"/>
    <col min="134" max="134" width="14" style="26" hidden="1" customWidth="1" outlineLevel="1"/>
    <col min="135" max="135" width="11.125" style="26" hidden="1" customWidth="1" outlineLevel="1"/>
    <col min="136" max="136" width="7.5" style="106" hidden="1" customWidth="1" outlineLevel="1"/>
    <col min="137" max="137" width="4.125" style="106" hidden="1" customWidth="1" collapsed="1"/>
    <col min="138" max="138" width="12.375" style="25" hidden="1" customWidth="1" outlineLevel="1"/>
    <col min="139" max="139" width="13" style="25" hidden="1" customWidth="1" outlineLevel="1"/>
    <col min="140" max="140" width="8" style="124" hidden="1" customWidth="1" outlineLevel="1"/>
    <col min="141" max="141" width="10.5" style="26" hidden="1" customWidth="1" outlineLevel="1"/>
    <col min="142" max="142" width="11.125" style="26" hidden="1" customWidth="1" outlineLevel="1"/>
    <col min="143" max="143" width="8.375" style="106" hidden="1" customWidth="1" outlineLevel="1"/>
    <col min="144" max="144" width="10.125" style="26" hidden="1" customWidth="1" outlineLevel="1"/>
    <col min="145" max="145" width="11.25" style="26" hidden="1" customWidth="1" outlineLevel="1"/>
    <col min="146" max="146" width="7.75" style="106" hidden="1" customWidth="1" outlineLevel="1"/>
    <col min="147" max="147" width="10.125" style="26" hidden="1" customWidth="1" outlineLevel="1"/>
    <col min="148" max="148" width="9.875" style="26" hidden="1" customWidth="1" outlineLevel="1"/>
    <col min="149" max="149" width="7.875" style="106" hidden="1" customWidth="1" outlineLevel="1"/>
    <col min="150" max="150" width="11.125" style="26" hidden="1" customWidth="1" outlineLevel="1"/>
    <col min="151" max="151" width="10.875" style="26" hidden="1" customWidth="1" outlineLevel="1"/>
    <col min="152" max="152" width="7.375" style="106" hidden="1" customWidth="1" outlineLevel="1"/>
    <col min="153" max="153" width="10.875" style="26" hidden="1" customWidth="1" outlineLevel="1"/>
    <col min="154" max="154" width="11.125" style="26" hidden="1" customWidth="1" outlineLevel="1"/>
    <col min="155" max="155" width="7.625" style="106" hidden="1" customWidth="1" outlineLevel="1"/>
    <col min="156" max="156" width="14" style="26" hidden="1" customWidth="1" outlineLevel="1"/>
    <col min="157" max="157" width="11.125" style="26" hidden="1" customWidth="1" outlineLevel="1"/>
    <col min="158" max="158" width="7.5" style="106" hidden="1" customWidth="1" outlineLevel="1"/>
    <col min="159" max="159" width="4.125" style="106" hidden="1" customWidth="1" collapsed="1"/>
    <col min="160" max="160" width="12.375" style="25" hidden="1" customWidth="1" outlineLevel="1"/>
    <col min="161" max="161" width="13" style="25" hidden="1" customWidth="1" outlineLevel="1"/>
    <col min="162" max="162" width="8" style="124" hidden="1" customWidth="1" outlineLevel="1"/>
    <col min="163" max="163" width="12.125" style="26" hidden="1" customWidth="1" outlineLevel="1"/>
    <col min="164" max="164" width="11.125" style="26" hidden="1" customWidth="1" outlineLevel="1"/>
    <col min="165" max="165" width="8.375" style="106" hidden="1" customWidth="1" outlineLevel="1"/>
    <col min="166" max="166" width="10.125" style="26" hidden="1" customWidth="1" outlineLevel="1"/>
    <col min="167" max="167" width="11.25" style="26" hidden="1" customWidth="1" outlineLevel="1"/>
    <col min="168" max="168" width="7.75" style="106" hidden="1" customWidth="1" outlineLevel="1"/>
    <col min="169" max="169" width="11.375" style="26" hidden="1" customWidth="1" outlineLevel="1"/>
    <col min="170" max="170" width="9.875" style="26" hidden="1" customWidth="1" outlineLevel="1"/>
    <col min="171" max="171" width="7.875" style="106" hidden="1" customWidth="1" outlineLevel="1"/>
    <col min="172" max="172" width="11.125" style="26" hidden="1" customWidth="1" outlineLevel="1"/>
    <col min="173" max="173" width="10.875" style="26" hidden="1" customWidth="1" outlineLevel="1"/>
    <col min="174" max="174" width="7.375" style="106" hidden="1" customWidth="1" outlineLevel="1"/>
    <col min="175" max="175" width="10.875" style="26" hidden="1" customWidth="1" outlineLevel="1"/>
    <col min="176" max="176" width="11.125" style="26" hidden="1" customWidth="1" outlineLevel="1"/>
    <col min="177" max="177" width="7.625" style="106" hidden="1" customWidth="1" outlineLevel="1"/>
    <col min="178" max="178" width="12.375" style="26" hidden="1" customWidth="1" outlineLevel="1"/>
    <col min="179" max="179" width="11.125" style="26" hidden="1" customWidth="1" outlineLevel="1"/>
    <col min="180" max="180" width="8.625" style="106" hidden="1" customWidth="1" outlineLevel="1"/>
    <col min="181" max="181" width="3.375" style="25" hidden="1" customWidth="1" collapsed="1"/>
    <col min="182" max="182" width="12.375" style="25" hidden="1" customWidth="1" outlineLevel="1"/>
    <col min="183" max="183" width="13" style="25" hidden="1" customWidth="1" outlineLevel="1"/>
    <col min="184" max="184" width="8" style="124" hidden="1" customWidth="1" outlineLevel="1"/>
    <col min="185" max="185" width="12.125" style="26" hidden="1" customWidth="1" outlineLevel="1"/>
    <col min="186" max="186" width="11.125" style="26" hidden="1" customWidth="1" outlineLevel="1"/>
    <col min="187" max="187" width="8.375" style="106" hidden="1" customWidth="1" outlineLevel="1"/>
    <col min="188" max="188" width="10.125" style="26" hidden="1" customWidth="1" outlineLevel="1"/>
    <col min="189" max="189" width="11.25" style="26" hidden="1" customWidth="1" outlineLevel="1"/>
    <col min="190" max="190" width="7.75" style="106" hidden="1" customWidth="1" outlineLevel="1"/>
    <col min="191" max="191" width="11.375" style="26" hidden="1" customWidth="1" outlineLevel="1"/>
    <col min="192" max="192" width="9.875" style="26" hidden="1" customWidth="1" outlineLevel="1"/>
    <col min="193" max="193" width="7.875" style="106" hidden="1" customWidth="1" outlineLevel="1"/>
    <col min="194" max="194" width="11.125" style="26" hidden="1" customWidth="1" outlineLevel="1"/>
    <col min="195" max="195" width="10.875" style="26" hidden="1" customWidth="1" outlineLevel="1"/>
    <col min="196" max="196" width="7.375" style="106" hidden="1" customWidth="1" outlineLevel="1"/>
    <col min="197" max="197" width="10.875" style="26" hidden="1" customWidth="1" outlineLevel="1"/>
    <col min="198" max="198" width="11.125" style="26" hidden="1" customWidth="1" outlineLevel="1"/>
    <col min="199" max="199" width="7.625" style="106" hidden="1" customWidth="1" outlineLevel="1"/>
    <col min="200" max="200" width="12.375" style="26" hidden="1" customWidth="1" outlineLevel="1"/>
    <col min="201" max="201" width="11.125" style="26" hidden="1" customWidth="1" outlineLevel="1"/>
    <col min="202" max="202" width="8.625" style="106" hidden="1" customWidth="1" outlineLevel="1"/>
    <col min="203" max="203" width="3.25" style="25" hidden="1" customWidth="1" collapsed="1"/>
    <col min="204" max="204" width="12.375" style="25" hidden="1" customWidth="1" outlineLevel="1"/>
    <col min="205" max="205" width="13" style="25" hidden="1" customWidth="1" outlineLevel="1"/>
    <col min="206" max="206" width="8" style="124" hidden="1" customWidth="1" outlineLevel="1"/>
    <col min="207" max="207" width="12.125" style="26" hidden="1" customWidth="1" outlineLevel="2"/>
    <col min="208" max="208" width="11.125" style="26" hidden="1" customWidth="1" outlineLevel="2"/>
    <col min="209" max="209" width="8.375" style="106" hidden="1" customWidth="1" outlineLevel="2"/>
    <col min="210" max="210" width="10.125" style="26" hidden="1" customWidth="1" outlineLevel="2"/>
    <col min="211" max="211" width="11.25" style="26" hidden="1" customWidth="1" outlineLevel="2"/>
    <col min="212" max="212" width="7.75" style="106" hidden="1" customWidth="1" outlineLevel="2"/>
    <col min="213" max="213" width="11.375" style="26" hidden="1" customWidth="1" outlineLevel="1"/>
    <col min="214" max="214" width="9.875" style="26" hidden="1" customWidth="1" outlineLevel="1"/>
    <col min="215" max="215" width="7.875" style="106" hidden="1" customWidth="1" outlineLevel="1"/>
    <col min="216" max="216" width="11.125" style="26" hidden="1" customWidth="1" outlineLevel="2"/>
    <col min="217" max="217" width="10.875" style="26" hidden="1" customWidth="1" outlineLevel="2"/>
    <col min="218" max="218" width="7.375" style="106" hidden="1" customWidth="1" outlineLevel="2"/>
    <col min="219" max="219" width="10.875" style="26" hidden="1" customWidth="1" outlineLevel="2"/>
    <col min="220" max="220" width="11.125" style="26" hidden="1" customWidth="1" outlineLevel="2"/>
    <col min="221" max="221" width="7.625" style="106" hidden="1" customWidth="1" outlineLevel="2"/>
    <col min="222" max="222" width="12.375" style="26" hidden="1" customWidth="1" outlineLevel="4"/>
    <col min="223" max="223" width="11.125" style="26" hidden="1" customWidth="1" outlineLevel="4"/>
    <col min="224" max="224" width="8.625" style="106" hidden="1" customWidth="1" outlineLevel="4"/>
    <col min="225" max="225" width="4.125" style="25" hidden="1" customWidth="1" outlineLevel="4"/>
    <col min="226" max="226" width="12.375" style="25" customWidth="1" collapsed="1"/>
    <col min="227" max="227" width="13" style="25" customWidth="1"/>
    <col min="228" max="228" width="8.5" style="124" customWidth="1"/>
    <col min="229" max="229" width="12.125" style="26" customWidth="1"/>
    <col min="230" max="230" width="11.125" style="26" customWidth="1"/>
    <col min="231" max="231" width="8.375" style="106" customWidth="1"/>
    <col min="232" max="232" width="10.125" style="26" hidden="1" customWidth="1" outlineLevel="1"/>
    <col min="233" max="233" width="11.25" style="26" hidden="1" customWidth="1" outlineLevel="1"/>
    <col min="234" max="234" width="7.75" style="106" hidden="1" customWidth="1" outlineLevel="1"/>
    <col min="235" max="235" width="11.375" style="26" hidden="1" customWidth="1" outlineLevel="1"/>
    <col min="236" max="236" width="9.875" style="26" hidden="1" customWidth="1" outlineLevel="1"/>
    <col min="237" max="237" width="7.875" style="106" hidden="1" customWidth="1" outlineLevel="1"/>
    <col min="238" max="238" width="11.125" style="26" customWidth="1" collapsed="1"/>
    <col min="239" max="239" width="10.875" style="26" customWidth="1"/>
    <col min="240" max="240" width="8.25" style="106" customWidth="1"/>
    <col min="241" max="241" width="10.875" style="26" hidden="1" customWidth="1" outlineLevel="1"/>
    <col min="242" max="242" width="11.125" style="26" hidden="1" customWidth="1" outlineLevel="1"/>
    <col min="243" max="243" width="7.625" style="106" hidden="1" customWidth="1" outlineLevel="1"/>
    <col min="244" max="244" width="12.375" style="26" hidden="1" customWidth="1" outlineLevel="1" collapsed="1"/>
    <col min="245" max="245" width="11.125" style="26" hidden="1" customWidth="1" outlineLevel="1"/>
    <col min="246" max="246" width="8.625" style="106" hidden="1" customWidth="1" outlineLevel="1"/>
    <col min="247" max="247" width="10.875" style="25" collapsed="1"/>
    <col min="248" max="16384" width="10.875" style="25"/>
  </cols>
  <sheetData>
    <row r="1" spans="1:246">
      <c r="B1" s="19"/>
      <c r="C1" s="19"/>
      <c r="D1" s="19"/>
      <c r="E1" s="19"/>
      <c r="F1" s="21"/>
      <c r="G1" s="21"/>
      <c r="H1" s="22"/>
      <c r="I1" s="21"/>
      <c r="J1" s="21"/>
      <c r="K1" s="22"/>
      <c r="L1" s="21"/>
      <c r="M1" s="21"/>
      <c r="N1" s="22"/>
      <c r="O1" s="21"/>
      <c r="P1" s="21"/>
      <c r="Q1" s="22"/>
      <c r="R1" s="21"/>
      <c r="S1" s="21"/>
      <c r="T1" s="22"/>
      <c r="U1" s="21"/>
      <c r="V1" s="21"/>
      <c r="W1" s="22"/>
      <c r="X1" s="21"/>
      <c r="Y1" s="21"/>
      <c r="Z1" s="22"/>
      <c r="AA1" s="22"/>
      <c r="AB1" s="21"/>
      <c r="AC1" s="21"/>
      <c r="AD1" s="22"/>
      <c r="AE1" s="21"/>
      <c r="AF1" s="21"/>
      <c r="AG1" s="22"/>
      <c r="AH1" s="21"/>
      <c r="AI1" s="21"/>
      <c r="AJ1" s="22"/>
      <c r="AK1" s="21"/>
      <c r="AL1" s="21"/>
      <c r="AM1" s="22"/>
      <c r="AN1" s="21"/>
      <c r="AO1" s="21"/>
      <c r="AP1" s="22"/>
      <c r="AQ1" s="21"/>
      <c r="AR1" s="21"/>
      <c r="AS1" s="22"/>
      <c r="AT1" s="21"/>
      <c r="AU1" s="21"/>
      <c r="AV1" s="22"/>
      <c r="AW1" s="22"/>
      <c r="AX1" s="21"/>
      <c r="AY1" s="21"/>
      <c r="AZ1" s="22"/>
      <c r="BA1" s="21"/>
      <c r="BB1" s="21"/>
      <c r="BC1" s="22"/>
      <c r="BD1" s="21"/>
      <c r="BE1" s="21"/>
      <c r="BF1" s="22"/>
      <c r="BG1" s="21"/>
      <c r="BH1" s="21"/>
      <c r="BI1" s="22"/>
      <c r="BJ1" s="21"/>
      <c r="BK1" s="21"/>
      <c r="BL1" s="22"/>
      <c r="BM1" s="21"/>
      <c r="BN1" s="21"/>
      <c r="BO1" s="22"/>
      <c r="BP1" s="21"/>
      <c r="BQ1" s="21"/>
      <c r="BR1" s="22"/>
      <c r="BS1" s="22"/>
      <c r="BT1" s="21"/>
      <c r="BU1" s="21"/>
      <c r="BV1" s="22"/>
      <c r="BW1" s="21"/>
      <c r="BX1" s="21"/>
      <c r="BY1" s="22"/>
      <c r="BZ1" s="21"/>
      <c r="CA1" s="21"/>
      <c r="CB1" s="22"/>
      <c r="CC1" s="21"/>
      <c r="CD1" s="21"/>
      <c r="CE1" s="22"/>
      <c r="CF1" s="21"/>
      <c r="CG1" s="21"/>
      <c r="CH1" s="22"/>
      <c r="CI1" s="21"/>
      <c r="CJ1" s="21"/>
      <c r="CK1" s="22"/>
      <c r="CL1" s="21"/>
      <c r="CM1" s="21"/>
      <c r="CN1" s="22"/>
      <c r="CO1" s="22"/>
      <c r="CP1" s="21"/>
      <c r="CQ1" s="21"/>
      <c r="CR1" s="22"/>
      <c r="CS1" s="21"/>
      <c r="CT1" s="21"/>
      <c r="CU1" s="22"/>
      <c r="CV1" s="21"/>
      <c r="CW1" s="21"/>
      <c r="CX1" s="22"/>
      <c r="CY1" s="21"/>
      <c r="CZ1" s="21"/>
      <c r="DA1" s="22"/>
      <c r="DB1" s="21"/>
      <c r="DC1" s="21"/>
      <c r="DD1" s="22"/>
      <c r="DE1" s="21"/>
      <c r="DF1" s="21"/>
      <c r="DG1" s="22"/>
      <c r="DH1" s="21"/>
      <c r="DI1" s="21"/>
      <c r="DJ1" s="22"/>
      <c r="DK1" s="22"/>
      <c r="DL1" s="21"/>
      <c r="DM1" s="21"/>
      <c r="DN1" s="22"/>
      <c r="DO1" s="21"/>
      <c r="DP1" s="21"/>
      <c r="DQ1" s="22"/>
      <c r="DR1" s="21"/>
      <c r="DS1" s="21"/>
      <c r="DT1" s="22"/>
      <c r="DU1" s="21"/>
      <c r="DV1" s="21"/>
      <c r="DW1" s="22"/>
      <c r="DX1" s="21"/>
      <c r="DY1" s="21"/>
      <c r="DZ1" s="22"/>
      <c r="EA1" s="21"/>
      <c r="EB1" s="21"/>
      <c r="EC1" s="22"/>
      <c r="ED1" s="21"/>
      <c r="EE1" s="21"/>
      <c r="EF1" s="22"/>
      <c r="EG1" s="22"/>
      <c r="EH1" s="21"/>
      <c r="EI1" s="21"/>
      <c r="EJ1" s="22"/>
      <c r="EK1" s="21"/>
      <c r="EL1" s="21"/>
      <c r="EM1" s="22"/>
      <c r="EN1" s="21"/>
      <c r="EO1" s="21"/>
      <c r="EP1" s="22"/>
      <c r="EQ1" s="21"/>
      <c r="ER1" s="21"/>
      <c r="ES1" s="22"/>
      <c r="ET1" s="21"/>
      <c r="EU1" s="21"/>
      <c r="EV1" s="22"/>
      <c r="EW1" s="21"/>
      <c r="EX1" s="21"/>
      <c r="EY1" s="22"/>
      <c r="EZ1" s="21"/>
      <c r="FA1" s="21"/>
      <c r="FB1" s="22"/>
      <c r="FC1" s="22"/>
      <c r="FD1" s="21"/>
      <c r="FE1" s="21"/>
      <c r="FF1" s="22"/>
      <c r="FG1" s="21"/>
      <c r="FH1" s="21"/>
      <c r="FI1" s="22"/>
      <c r="FJ1" s="21"/>
      <c r="FK1" s="21"/>
      <c r="FL1" s="22"/>
      <c r="FM1" s="21"/>
      <c r="FN1" s="21"/>
      <c r="FO1" s="22"/>
      <c r="FP1" s="21"/>
      <c r="FQ1" s="21"/>
      <c r="FR1" s="22"/>
      <c r="FS1" s="21"/>
      <c r="FT1" s="21"/>
      <c r="FU1" s="22"/>
      <c r="FV1" s="21"/>
      <c r="FW1" s="21"/>
      <c r="FX1" s="22"/>
      <c r="FZ1" s="21"/>
      <c r="GA1" s="21"/>
      <c r="GB1" s="22"/>
      <c r="GC1" s="21"/>
      <c r="GD1" s="21"/>
      <c r="GE1" s="22"/>
      <c r="GF1" s="21"/>
      <c r="GG1" s="21"/>
      <c r="GH1" s="22"/>
      <c r="GI1" s="21"/>
      <c r="GJ1" s="21"/>
      <c r="GK1" s="22"/>
      <c r="GL1" s="21"/>
      <c r="GM1" s="21"/>
      <c r="GN1" s="22"/>
      <c r="GO1" s="21"/>
      <c r="GP1" s="21"/>
      <c r="GQ1" s="22"/>
      <c r="GR1" s="21"/>
      <c r="GS1" s="21"/>
      <c r="GT1" s="22"/>
      <c r="GV1" s="21"/>
      <c r="GW1" s="21"/>
      <c r="GX1" s="22"/>
      <c r="GY1" s="21"/>
      <c r="GZ1" s="21"/>
      <c r="HA1" s="22"/>
      <c r="HB1" s="21"/>
      <c r="HC1" s="21"/>
      <c r="HD1" s="22"/>
      <c r="HE1" s="21"/>
      <c r="HF1" s="21"/>
      <c r="HG1" s="22"/>
      <c r="HH1" s="21"/>
      <c r="HI1" s="21"/>
      <c r="HJ1" s="22"/>
      <c r="HK1" s="21"/>
      <c r="HL1" s="21"/>
      <c r="HM1" s="22"/>
      <c r="HN1" s="21"/>
      <c r="HO1" s="21"/>
      <c r="HP1" s="22"/>
      <c r="HR1" s="21"/>
      <c r="HS1" s="21"/>
      <c r="HT1" s="22"/>
      <c r="HU1" s="21"/>
      <c r="HV1" s="21"/>
      <c r="HW1" s="22"/>
      <c r="HX1" s="21"/>
      <c r="HY1" s="21"/>
      <c r="HZ1" s="22"/>
      <c r="IA1" s="21"/>
      <c r="IB1" s="21"/>
      <c r="IC1" s="22"/>
      <c r="ID1" s="21"/>
      <c r="IE1" s="21"/>
      <c r="IF1" s="22"/>
      <c r="IG1" s="21"/>
      <c r="IH1" s="21"/>
      <c r="II1" s="22"/>
      <c r="IJ1" s="21"/>
      <c r="IK1" s="21"/>
      <c r="IL1" s="22"/>
    </row>
    <row r="2" spans="1:246" ht="15.75">
      <c r="B2" s="107" t="s">
        <v>237</v>
      </c>
      <c r="C2" s="107" t="s">
        <v>237</v>
      </c>
      <c r="D2" s="107" t="s">
        <v>237</v>
      </c>
      <c r="E2" s="107"/>
      <c r="F2" s="31"/>
      <c r="G2" s="31"/>
      <c r="H2" s="30"/>
      <c r="I2" s="31"/>
      <c r="J2" s="31"/>
      <c r="K2" s="30"/>
      <c r="L2" s="31"/>
      <c r="M2" s="31"/>
      <c r="N2" s="30"/>
      <c r="O2" s="31"/>
      <c r="P2" s="31"/>
      <c r="Q2" s="30"/>
      <c r="R2" s="31"/>
      <c r="S2" s="31"/>
      <c r="T2" s="30"/>
      <c r="U2" s="31"/>
      <c r="V2" s="31"/>
      <c r="W2" s="30"/>
      <c r="X2" s="31"/>
      <c r="Y2" s="31"/>
      <c r="Z2" s="30"/>
      <c r="AA2" s="30"/>
      <c r="AB2" s="31"/>
      <c r="AC2" s="31"/>
      <c r="AD2" s="30"/>
      <c r="AE2" s="31"/>
      <c r="AF2" s="31"/>
      <c r="AG2" s="30"/>
      <c r="AH2" s="31"/>
      <c r="AI2" s="31"/>
      <c r="AJ2" s="30"/>
      <c r="AK2" s="31"/>
      <c r="AL2" s="31"/>
      <c r="AM2" s="30"/>
      <c r="AN2" s="31"/>
      <c r="AO2" s="31"/>
      <c r="AP2" s="30"/>
      <c r="AQ2" s="31"/>
      <c r="AR2" s="31"/>
      <c r="AS2" s="30"/>
      <c r="AT2" s="31"/>
      <c r="AU2" s="31"/>
      <c r="AV2" s="30"/>
      <c r="AW2" s="30"/>
      <c r="AX2" s="31"/>
      <c r="AY2" s="31"/>
      <c r="AZ2" s="30"/>
      <c r="BA2" s="31"/>
      <c r="BB2" s="31"/>
      <c r="BC2" s="30"/>
      <c r="BD2" s="31"/>
      <c r="BE2" s="31"/>
      <c r="BF2" s="30"/>
      <c r="BG2" s="31"/>
      <c r="BH2" s="31"/>
      <c r="BI2" s="30"/>
      <c r="BJ2" s="31"/>
      <c r="BK2" s="31"/>
      <c r="BL2" s="30"/>
      <c r="BM2" s="31"/>
      <c r="BN2" s="31"/>
      <c r="BO2" s="30"/>
      <c r="BP2" s="31"/>
      <c r="BQ2" s="31"/>
      <c r="BR2" s="30"/>
      <c r="BS2" s="30"/>
      <c r="BT2" s="31"/>
      <c r="BU2" s="31"/>
      <c r="BV2" s="30"/>
      <c r="BW2" s="31"/>
      <c r="BX2" s="31"/>
      <c r="BY2" s="30"/>
      <c r="BZ2" s="31"/>
      <c r="CA2" s="31"/>
      <c r="CB2" s="30"/>
      <c r="CC2" s="31"/>
      <c r="CD2" s="31"/>
      <c r="CE2" s="30"/>
      <c r="CF2" s="31"/>
      <c r="CG2" s="31"/>
      <c r="CH2" s="30"/>
      <c r="CI2" s="31"/>
      <c r="CJ2" s="31"/>
      <c r="CK2" s="30"/>
      <c r="CL2" s="31"/>
      <c r="CM2" s="31"/>
      <c r="CN2" s="30"/>
      <c r="CO2" s="30"/>
      <c r="CP2" s="31"/>
      <c r="CQ2" s="31"/>
      <c r="CR2" s="30"/>
      <c r="CS2" s="31"/>
      <c r="CT2" s="31"/>
      <c r="CU2" s="30"/>
      <c r="CV2" s="31"/>
      <c r="CW2" s="31"/>
      <c r="CX2" s="30"/>
      <c r="CY2" s="31"/>
      <c r="CZ2" s="31"/>
      <c r="DA2" s="30"/>
      <c r="DB2" s="31"/>
      <c r="DC2" s="31"/>
      <c r="DD2" s="30"/>
      <c r="DE2" s="31"/>
      <c r="DF2" s="31"/>
      <c r="DG2" s="30"/>
      <c r="DH2" s="31"/>
      <c r="DI2" s="31"/>
      <c r="DJ2" s="30"/>
      <c r="DK2" s="30"/>
      <c r="DL2" s="31"/>
      <c r="DM2" s="31"/>
      <c r="DN2" s="30"/>
      <c r="DO2" s="31"/>
      <c r="DP2" s="31"/>
      <c r="DQ2" s="30"/>
      <c r="DR2" s="31"/>
      <c r="DS2" s="31"/>
      <c r="DT2" s="30"/>
      <c r="DU2" s="31"/>
      <c r="DV2" s="31"/>
      <c r="DW2" s="30"/>
      <c r="DX2" s="31"/>
      <c r="DY2" s="31"/>
      <c r="DZ2" s="30"/>
      <c r="EA2" s="31"/>
      <c r="EB2" s="31"/>
      <c r="EC2" s="30"/>
      <c r="ED2" s="31"/>
      <c r="EE2" s="31"/>
      <c r="EF2" s="30"/>
      <c r="EG2" s="30"/>
      <c r="EH2" s="31"/>
      <c r="EI2" s="31"/>
      <c r="EJ2" s="30"/>
      <c r="EK2" s="31"/>
      <c r="EL2" s="31"/>
      <c r="EM2" s="30"/>
      <c r="EN2" s="31"/>
      <c r="EO2" s="31"/>
      <c r="EP2" s="30"/>
      <c r="EQ2" s="31"/>
      <c r="ER2" s="31"/>
      <c r="ES2" s="30"/>
      <c r="ET2" s="31"/>
      <c r="EU2" s="31"/>
      <c r="EV2" s="30"/>
      <c r="EW2" s="31"/>
      <c r="EX2" s="31"/>
      <c r="EY2" s="30"/>
      <c r="EZ2" s="31"/>
      <c r="FA2" s="31"/>
      <c r="FB2" s="30"/>
      <c r="FC2" s="30"/>
      <c r="FD2" s="31"/>
      <c r="FE2" s="31"/>
      <c r="FF2" s="30"/>
      <c r="FG2" s="31"/>
      <c r="FH2" s="31"/>
      <c r="FI2" s="30"/>
      <c r="FJ2" s="31"/>
      <c r="FK2" s="31"/>
      <c r="FL2" s="30"/>
      <c r="FM2" s="31"/>
      <c r="FN2" s="31"/>
      <c r="FO2" s="30"/>
      <c r="FP2" s="31"/>
      <c r="FQ2" s="31"/>
      <c r="FR2" s="30"/>
      <c r="FS2" s="31"/>
      <c r="FT2" s="31"/>
      <c r="FU2" s="30"/>
      <c r="FV2" s="31"/>
      <c r="FW2" s="31"/>
      <c r="FX2" s="30"/>
      <c r="FZ2" s="31"/>
      <c r="GA2" s="31"/>
      <c r="GB2" s="30"/>
      <c r="GC2" s="31"/>
      <c r="GD2" s="31"/>
      <c r="GE2" s="30"/>
      <c r="GF2" s="31"/>
      <c r="GG2" s="31"/>
      <c r="GH2" s="30"/>
      <c r="GI2" s="31"/>
      <c r="GJ2" s="31"/>
      <c r="GK2" s="30"/>
      <c r="GL2" s="31"/>
      <c r="GM2" s="31"/>
      <c r="GN2" s="30"/>
      <c r="GO2" s="31"/>
      <c r="GP2" s="31"/>
      <c r="GQ2" s="30"/>
      <c r="GR2" s="31"/>
      <c r="GS2" s="31"/>
      <c r="GT2" s="30"/>
      <c r="GV2" s="31"/>
      <c r="GW2" s="31"/>
      <c r="GX2" s="30"/>
      <c r="GY2" s="31"/>
      <c r="GZ2" s="31"/>
      <c r="HA2" s="30"/>
      <c r="HB2" s="31"/>
      <c r="HC2" s="31"/>
      <c r="HD2" s="30"/>
      <c r="HE2" s="31"/>
      <c r="HF2" s="31"/>
      <c r="HG2" s="30"/>
      <c r="HH2" s="31"/>
      <c r="HI2" s="31"/>
      <c r="HJ2" s="30"/>
      <c r="HK2" s="31"/>
      <c r="HL2" s="31"/>
      <c r="HM2" s="30"/>
      <c r="HN2" s="31"/>
      <c r="HO2" s="31"/>
      <c r="HP2" s="30"/>
      <c r="HR2" s="31"/>
      <c r="HS2" s="31"/>
      <c r="HT2" s="30"/>
      <c r="HU2" s="31"/>
      <c r="HV2" s="31"/>
      <c r="HW2" s="30"/>
      <c r="HX2" s="31"/>
      <c r="HY2" s="31"/>
      <c r="HZ2" s="30"/>
      <c r="IA2" s="31"/>
      <c r="IB2" s="31"/>
      <c r="IC2" s="30"/>
      <c r="ID2" s="31"/>
      <c r="IE2" s="31"/>
      <c r="IF2" s="30"/>
      <c r="IG2" s="31"/>
      <c r="IH2" s="31"/>
      <c r="II2" s="30"/>
      <c r="IJ2" s="31"/>
      <c r="IK2" s="31"/>
      <c r="IL2" s="30"/>
    </row>
    <row r="3" spans="1:246" s="38" customFormat="1" ht="21.75" customHeight="1">
      <c r="A3" s="140"/>
      <c r="B3" s="32" t="s">
        <v>311</v>
      </c>
      <c r="C3" s="32" t="s">
        <v>235</v>
      </c>
      <c r="D3" s="32" t="s">
        <v>724</v>
      </c>
      <c r="E3" s="32"/>
      <c r="F3" s="141"/>
      <c r="G3" s="141"/>
      <c r="H3" s="33"/>
      <c r="I3" s="141"/>
      <c r="J3" s="141"/>
      <c r="K3" s="34"/>
      <c r="L3" s="141"/>
      <c r="M3" s="141"/>
      <c r="N3" s="34"/>
      <c r="O3" s="141"/>
      <c r="P3" s="141"/>
      <c r="Q3" s="34"/>
      <c r="R3" s="141"/>
      <c r="S3" s="141"/>
      <c r="T3" s="34"/>
      <c r="U3" s="141"/>
      <c r="V3" s="141"/>
      <c r="W3" s="34"/>
      <c r="X3" s="141"/>
      <c r="Y3" s="141"/>
      <c r="Z3" s="34"/>
      <c r="AA3" s="34"/>
      <c r="AB3" s="141"/>
      <c r="AC3" s="141"/>
      <c r="AD3" s="33"/>
      <c r="AE3" s="141"/>
      <c r="AF3" s="141"/>
      <c r="AG3" s="34"/>
      <c r="AH3" s="141"/>
      <c r="AI3" s="141"/>
      <c r="AJ3" s="34"/>
      <c r="AK3" s="141"/>
      <c r="AL3" s="141"/>
      <c r="AM3" s="34"/>
      <c r="AN3" s="141"/>
      <c r="AO3" s="141"/>
      <c r="AP3" s="34"/>
      <c r="AQ3" s="141"/>
      <c r="AR3" s="141"/>
      <c r="AS3" s="34"/>
      <c r="AT3" s="141"/>
      <c r="AU3" s="141"/>
      <c r="AV3" s="34"/>
      <c r="AW3" s="34"/>
      <c r="AX3" s="141"/>
      <c r="AY3" s="141"/>
      <c r="AZ3" s="33"/>
      <c r="BA3" s="141"/>
      <c r="BB3" s="141"/>
      <c r="BC3" s="34"/>
      <c r="BD3" s="141"/>
      <c r="BE3" s="141"/>
      <c r="BF3" s="34"/>
      <c r="BG3" s="141"/>
      <c r="BH3" s="141"/>
      <c r="BI3" s="34"/>
      <c r="BJ3" s="141"/>
      <c r="BK3" s="141"/>
      <c r="BL3" s="34"/>
      <c r="BM3" s="141"/>
      <c r="BN3" s="141"/>
      <c r="BO3" s="34"/>
      <c r="BP3" s="141"/>
      <c r="BQ3" s="141"/>
      <c r="BR3" s="34"/>
      <c r="BS3" s="34"/>
      <c r="BT3" s="141"/>
      <c r="BU3" s="141"/>
      <c r="BV3" s="33"/>
      <c r="BW3" s="141"/>
      <c r="BX3" s="141"/>
      <c r="BY3" s="34"/>
      <c r="BZ3" s="141"/>
      <c r="CA3" s="141"/>
      <c r="CB3" s="34"/>
      <c r="CC3" s="141"/>
      <c r="CD3" s="141"/>
      <c r="CE3" s="34"/>
      <c r="CF3" s="141"/>
      <c r="CG3" s="141"/>
      <c r="CH3" s="34"/>
      <c r="CI3" s="141"/>
      <c r="CJ3" s="141"/>
      <c r="CK3" s="34"/>
      <c r="CL3" s="141"/>
      <c r="CM3" s="141"/>
      <c r="CN3" s="34"/>
      <c r="CO3" s="34"/>
      <c r="CP3" s="141"/>
      <c r="CQ3" s="141"/>
      <c r="CR3" s="33"/>
      <c r="CS3" s="141"/>
      <c r="CT3" s="141"/>
      <c r="CU3" s="34"/>
      <c r="CV3" s="141"/>
      <c r="CW3" s="141"/>
      <c r="CX3" s="34"/>
      <c r="CY3" s="141"/>
      <c r="CZ3" s="141"/>
      <c r="DA3" s="34"/>
      <c r="DB3" s="141"/>
      <c r="DC3" s="141"/>
      <c r="DD3" s="34"/>
      <c r="DE3" s="141"/>
      <c r="DF3" s="141"/>
      <c r="DG3" s="34"/>
      <c r="DH3" s="141"/>
      <c r="DI3" s="141"/>
      <c r="DJ3" s="34"/>
      <c r="DK3" s="34"/>
      <c r="DL3" s="141"/>
      <c r="DM3" s="141"/>
      <c r="DN3" s="33"/>
      <c r="DO3" s="141"/>
      <c r="DP3" s="141"/>
      <c r="DQ3" s="34"/>
      <c r="DR3" s="141"/>
      <c r="DS3" s="141"/>
      <c r="DT3" s="34"/>
      <c r="DU3" s="141"/>
      <c r="DV3" s="141"/>
      <c r="DW3" s="34"/>
      <c r="DX3" s="141"/>
      <c r="DY3" s="141"/>
      <c r="DZ3" s="34"/>
      <c r="EA3" s="141"/>
      <c r="EB3" s="141"/>
      <c r="EC3" s="34"/>
      <c r="ED3" s="141"/>
      <c r="EE3" s="141"/>
      <c r="EF3" s="34"/>
      <c r="EG3" s="34"/>
      <c r="EH3" s="141"/>
      <c r="EI3" s="141"/>
      <c r="EJ3" s="33"/>
      <c r="EK3" s="141"/>
      <c r="EL3" s="141"/>
      <c r="EM3" s="34"/>
      <c r="EN3" s="141"/>
      <c r="EO3" s="141"/>
      <c r="EP3" s="34"/>
      <c r="EQ3" s="141"/>
      <c r="ER3" s="141"/>
      <c r="ES3" s="34"/>
      <c r="ET3" s="141"/>
      <c r="EU3" s="141"/>
      <c r="EV3" s="34"/>
      <c r="EW3" s="141"/>
      <c r="EX3" s="141"/>
      <c r="EY3" s="34"/>
      <c r="EZ3" s="141"/>
      <c r="FA3" s="141"/>
      <c r="FB3" s="34"/>
      <c r="FC3" s="34"/>
      <c r="FD3" s="141"/>
      <c r="FE3" s="141"/>
      <c r="FF3" s="33"/>
      <c r="FG3" s="141"/>
      <c r="FH3" s="141"/>
      <c r="FI3" s="34"/>
      <c r="FJ3" s="141"/>
      <c r="FK3" s="141"/>
      <c r="FL3" s="34"/>
      <c r="FM3" s="141"/>
      <c r="FN3" s="141"/>
      <c r="FO3" s="34"/>
      <c r="FP3" s="141"/>
      <c r="FQ3" s="141"/>
      <c r="FR3" s="34"/>
      <c r="FS3" s="141"/>
      <c r="FT3" s="141"/>
      <c r="FU3" s="34"/>
      <c r="FV3" s="141"/>
      <c r="FW3" s="141"/>
      <c r="FX3" s="34"/>
      <c r="FY3" s="25"/>
      <c r="FZ3" s="141"/>
      <c r="GA3" s="141"/>
      <c r="GB3" s="33"/>
      <c r="GC3" s="141"/>
      <c r="GD3" s="141"/>
      <c r="GE3" s="34"/>
      <c r="GF3" s="141"/>
      <c r="GG3" s="141"/>
      <c r="GH3" s="34"/>
      <c r="GI3" s="141"/>
      <c r="GJ3" s="141"/>
      <c r="GK3" s="34"/>
      <c r="GL3" s="141"/>
      <c r="GM3" s="141"/>
      <c r="GN3" s="34"/>
      <c r="GO3" s="141"/>
      <c r="GP3" s="141"/>
      <c r="GQ3" s="34"/>
      <c r="GR3" s="141"/>
      <c r="GS3" s="141"/>
      <c r="GT3" s="34"/>
      <c r="GU3" s="37"/>
      <c r="GV3" s="141"/>
      <c r="GW3" s="141"/>
      <c r="GX3" s="33"/>
      <c r="GY3" s="141"/>
      <c r="GZ3" s="141"/>
      <c r="HA3" s="34"/>
      <c r="HB3" s="141"/>
      <c r="HC3" s="141"/>
      <c r="HD3" s="34"/>
      <c r="HE3" s="141"/>
      <c r="HF3" s="141"/>
      <c r="HG3" s="34"/>
      <c r="HH3" s="141"/>
      <c r="HI3" s="141"/>
      <c r="HJ3" s="34"/>
      <c r="HK3" s="141"/>
      <c r="HL3" s="141"/>
      <c r="HM3" s="34"/>
      <c r="HN3" s="141"/>
      <c r="HO3" s="141"/>
      <c r="HP3" s="34"/>
      <c r="HQ3" s="37"/>
      <c r="HR3" s="141"/>
      <c r="HS3" s="141"/>
      <c r="HT3" s="33"/>
      <c r="HU3" s="141"/>
      <c r="HV3" s="141"/>
      <c r="HW3" s="34"/>
      <c r="HX3" s="141"/>
      <c r="HY3" s="141"/>
      <c r="HZ3" s="34"/>
      <c r="IA3" s="141"/>
      <c r="IB3" s="141"/>
      <c r="IC3" s="34"/>
      <c r="ID3" s="141"/>
      <c r="IE3" s="141"/>
      <c r="IF3" s="34"/>
      <c r="IG3" s="141"/>
      <c r="IH3" s="141"/>
      <c r="II3" s="34"/>
      <c r="IJ3" s="141"/>
      <c r="IK3" s="141"/>
      <c r="IL3" s="34"/>
    </row>
    <row r="4" spans="1:246" ht="15.75" thickBot="1">
      <c r="A4" s="41" t="s">
        <v>146</v>
      </c>
      <c r="B4" s="327" t="s">
        <v>194</v>
      </c>
      <c r="C4" s="327" t="s">
        <v>145</v>
      </c>
      <c r="D4" s="327" t="s">
        <v>722</v>
      </c>
      <c r="E4" s="328"/>
      <c r="F4" s="324" t="s">
        <v>355</v>
      </c>
      <c r="G4" s="325" t="s">
        <v>362</v>
      </c>
      <c r="H4" s="326" t="s">
        <v>303</v>
      </c>
      <c r="I4" s="324" t="s">
        <v>354</v>
      </c>
      <c r="J4" s="325" t="s">
        <v>361</v>
      </c>
      <c r="K4" s="326" t="s">
        <v>303</v>
      </c>
      <c r="L4" s="324" t="s">
        <v>353</v>
      </c>
      <c r="M4" s="325" t="s">
        <v>360</v>
      </c>
      <c r="N4" s="326" t="s">
        <v>303</v>
      </c>
      <c r="O4" s="324" t="s">
        <v>352</v>
      </c>
      <c r="P4" s="325" t="s">
        <v>359</v>
      </c>
      <c r="Q4" s="326" t="s">
        <v>303</v>
      </c>
      <c r="R4" s="324" t="s">
        <v>351</v>
      </c>
      <c r="S4" s="325" t="s">
        <v>358</v>
      </c>
      <c r="T4" s="326" t="s">
        <v>303</v>
      </c>
      <c r="U4" s="324" t="s">
        <v>350</v>
      </c>
      <c r="V4" s="325" t="s">
        <v>357</v>
      </c>
      <c r="W4" s="326" t="s">
        <v>303</v>
      </c>
      <c r="X4" s="351" t="s">
        <v>349</v>
      </c>
      <c r="Y4" s="352" t="s">
        <v>356</v>
      </c>
      <c r="Z4" s="326" t="s">
        <v>303</v>
      </c>
      <c r="AA4" s="329"/>
      <c r="AB4" s="324" t="s">
        <v>342</v>
      </c>
      <c r="AC4" s="325" t="s">
        <v>355</v>
      </c>
      <c r="AD4" s="326" t="s">
        <v>303</v>
      </c>
      <c r="AE4" s="324" t="s">
        <v>343</v>
      </c>
      <c r="AF4" s="325" t="s">
        <v>354</v>
      </c>
      <c r="AG4" s="326" t="s">
        <v>303</v>
      </c>
      <c r="AH4" s="324" t="s">
        <v>344</v>
      </c>
      <c r="AI4" s="325" t="s">
        <v>353</v>
      </c>
      <c r="AJ4" s="326" t="s">
        <v>303</v>
      </c>
      <c r="AK4" s="324" t="s">
        <v>345</v>
      </c>
      <c r="AL4" s="325" t="s">
        <v>352</v>
      </c>
      <c r="AM4" s="326" t="s">
        <v>303</v>
      </c>
      <c r="AN4" s="324" t="s">
        <v>346</v>
      </c>
      <c r="AO4" s="325" t="s">
        <v>351</v>
      </c>
      <c r="AP4" s="326" t="s">
        <v>303</v>
      </c>
      <c r="AQ4" s="324" t="s">
        <v>347</v>
      </c>
      <c r="AR4" s="325" t="s">
        <v>350</v>
      </c>
      <c r="AS4" s="326" t="s">
        <v>303</v>
      </c>
      <c r="AT4" s="351" t="s">
        <v>348</v>
      </c>
      <c r="AU4" s="352" t="s">
        <v>349</v>
      </c>
      <c r="AV4" s="326" t="s">
        <v>303</v>
      </c>
      <c r="AW4" s="329"/>
      <c r="AX4" s="324" t="s">
        <v>168</v>
      </c>
      <c r="AY4" s="325" t="s">
        <v>342</v>
      </c>
      <c r="AZ4" s="326" t="s">
        <v>303</v>
      </c>
      <c r="BA4" s="324" t="s">
        <v>169</v>
      </c>
      <c r="BB4" s="325" t="s">
        <v>343</v>
      </c>
      <c r="BC4" s="326" t="s">
        <v>303</v>
      </c>
      <c r="BD4" s="324" t="s">
        <v>170</v>
      </c>
      <c r="BE4" s="325" t="s">
        <v>344</v>
      </c>
      <c r="BF4" s="326" t="s">
        <v>303</v>
      </c>
      <c r="BG4" s="324" t="s">
        <v>171</v>
      </c>
      <c r="BH4" s="325" t="s">
        <v>345</v>
      </c>
      <c r="BI4" s="326" t="s">
        <v>303</v>
      </c>
      <c r="BJ4" s="324" t="s">
        <v>231</v>
      </c>
      <c r="BK4" s="325" t="s">
        <v>346</v>
      </c>
      <c r="BL4" s="326" t="s">
        <v>303</v>
      </c>
      <c r="BM4" s="324" t="s">
        <v>233</v>
      </c>
      <c r="BN4" s="325" t="s">
        <v>347</v>
      </c>
      <c r="BO4" s="326" t="s">
        <v>303</v>
      </c>
      <c r="BP4" s="351" t="s">
        <v>273</v>
      </c>
      <c r="BQ4" s="351" t="s">
        <v>348</v>
      </c>
      <c r="BR4" s="326" t="s">
        <v>303</v>
      </c>
      <c r="BS4" s="329"/>
      <c r="BT4" s="324" t="s">
        <v>132</v>
      </c>
      <c r="BU4" s="325" t="s">
        <v>168</v>
      </c>
      <c r="BV4" s="326" t="s">
        <v>303</v>
      </c>
      <c r="BW4" s="324" t="s">
        <v>154</v>
      </c>
      <c r="BX4" s="325" t="s">
        <v>169</v>
      </c>
      <c r="BY4" s="326" t="s">
        <v>303</v>
      </c>
      <c r="BZ4" s="324" t="s">
        <v>155</v>
      </c>
      <c r="CA4" s="325" t="s">
        <v>170</v>
      </c>
      <c r="CB4" s="326" t="s">
        <v>303</v>
      </c>
      <c r="CC4" s="324" t="s">
        <v>156</v>
      </c>
      <c r="CD4" s="325" t="s">
        <v>171</v>
      </c>
      <c r="CE4" s="326" t="s">
        <v>303</v>
      </c>
      <c r="CF4" s="324" t="s">
        <v>230</v>
      </c>
      <c r="CG4" s="325" t="s">
        <v>231</v>
      </c>
      <c r="CH4" s="326" t="s">
        <v>303</v>
      </c>
      <c r="CI4" s="324" t="s">
        <v>232</v>
      </c>
      <c r="CJ4" s="325" t="s">
        <v>233</v>
      </c>
      <c r="CK4" s="326" t="s">
        <v>303</v>
      </c>
      <c r="CL4" s="351" t="s">
        <v>272</v>
      </c>
      <c r="CM4" s="352" t="s">
        <v>273</v>
      </c>
      <c r="CN4" s="326" t="s">
        <v>303</v>
      </c>
      <c r="CO4" s="329"/>
      <c r="CP4" s="324" t="s">
        <v>580</v>
      </c>
      <c r="CQ4" s="325" t="s">
        <v>132</v>
      </c>
      <c r="CR4" s="326" t="s">
        <v>303</v>
      </c>
      <c r="CS4" s="324" t="s">
        <v>581</v>
      </c>
      <c r="CT4" s="325" t="s">
        <v>154</v>
      </c>
      <c r="CU4" s="326" t="s">
        <v>303</v>
      </c>
      <c r="CV4" s="324" t="s">
        <v>582</v>
      </c>
      <c r="CW4" s="325" t="s">
        <v>155</v>
      </c>
      <c r="CX4" s="326" t="s">
        <v>303</v>
      </c>
      <c r="CY4" s="324" t="s">
        <v>583</v>
      </c>
      <c r="CZ4" s="325" t="s">
        <v>156</v>
      </c>
      <c r="DA4" s="326" t="s">
        <v>303</v>
      </c>
      <c r="DB4" s="324" t="s">
        <v>584</v>
      </c>
      <c r="DC4" s="325" t="s">
        <v>230</v>
      </c>
      <c r="DD4" s="326" t="s">
        <v>303</v>
      </c>
      <c r="DE4" s="324" t="s">
        <v>585</v>
      </c>
      <c r="DF4" s="325" t="s">
        <v>232</v>
      </c>
      <c r="DG4" s="326" t="s">
        <v>303</v>
      </c>
      <c r="DH4" s="351" t="s">
        <v>586</v>
      </c>
      <c r="DI4" s="352" t="s">
        <v>272</v>
      </c>
      <c r="DJ4" s="326" t="s">
        <v>303</v>
      </c>
      <c r="DK4" s="329"/>
      <c r="DL4" s="324" t="s">
        <v>606</v>
      </c>
      <c r="DM4" s="325" t="s">
        <v>580</v>
      </c>
      <c r="DN4" s="326" t="s">
        <v>303</v>
      </c>
      <c r="DO4" s="324" t="s">
        <v>607</v>
      </c>
      <c r="DP4" s="325" t="s">
        <v>581</v>
      </c>
      <c r="DQ4" s="326" t="s">
        <v>303</v>
      </c>
      <c r="DR4" s="324" t="s">
        <v>608</v>
      </c>
      <c r="DS4" s="325" t="s">
        <v>582</v>
      </c>
      <c r="DT4" s="326" t="s">
        <v>303</v>
      </c>
      <c r="DU4" s="324" t="s">
        <v>609</v>
      </c>
      <c r="DV4" s="325" t="s">
        <v>583</v>
      </c>
      <c r="DW4" s="326" t="s">
        <v>303</v>
      </c>
      <c r="DX4" s="324" t="s">
        <v>610</v>
      </c>
      <c r="DY4" s="325" t="s">
        <v>584</v>
      </c>
      <c r="DZ4" s="326" t="s">
        <v>303</v>
      </c>
      <c r="EA4" s="324" t="s">
        <v>611</v>
      </c>
      <c r="EB4" s="325" t="s">
        <v>585</v>
      </c>
      <c r="EC4" s="326" t="s">
        <v>303</v>
      </c>
      <c r="ED4" s="324" t="s">
        <v>612</v>
      </c>
      <c r="EE4" s="325" t="s">
        <v>586</v>
      </c>
      <c r="EF4" s="326" t="s">
        <v>303</v>
      </c>
      <c r="EG4" s="329"/>
      <c r="EH4" s="324" t="s">
        <v>625</v>
      </c>
      <c r="EI4" s="325" t="s">
        <v>606</v>
      </c>
      <c r="EJ4" s="326" t="s">
        <v>303</v>
      </c>
      <c r="EK4" s="324" t="s">
        <v>626</v>
      </c>
      <c r="EL4" s="325" t="s">
        <v>607</v>
      </c>
      <c r="EM4" s="326" t="s">
        <v>303</v>
      </c>
      <c r="EN4" s="324" t="s">
        <v>627</v>
      </c>
      <c r="EO4" s="325" t="s">
        <v>608</v>
      </c>
      <c r="EP4" s="326" t="s">
        <v>303</v>
      </c>
      <c r="EQ4" s="324" t="s">
        <v>628</v>
      </c>
      <c r="ER4" s="325" t="s">
        <v>609</v>
      </c>
      <c r="ES4" s="326" t="s">
        <v>303</v>
      </c>
      <c r="ET4" s="324" t="s">
        <v>629</v>
      </c>
      <c r="EU4" s="325" t="s">
        <v>610</v>
      </c>
      <c r="EV4" s="326" t="s">
        <v>303</v>
      </c>
      <c r="EW4" s="324" t="s">
        <v>630</v>
      </c>
      <c r="EX4" s="325" t="s">
        <v>611</v>
      </c>
      <c r="EY4" s="326" t="s">
        <v>303</v>
      </c>
      <c r="EZ4" s="324" t="s">
        <v>631</v>
      </c>
      <c r="FA4" s="325" t="s">
        <v>612</v>
      </c>
      <c r="FB4" s="326" t="s">
        <v>303</v>
      </c>
      <c r="FC4" s="329"/>
      <c r="FD4" s="324" t="s">
        <v>660</v>
      </c>
      <c r="FE4" s="325" t="s">
        <v>625</v>
      </c>
      <c r="FF4" s="326" t="s">
        <v>303</v>
      </c>
      <c r="FG4" s="324" t="s">
        <v>661</v>
      </c>
      <c r="FH4" s="325" t="s">
        <v>626</v>
      </c>
      <c r="FI4" s="326" t="s">
        <v>303</v>
      </c>
      <c r="FJ4" s="324" t="s">
        <v>662</v>
      </c>
      <c r="FK4" s="325" t="s">
        <v>627</v>
      </c>
      <c r="FL4" s="326" t="s">
        <v>303</v>
      </c>
      <c r="FM4" s="324" t="s">
        <v>663</v>
      </c>
      <c r="FN4" s="325" t="s">
        <v>628</v>
      </c>
      <c r="FO4" s="326" t="s">
        <v>303</v>
      </c>
      <c r="FP4" s="324" t="s">
        <v>664</v>
      </c>
      <c r="FQ4" s="325" t="s">
        <v>629</v>
      </c>
      <c r="FR4" s="326" t="s">
        <v>303</v>
      </c>
      <c r="FS4" s="324" t="s">
        <v>665</v>
      </c>
      <c r="FT4" s="325" t="s">
        <v>630</v>
      </c>
      <c r="FU4" s="326" t="s">
        <v>303</v>
      </c>
      <c r="FV4" s="324" t="s">
        <v>666</v>
      </c>
      <c r="FW4" s="325" t="s">
        <v>631</v>
      </c>
      <c r="FX4" s="326" t="s">
        <v>303</v>
      </c>
      <c r="FZ4" s="324" t="s">
        <v>776</v>
      </c>
      <c r="GA4" s="325" t="s">
        <v>660</v>
      </c>
      <c r="GB4" s="326" t="s">
        <v>303</v>
      </c>
      <c r="GC4" s="324" t="s">
        <v>777</v>
      </c>
      <c r="GD4" s="325" t="s">
        <v>661</v>
      </c>
      <c r="GE4" s="326" t="s">
        <v>303</v>
      </c>
      <c r="GF4" s="324" t="s">
        <v>778</v>
      </c>
      <c r="GG4" s="325" t="s">
        <v>662</v>
      </c>
      <c r="GH4" s="326" t="s">
        <v>303</v>
      </c>
      <c r="GI4" s="324" t="s">
        <v>779</v>
      </c>
      <c r="GJ4" s="325" t="s">
        <v>663</v>
      </c>
      <c r="GK4" s="326" t="s">
        <v>303</v>
      </c>
      <c r="GL4" s="324" t="s">
        <v>780</v>
      </c>
      <c r="GM4" s="325" t="s">
        <v>664</v>
      </c>
      <c r="GN4" s="326" t="s">
        <v>303</v>
      </c>
      <c r="GO4" s="324" t="s">
        <v>781</v>
      </c>
      <c r="GP4" s="325" t="s">
        <v>665</v>
      </c>
      <c r="GQ4" s="326" t="s">
        <v>303</v>
      </c>
      <c r="GR4" s="375" t="s">
        <v>782</v>
      </c>
      <c r="GS4" s="499" t="s">
        <v>666</v>
      </c>
      <c r="GT4" s="498" t="s">
        <v>303</v>
      </c>
      <c r="GU4" s="481"/>
      <c r="GV4" s="375" t="s">
        <v>797</v>
      </c>
      <c r="GW4" s="499" t="s">
        <v>776</v>
      </c>
      <c r="GX4" s="498" t="s">
        <v>303</v>
      </c>
      <c r="GY4" s="375" t="s">
        <v>798</v>
      </c>
      <c r="GZ4" s="499" t="s">
        <v>777</v>
      </c>
      <c r="HA4" s="498" t="s">
        <v>303</v>
      </c>
      <c r="HB4" s="375" t="s">
        <v>799</v>
      </c>
      <c r="HC4" s="499" t="s">
        <v>778</v>
      </c>
      <c r="HD4" s="498" t="s">
        <v>303</v>
      </c>
      <c r="HE4" s="375" t="s">
        <v>800</v>
      </c>
      <c r="HF4" s="499" t="s">
        <v>779</v>
      </c>
      <c r="HG4" s="498" t="s">
        <v>303</v>
      </c>
      <c r="HH4" s="375" t="s">
        <v>801</v>
      </c>
      <c r="HI4" s="499" t="s">
        <v>780</v>
      </c>
      <c r="HJ4" s="498" t="s">
        <v>303</v>
      </c>
      <c r="HK4" s="324" t="s">
        <v>802</v>
      </c>
      <c r="HL4" s="325" t="s">
        <v>781</v>
      </c>
      <c r="HM4" s="326" t="s">
        <v>303</v>
      </c>
      <c r="HN4" s="324" t="s">
        <v>803</v>
      </c>
      <c r="HO4" s="325" t="s">
        <v>782</v>
      </c>
      <c r="HP4" s="326" t="s">
        <v>303</v>
      </c>
      <c r="HR4" s="375" t="s">
        <v>820</v>
      </c>
      <c r="HS4" s="499" t="s">
        <v>797</v>
      </c>
      <c r="HT4" s="498" t="s">
        <v>303</v>
      </c>
      <c r="HU4" s="375" t="s">
        <v>821</v>
      </c>
      <c r="HV4" s="499" t="s">
        <v>798</v>
      </c>
      <c r="HW4" s="498" t="s">
        <v>303</v>
      </c>
      <c r="HX4" s="375" t="s">
        <v>799</v>
      </c>
      <c r="HY4" s="499" t="s">
        <v>778</v>
      </c>
      <c r="HZ4" s="498" t="s">
        <v>303</v>
      </c>
      <c r="IA4" s="375" t="s">
        <v>800</v>
      </c>
      <c r="IB4" s="499" t="s">
        <v>779</v>
      </c>
      <c r="IC4" s="498" t="s">
        <v>303</v>
      </c>
      <c r="ID4" s="375" t="s">
        <v>824</v>
      </c>
      <c r="IE4" s="499" t="s">
        <v>801</v>
      </c>
      <c r="IF4" s="498" t="s">
        <v>303</v>
      </c>
      <c r="IG4" s="324" t="s">
        <v>802</v>
      </c>
      <c r="IH4" s="325" t="s">
        <v>781</v>
      </c>
      <c r="II4" s="326" t="s">
        <v>303</v>
      </c>
      <c r="IJ4" s="324" t="s">
        <v>803</v>
      </c>
      <c r="IK4" s="325" t="s">
        <v>782</v>
      </c>
      <c r="IL4" s="326" t="s">
        <v>303</v>
      </c>
    </row>
    <row r="5" spans="1:246" outlineLevel="1">
      <c r="A5" s="42" t="s">
        <v>0</v>
      </c>
      <c r="B5" s="43" t="s">
        <v>196</v>
      </c>
      <c r="C5" s="43" t="s">
        <v>762</v>
      </c>
      <c r="D5" s="43" t="s">
        <v>766</v>
      </c>
      <c r="E5" s="429"/>
      <c r="F5" s="44">
        <v>2652633</v>
      </c>
      <c r="G5" s="44">
        <v>2471070</v>
      </c>
      <c r="H5" s="45">
        <f t="shared" ref="H5:H10" si="0">IF((ABS((F5/G5)-1))&lt;100%,(F5/G5)-1,"N/A")</f>
        <v>7.347545799997568E-2</v>
      </c>
      <c r="I5" s="44">
        <v>2564357</v>
      </c>
      <c r="J5" s="44">
        <v>2433106</v>
      </c>
      <c r="K5" s="45">
        <f t="shared" ref="K5:K10" si="1">IF((ABS((I5/J5)-1))&lt;100%,(I5/J5)-1,"N/A")</f>
        <v>5.3943806804964467E-2</v>
      </c>
      <c r="L5" s="44">
        <v>2663461</v>
      </c>
      <c r="M5" s="44">
        <v>2412625</v>
      </c>
      <c r="N5" s="45">
        <f t="shared" ref="N5:N10" si="2">IF((ABS((L5/M5)-1))&lt;100%,(L5/M5)-1,"N/A")</f>
        <v>0.10396808455520445</v>
      </c>
      <c r="O5" s="44">
        <v>3092009</v>
      </c>
      <c r="P5" s="44">
        <v>2954582</v>
      </c>
      <c r="Q5" s="45">
        <f t="shared" ref="Q5:Q10" si="3">IF((ABS((O5/P5)-1))&lt;100%,(O5/P5)-1,"N/A")</f>
        <v>4.651317851391501E-2</v>
      </c>
      <c r="R5" s="44">
        <v>5216990</v>
      </c>
      <c r="S5" s="44">
        <v>4904176</v>
      </c>
      <c r="T5" s="45">
        <f t="shared" ref="T5:T10" si="4">IF((ABS((R5/S5)-1))&lt;100%,(R5/S5)-1,"N/A")</f>
        <v>6.3785231198880243E-2</v>
      </c>
      <c r="U5" s="44">
        <v>7880451</v>
      </c>
      <c r="V5" s="44">
        <v>7316801</v>
      </c>
      <c r="W5" s="45">
        <f t="shared" ref="W5:W10" si="5">IF((ABS((U5/V5)-1))&lt;100%,(U5/V5)-1,"N/A")</f>
        <v>7.7035032113077939E-2</v>
      </c>
      <c r="X5" s="44">
        <v>10972460</v>
      </c>
      <c r="Y5" s="44">
        <v>10271383</v>
      </c>
      <c r="Z5" s="45">
        <f t="shared" ref="Z5:Z10" si="6">IF((ABS((X5/Y5)-1))&lt;100%,(X5/Y5)-1,"N/A")</f>
        <v>6.8255365416711733E-2</v>
      </c>
      <c r="AA5" s="142"/>
      <c r="AB5" s="44">
        <v>2597027</v>
      </c>
      <c r="AC5" s="44">
        <f>F5</f>
        <v>2652633</v>
      </c>
      <c r="AD5" s="45">
        <f t="shared" ref="AD5:AD10" si="7">IF((ABS((AB5/AC5)-1))&lt;100%,(AB5/AC5)-1,"N/A")</f>
        <v>-2.0962568135132198E-2</v>
      </c>
      <c r="AE5" s="44">
        <v>2506218</v>
      </c>
      <c r="AF5" s="44">
        <f>I5</f>
        <v>2564357</v>
      </c>
      <c r="AG5" s="45">
        <f t="shared" ref="AG5:AG10" si="8">IF((ABS((AE5/AF5)-1))&lt;100%,(AE5/AF5)-1,"N/A")</f>
        <v>-2.2671960261383295E-2</v>
      </c>
      <c r="AH5" s="44">
        <v>2563439</v>
      </c>
      <c r="AI5" s="44">
        <f>L5</f>
        <v>2663461</v>
      </c>
      <c r="AJ5" s="45">
        <f t="shared" ref="AJ5:AJ10" si="9">IF((ABS((AH5/AI5)-1))&lt;100%,(AH5/AI5)-1,"N/A")</f>
        <v>-3.7553393873610341E-2</v>
      </c>
      <c r="AK5" s="44">
        <v>2921800</v>
      </c>
      <c r="AL5" s="44">
        <f>O5</f>
        <v>3092009</v>
      </c>
      <c r="AM5" s="45">
        <f t="shared" ref="AM5:AM10" si="10">IF((ABS((AK5/AL5)-1))&lt;100%,(AK5/AL5)-1,"N/A")</f>
        <v>-5.5048028644159808E-2</v>
      </c>
      <c r="AN5" s="44">
        <v>5103245</v>
      </c>
      <c r="AO5" s="44">
        <f>R5</f>
        <v>5216990</v>
      </c>
      <c r="AP5" s="45">
        <f t="shared" ref="AP5:AP10" si="11">IF((ABS((AN5/AO5)-1))&lt;100%,(AN5/AO5)-1,"N/A")</f>
        <v>-2.180280199885376E-2</v>
      </c>
      <c r="AQ5" s="44">
        <v>7666684</v>
      </c>
      <c r="AR5" s="44">
        <f>U5</f>
        <v>7880451</v>
      </c>
      <c r="AS5" s="45">
        <f t="shared" ref="AS5:AS10" si="12">IF((ABS((AQ5/AR5)-1))&lt;100%,(AQ5/AR5)-1,"N/A")</f>
        <v>-2.7126239348484016E-2</v>
      </c>
      <c r="AT5" s="44">
        <v>10588484</v>
      </c>
      <c r="AU5" s="44">
        <f>X5</f>
        <v>10972460</v>
      </c>
      <c r="AV5" s="45">
        <f t="shared" ref="AV5:AV10" si="13">IF((ABS((AT5/AU5)-1))&lt;100%,(AT5/AU5)-1,"N/A")</f>
        <v>-3.4994522650344639E-2</v>
      </c>
      <c r="AW5" s="142"/>
      <c r="AX5" s="44">
        <v>2570517</v>
      </c>
      <c r="AY5" s="44">
        <f>AB5</f>
        <v>2597027</v>
      </c>
      <c r="AZ5" s="45">
        <f t="shared" ref="AZ5:AZ10" si="14">IF((ABS((AX5/AY5)-1))&lt;100%,(AX5/AY5)-1,"N/A")</f>
        <v>-1.0207826102693551E-2</v>
      </c>
      <c r="BA5" s="44">
        <v>2537885</v>
      </c>
      <c r="BB5" s="44">
        <f>AE5</f>
        <v>2506218</v>
      </c>
      <c r="BC5" s="45">
        <f t="shared" ref="BC5:BC10" si="15">IF((ABS((BA5/BB5)-1))&lt;100%,(BA5/BB5)-1,"N/A")</f>
        <v>1.2635373299529462E-2</v>
      </c>
      <c r="BD5" s="44">
        <v>2546788</v>
      </c>
      <c r="BE5" s="44">
        <f>AH5</f>
        <v>2563439</v>
      </c>
      <c r="BF5" s="45">
        <f t="shared" ref="BF5:BF10" si="16">IF((ABS((BD5/BE5)-1))&lt;100%,(BD5/BE5)-1,"N/A")</f>
        <v>-6.4955709888161461E-3</v>
      </c>
      <c r="BG5" s="48">
        <v>2964333</v>
      </c>
      <c r="BH5" s="44">
        <f>AK5</f>
        <v>2921800</v>
      </c>
      <c r="BI5" s="45">
        <f t="shared" ref="BI5:BI10" si="17">IF((ABS((BG5/BH5)-1))&lt;100%,(BG5/BH5)-1,"N/A")</f>
        <v>1.4557122321856353E-2</v>
      </c>
      <c r="BJ5" s="44">
        <v>5108402</v>
      </c>
      <c r="BK5" s="44">
        <f>AN5</f>
        <v>5103245</v>
      </c>
      <c r="BL5" s="45">
        <f t="shared" ref="BL5:BL10" si="18">IF((ABS((BJ5/BK5)-1))&lt;100%,(BJ5/BK5)-1,"N/A")</f>
        <v>1.0105334938848021E-3</v>
      </c>
      <c r="BM5" s="44">
        <v>7655190</v>
      </c>
      <c r="BN5" s="44">
        <f>AQ5</f>
        <v>7666684</v>
      </c>
      <c r="BO5" s="45">
        <f t="shared" ref="BO5:BO10" si="19">IF((ABS((BM5/BN5)-1))&lt;100%,(BM5/BN5)-1,"N/A")</f>
        <v>-1.4992140017769939E-3</v>
      </c>
      <c r="BP5" s="44">
        <v>10619523</v>
      </c>
      <c r="BQ5" s="44">
        <f>AT5</f>
        <v>10588484</v>
      </c>
      <c r="BR5" s="45">
        <f t="shared" ref="BR5:BR10" si="20">IF((ABS((BP5/BQ5)-1))&lt;100%,(BP5/BQ5)-1,"N/A")</f>
        <v>2.9313922559641714E-3</v>
      </c>
      <c r="BS5" s="142"/>
      <c r="BT5" s="48">
        <f>CQ5</f>
        <v>2644631</v>
      </c>
      <c r="BU5" s="44">
        <v>2570517</v>
      </c>
      <c r="BV5" s="45">
        <f t="shared" ref="BV5:BV10" si="21">IF((ABS((BT5/BU5)-1))&lt;100%,(BT5/BU5)-1,"N/A")</f>
        <v>2.8832332172866293E-2</v>
      </c>
      <c r="BW5" s="48">
        <f>CT5</f>
        <v>2614852</v>
      </c>
      <c r="BX5" s="44">
        <v>2537885</v>
      </c>
      <c r="BY5" s="45">
        <f t="shared" ref="BY5:BY10" si="22">IF((ABS((BW5/BX5)-1))&lt;100%,(BW5/BX5)-1,"N/A")</f>
        <v>3.0327221288592776E-2</v>
      </c>
      <c r="BZ5" s="48">
        <f>CW5</f>
        <v>2675083</v>
      </c>
      <c r="CA5" s="44">
        <v>2546788</v>
      </c>
      <c r="CB5" s="45">
        <f t="shared" ref="CB5:CB10" si="23">IF((ABS((BZ5/CA5)-1))&lt;100%,(BZ5/CA5)-1,"N/A")</f>
        <v>5.0375217725228794E-2</v>
      </c>
      <c r="CC5" s="48">
        <f>CZ5</f>
        <v>3109562</v>
      </c>
      <c r="CD5" s="44">
        <v>2964333</v>
      </c>
      <c r="CE5" s="45">
        <f t="shared" ref="CE5:CE10" si="24">IF((ABS((CC5/CD5)-1))&lt;100%,(CC5/CD5)-1,"N/A")</f>
        <v>4.8992134149570932E-2</v>
      </c>
      <c r="CF5" s="48">
        <f>DC5</f>
        <v>5259483</v>
      </c>
      <c r="CG5" s="44">
        <v>5108402</v>
      </c>
      <c r="CH5" s="45">
        <f t="shared" ref="CH5:CH10" si="25">IF((ABS((CF5/CG5)-1))&lt;100%,(CF5/CG5)-1,"N/A")</f>
        <v>2.957500212395181E-2</v>
      </c>
      <c r="CI5" s="48">
        <f>DF5</f>
        <v>7934566</v>
      </c>
      <c r="CJ5" s="44">
        <v>7655190</v>
      </c>
      <c r="CK5" s="45">
        <f t="shared" ref="CK5:CK10" si="26">IF((ABS((CI5/CJ5)-1))&lt;100%,(CI5/CJ5)-1,"N/A")</f>
        <v>3.6494979223245849E-2</v>
      </c>
      <c r="CL5" s="48">
        <f>DI5</f>
        <v>11044128</v>
      </c>
      <c r="CM5" s="44">
        <v>10619523</v>
      </c>
      <c r="CN5" s="45">
        <f t="shared" ref="CN5:CN10" si="27">IF((ABS((CL5/CM5)-1))&lt;100%,(CL5/CM5)-1,"N/A")</f>
        <v>3.9983434284195152E-2</v>
      </c>
      <c r="CO5" s="142"/>
      <c r="CP5" s="48">
        <v>2918803</v>
      </c>
      <c r="CQ5" s="44">
        <v>2644631</v>
      </c>
      <c r="CR5" s="45">
        <f t="shared" ref="CR5:CR8" si="28">IF((ABS((CP5/CQ5)-1))&lt;100%,(CP5/CQ5)-1,"N/A")</f>
        <v>0.10367117378568125</v>
      </c>
      <c r="CS5" s="48">
        <v>2734938</v>
      </c>
      <c r="CT5" s="44">
        <v>2614852</v>
      </c>
      <c r="CU5" s="45">
        <f t="shared" ref="CU5:CU8" si="29">IF((ABS((CS5/CT5)-1))&lt;100%,(CS5/CT5)-1,"N/A")</f>
        <v>4.5924587701330788E-2</v>
      </c>
      <c r="CV5" s="48">
        <v>2666251</v>
      </c>
      <c r="CW5" s="44">
        <v>2675083</v>
      </c>
      <c r="CX5" s="45">
        <f t="shared" ref="CX5:CX10" si="30">IF(AND(CV5&lt;0,CW5&lt;0),((CV5-CW5)/CW5),((CV5-CW5)/ABS(CW5)))</f>
        <v>-3.3015798014491512E-3</v>
      </c>
      <c r="CY5" s="48">
        <v>3329904</v>
      </c>
      <c r="CZ5" s="44">
        <v>3109562</v>
      </c>
      <c r="DA5" s="45">
        <f t="shared" ref="DA5:DA10" si="31">IF(AND(CY5&lt;0,CZ5&lt;0),((CY5-CZ5)/CZ5),((CY5-CZ5)/ABS(CZ5)))</f>
        <v>7.0859497253954087E-2</v>
      </c>
      <c r="DB5" s="48">
        <v>5653741</v>
      </c>
      <c r="DC5" s="44">
        <v>5259483</v>
      </c>
      <c r="DD5" s="45">
        <f t="shared" ref="DD5:DD8" si="32">IF((ABS((DB5/DC5)-1))&lt;100%,(DB5/DC5)-1,"N/A")</f>
        <v>7.4961360270581645E-2</v>
      </c>
      <c r="DE5" s="48">
        <v>8319992</v>
      </c>
      <c r="DF5" s="44">
        <v>7934566</v>
      </c>
      <c r="DG5" s="45">
        <f t="shared" ref="DG5:DG10" si="33">IF(AND(DE5&lt;0,DF5&lt;0),((DE5-DF5)/DF5),((DE5-DF5)/ABS(DF5)))</f>
        <v>4.8575561662729881E-2</v>
      </c>
      <c r="DH5" s="48">
        <v>11649896</v>
      </c>
      <c r="DI5" s="44">
        <v>11044128</v>
      </c>
      <c r="DJ5" s="45">
        <f t="shared" ref="DJ5:DJ9" si="34">IF(AND(DH5&lt;0,DI5&lt;0),((DH5-DI5)/DI5),((DH5-DI5)/ABS(DI5)))</f>
        <v>5.4849780806596957E-2</v>
      </c>
      <c r="DK5" s="142"/>
      <c r="DL5" s="48">
        <v>2748799</v>
      </c>
      <c r="DM5" s="44">
        <v>2918803</v>
      </c>
      <c r="DN5" s="45">
        <f>(DL5-DM5)/ABS(DM5)</f>
        <v>-5.8244424169770964E-2</v>
      </c>
      <c r="DO5" s="48">
        <v>2666961</v>
      </c>
      <c r="DP5" s="44">
        <v>2734938</v>
      </c>
      <c r="DQ5" s="45">
        <f>(DO5-DP5)/ABS(DP5)</f>
        <v>-2.4855042417780585E-2</v>
      </c>
      <c r="DR5" s="48">
        <v>3046957</v>
      </c>
      <c r="DS5" s="44">
        <v>2666251</v>
      </c>
      <c r="DT5" s="45">
        <f>(DR5-DS5)/ABS(DS5)</f>
        <v>0.14278700692470439</v>
      </c>
      <c r="DU5" s="48">
        <v>3828277</v>
      </c>
      <c r="DV5" s="44">
        <v>3329904</v>
      </c>
      <c r="DW5" s="45">
        <f>(DU5-DV5)/ABS(DV5)</f>
        <v>0.14966587625348959</v>
      </c>
      <c r="DX5" s="48">
        <v>5415760</v>
      </c>
      <c r="DY5" s="44">
        <v>5653741</v>
      </c>
      <c r="DZ5" s="45">
        <f>(DX5-DY5)/ABS(DY5)</f>
        <v>-4.2092660417235243E-2</v>
      </c>
      <c r="EA5" s="48">
        <v>8462717</v>
      </c>
      <c r="EB5" s="44">
        <v>8319992</v>
      </c>
      <c r="EC5" s="45">
        <f>(EA5-EB5)/ABS(EB5)</f>
        <v>1.7154463610061163E-2</v>
      </c>
      <c r="ED5" s="48">
        <v>12290994</v>
      </c>
      <c r="EE5" s="44">
        <v>11649896</v>
      </c>
      <c r="EF5" s="45">
        <f>(ED5-EE5)/ABS(EE5)</f>
        <v>5.5030362502806893E-2</v>
      </c>
      <c r="EG5" s="142"/>
      <c r="EH5" s="48">
        <v>3322890</v>
      </c>
      <c r="EI5" s="44">
        <v>2748799</v>
      </c>
      <c r="EJ5" s="45">
        <f>(EH5-EI5)/ABS(EI5)</f>
        <v>0.20885157481503741</v>
      </c>
      <c r="EK5" s="48">
        <v>3388924</v>
      </c>
      <c r="EL5" s="44">
        <v>2666961</v>
      </c>
      <c r="EM5" s="45">
        <f>(EK5-EL5)/ABS(EL5)</f>
        <v>0.27070624579812003</v>
      </c>
      <c r="EN5" s="48">
        <v>3535836</v>
      </c>
      <c r="EO5" s="44">
        <v>3046957</v>
      </c>
      <c r="EP5" s="45">
        <f>(EN5-EO5)/ABS(EO5)</f>
        <v>0.16044827675612094</v>
      </c>
      <c r="EQ5" s="48">
        <v>4281967</v>
      </c>
      <c r="ER5" s="44">
        <v>3828277</v>
      </c>
      <c r="ES5" s="45">
        <f>(EQ5-ER5)/ABS(ER5)</f>
        <v>0.11851023319367956</v>
      </c>
      <c r="ET5" s="48">
        <v>6711814</v>
      </c>
      <c r="EU5" s="44">
        <v>5415760</v>
      </c>
      <c r="EV5" s="45">
        <f>(ET5-EU5)/ABS(EU5)</f>
        <v>0.23931156476653323</v>
      </c>
      <c r="EW5" s="48">
        <v>10247650</v>
      </c>
      <c r="EX5" s="44">
        <v>8462717</v>
      </c>
      <c r="EY5" s="45">
        <f>(EW5-EX5)/ABS(EX5)</f>
        <v>0.21091725033461475</v>
      </c>
      <c r="EZ5" s="48">
        <v>14529617</v>
      </c>
      <c r="FA5" s="44">
        <v>12290994</v>
      </c>
      <c r="FB5" s="45">
        <f>(EZ5-FA5)/ABS(FA5)</f>
        <v>0.18213522844450172</v>
      </c>
      <c r="FC5" s="142"/>
      <c r="FD5" s="48">
        <v>3632332</v>
      </c>
      <c r="FE5" s="44">
        <v>3322890</v>
      </c>
      <c r="FF5" s="45">
        <f>(FD5-FE5)/ABS(FE5)</f>
        <v>9.3124358615542496E-2</v>
      </c>
      <c r="FG5" s="48">
        <v>3508364</v>
      </c>
      <c r="FH5" s="44">
        <v>3388924</v>
      </c>
      <c r="FI5" s="45">
        <f>(FG5-FH5)/ABS(FH5)</f>
        <v>3.5244225010652351E-2</v>
      </c>
      <c r="FJ5" s="48">
        <v>3618404</v>
      </c>
      <c r="FK5" s="44">
        <v>3535836</v>
      </c>
      <c r="FL5" s="45">
        <f>(FJ5-FK5)/ABS(FK5)</f>
        <v>2.3351761789856769E-2</v>
      </c>
      <c r="FM5" s="48">
        <v>4267213</v>
      </c>
      <c r="FN5" s="44">
        <v>4281967</v>
      </c>
      <c r="FO5" s="45">
        <f>(FM5-FN5)/ABS(FN5)</f>
        <v>-3.4456127289164071E-3</v>
      </c>
      <c r="FP5" s="48">
        <v>7140696</v>
      </c>
      <c r="FQ5" s="44">
        <v>6711814</v>
      </c>
      <c r="FR5" s="45">
        <f>(FP5-FQ5)/ABS(FQ5)</f>
        <v>6.3899565750779153E-2</v>
      </c>
      <c r="FS5" s="48">
        <v>10759100</v>
      </c>
      <c r="FT5" s="44">
        <v>10247650</v>
      </c>
      <c r="FU5" s="45">
        <f>(FS5-FT5)/ABS(FT5)</f>
        <v>4.9909003527638045E-2</v>
      </c>
      <c r="FV5" s="48">
        <v>15026313</v>
      </c>
      <c r="FW5" s="44">
        <v>14529617</v>
      </c>
      <c r="FX5" s="45">
        <f>(FV5-FW5)/ABS(FW5)</f>
        <v>3.4185071774431496E-2</v>
      </c>
      <c r="FZ5" s="48">
        <v>3708489</v>
      </c>
      <c r="GA5" s="44">
        <v>3632332</v>
      </c>
      <c r="GB5" s="45">
        <f>(FZ5-GA5)/ABS(GA5)</f>
        <v>2.0966420470375505E-2</v>
      </c>
      <c r="GC5" s="48">
        <v>3504742</v>
      </c>
      <c r="GD5" s="44">
        <v>3508364</v>
      </c>
      <c r="GE5" s="45">
        <f>(GC5-GD5)/ABS(GD5)</f>
        <v>-1.0323900256643838E-3</v>
      </c>
      <c r="GF5" s="48">
        <v>3710405</v>
      </c>
      <c r="GG5" s="44">
        <v>3618404</v>
      </c>
      <c r="GH5" s="45">
        <f>(GF5-GG5)/ABS(GG5)</f>
        <v>2.5425850734191097E-2</v>
      </c>
      <c r="GI5" s="48">
        <v>4441118</v>
      </c>
      <c r="GJ5" s="44">
        <v>4267213</v>
      </c>
      <c r="GK5" s="45">
        <f>(GI5-GJ5)/ABS(GJ5)</f>
        <v>4.0753765982621447E-2</v>
      </c>
      <c r="GL5" s="48">
        <v>7213231</v>
      </c>
      <c r="GM5" s="44">
        <v>7140696</v>
      </c>
      <c r="GN5" s="45">
        <f>(GL5-GM5)/ABS(GM5)</f>
        <v>1.0157973396430825E-2</v>
      </c>
      <c r="GO5" s="48">
        <v>10923636</v>
      </c>
      <c r="GP5" s="44">
        <v>10759100</v>
      </c>
      <c r="GQ5" s="45">
        <f>(GO5-GP5)/ABS(GP5)</f>
        <v>1.5292728945729661E-2</v>
      </c>
      <c r="GR5" s="48">
        <v>15364754</v>
      </c>
      <c r="GS5" s="44">
        <v>15026313</v>
      </c>
      <c r="GT5" s="45">
        <f>(GR5-GS5)/ABS(GS5)</f>
        <v>2.2523223095379418E-2</v>
      </c>
      <c r="GV5" s="48">
        <v>3815007</v>
      </c>
      <c r="GW5" s="44">
        <v>3708489</v>
      </c>
      <c r="GX5" s="45">
        <f>(GV5-GW5)/ABS(GW5)</f>
        <v>2.8722749346162278E-2</v>
      </c>
      <c r="GY5" s="48">
        <v>3746757</v>
      </c>
      <c r="GZ5" s="44">
        <v>3504742</v>
      </c>
      <c r="HA5" s="45">
        <f>(GY5-GZ5)/ABS(GZ5)</f>
        <v>6.905358511411111E-2</v>
      </c>
      <c r="HB5" s="48">
        <v>3870798</v>
      </c>
      <c r="HC5" s="44">
        <v>3710405</v>
      </c>
      <c r="HD5" s="45">
        <f>(HB5-HC5)/ABS(HC5)</f>
        <v>4.3227895607083323E-2</v>
      </c>
      <c r="HE5" s="48">
        <v>4581753</v>
      </c>
      <c r="HF5" s="44">
        <v>4441118</v>
      </c>
      <c r="HG5" s="45">
        <f>(HE5-HF5)/ABS(HF5)</f>
        <v>3.1666575848693958E-2</v>
      </c>
      <c r="HH5" s="48">
        <v>7561764</v>
      </c>
      <c r="HI5" s="44">
        <v>7213231</v>
      </c>
      <c r="HJ5" s="45">
        <f>(HH5-HI5)/ABS(HI5)</f>
        <v>4.8318569029606843E-2</v>
      </c>
      <c r="HK5" s="48">
        <v>11432562</v>
      </c>
      <c r="HL5" s="44">
        <v>10923636</v>
      </c>
      <c r="HM5" s="45">
        <f>(HK5-HL5)/ABS(HL5)</f>
        <v>4.6589432309901209E-2</v>
      </c>
      <c r="HN5" s="48">
        <v>16014315</v>
      </c>
      <c r="HO5" s="44">
        <v>15364754</v>
      </c>
      <c r="HP5" s="45">
        <f>(HN5-HO5)/ABS(HO5)</f>
        <v>4.2276042948686324E-2</v>
      </c>
      <c r="HR5" s="48">
        <v>3943438</v>
      </c>
      <c r="HS5" s="44">
        <v>3815007</v>
      </c>
      <c r="HT5" s="45">
        <f>(HR5-HS5)/ABS(HS5)</f>
        <v>3.3664682659822115E-2</v>
      </c>
      <c r="HU5" s="48">
        <v>4005518</v>
      </c>
      <c r="HV5" s="44">
        <v>3746757</v>
      </c>
      <c r="HW5" s="45">
        <f>(HU5-HV5)/ABS(HV5)</f>
        <v>6.9062658720594902E-2</v>
      </c>
      <c r="HX5" s="48">
        <v>3870798</v>
      </c>
      <c r="HY5" s="44">
        <v>3710405</v>
      </c>
      <c r="HZ5" s="45">
        <f>(HX5-HY5)/ABS(HY5)</f>
        <v>4.3227895607083323E-2</v>
      </c>
      <c r="IA5" s="48">
        <v>4581753</v>
      </c>
      <c r="IB5" s="44">
        <v>4441118</v>
      </c>
      <c r="IC5" s="45">
        <f>(IA5-IB5)/ABS(IB5)</f>
        <v>3.1666575848693958E-2</v>
      </c>
      <c r="ID5" s="48">
        <v>7948956</v>
      </c>
      <c r="IE5" s="44">
        <v>7561764</v>
      </c>
      <c r="IF5" s="45">
        <f>(ID5-IE5)/ABS(IE5)</f>
        <v>5.1203925433271916E-2</v>
      </c>
      <c r="IG5" s="48">
        <v>11432562</v>
      </c>
      <c r="IH5" s="44">
        <v>10923636</v>
      </c>
      <c r="II5" s="45">
        <f>(IG5-IH5)/ABS(IH5)</f>
        <v>4.6589432309901209E-2</v>
      </c>
      <c r="IJ5" s="48">
        <v>16014315</v>
      </c>
      <c r="IK5" s="44">
        <v>15364754</v>
      </c>
      <c r="IL5" s="45">
        <f>(IJ5-IK5)/ABS(IK5)</f>
        <v>4.2276042948686324E-2</v>
      </c>
    </row>
    <row r="6" spans="1:246" outlineLevel="1">
      <c r="A6" s="42" t="s">
        <v>2</v>
      </c>
      <c r="B6" s="43" t="s">
        <v>2</v>
      </c>
      <c r="C6" s="43" t="s">
        <v>3</v>
      </c>
      <c r="D6" s="43" t="s">
        <v>677</v>
      </c>
      <c r="E6" s="429"/>
      <c r="F6" s="44">
        <v>63816</v>
      </c>
      <c r="G6" s="44">
        <v>68918</v>
      </c>
      <c r="H6" s="45">
        <f t="shared" si="0"/>
        <v>-7.4030006674598803E-2</v>
      </c>
      <c r="I6" s="44">
        <v>79550</v>
      </c>
      <c r="J6" s="44">
        <v>55410</v>
      </c>
      <c r="K6" s="45">
        <f t="shared" si="1"/>
        <v>0.43566143295434046</v>
      </c>
      <c r="L6" s="44">
        <v>69634</v>
      </c>
      <c r="M6" s="44">
        <v>65018</v>
      </c>
      <c r="N6" s="45">
        <f t="shared" si="2"/>
        <v>7.099572426097378E-2</v>
      </c>
      <c r="O6" s="44">
        <v>81341</v>
      </c>
      <c r="P6" s="44">
        <v>76023</v>
      </c>
      <c r="Q6" s="45">
        <f t="shared" si="3"/>
        <v>6.9952514370650976E-2</v>
      </c>
      <c r="R6" s="44">
        <v>143366</v>
      </c>
      <c r="S6" s="44">
        <v>122995</v>
      </c>
      <c r="T6" s="45">
        <f t="shared" si="4"/>
        <v>0.16562461888694657</v>
      </c>
      <c r="U6" s="44">
        <v>213000</v>
      </c>
      <c r="V6" s="44">
        <v>188013</v>
      </c>
      <c r="W6" s="45">
        <f t="shared" si="5"/>
        <v>0.13290038454787712</v>
      </c>
      <c r="X6" s="44">
        <v>294341</v>
      </c>
      <c r="Y6" s="44">
        <v>264036</v>
      </c>
      <c r="Z6" s="45">
        <f t="shared" si="6"/>
        <v>0.11477601539184046</v>
      </c>
      <c r="AA6" s="143"/>
      <c r="AB6" s="44">
        <v>52623</v>
      </c>
      <c r="AC6" s="44">
        <f t="shared" ref="AC6:AC25" si="35">F6</f>
        <v>63816</v>
      </c>
      <c r="AD6" s="45">
        <f t="shared" si="7"/>
        <v>-0.17539488529522373</v>
      </c>
      <c r="AE6" s="44">
        <v>86866</v>
      </c>
      <c r="AF6" s="44">
        <f t="shared" ref="AF6:AF25" si="36">I6</f>
        <v>79550</v>
      </c>
      <c r="AG6" s="45">
        <f t="shared" si="8"/>
        <v>9.1967316153362733E-2</v>
      </c>
      <c r="AH6" s="44">
        <v>80545</v>
      </c>
      <c r="AI6" s="44">
        <f t="shared" ref="AI6:AI25" si="37">L6</f>
        <v>69634</v>
      </c>
      <c r="AJ6" s="45">
        <f t="shared" si="9"/>
        <v>0.15669069707326888</v>
      </c>
      <c r="AK6" s="44">
        <v>96440</v>
      </c>
      <c r="AL6" s="44">
        <f t="shared" ref="AL6:AL25" si="38">O6</f>
        <v>81341</v>
      </c>
      <c r="AM6" s="45">
        <f t="shared" si="10"/>
        <v>0.18562594509533947</v>
      </c>
      <c r="AN6" s="44">
        <v>139489</v>
      </c>
      <c r="AO6" s="44">
        <f t="shared" ref="AO6:AO25" si="39">R6</f>
        <v>143366</v>
      </c>
      <c r="AP6" s="45">
        <f t="shared" si="11"/>
        <v>-2.7042673995228972E-2</v>
      </c>
      <c r="AQ6" s="44">
        <v>220034</v>
      </c>
      <c r="AR6" s="44">
        <f t="shared" ref="AR6:AR25" si="40">U6</f>
        <v>213000</v>
      </c>
      <c r="AS6" s="45">
        <f t="shared" si="12"/>
        <v>3.3023474178403678E-2</v>
      </c>
      <c r="AT6" s="44">
        <v>316474</v>
      </c>
      <c r="AU6" s="44">
        <f t="shared" ref="AU6:AU25" si="41">X6</f>
        <v>294341</v>
      </c>
      <c r="AV6" s="45">
        <f t="shared" si="13"/>
        <v>7.5195096843457154E-2</v>
      </c>
      <c r="AW6" s="46"/>
      <c r="AX6" s="44">
        <v>80818</v>
      </c>
      <c r="AY6" s="44">
        <f t="shared" ref="AY6:AY25" si="42">AB6</f>
        <v>52623</v>
      </c>
      <c r="AZ6" s="45">
        <f t="shared" si="14"/>
        <v>0.53579233415046645</v>
      </c>
      <c r="BA6" s="44">
        <v>96571</v>
      </c>
      <c r="BB6" s="44">
        <f t="shared" ref="BB6:BB25" si="43">AE6</f>
        <v>86866</v>
      </c>
      <c r="BC6" s="45">
        <f t="shared" si="15"/>
        <v>0.11172380448046426</v>
      </c>
      <c r="BD6" s="44">
        <v>109449</v>
      </c>
      <c r="BE6" s="44">
        <f t="shared" ref="BE6:BE25" si="44">AH6</f>
        <v>80545</v>
      </c>
      <c r="BF6" s="45">
        <f t="shared" si="16"/>
        <v>0.35885529828046425</v>
      </c>
      <c r="BG6" s="48">
        <v>114774</v>
      </c>
      <c r="BH6" s="44">
        <f t="shared" ref="BH6:BH25" si="45">AK6</f>
        <v>96440</v>
      </c>
      <c r="BI6" s="45">
        <f t="shared" si="17"/>
        <v>0.19010783907092499</v>
      </c>
      <c r="BJ6" s="44">
        <v>177389</v>
      </c>
      <c r="BK6" s="44">
        <f t="shared" ref="BK6:BK25" si="46">AN6</f>
        <v>139489</v>
      </c>
      <c r="BL6" s="45">
        <f t="shared" si="18"/>
        <v>0.27170601266049643</v>
      </c>
      <c r="BM6" s="44">
        <v>286838</v>
      </c>
      <c r="BN6" s="44">
        <f t="shared" ref="BN6:BN25" si="47">AQ6</f>
        <v>220034</v>
      </c>
      <c r="BO6" s="45">
        <f t="shared" si="19"/>
        <v>0.30360762427624821</v>
      </c>
      <c r="BP6" s="44">
        <v>401612</v>
      </c>
      <c r="BQ6" s="44">
        <f t="shared" ref="BQ6:BQ25" si="48">AT6</f>
        <v>316474</v>
      </c>
      <c r="BR6" s="45">
        <f t="shared" si="20"/>
        <v>0.26902051985313169</v>
      </c>
      <c r="BS6" s="46"/>
      <c r="BT6" s="48">
        <f t="shared" ref="BT6:BT25" si="49">CQ6</f>
        <v>86199</v>
      </c>
      <c r="BU6" s="44">
        <v>80818</v>
      </c>
      <c r="BV6" s="45">
        <f t="shared" si="21"/>
        <v>6.658170209606773E-2</v>
      </c>
      <c r="BW6" s="48">
        <f t="shared" ref="BW6:BW25" si="50">CT6</f>
        <v>91404</v>
      </c>
      <c r="BX6" s="44">
        <v>96571</v>
      </c>
      <c r="BY6" s="45">
        <f t="shared" si="22"/>
        <v>-5.3504675316606409E-2</v>
      </c>
      <c r="BZ6" s="48">
        <f t="shared" ref="BZ6:BZ25" si="51">CW6</f>
        <v>116049</v>
      </c>
      <c r="CA6" s="44">
        <v>109449</v>
      </c>
      <c r="CB6" s="45">
        <f t="shared" si="23"/>
        <v>6.0302058492996746E-2</v>
      </c>
      <c r="CC6" s="48">
        <f t="shared" ref="CC6:CC25" si="52">CZ6</f>
        <v>146492</v>
      </c>
      <c r="CD6" s="44">
        <v>114774</v>
      </c>
      <c r="CE6" s="45">
        <f t="shared" si="24"/>
        <v>0.27635178699008489</v>
      </c>
      <c r="CF6" s="48">
        <f t="shared" ref="CF6:CF25" si="53">DC6</f>
        <v>177603</v>
      </c>
      <c r="CG6" s="44">
        <v>177389</v>
      </c>
      <c r="CH6" s="45">
        <f t="shared" si="25"/>
        <v>1.2063882202391074E-3</v>
      </c>
      <c r="CI6" s="48">
        <f t="shared" ref="CI6:CI25" si="54">DF6</f>
        <v>293652</v>
      </c>
      <c r="CJ6" s="44">
        <v>286838</v>
      </c>
      <c r="CK6" s="45">
        <f t="shared" si="26"/>
        <v>2.3755569345763172E-2</v>
      </c>
      <c r="CL6" s="48">
        <f t="shared" ref="CL6:CL25" si="55">DI6</f>
        <v>440144</v>
      </c>
      <c r="CM6" s="44">
        <v>401612</v>
      </c>
      <c r="CN6" s="45">
        <f t="shared" si="27"/>
        <v>9.5943348306325449E-2</v>
      </c>
      <c r="CO6" s="46"/>
      <c r="CP6" s="48">
        <v>70484</v>
      </c>
      <c r="CQ6" s="44">
        <v>86199</v>
      </c>
      <c r="CR6" s="45">
        <f t="shared" si="28"/>
        <v>-0.18231069966008884</v>
      </c>
      <c r="CS6" s="48">
        <v>64089</v>
      </c>
      <c r="CT6" s="44">
        <v>91404</v>
      </c>
      <c r="CU6" s="45">
        <f t="shared" si="29"/>
        <v>-0.29883812524615994</v>
      </c>
      <c r="CV6" s="48">
        <v>80292</v>
      </c>
      <c r="CW6" s="44">
        <v>116049</v>
      </c>
      <c r="CX6" s="45">
        <f t="shared" si="30"/>
        <v>-0.30811984592715147</v>
      </c>
      <c r="CY6" s="48">
        <v>97579</v>
      </c>
      <c r="CZ6" s="44">
        <v>146492</v>
      </c>
      <c r="DA6" s="45">
        <f t="shared" si="31"/>
        <v>-0.33389536629986621</v>
      </c>
      <c r="DB6" s="48">
        <v>134573</v>
      </c>
      <c r="DC6" s="44">
        <v>177603</v>
      </c>
      <c r="DD6" s="45">
        <f t="shared" si="32"/>
        <v>-0.24228194343564013</v>
      </c>
      <c r="DE6" s="48">
        <v>214865</v>
      </c>
      <c r="DF6" s="44">
        <v>293652</v>
      </c>
      <c r="DG6" s="45">
        <f t="shared" si="33"/>
        <v>-0.26830057346791442</v>
      </c>
      <c r="DH6" s="48">
        <v>312444</v>
      </c>
      <c r="DI6" s="44">
        <v>440144</v>
      </c>
      <c r="DJ6" s="45">
        <f t="shared" si="34"/>
        <v>-0.29013232033152786</v>
      </c>
      <c r="DK6" s="46"/>
      <c r="DL6" s="48">
        <v>160715</v>
      </c>
      <c r="DM6" s="44">
        <v>70484</v>
      </c>
      <c r="DN6" s="45">
        <f>(DL6-DM6)/ABS(DM6)</f>
        <v>1.2801628738437092</v>
      </c>
      <c r="DO6" s="48">
        <v>87282</v>
      </c>
      <c r="DP6" s="44">
        <v>64089</v>
      </c>
      <c r="DQ6" s="45">
        <f>(DO6-DP6)/ABS(DP6)</f>
        <v>0.36188737536862803</v>
      </c>
      <c r="DR6" s="48">
        <v>92008</v>
      </c>
      <c r="DS6" s="44">
        <v>80292</v>
      </c>
      <c r="DT6" s="45">
        <f>(DR6-DS6)/ABS(DS6)</f>
        <v>0.14591740148458127</v>
      </c>
      <c r="DU6" s="48">
        <v>138383</v>
      </c>
      <c r="DV6" s="44">
        <v>97579</v>
      </c>
      <c r="DW6" s="45">
        <f>(DU6-DV6)/ABS(DV6)</f>
        <v>0.41816374424825015</v>
      </c>
      <c r="DX6" s="48">
        <v>247997</v>
      </c>
      <c r="DY6" s="44">
        <v>134573</v>
      </c>
      <c r="DZ6" s="45">
        <f>(DX6-DY6)/ABS(DY6)</f>
        <v>0.84284366106128272</v>
      </c>
      <c r="EA6" s="48">
        <v>340005</v>
      </c>
      <c r="EB6" s="44">
        <v>214865</v>
      </c>
      <c r="EC6" s="45">
        <f>(EA6-EB6)/ABS(EB6)</f>
        <v>0.58241221231936335</v>
      </c>
      <c r="ED6" s="48">
        <v>478388</v>
      </c>
      <c r="EE6" s="44">
        <v>312444</v>
      </c>
      <c r="EF6" s="45">
        <f>(ED6-EE6)/ABS(EE6)</f>
        <v>0.53111597598289617</v>
      </c>
      <c r="EG6" s="46"/>
      <c r="EH6" s="48">
        <v>129075</v>
      </c>
      <c r="EI6" s="44">
        <v>160715</v>
      </c>
      <c r="EJ6" s="45">
        <f>(EH6-EI6)/ABS(EI6)</f>
        <v>-0.19687023613228385</v>
      </c>
      <c r="EK6" s="48">
        <v>87338</v>
      </c>
      <c r="EL6" s="44">
        <v>87282</v>
      </c>
      <c r="EM6" s="45">
        <f>(EK6-EL6)/ABS(EL6)</f>
        <v>6.4159849682637882E-4</v>
      </c>
      <c r="EN6" s="48">
        <v>87994</v>
      </c>
      <c r="EO6" s="44">
        <v>92008</v>
      </c>
      <c r="EP6" s="45">
        <f>(EN6-EO6)/ABS(EO6)</f>
        <v>-4.362664116163812E-2</v>
      </c>
      <c r="EQ6" s="48">
        <v>121703</v>
      </c>
      <c r="ER6" s="44">
        <v>138383</v>
      </c>
      <c r="ES6" s="45">
        <f>(EQ6-ER6)/ABS(ER6)</f>
        <v>-0.12053503681810628</v>
      </c>
      <c r="ET6" s="48">
        <v>216413</v>
      </c>
      <c r="EU6" s="44">
        <v>247997</v>
      </c>
      <c r="EV6" s="45">
        <f>(ET6-EU6)/ABS(EU6)</f>
        <v>-0.12735637931104005</v>
      </c>
      <c r="EW6" s="48">
        <v>304407</v>
      </c>
      <c r="EX6" s="44">
        <v>340005</v>
      </c>
      <c r="EY6" s="45">
        <f>(EW6-EX6)/ABS(EX6)</f>
        <v>-0.10469846031676004</v>
      </c>
      <c r="EZ6" s="48">
        <v>426110</v>
      </c>
      <c r="FA6" s="44">
        <v>478388</v>
      </c>
      <c r="FB6" s="45">
        <f>(EZ6-FA6)/ABS(FA6)</f>
        <v>-0.10927949697734893</v>
      </c>
      <c r="FC6" s="46"/>
      <c r="FD6" s="48">
        <v>105972</v>
      </c>
      <c r="FE6" s="44">
        <v>129075</v>
      </c>
      <c r="FF6" s="45">
        <f>(FD6-FE6)/ABS(FE6)</f>
        <v>-0.17898895990703079</v>
      </c>
      <c r="FG6" s="48">
        <v>102384</v>
      </c>
      <c r="FH6" s="44">
        <v>87338</v>
      </c>
      <c r="FI6" s="45">
        <f>(FG6-FH6)/ABS(FH6)</f>
        <v>0.17227323730793012</v>
      </c>
      <c r="FJ6" s="48">
        <v>100086</v>
      </c>
      <c r="FK6" s="44">
        <v>87994</v>
      </c>
      <c r="FL6" s="45">
        <f>(FJ6-FK6)/ABS(FK6)</f>
        <v>0.13741846034956928</v>
      </c>
      <c r="FM6" s="48">
        <v>120253</v>
      </c>
      <c r="FN6" s="44">
        <v>121703</v>
      </c>
      <c r="FO6" s="45">
        <f>(FM6-FN6)/ABS(FN6)</f>
        <v>-1.191425026498936E-2</v>
      </c>
      <c r="FP6" s="48">
        <v>208356</v>
      </c>
      <c r="FQ6" s="44">
        <v>216413</v>
      </c>
      <c r="FR6" s="45">
        <f>(FP6-FQ6)/ABS(FQ6)</f>
        <v>-3.7229741281715981E-2</v>
      </c>
      <c r="FS6" s="48">
        <v>308442</v>
      </c>
      <c r="FT6" s="44">
        <v>304407</v>
      </c>
      <c r="FU6" s="45">
        <f>(FS6-FT6)/ABS(FT6)</f>
        <v>1.3255279937714966E-2</v>
      </c>
      <c r="FV6" s="48">
        <v>428695</v>
      </c>
      <c r="FW6" s="44">
        <v>426110</v>
      </c>
      <c r="FX6" s="45">
        <f>(FV6-FW6)/ABS(FW6)</f>
        <v>6.0665086480016896E-3</v>
      </c>
      <c r="FZ6" s="48">
        <v>126101</v>
      </c>
      <c r="GA6" s="44">
        <v>105972</v>
      </c>
      <c r="GB6" s="45">
        <f>(FZ6-GA6)/ABS(GA6)</f>
        <v>0.18994640093609633</v>
      </c>
      <c r="GC6" s="48">
        <v>96918</v>
      </c>
      <c r="GD6" s="44">
        <v>102384</v>
      </c>
      <c r="GE6" s="45">
        <f>(GC6-GD6)/ABS(GD6)</f>
        <v>-5.3387248007501172E-2</v>
      </c>
      <c r="GF6" s="48">
        <v>104985</v>
      </c>
      <c r="GG6" s="44">
        <v>100086</v>
      </c>
      <c r="GH6" s="45">
        <f>(GF6-GG6)/ABS(GG6)</f>
        <v>4.894790480187039E-2</v>
      </c>
      <c r="GI6" s="48">
        <v>147489</v>
      </c>
      <c r="GJ6" s="44">
        <v>120253</v>
      </c>
      <c r="GK6" s="45">
        <f>(GI6-GJ6)/ABS(GJ6)</f>
        <v>0.22648915203778699</v>
      </c>
      <c r="GL6" s="48">
        <v>223019</v>
      </c>
      <c r="GM6" s="44">
        <v>208356</v>
      </c>
      <c r="GN6" s="45">
        <f>(GL6-GM6)/ABS(GM6)</f>
        <v>7.0374743227936798E-2</v>
      </c>
      <c r="GO6" s="48">
        <v>328004</v>
      </c>
      <c r="GP6" s="44">
        <v>308442</v>
      </c>
      <c r="GQ6" s="45">
        <f>(GO6-GP6)/ABS(GP6)</f>
        <v>6.3421972364334306E-2</v>
      </c>
      <c r="GR6" s="48">
        <v>475493</v>
      </c>
      <c r="GS6" s="44">
        <v>428695</v>
      </c>
      <c r="GT6" s="45">
        <f>(GR6-GS6)/ABS(GS6)</f>
        <v>0.10916385775434749</v>
      </c>
      <c r="GV6" s="48">
        <v>101371</v>
      </c>
      <c r="GW6" s="44">
        <v>126101</v>
      </c>
      <c r="GX6" s="45">
        <f>(GV6-GW6)/ABS(GW6)</f>
        <v>-0.19611263986804228</v>
      </c>
      <c r="GY6" s="48">
        <v>91256</v>
      </c>
      <c r="GZ6" s="44">
        <v>96918</v>
      </c>
      <c r="HA6" s="45">
        <f>(GY6-GZ6)/ABS(GZ6)</f>
        <v>-5.8420520439959552E-2</v>
      </c>
      <c r="HB6" s="48">
        <v>102386</v>
      </c>
      <c r="HC6" s="44">
        <v>104985</v>
      </c>
      <c r="HD6" s="45">
        <f>(HB6-HC6)/ABS(HC6)</f>
        <v>-2.4755917512025528E-2</v>
      </c>
      <c r="HE6" s="48">
        <v>116023</v>
      </c>
      <c r="HF6" s="44">
        <v>147489</v>
      </c>
      <c r="HG6" s="45">
        <f>(HE6-HF6)/ABS(HF6)</f>
        <v>-0.21334472401331625</v>
      </c>
      <c r="HH6" s="48">
        <v>192627</v>
      </c>
      <c r="HI6" s="44">
        <v>223019</v>
      </c>
      <c r="HJ6" s="45">
        <f>(HH6-HI6)/ABS(HI6)</f>
        <v>-0.13627538460848626</v>
      </c>
      <c r="HK6" s="48">
        <v>295013</v>
      </c>
      <c r="HL6" s="44">
        <v>328004</v>
      </c>
      <c r="HM6" s="45">
        <f>(HK6-HL6)/ABS(HL6)</f>
        <v>-0.1005810904745064</v>
      </c>
      <c r="HN6" s="48">
        <v>411036</v>
      </c>
      <c r="HO6" s="44">
        <v>475493</v>
      </c>
      <c r="HP6" s="45">
        <f>(HN6-HO6)/ABS(HO6)</f>
        <v>-0.13555825217195627</v>
      </c>
      <c r="HR6" s="48">
        <v>91265</v>
      </c>
      <c r="HS6" s="44">
        <v>101371</v>
      </c>
      <c r="HT6" s="45">
        <f>(HR6-HS6)/ABS(HS6)</f>
        <v>-9.9693206143768934E-2</v>
      </c>
      <c r="HU6" s="48">
        <v>95115</v>
      </c>
      <c r="HV6" s="44">
        <v>91256</v>
      </c>
      <c r="HW6" s="45">
        <f>(HU6-HV6)/ABS(HV6)</f>
        <v>4.22876304023845E-2</v>
      </c>
      <c r="HX6" s="48">
        <v>102386</v>
      </c>
      <c r="HY6" s="44">
        <v>104985</v>
      </c>
      <c r="HZ6" s="45">
        <f>(HX6-HY6)/ABS(HY6)</f>
        <v>-2.4755917512025528E-2</v>
      </c>
      <c r="IA6" s="48">
        <v>116023</v>
      </c>
      <c r="IB6" s="44">
        <v>147489</v>
      </c>
      <c r="IC6" s="45">
        <f>(IA6-IB6)/ABS(IB6)</f>
        <v>-0.21334472401331625</v>
      </c>
      <c r="ID6" s="48">
        <v>186380</v>
      </c>
      <c r="IE6" s="44">
        <v>192627</v>
      </c>
      <c r="IF6" s="45">
        <f>(ID6-IE6)/ABS(IE6)</f>
        <v>-3.2430552310942912E-2</v>
      </c>
      <c r="IG6" s="48">
        <v>295013</v>
      </c>
      <c r="IH6" s="44">
        <v>328004</v>
      </c>
      <c r="II6" s="45">
        <f>(IG6-IH6)/ABS(IH6)</f>
        <v>-0.1005810904745064</v>
      </c>
      <c r="IJ6" s="48">
        <v>411036</v>
      </c>
      <c r="IK6" s="44">
        <v>475493</v>
      </c>
      <c r="IL6" s="45">
        <f>(IJ6-IK6)/ABS(IK6)</f>
        <v>-0.13555825217195627</v>
      </c>
    </row>
    <row r="7" spans="1:246">
      <c r="A7" s="66" t="s">
        <v>4</v>
      </c>
      <c r="B7" s="349" t="s">
        <v>4</v>
      </c>
      <c r="C7" s="349" t="s">
        <v>5</v>
      </c>
      <c r="D7" s="349" t="s">
        <v>678</v>
      </c>
      <c r="E7" s="436"/>
      <c r="F7" s="331">
        <v>2716449</v>
      </c>
      <c r="G7" s="331">
        <f>+G5+G6</f>
        <v>2539988</v>
      </c>
      <c r="H7" s="332">
        <f t="shared" si="0"/>
        <v>6.9473162865336446E-2</v>
      </c>
      <c r="I7" s="331">
        <v>2643907</v>
      </c>
      <c r="J7" s="331">
        <v>2488516</v>
      </c>
      <c r="K7" s="332">
        <f t="shared" si="1"/>
        <v>6.2443239263882511E-2</v>
      </c>
      <c r="L7" s="331">
        <v>2733095</v>
      </c>
      <c r="M7" s="331">
        <v>2477643</v>
      </c>
      <c r="N7" s="332">
        <f t="shared" si="2"/>
        <v>0.10310282796996995</v>
      </c>
      <c r="O7" s="331">
        <v>3173350</v>
      </c>
      <c r="P7" s="331">
        <v>3030605</v>
      </c>
      <c r="Q7" s="332">
        <f t="shared" si="3"/>
        <v>4.710115636976786E-2</v>
      </c>
      <c r="R7" s="331">
        <v>5360356</v>
      </c>
      <c r="S7" s="331">
        <v>5027171</v>
      </c>
      <c r="T7" s="332">
        <f t="shared" si="4"/>
        <v>6.6276838404740968E-2</v>
      </c>
      <c r="U7" s="331">
        <v>8093451</v>
      </c>
      <c r="V7" s="331">
        <v>7504814</v>
      </c>
      <c r="W7" s="332">
        <f t="shared" si="5"/>
        <v>7.8434588785278425E-2</v>
      </c>
      <c r="X7" s="331">
        <v>11266801</v>
      </c>
      <c r="Y7" s="331">
        <v>10535419</v>
      </c>
      <c r="Z7" s="332">
        <f t="shared" si="6"/>
        <v>6.9421254152302714E-2</v>
      </c>
      <c r="AA7" s="350"/>
      <c r="AB7" s="331">
        <v>2649650</v>
      </c>
      <c r="AC7" s="331">
        <f t="shared" si="35"/>
        <v>2716449</v>
      </c>
      <c r="AD7" s="332">
        <f t="shared" si="7"/>
        <v>-2.4590559219039299E-2</v>
      </c>
      <c r="AE7" s="331">
        <v>2593084</v>
      </c>
      <c r="AF7" s="331">
        <f t="shared" si="36"/>
        <v>2643907</v>
      </c>
      <c r="AG7" s="332">
        <f t="shared" si="8"/>
        <v>-1.9222688241303465E-2</v>
      </c>
      <c r="AH7" s="331">
        <v>2643984</v>
      </c>
      <c r="AI7" s="331">
        <f t="shared" si="37"/>
        <v>2733095</v>
      </c>
      <c r="AJ7" s="332">
        <f t="shared" si="9"/>
        <v>-3.2604428312956513E-2</v>
      </c>
      <c r="AK7" s="331">
        <v>3018240</v>
      </c>
      <c r="AL7" s="331">
        <f t="shared" si="38"/>
        <v>3173350</v>
      </c>
      <c r="AM7" s="332">
        <f t="shared" si="10"/>
        <v>-4.8878944963524407E-2</v>
      </c>
      <c r="AN7" s="331">
        <v>5242734</v>
      </c>
      <c r="AO7" s="331">
        <f t="shared" si="39"/>
        <v>5360356</v>
      </c>
      <c r="AP7" s="332">
        <f t="shared" si="11"/>
        <v>-2.1942945580480155E-2</v>
      </c>
      <c r="AQ7" s="331">
        <v>7886718</v>
      </c>
      <c r="AR7" s="331">
        <f t="shared" si="40"/>
        <v>8093451</v>
      </c>
      <c r="AS7" s="332">
        <f t="shared" si="12"/>
        <v>-2.5543244779019481E-2</v>
      </c>
      <c r="AT7" s="331">
        <v>10904958</v>
      </c>
      <c r="AU7" s="331">
        <f t="shared" si="41"/>
        <v>11266801</v>
      </c>
      <c r="AV7" s="332">
        <f t="shared" si="13"/>
        <v>-3.21158596836848E-2</v>
      </c>
      <c r="AW7" s="333"/>
      <c r="AX7" s="331">
        <v>2651335</v>
      </c>
      <c r="AY7" s="331">
        <f t="shared" si="42"/>
        <v>2649650</v>
      </c>
      <c r="AZ7" s="332">
        <f t="shared" si="14"/>
        <v>6.359330477609948E-4</v>
      </c>
      <c r="BA7" s="331">
        <v>2634456</v>
      </c>
      <c r="BB7" s="331">
        <f t="shared" si="43"/>
        <v>2593084</v>
      </c>
      <c r="BC7" s="332">
        <f t="shared" si="15"/>
        <v>1.5954747320179319E-2</v>
      </c>
      <c r="BD7" s="331">
        <v>2656237</v>
      </c>
      <c r="BE7" s="331">
        <f t="shared" si="44"/>
        <v>2643984</v>
      </c>
      <c r="BF7" s="332">
        <f t="shared" si="16"/>
        <v>4.6342943073784948E-3</v>
      </c>
      <c r="BG7" s="335">
        <v>3079107</v>
      </c>
      <c r="BH7" s="331">
        <f t="shared" si="45"/>
        <v>3018240</v>
      </c>
      <c r="BI7" s="332">
        <f t="shared" si="17"/>
        <v>2.0166388358778597E-2</v>
      </c>
      <c r="BJ7" s="331">
        <v>5285791</v>
      </c>
      <c r="BK7" s="331">
        <f t="shared" si="46"/>
        <v>5242734</v>
      </c>
      <c r="BL7" s="332">
        <f t="shared" si="18"/>
        <v>8.2126997097315968E-3</v>
      </c>
      <c r="BM7" s="331">
        <v>7942028</v>
      </c>
      <c r="BN7" s="331">
        <f t="shared" si="47"/>
        <v>7886718</v>
      </c>
      <c r="BO7" s="332">
        <f t="shared" si="19"/>
        <v>7.013056635218895E-3</v>
      </c>
      <c r="BP7" s="331">
        <v>11021135</v>
      </c>
      <c r="BQ7" s="331">
        <f t="shared" si="48"/>
        <v>10904958</v>
      </c>
      <c r="BR7" s="332">
        <f t="shared" si="20"/>
        <v>1.0653594447589843E-2</v>
      </c>
      <c r="BS7" s="333"/>
      <c r="BT7" s="335">
        <f t="shared" si="49"/>
        <v>2730830</v>
      </c>
      <c r="BU7" s="331">
        <v>2651335</v>
      </c>
      <c r="BV7" s="332">
        <f t="shared" si="21"/>
        <v>2.9983008559838709E-2</v>
      </c>
      <c r="BW7" s="335">
        <f t="shared" si="50"/>
        <v>2706256</v>
      </c>
      <c r="BX7" s="331">
        <v>2634456</v>
      </c>
      <c r="BY7" s="332">
        <f t="shared" si="22"/>
        <v>2.7254203524370801E-2</v>
      </c>
      <c r="BZ7" s="335">
        <f t="shared" si="51"/>
        <v>2791132</v>
      </c>
      <c r="CA7" s="331">
        <v>2656237</v>
      </c>
      <c r="CB7" s="332">
        <f t="shared" si="23"/>
        <v>5.0784248544087029E-2</v>
      </c>
      <c r="CC7" s="335">
        <f t="shared" si="52"/>
        <v>3256054</v>
      </c>
      <c r="CD7" s="331">
        <v>3079107</v>
      </c>
      <c r="CE7" s="332">
        <f t="shared" si="24"/>
        <v>5.7466986369749451E-2</v>
      </c>
      <c r="CF7" s="335">
        <f t="shared" si="53"/>
        <v>5437086</v>
      </c>
      <c r="CG7" s="331">
        <v>5285791</v>
      </c>
      <c r="CH7" s="332">
        <f t="shared" si="25"/>
        <v>2.8622962958618769E-2</v>
      </c>
      <c r="CI7" s="335">
        <f t="shared" si="54"/>
        <v>8228218</v>
      </c>
      <c r="CJ7" s="331">
        <v>7942028</v>
      </c>
      <c r="CK7" s="332">
        <f t="shared" si="26"/>
        <v>3.6034876734254873E-2</v>
      </c>
      <c r="CL7" s="335">
        <f t="shared" si="55"/>
        <v>11484272</v>
      </c>
      <c r="CM7" s="331">
        <v>11021135</v>
      </c>
      <c r="CN7" s="332">
        <f t="shared" si="27"/>
        <v>4.2022622896825013E-2</v>
      </c>
      <c r="CO7" s="333"/>
      <c r="CP7" s="335">
        <v>2989287</v>
      </c>
      <c r="CQ7" s="331">
        <v>2730830</v>
      </c>
      <c r="CR7" s="332">
        <f t="shared" si="28"/>
        <v>9.4644119187206721E-2</v>
      </c>
      <c r="CS7" s="335">
        <v>2799027</v>
      </c>
      <c r="CT7" s="331">
        <v>2706256</v>
      </c>
      <c r="CU7" s="332">
        <f t="shared" si="29"/>
        <v>3.4280201133965127E-2</v>
      </c>
      <c r="CV7" s="335">
        <v>2746543</v>
      </c>
      <c r="CW7" s="331">
        <v>2791132</v>
      </c>
      <c r="CX7" s="332">
        <f t="shared" si="30"/>
        <v>-1.5975238720347156E-2</v>
      </c>
      <c r="CY7" s="335">
        <v>3427483</v>
      </c>
      <c r="CZ7" s="331">
        <v>3256054</v>
      </c>
      <c r="DA7" s="332">
        <f t="shared" si="31"/>
        <v>5.2649311098648857E-2</v>
      </c>
      <c r="DB7" s="335">
        <v>5788314</v>
      </c>
      <c r="DC7" s="331">
        <v>5437086</v>
      </c>
      <c r="DD7" s="332">
        <f t="shared" si="32"/>
        <v>6.4598573574153439E-2</v>
      </c>
      <c r="DE7" s="335">
        <v>8534857</v>
      </c>
      <c r="DF7" s="331">
        <v>8228218</v>
      </c>
      <c r="DG7" s="332">
        <f t="shared" si="33"/>
        <v>3.7266756908968628E-2</v>
      </c>
      <c r="DH7" s="335">
        <v>11962340</v>
      </c>
      <c r="DI7" s="331">
        <v>11484272</v>
      </c>
      <c r="DJ7" s="332">
        <f t="shared" si="34"/>
        <v>4.1628063145839805E-2</v>
      </c>
      <c r="DK7" s="333"/>
      <c r="DL7" s="335">
        <v>2909514</v>
      </c>
      <c r="DM7" s="331">
        <v>2989287</v>
      </c>
      <c r="DN7" s="332">
        <f t="shared" ref="DN7:DN10" si="56">(DL7-DM7)/ABS(DM7)</f>
        <v>-2.6686296765750496E-2</v>
      </c>
      <c r="DO7" s="335">
        <v>2754243</v>
      </c>
      <c r="DP7" s="331">
        <v>2799027</v>
      </c>
      <c r="DQ7" s="332">
        <f t="shared" ref="DQ7:DQ10" si="57">(DO7-DP7)/ABS(DP7)</f>
        <v>-1.5999845660652792E-2</v>
      </c>
      <c r="DR7" s="335">
        <v>3138965</v>
      </c>
      <c r="DS7" s="331">
        <v>2746543</v>
      </c>
      <c r="DT7" s="332">
        <f t="shared" ref="DT7:DT10" si="58">(DR7-DS7)/ABS(DS7)</f>
        <v>0.14287852037998314</v>
      </c>
      <c r="DU7" s="335">
        <v>3966660</v>
      </c>
      <c r="DV7" s="331">
        <v>3427483</v>
      </c>
      <c r="DW7" s="332">
        <f t="shared" ref="DW7:DW10" si="59">(DU7-DV7)/ABS(DV7)</f>
        <v>0.15730989767126488</v>
      </c>
      <c r="DX7" s="335">
        <v>5663757</v>
      </c>
      <c r="DY7" s="331">
        <v>5788314</v>
      </c>
      <c r="DZ7" s="332">
        <f t="shared" ref="DZ7:DZ10" si="60">(DX7-DY7)/ABS(DY7)</f>
        <v>-2.1518701300585974E-2</v>
      </c>
      <c r="EA7" s="335">
        <v>8802722</v>
      </c>
      <c r="EB7" s="331">
        <v>8534857</v>
      </c>
      <c r="EC7" s="332">
        <f t="shared" ref="EC7:EC10" si="61">(EA7-EB7)/ABS(EB7)</f>
        <v>3.1384825779740659E-2</v>
      </c>
      <c r="ED7" s="335">
        <v>12769382</v>
      </c>
      <c r="EE7" s="331">
        <v>11962340</v>
      </c>
      <c r="EF7" s="332">
        <f t="shared" ref="EF7:EF10" si="62">(ED7-EE7)/ABS(EE7)</f>
        <v>6.7465228375050368E-2</v>
      </c>
      <c r="EG7" s="333"/>
      <c r="EH7" s="335">
        <v>3451965</v>
      </c>
      <c r="EI7" s="331">
        <v>2909514</v>
      </c>
      <c r="EJ7" s="332">
        <f t="shared" ref="EJ7" si="63">(EH7-EI7)/ABS(EI7)</f>
        <v>0.18644041582202389</v>
      </c>
      <c r="EK7" s="335">
        <v>3476262</v>
      </c>
      <c r="EL7" s="331">
        <v>2754243</v>
      </c>
      <c r="EM7" s="332">
        <f t="shared" ref="EM7" si="64">(EK7-EL7)/ABS(EL7)</f>
        <v>0.26214789326867671</v>
      </c>
      <c r="EN7" s="335">
        <v>3623830</v>
      </c>
      <c r="EO7" s="331">
        <v>3138965</v>
      </c>
      <c r="EP7" s="332">
        <f t="shared" ref="EP7" si="65">(EN7-EO7)/ABS(EO7)</f>
        <v>0.15446652001535538</v>
      </c>
      <c r="EQ7" s="335">
        <v>4403670</v>
      </c>
      <c r="ER7" s="331">
        <v>3966660</v>
      </c>
      <c r="ES7" s="332">
        <f t="shared" ref="ES7" si="66">(EQ7-ER7)/ABS(ER7)</f>
        <v>0.1101707733962578</v>
      </c>
      <c r="ET7" s="335">
        <v>6928227</v>
      </c>
      <c r="EU7" s="331">
        <v>5663757</v>
      </c>
      <c r="EV7" s="332">
        <f t="shared" ref="EV7" si="67">(ET7-EU7)/ABS(EU7)</f>
        <v>0.22325640030107224</v>
      </c>
      <c r="EW7" s="335">
        <v>10552057</v>
      </c>
      <c r="EX7" s="331">
        <v>8802722</v>
      </c>
      <c r="EY7" s="332">
        <f t="shared" ref="EY7" si="68">(EW7-EX7)/ABS(EX7)</f>
        <v>0.19872659843171236</v>
      </c>
      <c r="EZ7" s="335">
        <v>14955727</v>
      </c>
      <c r="FA7" s="331">
        <v>12769382</v>
      </c>
      <c r="FB7" s="332">
        <f t="shared" ref="FB7" si="69">(EZ7-FA7)/ABS(FA7)</f>
        <v>0.17121776136072991</v>
      </c>
      <c r="FC7" s="333"/>
      <c r="FD7" s="335">
        <v>3738304</v>
      </c>
      <c r="FE7" s="331">
        <v>3451965</v>
      </c>
      <c r="FF7" s="332">
        <f t="shared" ref="FF7" si="70">(FD7-FE7)/ABS(FE7)</f>
        <v>8.294956640638014E-2</v>
      </c>
      <c r="FG7" s="335">
        <v>3610748</v>
      </c>
      <c r="FH7" s="331">
        <v>3476262</v>
      </c>
      <c r="FI7" s="332">
        <f t="shared" ref="FI7" si="71">(FG7-FH7)/ABS(FH7)</f>
        <v>3.8686957427259513E-2</v>
      </c>
      <c r="FJ7" s="335">
        <v>3718490</v>
      </c>
      <c r="FK7" s="331">
        <v>3623830</v>
      </c>
      <c r="FL7" s="332">
        <f t="shared" ref="FL7" si="72">(FJ7-FK7)/ABS(FK7)</f>
        <v>2.6121534398688681E-2</v>
      </c>
      <c r="FM7" s="335">
        <v>4387466</v>
      </c>
      <c r="FN7" s="331">
        <v>4403670</v>
      </c>
      <c r="FO7" s="332">
        <f t="shared" ref="FO7" si="73">(FM7-FN7)/ABS(FN7)</f>
        <v>-3.6796581033547017E-3</v>
      </c>
      <c r="FP7" s="335">
        <v>7349052</v>
      </c>
      <c r="FQ7" s="331">
        <v>6928227</v>
      </c>
      <c r="FR7" s="332">
        <f t="shared" ref="FR7" si="74">(FP7-FQ7)/ABS(FQ7)</f>
        <v>6.0740648365014596E-2</v>
      </c>
      <c r="FS7" s="335">
        <v>11067542</v>
      </c>
      <c r="FT7" s="331">
        <v>10552057</v>
      </c>
      <c r="FU7" s="332">
        <f t="shared" ref="FU7" si="75">(FS7-FT7)/ABS(FT7)</f>
        <v>4.8851612533935329E-2</v>
      </c>
      <c r="FV7" s="335">
        <v>15455008</v>
      </c>
      <c r="FW7" s="331">
        <v>14955727</v>
      </c>
      <c r="FX7" s="332">
        <f t="shared" ref="FX7" si="76">(FV7-FW7)/ABS(FW7)</f>
        <v>3.3383933793388984E-2</v>
      </c>
      <c r="FZ7" s="335">
        <v>3834590</v>
      </c>
      <c r="GA7" s="331">
        <v>3738304</v>
      </c>
      <c r="GB7" s="332">
        <f t="shared" ref="GB7" si="77">(FZ7-GA7)/ABS(GA7)</f>
        <v>2.5756599784287206E-2</v>
      </c>
      <c r="GC7" s="335">
        <v>3601660</v>
      </c>
      <c r="GD7" s="331">
        <v>3610748</v>
      </c>
      <c r="GE7" s="332">
        <f t="shared" ref="GE7" si="78">(GC7-GD7)/ABS(GD7)</f>
        <v>-2.5169300100699355E-3</v>
      </c>
      <c r="GF7" s="335">
        <v>3815390</v>
      </c>
      <c r="GG7" s="331">
        <v>3718490</v>
      </c>
      <c r="GH7" s="332">
        <f t="shared" ref="GH7" si="79">(GF7-GG7)/ABS(GG7)</f>
        <v>2.6058964794849523E-2</v>
      </c>
      <c r="GI7" s="335">
        <v>4588607</v>
      </c>
      <c r="GJ7" s="331">
        <v>4387466</v>
      </c>
      <c r="GK7" s="332">
        <f t="shared" ref="GK7" si="80">(GI7-GJ7)/ABS(GJ7)</f>
        <v>4.584445782599797E-2</v>
      </c>
      <c r="GL7" s="335">
        <v>7436250</v>
      </c>
      <c r="GM7" s="331">
        <v>7349052</v>
      </c>
      <c r="GN7" s="332">
        <f t="shared" ref="GN7" si="81">(GL7-GM7)/ABS(GM7)</f>
        <v>1.1865203838535909E-2</v>
      </c>
      <c r="GO7" s="335">
        <v>11251640</v>
      </c>
      <c r="GP7" s="331">
        <v>11067542</v>
      </c>
      <c r="GQ7" s="332">
        <f t="shared" ref="GQ7" si="82">(GO7-GP7)/ABS(GP7)</f>
        <v>1.6634045752887135E-2</v>
      </c>
      <c r="GR7" s="335">
        <v>15840247</v>
      </c>
      <c r="GS7" s="331">
        <v>15455008</v>
      </c>
      <c r="GT7" s="332">
        <f t="shared" ref="GT7" si="83">(GR7-GS7)/ABS(GS7)</f>
        <v>2.4926483376779877E-2</v>
      </c>
      <c r="GV7" s="335">
        <v>3916378</v>
      </c>
      <c r="GW7" s="331">
        <v>3834590</v>
      </c>
      <c r="GX7" s="332">
        <f t="shared" ref="GX7" si="84">(GV7-GW7)/ABS(GW7)</f>
        <v>2.1329007794835955E-2</v>
      </c>
      <c r="GY7" s="335">
        <v>3838013</v>
      </c>
      <c r="GZ7" s="331">
        <v>3601660</v>
      </c>
      <c r="HA7" s="332">
        <f t="shared" ref="HA7" si="85">(GY7-GZ7)/ABS(GZ7)</f>
        <v>6.5623351454607043E-2</v>
      </c>
      <c r="HB7" s="335">
        <v>3973184</v>
      </c>
      <c r="HC7" s="331">
        <v>3815390</v>
      </c>
      <c r="HD7" s="332">
        <f t="shared" ref="HD7" si="86">(HB7-HC7)/ABS(HC7)</f>
        <v>4.1357240020024166E-2</v>
      </c>
      <c r="HE7" s="335">
        <v>4697776</v>
      </c>
      <c r="HF7" s="331">
        <v>4588607</v>
      </c>
      <c r="HG7" s="332">
        <f t="shared" ref="HG7" si="87">(HE7-HF7)/ABS(HF7)</f>
        <v>2.3791316188115478E-2</v>
      </c>
      <c r="HH7" s="335">
        <v>7754391</v>
      </c>
      <c r="HI7" s="331">
        <v>7436250</v>
      </c>
      <c r="HJ7" s="332">
        <f t="shared" ref="HJ7" si="88">(HH7-HI7)/ABS(HI7)</f>
        <v>4.2782450832072619E-2</v>
      </c>
      <c r="HK7" s="335">
        <v>11727575</v>
      </c>
      <c r="HL7" s="331">
        <v>11251640</v>
      </c>
      <c r="HM7" s="332">
        <f t="shared" ref="HM7" si="89">(HK7-HL7)/ABS(HL7)</f>
        <v>4.2299167054758238E-2</v>
      </c>
      <c r="HN7" s="335">
        <v>16425351</v>
      </c>
      <c r="HO7" s="331">
        <v>15840247</v>
      </c>
      <c r="HP7" s="332">
        <f t="shared" ref="HP7" si="90">(HN7-HO7)/ABS(HO7)</f>
        <v>3.6937807851102324E-2</v>
      </c>
      <c r="HR7" s="335">
        <v>4034703</v>
      </c>
      <c r="HS7" s="331">
        <v>3916378</v>
      </c>
      <c r="HT7" s="332">
        <f t="shared" ref="HT7" si="91">(HR7-HS7)/ABS(HS7)</f>
        <v>3.0212865050309241E-2</v>
      </c>
      <c r="HU7" s="335">
        <v>4100633</v>
      </c>
      <c r="HV7" s="331">
        <v>3838013</v>
      </c>
      <c r="HW7" s="332">
        <f t="shared" ref="HW7" si="92">(HU7-HV7)/ABS(HV7)</f>
        <v>6.8426031907656379E-2</v>
      </c>
      <c r="HX7" s="335">
        <v>3973184</v>
      </c>
      <c r="HY7" s="331">
        <v>3815390</v>
      </c>
      <c r="HZ7" s="332">
        <f t="shared" ref="HZ7" si="93">(HX7-HY7)/ABS(HY7)</f>
        <v>4.1357240020024166E-2</v>
      </c>
      <c r="IA7" s="335">
        <v>4697776</v>
      </c>
      <c r="IB7" s="331">
        <v>4588607</v>
      </c>
      <c r="IC7" s="332">
        <f t="shared" ref="IC7" si="94">(IA7-IB7)/ABS(IB7)</f>
        <v>2.3791316188115478E-2</v>
      </c>
      <c r="ID7" s="335">
        <v>8135336</v>
      </c>
      <c r="IE7" s="331">
        <v>7754391</v>
      </c>
      <c r="IF7" s="332">
        <f t="shared" ref="IF7" si="95">(ID7-IE7)/ABS(IE7)</f>
        <v>4.9126359503924938E-2</v>
      </c>
      <c r="IG7" s="335">
        <v>11727575</v>
      </c>
      <c r="IH7" s="331">
        <v>11251640</v>
      </c>
      <c r="II7" s="332">
        <f t="shared" ref="II7" si="96">(IG7-IH7)/ABS(IH7)</f>
        <v>4.2299167054758238E-2</v>
      </c>
      <c r="IJ7" s="335">
        <v>16425351</v>
      </c>
      <c r="IK7" s="331">
        <v>15840247</v>
      </c>
      <c r="IL7" s="332">
        <f t="shared" ref="IL7" si="97">(IJ7-IK7)/ABS(IK7)</f>
        <v>3.6937807851102324E-2</v>
      </c>
    </row>
    <row r="8" spans="1:246" outlineLevel="1">
      <c r="A8" s="42" t="s">
        <v>6</v>
      </c>
      <c r="B8" s="43" t="s">
        <v>6</v>
      </c>
      <c r="C8" s="43" t="s">
        <v>126</v>
      </c>
      <c r="D8" s="43" t="s">
        <v>679</v>
      </c>
      <c r="E8" s="429"/>
      <c r="F8" s="44">
        <v>-2079884</v>
      </c>
      <c r="G8" s="44">
        <v>-1958261</v>
      </c>
      <c r="H8" s="54">
        <f t="shared" si="0"/>
        <v>6.2107655721070909E-2</v>
      </c>
      <c r="I8" s="44">
        <v>-2001540</v>
      </c>
      <c r="J8" s="44">
        <v>-1895800</v>
      </c>
      <c r="K8" s="54">
        <f t="shared" si="1"/>
        <v>5.5775925730562337E-2</v>
      </c>
      <c r="L8" s="44">
        <v>-2084915</v>
      </c>
      <c r="M8" s="44">
        <v>-1875403</v>
      </c>
      <c r="N8" s="54">
        <f t="shared" si="2"/>
        <v>0.11171572190083934</v>
      </c>
      <c r="O8" s="44">
        <v>-2369339</v>
      </c>
      <c r="P8" s="44">
        <v>-2267193</v>
      </c>
      <c r="Q8" s="54">
        <f t="shared" si="3"/>
        <v>4.5053949972499119E-2</v>
      </c>
      <c r="R8" s="44">
        <v>-4081424</v>
      </c>
      <c r="S8" s="44">
        <v>-3854061</v>
      </c>
      <c r="T8" s="54">
        <f t="shared" si="4"/>
        <v>5.8993098448623327E-2</v>
      </c>
      <c r="U8" s="44">
        <v>-6166339</v>
      </c>
      <c r="V8" s="44">
        <v>-5729464</v>
      </c>
      <c r="W8" s="54">
        <f t="shared" si="5"/>
        <v>7.6250588187655843E-2</v>
      </c>
      <c r="X8" s="44">
        <v>-8535678</v>
      </c>
      <c r="Y8" s="44">
        <v>-7996657</v>
      </c>
      <c r="Z8" s="54">
        <f t="shared" si="6"/>
        <v>6.740579219541365E-2</v>
      </c>
      <c r="AA8" s="145"/>
      <c r="AB8" s="44">
        <v>-2009228</v>
      </c>
      <c r="AC8" s="44">
        <f t="shared" si="35"/>
        <v>-2079884</v>
      </c>
      <c r="AD8" s="54">
        <f t="shared" si="7"/>
        <v>-3.3971125312757811E-2</v>
      </c>
      <c r="AE8" s="44">
        <v>-1989331</v>
      </c>
      <c r="AF8" s="44">
        <f t="shared" si="36"/>
        <v>-2001540</v>
      </c>
      <c r="AG8" s="54">
        <f t="shared" si="8"/>
        <v>-6.0998031515733242E-3</v>
      </c>
      <c r="AH8" s="44">
        <v>-2048959</v>
      </c>
      <c r="AI8" s="44">
        <f t="shared" si="37"/>
        <v>-2084915</v>
      </c>
      <c r="AJ8" s="54">
        <f t="shared" si="9"/>
        <v>-1.7245786998510759E-2</v>
      </c>
      <c r="AK8" s="44">
        <v>-2289195</v>
      </c>
      <c r="AL8" s="44">
        <f t="shared" si="38"/>
        <v>-2369339</v>
      </c>
      <c r="AM8" s="54">
        <f t="shared" si="10"/>
        <v>-3.3825467778143992E-2</v>
      </c>
      <c r="AN8" s="44">
        <v>-3998559</v>
      </c>
      <c r="AO8" s="44">
        <f t="shared" si="39"/>
        <v>-4081424</v>
      </c>
      <c r="AP8" s="54">
        <f t="shared" si="11"/>
        <v>-2.0302962887462805E-2</v>
      </c>
      <c r="AQ8" s="44">
        <v>-6047518</v>
      </c>
      <c r="AR8" s="44">
        <f t="shared" si="40"/>
        <v>-6166339</v>
      </c>
      <c r="AS8" s="54">
        <f t="shared" si="12"/>
        <v>-1.9269294146818772E-2</v>
      </c>
      <c r="AT8" s="44">
        <v>-8336713</v>
      </c>
      <c r="AU8" s="44">
        <f t="shared" si="41"/>
        <v>-8535678</v>
      </c>
      <c r="AV8" s="54">
        <f t="shared" si="13"/>
        <v>-2.3309806204029671E-2</v>
      </c>
      <c r="AW8" s="55"/>
      <c r="AX8" s="44">
        <v>-2022202</v>
      </c>
      <c r="AY8" s="44">
        <f t="shared" si="42"/>
        <v>-2009228</v>
      </c>
      <c r="AZ8" s="54">
        <f t="shared" si="14"/>
        <v>6.4572064494423653E-3</v>
      </c>
      <c r="BA8" s="44">
        <v>-2094753</v>
      </c>
      <c r="BB8" s="44">
        <f t="shared" si="43"/>
        <v>-1989331</v>
      </c>
      <c r="BC8" s="54">
        <f t="shared" si="15"/>
        <v>5.2993694865258734E-2</v>
      </c>
      <c r="BD8" s="44">
        <v>-2072591</v>
      </c>
      <c r="BE8" s="44">
        <f t="shared" si="44"/>
        <v>-2048959</v>
      </c>
      <c r="BF8" s="54">
        <f t="shared" si="16"/>
        <v>1.1533661727735955E-2</v>
      </c>
      <c r="BG8" s="48">
        <v>-2348160</v>
      </c>
      <c r="BH8" s="44">
        <f t="shared" si="45"/>
        <v>-2289195</v>
      </c>
      <c r="BI8" s="54">
        <f t="shared" si="17"/>
        <v>2.5757962952042135E-2</v>
      </c>
      <c r="BJ8" s="44">
        <v>-4116955</v>
      </c>
      <c r="BK8" s="44">
        <f t="shared" si="46"/>
        <v>-3998559</v>
      </c>
      <c r="BL8" s="54">
        <f t="shared" si="18"/>
        <v>2.9609666882494334E-2</v>
      </c>
      <c r="BM8" s="44">
        <v>-6189546</v>
      </c>
      <c r="BN8" s="44">
        <f t="shared" si="47"/>
        <v>-6047518</v>
      </c>
      <c r="BO8" s="54">
        <f t="shared" si="19"/>
        <v>2.348533729043889E-2</v>
      </c>
      <c r="BP8" s="44">
        <v>-8537706</v>
      </c>
      <c r="BQ8" s="44">
        <f t="shared" si="48"/>
        <v>-8336713</v>
      </c>
      <c r="BR8" s="54">
        <f t="shared" si="20"/>
        <v>2.4109382198955309E-2</v>
      </c>
      <c r="BS8" s="55"/>
      <c r="BT8" s="48">
        <f t="shared" si="49"/>
        <v>-2107524</v>
      </c>
      <c r="BU8" s="44">
        <v>-2022202</v>
      </c>
      <c r="BV8" s="54">
        <f t="shared" si="21"/>
        <v>4.2192619728395053E-2</v>
      </c>
      <c r="BW8" s="48">
        <f t="shared" si="50"/>
        <v>-2179594</v>
      </c>
      <c r="BX8" s="44">
        <v>-2094753</v>
      </c>
      <c r="BY8" s="54">
        <f t="shared" si="22"/>
        <v>4.0501672512224696E-2</v>
      </c>
      <c r="BZ8" s="48">
        <f t="shared" si="51"/>
        <v>-2179675</v>
      </c>
      <c r="CA8" s="44">
        <v>-2072591</v>
      </c>
      <c r="CB8" s="54">
        <f t="shared" si="23"/>
        <v>5.1666730194235067E-2</v>
      </c>
      <c r="CC8" s="48">
        <f t="shared" si="52"/>
        <v>-2463529</v>
      </c>
      <c r="CD8" s="44">
        <v>-2348160</v>
      </c>
      <c r="CE8" s="54">
        <f t="shared" si="24"/>
        <v>4.913166053420559E-2</v>
      </c>
      <c r="CF8" s="48">
        <f t="shared" si="53"/>
        <v>-4287118</v>
      </c>
      <c r="CG8" s="44">
        <v>-4116955</v>
      </c>
      <c r="CH8" s="54">
        <f t="shared" si="25"/>
        <v>4.133224676976055E-2</v>
      </c>
      <c r="CI8" s="48">
        <f t="shared" si="54"/>
        <v>-6466793</v>
      </c>
      <c r="CJ8" s="44">
        <v>-6189546</v>
      </c>
      <c r="CK8" s="54">
        <f t="shared" si="26"/>
        <v>4.4792784478861591E-2</v>
      </c>
      <c r="CL8" s="48">
        <f t="shared" si="55"/>
        <v>-8930322</v>
      </c>
      <c r="CM8" s="44">
        <v>-8537706</v>
      </c>
      <c r="CN8" s="54">
        <f t="shared" si="27"/>
        <v>4.5986123204523555E-2</v>
      </c>
      <c r="CO8" s="55"/>
      <c r="CP8" s="48">
        <v>-2363688</v>
      </c>
      <c r="CQ8" s="44">
        <v>-2107524</v>
      </c>
      <c r="CR8" s="54">
        <f t="shared" si="28"/>
        <v>0.12154737027905727</v>
      </c>
      <c r="CS8" s="48">
        <v>-2195533</v>
      </c>
      <c r="CT8" s="44">
        <v>-2179594</v>
      </c>
      <c r="CU8" s="54">
        <f t="shared" si="29"/>
        <v>7.3128298205995534E-3</v>
      </c>
      <c r="CV8" s="48">
        <v>-2149690</v>
      </c>
      <c r="CW8" s="44">
        <v>-2179675</v>
      </c>
      <c r="CX8" s="54">
        <f t="shared" si="30"/>
        <v>-1.3756638030899103E-2</v>
      </c>
      <c r="CY8" s="48">
        <v>-2636146</v>
      </c>
      <c r="CZ8" s="44">
        <v>-2463529</v>
      </c>
      <c r="DA8" s="54">
        <f t="shared" si="31"/>
        <v>7.0068994519650471E-2</v>
      </c>
      <c r="DB8" s="48">
        <v>-4559221</v>
      </c>
      <c r="DC8" s="44">
        <v>-4287118</v>
      </c>
      <c r="DD8" s="54">
        <f t="shared" si="32"/>
        <v>6.3469911488323927E-2</v>
      </c>
      <c r="DE8" s="48">
        <v>-6708911</v>
      </c>
      <c r="DF8" s="44">
        <v>-6466793</v>
      </c>
      <c r="DG8" s="54">
        <f t="shared" si="33"/>
        <v>3.744019640028682E-2</v>
      </c>
      <c r="DH8" s="48">
        <v>-9345057</v>
      </c>
      <c r="DI8" s="44">
        <v>-8930322</v>
      </c>
      <c r="DJ8" s="54">
        <f t="shared" si="34"/>
        <v>4.6441214549710529E-2</v>
      </c>
      <c r="DK8" s="55"/>
      <c r="DL8" s="48">
        <v>-2222299</v>
      </c>
      <c r="DM8" s="44">
        <v>-2363688</v>
      </c>
      <c r="DN8" s="45">
        <f t="shared" ref="DN8:DN9" si="98">IF(AND(DL8&lt;0,DM8&lt;0),((DL8-DM8)/DM8),((DL8-DM8)/ABS(DM8)))</f>
        <v>-5.9817116302997686E-2</v>
      </c>
      <c r="DO8" s="48">
        <v>-2129226</v>
      </c>
      <c r="DP8" s="44">
        <v>-2195533</v>
      </c>
      <c r="DQ8" s="45">
        <f t="shared" ref="DQ8:DQ9" si="99">IF(AND(DO8&lt;0,DP8&lt;0),((DO8-DP8)/DP8),((DO8-DP8)/ABS(DP8)))</f>
        <v>-3.020086694210472E-2</v>
      </c>
      <c r="DR8" s="48">
        <v>-2452314</v>
      </c>
      <c r="DS8" s="44">
        <v>-2149690</v>
      </c>
      <c r="DT8" s="45">
        <f t="shared" ref="DT8:DT9" si="100">IF(AND(DR8&lt;0,DS8&lt;0),((DR8-DS8)/DS8),((DR8-DS8)/ABS(DS8)))</f>
        <v>0.14077564672115514</v>
      </c>
      <c r="DU8" s="48">
        <v>-3040326</v>
      </c>
      <c r="DV8" s="44">
        <v>-2636146</v>
      </c>
      <c r="DW8" s="45">
        <f t="shared" ref="DW8:DW9" si="101">IF(AND(DU8&lt;0,DV8&lt;0),((DU8-DV8)/DV8),((DU8-DV8)/ABS(DV8)))</f>
        <v>0.15332231219363418</v>
      </c>
      <c r="DX8" s="48">
        <v>-4351525</v>
      </c>
      <c r="DY8" s="44">
        <v>-4559221</v>
      </c>
      <c r="DZ8" s="45">
        <f t="shared" ref="DZ8:DZ9" si="102">IF(AND(DX8&lt;0,DY8&lt;0),((DX8-DY8)/DY8),((DX8-DY8)/ABS(DY8)))</f>
        <v>-4.5555150759307349E-2</v>
      </c>
      <c r="EA8" s="48">
        <v>-6803839</v>
      </c>
      <c r="EB8" s="44">
        <v>-6708911</v>
      </c>
      <c r="EC8" s="45">
        <f t="shared" ref="EC8:EC9" si="103">IF(AND(EA8&lt;0,EB8&lt;0),((EA8-EB8)/EB8),((EA8-EB8)/ABS(EB8)))</f>
        <v>1.414953932165742E-2</v>
      </c>
      <c r="ED8" s="48">
        <v>-9844165</v>
      </c>
      <c r="EE8" s="44">
        <v>-9345057</v>
      </c>
      <c r="EF8" s="45">
        <f t="shared" ref="EF8:EF9" si="104">IF(AND(ED8&lt;0,EE8&lt;0),((ED8-EE8)/EE8),((ED8-EE8)/ABS(EE8)))</f>
        <v>5.3408770005362191E-2</v>
      </c>
      <c r="EG8" s="55"/>
      <c r="EH8" s="48">
        <v>-2696278</v>
      </c>
      <c r="EI8" s="44">
        <v>-2222299</v>
      </c>
      <c r="EJ8" s="45">
        <f t="shared" ref="EJ8:EJ9" si="105">IF(AND(EH8&lt;0,EI8&lt;0),((EH8-EI8)/EI8),((EH8-EI8)/ABS(EI8)))</f>
        <v>0.21328318106609417</v>
      </c>
      <c r="EK8" s="48">
        <v>-2735369</v>
      </c>
      <c r="EL8" s="44">
        <v>-2129226</v>
      </c>
      <c r="EM8" s="45">
        <f t="shared" ref="EM8:EM9" si="106">IF(AND(EK8&lt;0,EL8&lt;0),((EK8-EL8)/EL8),((EK8-EL8)/ABS(EL8)))</f>
        <v>0.28467762463918811</v>
      </c>
      <c r="EN8" s="48">
        <v>-2861824</v>
      </c>
      <c r="EO8" s="44">
        <v>-2452314</v>
      </c>
      <c r="EP8" s="45">
        <f t="shared" ref="EP8:EP9" si="107">IF(AND(EN8&lt;0,EO8&lt;0),((EN8-EO8)/EO8),((EN8-EO8)/ABS(EO8)))</f>
        <v>0.16698921916198334</v>
      </c>
      <c r="EQ8" s="48">
        <v>-3489579</v>
      </c>
      <c r="ER8" s="44">
        <v>-3040326</v>
      </c>
      <c r="ES8" s="45">
        <f t="shared" ref="ES8:ES9" si="108">IF(AND(EQ8&lt;0,ER8&lt;0),((EQ8-ER8)/ER8),((EQ8-ER8)/ABS(ER8)))</f>
        <v>0.14776474628049754</v>
      </c>
      <c r="ET8" s="48">
        <v>-5431647</v>
      </c>
      <c r="EU8" s="44">
        <v>-4351525</v>
      </c>
      <c r="EV8" s="45">
        <f t="shared" ref="EV8:EV9" si="109">IF(AND(ET8&lt;0,EU8&lt;0),((ET8-EU8)/EU8),((ET8-EU8)/ABS(EU8)))</f>
        <v>0.24821688948127379</v>
      </c>
      <c r="EW8" s="48">
        <v>-8293471</v>
      </c>
      <c r="EX8" s="44">
        <v>-6803839</v>
      </c>
      <c r="EY8" s="45">
        <f t="shared" ref="EY8:EY9" si="110">IF(AND(EW8&lt;0,EX8&lt;0),((EW8-EX8)/EX8),((EW8-EX8)/ABS(EX8)))</f>
        <v>0.21893992494531397</v>
      </c>
      <c r="EZ8" s="48">
        <v>-11783050</v>
      </c>
      <c r="FA8" s="44">
        <v>-9844165</v>
      </c>
      <c r="FB8" s="45">
        <f t="shared" ref="FB8:FB9" si="111">IF(AND(EZ8&lt;0,FA8&lt;0),((EZ8-FA8)/FA8),((EZ8-FA8)/ABS(FA8)))</f>
        <v>0.19695779174770028</v>
      </c>
      <c r="FC8" s="55"/>
      <c r="FD8" s="48">
        <v>-2927962</v>
      </c>
      <c r="FE8" s="44">
        <v>-2696278</v>
      </c>
      <c r="FF8" s="45">
        <f t="shared" ref="FF8:FF9" si="112">IF(AND(FD8&lt;0,FE8&lt;0),((FD8-FE8)/FE8),((FD8-FE8)/ABS(FE8)))</f>
        <v>8.5927341320145775E-2</v>
      </c>
      <c r="FG8" s="48">
        <v>-2830218</v>
      </c>
      <c r="FH8" s="44">
        <v>-2735369</v>
      </c>
      <c r="FI8" s="45">
        <f t="shared" ref="FI8:FI9" si="113">IF(AND(FG8&lt;0,FH8&lt;0),((FG8-FH8)/FH8),((FG8-FH8)/ABS(FH8)))</f>
        <v>3.467502921909256E-2</v>
      </c>
      <c r="FJ8" s="48">
        <v>-2956656</v>
      </c>
      <c r="FK8" s="44">
        <v>-2861824</v>
      </c>
      <c r="FL8" s="45">
        <f t="shared" ref="FL8:FL9" si="114">IF(AND(FJ8&lt;0,FK8&lt;0),((FJ8-FK8)/FK8),((FJ8-FK8)/ABS(FK8)))</f>
        <v>3.3136908489131409E-2</v>
      </c>
      <c r="FM8" s="48">
        <v>-3429214</v>
      </c>
      <c r="FN8" s="44">
        <v>-3489579</v>
      </c>
      <c r="FO8" s="45">
        <f t="shared" ref="FO8:FO9" si="115">IF(AND(FM8&lt;0,FN8&lt;0),((FM8-FN8)/FN8),((FM8-FN8)/ABS(FN8)))</f>
        <v>-1.7298648346978245E-2</v>
      </c>
      <c r="FP8" s="48">
        <v>-5758180</v>
      </c>
      <c r="FQ8" s="44">
        <v>-5431647</v>
      </c>
      <c r="FR8" s="45">
        <f t="shared" ref="FR8:FR9" si="116">IF(AND(FP8&lt;0,FQ8&lt;0),((FP8-FQ8)/FQ8),((FP8-FQ8)/ABS(FQ8)))</f>
        <v>6.0116756482886315E-2</v>
      </c>
      <c r="FS8" s="48">
        <v>-8714836</v>
      </c>
      <c r="FT8" s="44">
        <v>-8293471</v>
      </c>
      <c r="FU8" s="45">
        <f t="shared" ref="FU8:FU9" si="117">IF(AND(FS8&lt;0,FT8&lt;0),((FS8-FT8)/FT8),((FS8-FT8)/ABS(FT8)))</f>
        <v>5.0806833471775566E-2</v>
      </c>
      <c r="FV8" s="48">
        <v>-12144050</v>
      </c>
      <c r="FW8" s="44">
        <v>-11783050</v>
      </c>
      <c r="FX8" s="45">
        <f t="shared" ref="FX8:FX9" si="118">IF(AND(FV8&lt;0,FW8&lt;0),((FV8-FW8)/FW8),((FV8-FW8)/ABS(FW8)))</f>
        <v>3.063722890083637E-2</v>
      </c>
      <c r="FZ8" s="48">
        <v>-3049288</v>
      </c>
      <c r="GA8" s="44">
        <v>-2927962</v>
      </c>
      <c r="GB8" s="45">
        <f t="shared" ref="GB8:GB9" si="119">IF(AND(FZ8&lt;0,GA8&lt;0),((FZ8-GA8)/GA8),((FZ8-GA8)/ABS(GA8)))</f>
        <v>4.1437013185280411E-2</v>
      </c>
      <c r="GC8" s="48">
        <v>-2859153</v>
      </c>
      <c r="GD8" s="44">
        <v>-2830218</v>
      </c>
      <c r="GE8" s="45">
        <f t="shared" ref="GE8:GE9" si="120">IF(AND(GC8&lt;0,GD8&lt;0),((GC8-GD8)/GD8),((GC8-GD8)/ABS(GD8)))</f>
        <v>1.0223594083565294E-2</v>
      </c>
      <c r="GF8" s="48">
        <v>-3061672</v>
      </c>
      <c r="GG8" s="44">
        <v>-2956656</v>
      </c>
      <c r="GH8" s="45">
        <f t="shared" ref="GH8:GH9" si="121">IF(AND(GF8&lt;0,GG8&lt;0),((GF8-GG8)/GG8),((GF8-GG8)/ABS(GG8)))</f>
        <v>3.551850468908118E-2</v>
      </c>
      <c r="GI8" s="48">
        <v>-3569744</v>
      </c>
      <c r="GJ8" s="44">
        <v>-3429214</v>
      </c>
      <c r="GK8" s="45">
        <f t="shared" ref="GK8:GK9" si="122">IF(AND(GI8&lt;0,GJ8&lt;0),((GI8-GJ8)/GJ8),((GI8-GJ8)/ABS(GJ8)))</f>
        <v>4.0980236287382475E-2</v>
      </c>
      <c r="GL8" s="48">
        <v>-5908441</v>
      </c>
      <c r="GM8" s="44">
        <v>-5758180</v>
      </c>
      <c r="GN8" s="45">
        <f t="shared" ref="GN8:GN9" si="123">IF(AND(GL8&lt;0,GM8&lt;0),((GL8-GM8)/GM8),((GL8-GM8)/ABS(GM8)))</f>
        <v>2.6095224532751669E-2</v>
      </c>
      <c r="GO8" s="48">
        <v>-8970113</v>
      </c>
      <c r="GP8" s="44">
        <v>-8714836</v>
      </c>
      <c r="GQ8" s="45">
        <f t="shared" ref="GQ8:GQ9" si="124">IF(AND(GO8&lt;0,GP8&lt;0),((GO8-GP8)/GP8),((GO8-GP8)/ABS(GP8)))</f>
        <v>2.9292232234777567E-2</v>
      </c>
      <c r="GR8" s="48">
        <v>-12539857</v>
      </c>
      <c r="GS8" s="44">
        <v>-12144050</v>
      </c>
      <c r="GT8" s="45">
        <f t="shared" ref="GT8:GT9" si="125">IF(AND(GR8&lt;0,GS8&lt;0),((GR8-GS8)/GS8),((GR8-GS8)/ABS(GS8)))</f>
        <v>3.2592668837825932E-2</v>
      </c>
      <c r="GV8" s="48">
        <v>-3119101</v>
      </c>
      <c r="GW8" s="44">
        <v>-3049288</v>
      </c>
      <c r="GX8" s="45">
        <f t="shared" ref="GX8:GX9" si="126">IF(AND(GV8&lt;0,GW8&lt;0),((GV8-GW8)/GW8),((GV8-GW8)/ABS(GW8)))</f>
        <v>2.2894852831218303E-2</v>
      </c>
      <c r="GY8" s="48">
        <v>-3029667</v>
      </c>
      <c r="GZ8" s="44">
        <v>-2859153</v>
      </c>
      <c r="HA8" s="45">
        <f t="shared" ref="HA8:HA9" si="127">IF(AND(GY8&lt;0,GZ8&lt;0),((GY8-GZ8)/GZ8),((GY8-GZ8)/ABS(GZ8)))</f>
        <v>5.9637941726098605E-2</v>
      </c>
      <c r="HB8" s="48">
        <v>-3153636</v>
      </c>
      <c r="HC8" s="44">
        <v>-3061672</v>
      </c>
      <c r="HD8" s="45">
        <f t="shared" ref="HD8:HD9" si="128">IF(AND(HB8&lt;0,HC8&lt;0),((HB8-HC8)/HC8),((HB8-HC8)/ABS(HC8)))</f>
        <v>3.0037182297777163E-2</v>
      </c>
      <c r="HE8" s="48">
        <v>-3653342</v>
      </c>
      <c r="HF8" s="44">
        <v>-3569744</v>
      </c>
      <c r="HG8" s="45">
        <f t="shared" ref="HG8:HG9" si="129">IF(AND(HE8&lt;0,HF8&lt;0),((HE8-HF8)/HF8),((HE8-HF8)/ABS(HF8)))</f>
        <v>2.3418486031491333E-2</v>
      </c>
      <c r="HH8" s="48">
        <v>-6148768</v>
      </c>
      <c r="HI8" s="44">
        <v>-5908441</v>
      </c>
      <c r="HJ8" s="45">
        <f t="shared" ref="HJ8:HJ9" si="130">IF(AND(HH8&lt;0,HI8&lt;0),((HH8-HI8)/HI8),((HH8-HI8)/ABS(HI8)))</f>
        <v>4.0675196722790324E-2</v>
      </c>
      <c r="HK8" s="48">
        <v>-9302404</v>
      </c>
      <c r="HL8" s="44">
        <v>-8970113</v>
      </c>
      <c r="HM8" s="45">
        <f t="shared" ref="HM8:HM9" si="131">IF(AND(HK8&lt;0,HL8&lt;0),((HK8-HL8)/HL8),((HK8-HL8)/ABS(HL8)))</f>
        <v>3.7044237904249364E-2</v>
      </c>
      <c r="HN8" s="48">
        <v>-12955746</v>
      </c>
      <c r="HO8" s="44">
        <v>-12539857</v>
      </c>
      <c r="HP8" s="45">
        <f t="shared" ref="HP8:HP9" si="132">IF(AND(HN8&lt;0,HO8&lt;0),((HN8-HO8)/HO8),((HN8-HO8)/ABS(HO8)))</f>
        <v>3.3165370227108651E-2</v>
      </c>
      <c r="HR8" s="48">
        <v>-3183965</v>
      </c>
      <c r="HS8" s="44">
        <v>-3119101</v>
      </c>
      <c r="HT8" s="45">
        <f t="shared" ref="HT8:HT9" si="133">IF(AND(HR8&lt;0,HS8&lt;0),((HR8-HS8)/HS8),((HR8-HS8)/ABS(HS8)))</f>
        <v>2.079573569435552E-2</v>
      </c>
      <c r="HU8" s="48">
        <v>-3225079</v>
      </c>
      <c r="HV8" s="44">
        <v>-3029667</v>
      </c>
      <c r="HW8" s="45">
        <f t="shared" ref="HW8:HW9" si="134">IF(AND(HU8&lt;0,HV8&lt;0),((HU8-HV8)/HV8),((HU8-HV8)/ABS(HV8)))</f>
        <v>6.4499497799593158E-2</v>
      </c>
      <c r="HX8" s="48">
        <v>-3153636</v>
      </c>
      <c r="HY8" s="44">
        <v>-3061672</v>
      </c>
      <c r="HZ8" s="45">
        <f t="shared" ref="HZ8:HZ9" si="135">IF(AND(HX8&lt;0,HY8&lt;0),((HX8-HY8)/HY8),((HX8-HY8)/ABS(HY8)))</f>
        <v>3.0037182297777163E-2</v>
      </c>
      <c r="IA8" s="48">
        <v>-3653342</v>
      </c>
      <c r="IB8" s="44">
        <v>-3569744</v>
      </c>
      <c r="IC8" s="45">
        <f t="shared" ref="IC8:IC9" si="136">IF(AND(IA8&lt;0,IB8&lt;0),((IA8-IB8)/IB8),((IA8-IB8)/ABS(IB8)))</f>
        <v>2.3418486031491333E-2</v>
      </c>
      <c r="ID8" s="48">
        <v>-6409044</v>
      </c>
      <c r="IE8" s="44">
        <v>-6148768</v>
      </c>
      <c r="IF8" s="45">
        <f t="shared" ref="IF8:IF9" si="137">IF(AND(ID8&lt;0,IE8&lt;0),((ID8-IE8)/IE8),((ID8-IE8)/ABS(IE8)))</f>
        <v>4.2329780534897395E-2</v>
      </c>
      <c r="IG8" s="48">
        <v>-9302404</v>
      </c>
      <c r="IH8" s="44">
        <v>-8970113</v>
      </c>
      <c r="II8" s="45">
        <f t="shared" ref="II8:II9" si="138">IF(AND(IG8&lt;0,IH8&lt;0),((IG8-IH8)/IH8),((IG8-IH8)/ABS(IH8)))</f>
        <v>3.7044237904249364E-2</v>
      </c>
      <c r="IJ8" s="48">
        <v>-12955746</v>
      </c>
      <c r="IK8" s="44">
        <v>-12539857</v>
      </c>
      <c r="IL8" s="45">
        <f t="shared" ref="IL8:IL9" si="139">IF(AND(IJ8&lt;0,IK8&lt;0),((IJ8-IK8)/IK8),((IJ8-IK8)/ABS(IK8)))</f>
        <v>3.3165370227108651E-2</v>
      </c>
    </row>
    <row r="9" spans="1:246" outlineLevel="1">
      <c r="A9" s="42" t="s">
        <v>93</v>
      </c>
      <c r="B9" s="43" t="s">
        <v>203</v>
      </c>
      <c r="C9" s="43" t="s">
        <v>94</v>
      </c>
      <c r="D9" s="43" t="s">
        <v>680</v>
      </c>
      <c r="E9" s="429"/>
      <c r="F9" s="44">
        <v>0</v>
      </c>
      <c r="G9" s="44">
        <v>0</v>
      </c>
      <c r="H9" s="54" t="str">
        <f>IFERROR(IF((ABS((F9/G9)-1))&lt;100%,(F9/G9)-1,"N/A"),"N/A")</f>
        <v>N/A</v>
      </c>
      <c r="I9" s="44">
        <v>0</v>
      </c>
      <c r="J9" s="44">
        <v>0</v>
      </c>
      <c r="K9" s="54" t="str">
        <f>IFERROR(IF((ABS((I9/J9)-1))&lt;100%,(I9/J9)-1,"N/A"),"N/A")</f>
        <v>N/A</v>
      </c>
      <c r="L9" s="44">
        <v>0</v>
      </c>
      <c r="M9" s="44">
        <v>0</v>
      </c>
      <c r="N9" s="54" t="str">
        <f>IFERROR(IF((ABS((L9/M9)-1))&lt;100%,(L9/M9)-1,"N/A"),"N/A")</f>
        <v>N/A</v>
      </c>
      <c r="O9" s="44">
        <v>0</v>
      </c>
      <c r="P9" s="44">
        <v>0</v>
      </c>
      <c r="Q9" s="54" t="str">
        <f>IFERROR(IF((ABS((O9/P9)-1))&lt;100%,(O9/P9)-1,"N/A"),"N/A")</f>
        <v>N/A</v>
      </c>
      <c r="R9" s="44">
        <v>0</v>
      </c>
      <c r="S9" s="44">
        <v>0</v>
      </c>
      <c r="T9" s="54" t="str">
        <f>IFERROR(IF((ABS((R9/S9)-1))&lt;100%,(R9/S9)-1,"N/A"),"N/A")</f>
        <v>N/A</v>
      </c>
      <c r="U9" s="44">
        <v>0</v>
      </c>
      <c r="V9" s="44">
        <v>0</v>
      </c>
      <c r="W9" s="54" t="str">
        <f>IFERROR(IF((ABS((U9/V9)-1))&lt;100%,(U9/V9)-1,"N/A"),"N/A")</f>
        <v>N/A</v>
      </c>
      <c r="X9" s="44">
        <v>0</v>
      </c>
      <c r="Y9" s="44">
        <v>0</v>
      </c>
      <c r="Z9" s="54" t="str">
        <f>IFERROR(IF((ABS((X9/Y9)-1))&lt;100%,(X9/Y9)-1,"N/A"),"N/A")</f>
        <v>N/A</v>
      </c>
      <c r="AA9" s="145"/>
      <c r="AB9" s="44">
        <v>0</v>
      </c>
      <c r="AC9" s="44">
        <f t="shared" si="35"/>
        <v>0</v>
      </c>
      <c r="AD9" s="54" t="str">
        <f>IFERROR(IF((ABS((AB9/AC9)-1))&lt;100%,(AB9/AC9)-1,"N/A"),"N/A")</f>
        <v>N/A</v>
      </c>
      <c r="AE9" s="44">
        <v>0</v>
      </c>
      <c r="AF9" s="44">
        <f t="shared" si="36"/>
        <v>0</v>
      </c>
      <c r="AG9" s="54" t="str">
        <f>IFERROR(IF((ABS((AE9/AF9)-1))&lt;100%,(AE9/AF9)-1,"N/A"),"N/A")</f>
        <v>N/A</v>
      </c>
      <c r="AH9" s="44">
        <v>0</v>
      </c>
      <c r="AI9" s="44">
        <f t="shared" si="37"/>
        <v>0</v>
      </c>
      <c r="AJ9" s="54" t="str">
        <f>IFERROR(IF((ABS((AH9/AI9)-1))&lt;100%,(AH9/AI9)-1,"N/A"),"N/A")</f>
        <v>N/A</v>
      </c>
      <c r="AK9" s="44">
        <v>0</v>
      </c>
      <c r="AL9" s="44">
        <f t="shared" si="38"/>
        <v>0</v>
      </c>
      <c r="AM9" s="54" t="str">
        <f>IFERROR(IF((ABS((AK9/AL9)-1))&lt;100%,(AK9/AL9)-1,"N/A"),"N/A")</f>
        <v>N/A</v>
      </c>
      <c r="AN9" s="44">
        <v>0</v>
      </c>
      <c r="AO9" s="44">
        <f t="shared" si="39"/>
        <v>0</v>
      </c>
      <c r="AP9" s="54" t="str">
        <f>IFERROR(IF((ABS((AN9/AO9)-1))&lt;100%,(AN9/AO9)-1,"N/A"),"N/A")</f>
        <v>N/A</v>
      </c>
      <c r="AQ9" s="44">
        <v>0</v>
      </c>
      <c r="AR9" s="44">
        <f t="shared" si="40"/>
        <v>0</v>
      </c>
      <c r="AS9" s="54" t="str">
        <f>IFERROR(IF((ABS((AQ9/AR9)-1))&lt;100%,(AQ9/AR9)-1,"N/A"),"N/A")</f>
        <v>N/A</v>
      </c>
      <c r="AT9" s="44">
        <v>0</v>
      </c>
      <c r="AU9" s="44">
        <f t="shared" si="41"/>
        <v>0</v>
      </c>
      <c r="AV9" s="54" t="str">
        <f>IFERROR(IF((ABS((AT9/AU9)-1))&lt;100%,(AT9/AU9)-1,"N/A"),"N/A")</f>
        <v>N/A</v>
      </c>
      <c r="AW9" s="55"/>
      <c r="AX9" s="44">
        <v>-10858</v>
      </c>
      <c r="AY9" s="44">
        <f t="shared" si="42"/>
        <v>0</v>
      </c>
      <c r="AZ9" s="54" t="str">
        <f>IFERROR(IF((ABS((AX9/AY9)-1))&lt;100%,(AX9/AY9)-1,"N/A"),"N/A")</f>
        <v>N/A</v>
      </c>
      <c r="BA9" s="44">
        <v>-13210</v>
      </c>
      <c r="BB9" s="44">
        <f t="shared" si="43"/>
        <v>0</v>
      </c>
      <c r="BC9" s="54" t="str">
        <f>IFERROR(IF((ABS((BA9/BB9)-1))&lt;100%,(BA9/BB9)-1,"N/A"),"N/A")</f>
        <v>N/A</v>
      </c>
      <c r="BD9" s="44">
        <v>-11491</v>
      </c>
      <c r="BE9" s="44">
        <f t="shared" si="44"/>
        <v>0</v>
      </c>
      <c r="BF9" s="54" t="str">
        <f>IFERROR(IF((ABS((BD9/BE9)-1))&lt;100%,(BD9/BE9)-1,"N/A"),"N/A")</f>
        <v>N/A</v>
      </c>
      <c r="BG9" s="48">
        <v>-11831</v>
      </c>
      <c r="BH9" s="44">
        <f t="shared" si="45"/>
        <v>0</v>
      </c>
      <c r="BI9" s="54" t="str">
        <f>IFERROR(IF((ABS((BG9/BH9)-1))&lt;100%,(BG9/BH9)-1,"N/A"),"N/A")</f>
        <v>N/A</v>
      </c>
      <c r="BJ9" s="44">
        <v>-24068</v>
      </c>
      <c r="BK9" s="44">
        <f t="shared" si="46"/>
        <v>0</v>
      </c>
      <c r="BL9" s="54" t="str">
        <f>IFERROR(IF((ABS((BJ9/BK9)-1))&lt;100%,(BJ9/BK9)-1,"N/A"),"N/A")</f>
        <v>N/A</v>
      </c>
      <c r="BM9" s="44">
        <v>-35559</v>
      </c>
      <c r="BN9" s="44">
        <f t="shared" si="47"/>
        <v>0</v>
      </c>
      <c r="BO9" s="54" t="str">
        <f>IFERROR(IF((ABS((BM9/BN9)-1))&lt;100%,(BM9/BN9)-1,"N/A"),"N/A")</f>
        <v>N/A</v>
      </c>
      <c r="BP9" s="44">
        <v>-47390</v>
      </c>
      <c r="BQ9" s="44">
        <f t="shared" si="48"/>
        <v>0</v>
      </c>
      <c r="BR9" s="54" t="str">
        <f>IFERROR(IF((ABS((BP9/BQ9)-1))&lt;100%,(BP9/BQ9)-1,"N/A"),"N/A")</f>
        <v>N/A</v>
      </c>
      <c r="BS9" s="55"/>
      <c r="BT9" s="48">
        <f t="shared" si="49"/>
        <v>-10852</v>
      </c>
      <c r="BU9" s="44">
        <v>-10858</v>
      </c>
      <c r="BV9" s="54">
        <f>IFERROR(IF((ABS((BT9/BU9)-1))&lt;100%,(BT9/BU9)-1,"N/A"),"N/A")</f>
        <v>-5.5258795358259505E-4</v>
      </c>
      <c r="BW9" s="48">
        <f t="shared" si="50"/>
        <v>-13543</v>
      </c>
      <c r="BX9" s="44">
        <v>-13210</v>
      </c>
      <c r="BY9" s="54">
        <f>IFERROR(IF((ABS((BW9/BX9)-1))&lt;100%,(BW9/BX9)-1,"N/A"),"N/A")</f>
        <v>2.5208175624526818E-2</v>
      </c>
      <c r="BZ9" s="48">
        <f t="shared" si="51"/>
        <v>-13055</v>
      </c>
      <c r="CA9" s="44">
        <v>-11491</v>
      </c>
      <c r="CB9" s="54">
        <f>IFERROR(IF((ABS((BZ9/CA9)-1))&lt;100%,(BZ9/CA9)-1,"N/A"),"N/A")</f>
        <v>0.13610651814463504</v>
      </c>
      <c r="CC9" s="48">
        <f t="shared" si="52"/>
        <v>-15037</v>
      </c>
      <c r="CD9" s="44">
        <v>-11831</v>
      </c>
      <c r="CE9" s="54">
        <f>IFERROR(IF((ABS((CC9/CD9)-1))&lt;100%,(CC9/CD9)-1,"N/A"),"N/A")</f>
        <v>0.27098301073451103</v>
      </c>
      <c r="CF9" s="48">
        <f t="shared" si="53"/>
        <v>-24395</v>
      </c>
      <c r="CG9" s="44">
        <v>-24068</v>
      </c>
      <c r="CH9" s="54">
        <f>IFERROR(IF((ABS((CF9/CG9)-1))&lt;100%,(CF9/CG9)-1,"N/A"),"N/A")</f>
        <v>1.3586504902775465E-2</v>
      </c>
      <c r="CI9" s="48">
        <f t="shared" si="54"/>
        <v>-37450</v>
      </c>
      <c r="CJ9" s="44">
        <v>-35559</v>
      </c>
      <c r="CK9" s="54">
        <f>IFERROR(IF((ABS((CI9/CJ9)-1))&lt;100%,(CI9/CJ9)-1,"N/A"),"N/A")</f>
        <v>5.3179223262746378E-2</v>
      </c>
      <c r="CL9" s="48">
        <f t="shared" si="55"/>
        <v>-52487</v>
      </c>
      <c r="CM9" s="44">
        <v>-47390</v>
      </c>
      <c r="CN9" s="54">
        <f>IFERROR(IF((ABS((CL9/CM9)-1))&lt;100%,(CL9/CM9)-1,"N/A"),"N/A")</f>
        <v>0.10755433635788147</v>
      </c>
      <c r="CO9" s="55"/>
      <c r="CP9" s="48">
        <v>-13410</v>
      </c>
      <c r="CQ9" s="44">
        <v>-10852</v>
      </c>
      <c r="CR9" s="54">
        <f>IFERROR(IF((ABS((CP9/CQ9)-1))&lt;100%,(CP9/CQ9)-1,"N/A"),"N/A")</f>
        <v>0.23571691854036114</v>
      </c>
      <c r="CS9" s="48">
        <v>-14935</v>
      </c>
      <c r="CT9" s="44">
        <v>-13543</v>
      </c>
      <c r="CU9" s="54">
        <f>IFERROR(IF((ABS((CS9/CT9)-1))&lt;100%,(CS9/CT9)-1,"N/A"),"N/A")</f>
        <v>0.10278372591006435</v>
      </c>
      <c r="CV9" s="48">
        <v>-20881</v>
      </c>
      <c r="CW9" s="44">
        <v>-13055</v>
      </c>
      <c r="CX9" s="54">
        <f t="shared" si="30"/>
        <v>0.59946380697050938</v>
      </c>
      <c r="CY9" s="48">
        <v>-13287</v>
      </c>
      <c r="CZ9" s="44">
        <v>-15037</v>
      </c>
      <c r="DA9" s="54">
        <f t="shared" si="31"/>
        <v>-0.11637959699408126</v>
      </c>
      <c r="DB9" s="48">
        <v>-28345</v>
      </c>
      <c r="DC9" s="44">
        <v>-24395</v>
      </c>
      <c r="DD9" s="54">
        <f>IFERROR(IF((ABS((DB9/DC9)-1))&lt;100%,(DB9/DC9)-1,"N/A"),"N/A")</f>
        <v>0.16191842590694816</v>
      </c>
      <c r="DE9" s="48">
        <v>-49226</v>
      </c>
      <c r="DF9" s="44">
        <v>-37450</v>
      </c>
      <c r="DG9" s="54">
        <f t="shared" si="33"/>
        <v>0.31444592790387182</v>
      </c>
      <c r="DH9" s="48">
        <v>-62513</v>
      </c>
      <c r="DI9" s="44">
        <v>-52487</v>
      </c>
      <c r="DJ9" s="54">
        <f t="shared" si="34"/>
        <v>0.19101872844704404</v>
      </c>
      <c r="DK9" s="55"/>
      <c r="DL9" s="48">
        <v>-14446</v>
      </c>
      <c r="DM9" s="44">
        <v>-13410</v>
      </c>
      <c r="DN9" s="45">
        <f t="shared" si="98"/>
        <v>7.7255779269202088E-2</v>
      </c>
      <c r="DO9" s="48">
        <v>-17976</v>
      </c>
      <c r="DP9" s="44">
        <v>-14935</v>
      </c>
      <c r="DQ9" s="45">
        <f t="shared" si="99"/>
        <v>0.20361566789420824</v>
      </c>
      <c r="DR9" s="48">
        <v>-17984</v>
      </c>
      <c r="DS9" s="44">
        <v>-20881</v>
      </c>
      <c r="DT9" s="45">
        <f t="shared" si="100"/>
        <v>-0.13873856616062449</v>
      </c>
      <c r="DU9" s="48">
        <v>-19253</v>
      </c>
      <c r="DV9" s="44">
        <v>-13287</v>
      </c>
      <c r="DW9" s="45">
        <f t="shared" si="101"/>
        <v>0.44901031083013471</v>
      </c>
      <c r="DX9" s="48">
        <v>-32422</v>
      </c>
      <c r="DY9" s="44">
        <v>-28345</v>
      </c>
      <c r="DZ9" s="45">
        <f t="shared" si="102"/>
        <v>0.14383489151525841</v>
      </c>
      <c r="EA9" s="48">
        <v>-50406</v>
      </c>
      <c r="EB9" s="44">
        <v>-49226</v>
      </c>
      <c r="EC9" s="45">
        <f t="shared" si="103"/>
        <v>2.3971072197619143E-2</v>
      </c>
      <c r="ED9" s="48">
        <v>-69659</v>
      </c>
      <c r="EE9" s="44">
        <v>-62513</v>
      </c>
      <c r="EF9" s="45">
        <f t="shared" si="104"/>
        <v>0.11431222305760402</v>
      </c>
      <c r="EG9" s="55"/>
      <c r="EH9" s="48">
        <v>-20590</v>
      </c>
      <c r="EI9" s="44">
        <v>-14446</v>
      </c>
      <c r="EJ9" s="45">
        <f t="shared" si="105"/>
        <v>0.42530804374913472</v>
      </c>
      <c r="EK9" s="48">
        <v>-21004</v>
      </c>
      <c r="EL9" s="44">
        <v>-17976</v>
      </c>
      <c r="EM9" s="45">
        <f t="shared" si="106"/>
        <v>0.16844681797952826</v>
      </c>
      <c r="EN9" s="48">
        <v>-21425</v>
      </c>
      <c r="EO9" s="44">
        <v>-17984</v>
      </c>
      <c r="EP9" s="45">
        <f t="shared" si="107"/>
        <v>0.191336743772242</v>
      </c>
      <c r="EQ9" s="48">
        <v>-21992</v>
      </c>
      <c r="ER9" s="44">
        <v>-19253</v>
      </c>
      <c r="ES9" s="45">
        <f t="shared" si="108"/>
        <v>0.14226354334389446</v>
      </c>
      <c r="ET9" s="48">
        <v>-41594</v>
      </c>
      <c r="EU9" s="44">
        <v>-32422</v>
      </c>
      <c r="EV9" s="45">
        <f t="shared" si="109"/>
        <v>0.28289433100980815</v>
      </c>
      <c r="EW9" s="48">
        <v>-63019</v>
      </c>
      <c r="EX9" s="44">
        <v>-50406</v>
      </c>
      <c r="EY9" s="45">
        <f t="shared" si="110"/>
        <v>0.25022814744276473</v>
      </c>
      <c r="EZ9" s="48">
        <v>-85011</v>
      </c>
      <c r="FA9" s="44">
        <v>-69659</v>
      </c>
      <c r="FB9" s="45">
        <f t="shared" si="111"/>
        <v>0.22038788957636488</v>
      </c>
      <c r="FC9" s="55"/>
      <c r="FD9" s="48">
        <v>-22556</v>
      </c>
      <c r="FE9" s="44">
        <v>-20590</v>
      </c>
      <c r="FF9" s="45">
        <f t="shared" si="112"/>
        <v>9.5483244293346287E-2</v>
      </c>
      <c r="FG9" s="48">
        <v>-23132</v>
      </c>
      <c r="FH9" s="44">
        <v>-21004</v>
      </c>
      <c r="FI9" s="45">
        <f t="shared" si="113"/>
        <v>0.10131403542182442</v>
      </c>
      <c r="FJ9" s="48">
        <v>-22885</v>
      </c>
      <c r="FK9" s="44">
        <v>-21425</v>
      </c>
      <c r="FL9" s="45">
        <f t="shared" si="114"/>
        <v>6.8144690781796968E-2</v>
      </c>
      <c r="FM9" s="48">
        <v>-23082</v>
      </c>
      <c r="FN9" s="44">
        <v>-21992</v>
      </c>
      <c r="FO9" s="45">
        <f t="shared" si="115"/>
        <v>4.956347762822845E-2</v>
      </c>
      <c r="FP9" s="48">
        <v>-45688</v>
      </c>
      <c r="FQ9" s="44">
        <v>-41594</v>
      </c>
      <c r="FR9" s="45">
        <f t="shared" si="116"/>
        <v>9.8427657835264706E-2</v>
      </c>
      <c r="FS9" s="48">
        <v>-68573</v>
      </c>
      <c r="FT9" s="44">
        <v>-63019</v>
      </c>
      <c r="FU9" s="45">
        <f t="shared" si="117"/>
        <v>8.8132150621241218E-2</v>
      </c>
      <c r="FV9" s="48">
        <v>-91655</v>
      </c>
      <c r="FW9" s="44">
        <v>-85011</v>
      </c>
      <c r="FX9" s="45">
        <f t="shared" si="118"/>
        <v>7.8154591758713574E-2</v>
      </c>
      <c r="FZ9" s="48">
        <v>-23648</v>
      </c>
      <c r="GA9" s="44">
        <v>-22556</v>
      </c>
      <c r="GB9" s="45">
        <f t="shared" si="119"/>
        <v>4.8412839155878705E-2</v>
      </c>
      <c r="GC9" s="48">
        <v>-24053</v>
      </c>
      <c r="GD9" s="44">
        <v>-23132</v>
      </c>
      <c r="GE9" s="45">
        <f t="shared" si="120"/>
        <v>3.9814974926508734E-2</v>
      </c>
      <c r="GF9" s="48">
        <v>-24225</v>
      </c>
      <c r="GG9" s="44">
        <v>-22885</v>
      </c>
      <c r="GH9" s="45">
        <f t="shared" si="121"/>
        <v>5.855363775398733E-2</v>
      </c>
      <c r="GI9" s="48">
        <v>-24387</v>
      </c>
      <c r="GJ9" s="44">
        <v>-23082</v>
      </c>
      <c r="GK9" s="45">
        <f t="shared" si="122"/>
        <v>5.6537561736417989E-2</v>
      </c>
      <c r="GL9" s="48">
        <v>-47701</v>
      </c>
      <c r="GM9" s="44">
        <v>-45688</v>
      </c>
      <c r="GN9" s="45">
        <f t="shared" si="123"/>
        <v>4.4059709332866397E-2</v>
      </c>
      <c r="GO9" s="48">
        <v>-71926</v>
      </c>
      <c r="GP9" s="44">
        <v>-68573</v>
      </c>
      <c r="GQ9" s="45">
        <f t="shared" si="124"/>
        <v>4.8896796115089028E-2</v>
      </c>
      <c r="GR9" s="48">
        <v>-96313</v>
      </c>
      <c r="GS9" s="44">
        <v>-91655</v>
      </c>
      <c r="GT9" s="45">
        <f t="shared" si="125"/>
        <v>5.0821013583546994E-2</v>
      </c>
      <c r="GV9" s="48">
        <v>-24799</v>
      </c>
      <c r="GW9" s="44">
        <v>-23648</v>
      </c>
      <c r="GX9" s="45">
        <f t="shared" si="126"/>
        <v>4.867219215155616E-2</v>
      </c>
      <c r="GY9" s="48">
        <v>-24244</v>
      </c>
      <c r="GZ9" s="44">
        <v>-24053</v>
      </c>
      <c r="HA9" s="45">
        <f t="shared" si="127"/>
        <v>7.9407974057290158E-3</v>
      </c>
      <c r="HB9" s="48">
        <v>-22805</v>
      </c>
      <c r="HC9" s="44">
        <v>-24225</v>
      </c>
      <c r="HD9" s="45">
        <f t="shared" si="128"/>
        <v>-5.8617131062951494E-2</v>
      </c>
      <c r="HE9" s="48">
        <v>-22388</v>
      </c>
      <c r="HF9" s="44">
        <v>-24387</v>
      </c>
      <c r="HG9" s="45">
        <f t="shared" si="129"/>
        <v>-8.1969901996965591E-2</v>
      </c>
      <c r="HH9" s="48">
        <v>-49043</v>
      </c>
      <c r="HI9" s="44">
        <v>-47701</v>
      </c>
      <c r="HJ9" s="45">
        <f t="shared" si="130"/>
        <v>2.8133582105196956E-2</v>
      </c>
      <c r="HK9" s="48">
        <v>-71848</v>
      </c>
      <c r="HL9" s="44">
        <v>-71926</v>
      </c>
      <c r="HM9" s="45">
        <f t="shared" si="131"/>
        <v>-1.0844479047910352E-3</v>
      </c>
      <c r="HN9" s="48">
        <v>-94236</v>
      </c>
      <c r="HO9" s="44">
        <v>-96313</v>
      </c>
      <c r="HP9" s="45">
        <f t="shared" si="132"/>
        <v>-2.1565105437479883E-2</v>
      </c>
      <c r="HR9" s="48">
        <v>-22832</v>
      </c>
      <c r="HS9" s="44">
        <v>-24799</v>
      </c>
      <c r="HT9" s="45">
        <f t="shared" si="133"/>
        <v>-7.9317714423968705E-2</v>
      </c>
      <c r="HU9" s="48">
        <v>-22758</v>
      </c>
      <c r="HV9" s="44">
        <v>-24244</v>
      </c>
      <c r="HW9" s="45">
        <f t="shared" si="134"/>
        <v>-6.1293515921465105E-2</v>
      </c>
      <c r="HX9" s="48">
        <v>-22805</v>
      </c>
      <c r="HY9" s="44">
        <v>-24225</v>
      </c>
      <c r="HZ9" s="45">
        <f t="shared" si="135"/>
        <v>-5.8617131062951494E-2</v>
      </c>
      <c r="IA9" s="48">
        <v>-22388</v>
      </c>
      <c r="IB9" s="44">
        <v>-24387</v>
      </c>
      <c r="IC9" s="45">
        <f t="shared" si="136"/>
        <v>-8.1969901996965591E-2</v>
      </c>
      <c r="ID9" s="48">
        <v>-45590</v>
      </c>
      <c r="IE9" s="44">
        <v>-49043</v>
      </c>
      <c r="IF9" s="45">
        <f t="shared" si="137"/>
        <v>-7.0407601492567751E-2</v>
      </c>
      <c r="IG9" s="48">
        <v>-71848</v>
      </c>
      <c r="IH9" s="44">
        <v>-71926</v>
      </c>
      <c r="II9" s="45">
        <f t="shared" si="138"/>
        <v>-1.0844479047910352E-3</v>
      </c>
      <c r="IJ9" s="48">
        <v>-94236</v>
      </c>
      <c r="IK9" s="44">
        <v>-96313</v>
      </c>
      <c r="IL9" s="45">
        <f t="shared" si="139"/>
        <v>-2.1565105437479883E-2</v>
      </c>
    </row>
    <row r="10" spans="1:246">
      <c r="A10" s="78" t="s">
        <v>7</v>
      </c>
      <c r="B10" s="349" t="s">
        <v>7</v>
      </c>
      <c r="C10" s="349" t="s">
        <v>8</v>
      </c>
      <c r="D10" s="349" t="s">
        <v>681</v>
      </c>
      <c r="E10" s="436"/>
      <c r="F10" s="331">
        <v>636565</v>
      </c>
      <c r="G10" s="331">
        <f>+G7+G8+G9</f>
        <v>581727</v>
      </c>
      <c r="H10" s="332">
        <f t="shared" si="0"/>
        <v>9.4267585998243142E-2</v>
      </c>
      <c r="I10" s="331">
        <v>642367</v>
      </c>
      <c r="J10" s="331">
        <v>592716</v>
      </c>
      <c r="K10" s="332">
        <f t="shared" si="1"/>
        <v>8.376861768536692E-2</v>
      </c>
      <c r="L10" s="331">
        <v>648180</v>
      </c>
      <c r="M10" s="331">
        <v>602240</v>
      </c>
      <c r="N10" s="332">
        <f t="shared" si="2"/>
        <v>7.6281880977683292E-2</v>
      </c>
      <c r="O10" s="331">
        <v>804011</v>
      </c>
      <c r="P10" s="331">
        <v>763412</v>
      </c>
      <c r="Q10" s="332">
        <f t="shared" si="3"/>
        <v>5.3180982221919582E-2</v>
      </c>
      <c r="R10" s="331">
        <v>1278932</v>
      </c>
      <c r="S10" s="331">
        <v>1173110</v>
      </c>
      <c r="T10" s="332">
        <f t="shared" si="4"/>
        <v>9.0206374508784437E-2</v>
      </c>
      <c r="U10" s="331">
        <v>1927112</v>
      </c>
      <c r="V10" s="331">
        <v>1775350</v>
      </c>
      <c r="W10" s="332">
        <f t="shared" si="5"/>
        <v>8.5482862534148163E-2</v>
      </c>
      <c r="X10" s="331">
        <v>2731123</v>
      </c>
      <c r="Y10" s="331">
        <v>2538762</v>
      </c>
      <c r="Z10" s="332">
        <f t="shared" si="6"/>
        <v>7.5769607391318994E-2</v>
      </c>
      <c r="AA10" s="350"/>
      <c r="AB10" s="331">
        <v>640422</v>
      </c>
      <c r="AC10" s="331">
        <f t="shared" si="35"/>
        <v>636565</v>
      </c>
      <c r="AD10" s="332">
        <f t="shared" si="7"/>
        <v>6.0590827331066244E-3</v>
      </c>
      <c r="AE10" s="331">
        <v>603753</v>
      </c>
      <c r="AF10" s="331">
        <f t="shared" si="36"/>
        <v>642367</v>
      </c>
      <c r="AG10" s="332">
        <f t="shared" si="8"/>
        <v>-6.0112054324085729E-2</v>
      </c>
      <c r="AH10" s="331">
        <v>595025</v>
      </c>
      <c r="AI10" s="331">
        <f t="shared" si="37"/>
        <v>648180</v>
      </c>
      <c r="AJ10" s="332">
        <f t="shared" si="9"/>
        <v>-8.2006541392822929E-2</v>
      </c>
      <c r="AK10" s="331">
        <v>729045</v>
      </c>
      <c r="AL10" s="331">
        <f t="shared" si="38"/>
        <v>804011</v>
      </c>
      <c r="AM10" s="332">
        <f t="shared" si="10"/>
        <v>-9.3240017860452107E-2</v>
      </c>
      <c r="AN10" s="331">
        <v>1244175</v>
      </c>
      <c r="AO10" s="331">
        <f t="shared" si="39"/>
        <v>1278932</v>
      </c>
      <c r="AP10" s="332">
        <f t="shared" si="11"/>
        <v>-2.7176581710364633E-2</v>
      </c>
      <c r="AQ10" s="331">
        <v>1839200</v>
      </c>
      <c r="AR10" s="331">
        <f t="shared" si="40"/>
        <v>1927112</v>
      </c>
      <c r="AS10" s="332">
        <f t="shared" si="12"/>
        <v>-4.5618521393670952E-2</v>
      </c>
      <c r="AT10" s="331">
        <v>2568245</v>
      </c>
      <c r="AU10" s="331">
        <f t="shared" si="41"/>
        <v>2731123</v>
      </c>
      <c r="AV10" s="332">
        <f t="shared" si="13"/>
        <v>-5.9637738761674219E-2</v>
      </c>
      <c r="AW10" s="333"/>
      <c r="AX10" s="331">
        <v>618275</v>
      </c>
      <c r="AY10" s="331">
        <f t="shared" si="42"/>
        <v>640422</v>
      </c>
      <c r="AZ10" s="332">
        <f t="shared" si="14"/>
        <v>-3.4581885069532303E-2</v>
      </c>
      <c r="BA10" s="331">
        <v>526493</v>
      </c>
      <c r="BB10" s="331">
        <f t="shared" si="43"/>
        <v>603753</v>
      </c>
      <c r="BC10" s="332">
        <f t="shared" si="15"/>
        <v>-0.12796623784892169</v>
      </c>
      <c r="BD10" s="331">
        <v>572155</v>
      </c>
      <c r="BE10" s="331">
        <f t="shared" si="44"/>
        <v>595025</v>
      </c>
      <c r="BF10" s="332">
        <f t="shared" si="16"/>
        <v>-3.843535985882951E-2</v>
      </c>
      <c r="BG10" s="335">
        <v>719116</v>
      </c>
      <c r="BH10" s="331">
        <f t="shared" si="45"/>
        <v>729045</v>
      </c>
      <c r="BI10" s="332">
        <f t="shared" si="17"/>
        <v>-1.3619186744302514E-2</v>
      </c>
      <c r="BJ10" s="331">
        <v>1144768</v>
      </c>
      <c r="BK10" s="331">
        <f t="shared" si="46"/>
        <v>1244175</v>
      </c>
      <c r="BL10" s="332">
        <f t="shared" si="18"/>
        <v>-7.9897924327365533E-2</v>
      </c>
      <c r="BM10" s="331">
        <v>1716923</v>
      </c>
      <c r="BN10" s="331">
        <f t="shared" si="47"/>
        <v>1839200</v>
      </c>
      <c r="BO10" s="332">
        <f t="shared" si="19"/>
        <v>-6.6483797303175329E-2</v>
      </c>
      <c r="BP10" s="331">
        <v>2436039</v>
      </c>
      <c r="BQ10" s="331">
        <f t="shared" si="48"/>
        <v>2568245</v>
      </c>
      <c r="BR10" s="332">
        <f t="shared" si="20"/>
        <v>-5.1477176048235318E-2</v>
      </c>
      <c r="BS10" s="333"/>
      <c r="BT10" s="335">
        <f t="shared" si="49"/>
        <v>612454</v>
      </c>
      <c r="BU10" s="331">
        <v>618275</v>
      </c>
      <c r="BV10" s="332">
        <f t="shared" si="21"/>
        <v>-9.4149043710323177E-3</v>
      </c>
      <c r="BW10" s="335">
        <f t="shared" si="50"/>
        <v>513119</v>
      </c>
      <c r="BX10" s="331">
        <v>526493</v>
      </c>
      <c r="BY10" s="332">
        <f t="shared" si="22"/>
        <v>-2.5402047130731131E-2</v>
      </c>
      <c r="BZ10" s="335">
        <f t="shared" si="51"/>
        <v>598402</v>
      </c>
      <c r="CA10" s="331">
        <v>572155</v>
      </c>
      <c r="CB10" s="332">
        <f t="shared" si="23"/>
        <v>4.5873932762975134E-2</v>
      </c>
      <c r="CC10" s="335">
        <f t="shared" si="52"/>
        <v>777488</v>
      </c>
      <c r="CD10" s="331">
        <v>719116</v>
      </c>
      <c r="CE10" s="332">
        <f t="shared" si="24"/>
        <v>8.1171883256665023E-2</v>
      </c>
      <c r="CF10" s="335">
        <f t="shared" si="53"/>
        <v>1125573</v>
      </c>
      <c r="CG10" s="331">
        <v>1144768</v>
      </c>
      <c r="CH10" s="332">
        <f t="shared" si="25"/>
        <v>-1.676758959020519E-2</v>
      </c>
      <c r="CI10" s="335">
        <f t="shared" si="54"/>
        <v>1723975</v>
      </c>
      <c r="CJ10" s="331">
        <v>1716923</v>
      </c>
      <c r="CK10" s="332">
        <f t="shared" si="26"/>
        <v>4.1073478542719144E-3</v>
      </c>
      <c r="CL10" s="335">
        <f t="shared" si="55"/>
        <v>2501463</v>
      </c>
      <c r="CM10" s="331">
        <v>2436039</v>
      </c>
      <c r="CN10" s="332">
        <f t="shared" si="27"/>
        <v>2.6856712885138467E-2</v>
      </c>
      <c r="CO10" s="333"/>
      <c r="CP10" s="335">
        <v>612189</v>
      </c>
      <c r="CQ10" s="331">
        <v>612454</v>
      </c>
      <c r="CR10" s="332">
        <f t="shared" ref="CR10" si="140">IF((ABS((CP10/CQ10)-1))&lt;100%,(CP10/CQ10)-1,"N/A")</f>
        <v>-4.3268555679287779E-4</v>
      </c>
      <c r="CS10" s="335">
        <v>588559</v>
      </c>
      <c r="CT10" s="331">
        <v>513119</v>
      </c>
      <c r="CU10" s="332">
        <f t="shared" ref="CU10" si="141">IF((ABS((CS10/CT10)-1))&lt;100%,(CS10/CT10)-1,"N/A")</f>
        <v>0.14702242559718126</v>
      </c>
      <c r="CV10" s="335">
        <v>575972</v>
      </c>
      <c r="CW10" s="331">
        <v>598402</v>
      </c>
      <c r="CX10" s="332">
        <f t="shared" si="30"/>
        <v>-3.7483163492100631E-2</v>
      </c>
      <c r="CY10" s="335">
        <v>778050</v>
      </c>
      <c r="CZ10" s="331">
        <v>777488</v>
      </c>
      <c r="DA10" s="332">
        <f t="shared" si="31"/>
        <v>7.2284073837795566E-4</v>
      </c>
      <c r="DB10" s="335">
        <v>1200748</v>
      </c>
      <c r="DC10" s="331">
        <v>1125573</v>
      </c>
      <c r="DD10" s="332">
        <f t="shared" ref="DD10" si="142">IF((ABS((DB10/DC10)-1))&lt;100%,(DB10/DC10)-1,"N/A")</f>
        <v>6.6788204763262859E-2</v>
      </c>
      <c r="DE10" s="335">
        <v>1776720</v>
      </c>
      <c r="DF10" s="331">
        <v>1723975</v>
      </c>
      <c r="DG10" s="332">
        <f t="shared" si="33"/>
        <v>3.059499122667092E-2</v>
      </c>
      <c r="DH10" s="335">
        <v>2554770</v>
      </c>
      <c r="DI10" s="331">
        <v>2501463</v>
      </c>
      <c r="DJ10" s="332">
        <f t="shared" ref="DJ10" si="143">IF(AND(DH10&lt;0,DI10&lt;0),((DH10-DI10)/DI10),((DH10-DI10)/ABS(DI10)))</f>
        <v>2.1310329195354877E-2</v>
      </c>
      <c r="DK10" s="333"/>
      <c r="DL10" s="335">
        <v>672769</v>
      </c>
      <c r="DM10" s="331">
        <v>612189</v>
      </c>
      <c r="DN10" s="332">
        <f t="shared" si="56"/>
        <v>9.8956368049736274E-2</v>
      </c>
      <c r="DO10" s="335">
        <v>607041</v>
      </c>
      <c r="DP10" s="331">
        <v>588559</v>
      </c>
      <c r="DQ10" s="332">
        <f t="shared" si="57"/>
        <v>3.1402119413686647E-2</v>
      </c>
      <c r="DR10" s="335">
        <v>668667</v>
      </c>
      <c r="DS10" s="331">
        <v>575972</v>
      </c>
      <c r="DT10" s="332">
        <f t="shared" si="58"/>
        <v>0.1609366427534672</v>
      </c>
      <c r="DU10" s="335">
        <v>907081</v>
      </c>
      <c r="DV10" s="331">
        <v>778050</v>
      </c>
      <c r="DW10" s="332">
        <f t="shared" si="59"/>
        <v>0.16583895636527216</v>
      </c>
      <c r="DX10" s="335">
        <v>1279810</v>
      </c>
      <c r="DY10" s="331">
        <v>1200748</v>
      </c>
      <c r="DZ10" s="332">
        <f t="shared" si="60"/>
        <v>6.5843957266637124E-2</v>
      </c>
      <c r="EA10" s="335">
        <v>1948477</v>
      </c>
      <c r="EB10" s="331">
        <v>1776720</v>
      </c>
      <c r="EC10" s="332">
        <f t="shared" si="61"/>
        <v>9.6670831644828675E-2</v>
      </c>
      <c r="ED10" s="335">
        <v>2855558</v>
      </c>
      <c r="EE10" s="331">
        <v>2554770</v>
      </c>
      <c r="EF10" s="332">
        <f t="shared" si="62"/>
        <v>0.11773584314830689</v>
      </c>
      <c r="EG10" s="333"/>
      <c r="EH10" s="335">
        <v>735097</v>
      </c>
      <c r="EI10" s="331">
        <v>672769</v>
      </c>
      <c r="EJ10" s="332">
        <f t="shared" ref="EJ10" si="144">(EH10-EI10)/ABS(EI10)</f>
        <v>9.2643983298873758E-2</v>
      </c>
      <c r="EK10" s="335">
        <v>719889</v>
      </c>
      <c r="EL10" s="331">
        <v>607041</v>
      </c>
      <c r="EM10" s="332">
        <f t="shared" ref="EM10" si="145">(EK10-EL10)/ABS(EL10)</f>
        <v>0.18589848132168996</v>
      </c>
      <c r="EN10" s="335">
        <v>740581</v>
      </c>
      <c r="EO10" s="331">
        <v>668667</v>
      </c>
      <c r="EP10" s="332">
        <f t="shared" ref="EP10" si="146">(EN10-EO10)/ABS(EO10)</f>
        <v>0.10754830132188369</v>
      </c>
      <c r="EQ10" s="335">
        <v>892099</v>
      </c>
      <c r="ER10" s="331">
        <v>907081</v>
      </c>
      <c r="ES10" s="332">
        <f t="shared" ref="ES10" si="147">(EQ10-ER10)/ABS(ER10)</f>
        <v>-1.6516716809193446E-2</v>
      </c>
      <c r="ET10" s="335">
        <v>1454986</v>
      </c>
      <c r="EU10" s="331">
        <v>1279810</v>
      </c>
      <c r="EV10" s="332">
        <f t="shared" ref="EV10" si="148">(ET10-EU10)/ABS(EU10)</f>
        <v>0.13687656761550543</v>
      </c>
      <c r="EW10" s="335">
        <v>2195567</v>
      </c>
      <c r="EX10" s="331">
        <v>1948477</v>
      </c>
      <c r="EY10" s="332">
        <f t="shared" ref="EY10" si="149">(EW10-EX10)/ABS(EX10)</f>
        <v>0.12681186383005805</v>
      </c>
      <c r="EZ10" s="335">
        <v>3087666</v>
      </c>
      <c r="FA10" s="331">
        <v>2855558</v>
      </c>
      <c r="FB10" s="332">
        <f t="shared" ref="FB10" si="150">(EZ10-FA10)/ABS(FA10)</f>
        <v>8.1282887617761576E-2</v>
      </c>
      <c r="FC10" s="333"/>
      <c r="FD10" s="335">
        <v>787786</v>
      </c>
      <c r="FE10" s="331">
        <v>735097</v>
      </c>
      <c r="FF10" s="332">
        <f t="shared" ref="FF10" si="151">(FD10-FE10)/ABS(FE10)</f>
        <v>7.1676254970432479E-2</v>
      </c>
      <c r="FG10" s="335">
        <v>757398</v>
      </c>
      <c r="FH10" s="331">
        <v>719889</v>
      </c>
      <c r="FI10" s="332">
        <f t="shared" ref="FI10" si="152">(FG10-FH10)/ABS(FH10)</f>
        <v>5.2103866012676955E-2</v>
      </c>
      <c r="FJ10" s="335">
        <v>738949</v>
      </c>
      <c r="FK10" s="331">
        <v>740581</v>
      </c>
      <c r="FL10" s="332">
        <f t="shared" ref="FL10" si="153">(FJ10-FK10)/ABS(FK10)</f>
        <v>-2.2036752225617455E-3</v>
      </c>
      <c r="FM10" s="335">
        <v>935170</v>
      </c>
      <c r="FN10" s="331">
        <v>892099</v>
      </c>
      <c r="FO10" s="332">
        <f t="shared" ref="FO10" si="154">(FM10-FN10)/ABS(FN10)</f>
        <v>4.8280515951704912E-2</v>
      </c>
      <c r="FP10" s="335">
        <v>1545184</v>
      </c>
      <c r="FQ10" s="331">
        <v>1454986</v>
      </c>
      <c r="FR10" s="332">
        <f t="shared" ref="FR10" si="155">(FP10-FQ10)/ABS(FQ10)</f>
        <v>6.1992349067276249E-2</v>
      </c>
      <c r="FS10" s="335">
        <v>2284133</v>
      </c>
      <c r="FT10" s="331">
        <v>2195567</v>
      </c>
      <c r="FU10" s="332">
        <f t="shared" ref="FU10" si="156">(FS10-FT10)/ABS(FT10)</f>
        <v>4.0338554915427316E-2</v>
      </c>
      <c r="FV10" s="335">
        <v>3219303</v>
      </c>
      <c r="FW10" s="331">
        <v>3087666</v>
      </c>
      <c r="FX10" s="332">
        <f t="shared" ref="FX10" si="157">(FV10-FW10)/ABS(FW10)</f>
        <v>4.2633173406709142E-2</v>
      </c>
      <c r="FZ10" s="335">
        <v>761654</v>
      </c>
      <c r="GA10" s="331">
        <v>787786</v>
      </c>
      <c r="GB10" s="332">
        <f t="shared" ref="GB10" si="158">(FZ10-GA10)/ABS(GA10)</f>
        <v>-3.3171445037103987E-2</v>
      </c>
      <c r="GC10" s="335">
        <v>718454</v>
      </c>
      <c r="GD10" s="331">
        <v>757398</v>
      </c>
      <c r="GE10" s="332">
        <f t="shared" ref="GE10" si="159">(GC10-GD10)/ABS(GD10)</f>
        <v>-5.1418144753484961E-2</v>
      </c>
      <c r="GF10" s="335">
        <v>729493</v>
      </c>
      <c r="GG10" s="331">
        <v>738949</v>
      </c>
      <c r="GH10" s="332">
        <f t="shared" ref="GH10" si="160">(GF10-GG10)/ABS(GG10)</f>
        <v>-1.279655294208396E-2</v>
      </c>
      <c r="GI10" s="335">
        <v>994476</v>
      </c>
      <c r="GJ10" s="331">
        <v>935170</v>
      </c>
      <c r="GK10" s="332">
        <f t="shared" ref="GK10" si="161">(GI10-GJ10)/ABS(GJ10)</f>
        <v>6.3417346578696923E-2</v>
      </c>
      <c r="GL10" s="335">
        <v>1480108</v>
      </c>
      <c r="GM10" s="331">
        <v>1545184</v>
      </c>
      <c r="GN10" s="332">
        <f t="shared" ref="GN10" si="162">(GL10-GM10)/ABS(GM10)</f>
        <v>-4.2115372667591688E-2</v>
      </c>
      <c r="GO10" s="335">
        <v>2209601</v>
      </c>
      <c r="GP10" s="331">
        <v>2284133</v>
      </c>
      <c r="GQ10" s="332">
        <f t="shared" ref="GQ10" si="163">(GO10-GP10)/ABS(GP10)</f>
        <v>-3.2630324066067959E-2</v>
      </c>
      <c r="GR10" s="335">
        <v>3204077</v>
      </c>
      <c r="GS10" s="331">
        <v>3219303</v>
      </c>
      <c r="GT10" s="332">
        <f t="shared" ref="GT10" si="164">(GR10-GS10)/ABS(GS10)</f>
        <v>-4.7295951949847528E-3</v>
      </c>
      <c r="GV10" s="335">
        <v>772478</v>
      </c>
      <c r="GW10" s="331">
        <v>761654</v>
      </c>
      <c r="GX10" s="332">
        <f t="shared" ref="GX10" si="165">(GV10-GW10)/ABS(GW10)</f>
        <v>1.4211177253713628E-2</v>
      </c>
      <c r="GY10" s="335">
        <v>784102</v>
      </c>
      <c r="GZ10" s="331">
        <v>718454</v>
      </c>
      <c r="HA10" s="332">
        <f t="shared" ref="HA10" si="166">(GY10-GZ10)/ABS(GZ10)</f>
        <v>9.1373978013902069E-2</v>
      </c>
      <c r="HB10" s="335">
        <v>796743</v>
      </c>
      <c r="HC10" s="331">
        <v>729493</v>
      </c>
      <c r="HD10" s="332">
        <f t="shared" ref="HD10" si="167">(HB10-HC10)/ABS(HC10)</f>
        <v>9.218731365482602E-2</v>
      </c>
      <c r="HE10" s="335">
        <v>1022046</v>
      </c>
      <c r="HF10" s="331">
        <v>994476</v>
      </c>
      <c r="HG10" s="332">
        <f t="shared" ref="HG10" si="168">(HE10-HF10)/ABS(HF10)</f>
        <v>2.7723142639943046E-2</v>
      </c>
      <c r="HH10" s="335">
        <v>1556580</v>
      </c>
      <c r="HI10" s="331">
        <v>1480108</v>
      </c>
      <c r="HJ10" s="332">
        <f t="shared" ref="HJ10" si="169">(HH10-HI10)/ABS(HI10)</f>
        <v>5.1666500012161276E-2</v>
      </c>
      <c r="HK10" s="335">
        <v>2353323</v>
      </c>
      <c r="HL10" s="331">
        <v>2209601</v>
      </c>
      <c r="HM10" s="332">
        <f t="shared" ref="HM10" si="170">(HK10-HL10)/ABS(HL10)</f>
        <v>6.5044322481751224E-2</v>
      </c>
      <c r="HN10" s="335">
        <v>3375369</v>
      </c>
      <c r="HO10" s="331">
        <v>3204077</v>
      </c>
      <c r="HP10" s="332">
        <f t="shared" ref="HP10" si="171">(HN10-HO10)/ABS(HO10)</f>
        <v>5.3460637806145107E-2</v>
      </c>
      <c r="HR10" s="335">
        <v>827906</v>
      </c>
      <c r="HS10" s="331">
        <v>772478</v>
      </c>
      <c r="HT10" s="332">
        <f t="shared" ref="HT10" si="172">(HR10-HS10)/ABS(HS10)</f>
        <v>7.1753499776045407E-2</v>
      </c>
      <c r="HU10" s="335">
        <v>852796</v>
      </c>
      <c r="HV10" s="331">
        <v>784102</v>
      </c>
      <c r="HW10" s="332">
        <f t="shared" ref="HW10" si="173">(HU10-HV10)/ABS(HV10)</f>
        <v>8.7608499914551927E-2</v>
      </c>
      <c r="HX10" s="335">
        <v>796743</v>
      </c>
      <c r="HY10" s="331">
        <v>729493</v>
      </c>
      <c r="HZ10" s="332">
        <f t="shared" ref="HZ10" si="174">(HX10-HY10)/ABS(HY10)</f>
        <v>9.218731365482602E-2</v>
      </c>
      <c r="IA10" s="335">
        <v>1022046</v>
      </c>
      <c r="IB10" s="331">
        <v>994476</v>
      </c>
      <c r="IC10" s="332">
        <f t="shared" ref="IC10" si="175">(IA10-IB10)/ABS(IB10)</f>
        <v>2.7723142639943046E-2</v>
      </c>
      <c r="ID10" s="335">
        <v>1680702</v>
      </c>
      <c r="IE10" s="331">
        <v>1556580</v>
      </c>
      <c r="IF10" s="332">
        <f t="shared" ref="IF10" si="176">(ID10-IE10)/ABS(IE10)</f>
        <v>7.9740199668504028E-2</v>
      </c>
      <c r="IG10" s="335">
        <v>2353323</v>
      </c>
      <c r="IH10" s="331">
        <v>2209601</v>
      </c>
      <c r="II10" s="332">
        <f t="shared" ref="II10" si="177">(IG10-IH10)/ABS(IH10)</f>
        <v>6.5044322481751224E-2</v>
      </c>
      <c r="IJ10" s="335">
        <v>3375369</v>
      </c>
      <c r="IK10" s="331">
        <v>3204077</v>
      </c>
      <c r="IL10" s="332">
        <f t="shared" ref="IL10" si="178">(IJ10-IK10)/ABS(IK10)</f>
        <v>5.3460637806145107E-2</v>
      </c>
    </row>
    <row r="11" spans="1:246" s="64" customFormat="1" ht="11.25">
      <c r="A11" s="57" t="s">
        <v>9</v>
      </c>
      <c r="B11" s="59" t="s">
        <v>9</v>
      </c>
      <c r="C11" s="59" t="s">
        <v>248</v>
      </c>
      <c r="D11" s="59" t="s">
        <v>682</v>
      </c>
      <c r="E11" s="431"/>
      <c r="F11" s="60">
        <f>IFERROR(F10/F$7,"")</f>
        <v>0.23433718063545458</v>
      </c>
      <c r="G11" s="60">
        <f>IFERROR(G10/G$7,"")</f>
        <v>0.22902745997225185</v>
      </c>
      <c r="H11" s="61">
        <f>IF((ABS((F11-G11)*10000))&lt;100,(F11-G11)*10000,"N/A")</f>
        <v>53.09720663202733</v>
      </c>
      <c r="I11" s="60">
        <f>IFERROR(I10/I$7,"")</f>
        <v>0.24296126906127938</v>
      </c>
      <c r="J11" s="60">
        <f>IFERROR(J10/J$7,"")</f>
        <v>0.23818050597223406</v>
      </c>
      <c r="K11" s="61">
        <f>IF((ABS((I11-J11)*10000))&lt;100,(I11-J11)*10000,"N/A")</f>
        <v>47.807630890453204</v>
      </c>
      <c r="L11" s="60">
        <f>IFERROR(L10/L$7,"")</f>
        <v>0.23715970355951768</v>
      </c>
      <c r="M11" s="60">
        <f>IFERROR(M10/M$7,"")</f>
        <v>0.24306972392713558</v>
      </c>
      <c r="N11" s="61">
        <f>IF((ABS((L11-M11)*10000))&lt;100,(L11-M11)*10000,"N/A")</f>
        <v>-59.100203676178964</v>
      </c>
      <c r="O11" s="60">
        <f>IFERROR(O10/O$7,"")</f>
        <v>0.25336348023382232</v>
      </c>
      <c r="P11" s="60">
        <f>IFERROR(P10/P$7,"")</f>
        <v>0.25190085807949236</v>
      </c>
      <c r="Q11" s="61">
        <f>IF((ABS((O11-P11)*10000))&lt;100,(O11-P11)*10000,"N/A")</f>
        <v>14.626221543299621</v>
      </c>
      <c r="R11" s="60">
        <f>IFERROR(R10/R$7,"")</f>
        <v>0.23859086971089233</v>
      </c>
      <c r="S11" s="60">
        <f>IFERROR(S10/S$7,"")</f>
        <v>0.23335390819210247</v>
      </c>
      <c r="T11" s="61">
        <f>IF((ABS((R11-S11)*10000))&lt;100,(R11-S11)*10000,"N/A")</f>
        <v>52.369615187898567</v>
      </c>
      <c r="U11" s="60">
        <f>IFERROR(U10/U$7,"")</f>
        <v>0.23810757611308206</v>
      </c>
      <c r="V11" s="60">
        <f>IFERROR(V10/V$7,"")</f>
        <v>0.23656149239674695</v>
      </c>
      <c r="W11" s="61">
        <f>IF((ABS((U11-V11)*10000))&lt;100,(U11-V11)*10000,"N/A")</f>
        <v>15.46083716335106</v>
      </c>
      <c r="X11" s="60">
        <f>IFERROR(X10/X$7,"")</f>
        <v>0.24240447665668366</v>
      </c>
      <c r="Y11" s="60">
        <f>IFERROR(Y10/Y$7,"")</f>
        <v>0.24097399448469967</v>
      </c>
      <c r="Z11" s="61">
        <f>IF((ABS((X11-Y11)*10000))&lt;100,(X11-Y11)*10000,"N/A")</f>
        <v>14.304821719839932</v>
      </c>
      <c r="AA11" s="146"/>
      <c r="AB11" s="60">
        <f>IFERROR(AB10/AB$7,"")</f>
        <v>0.24170060196629745</v>
      </c>
      <c r="AC11" s="60">
        <f t="shared" si="35"/>
        <v>0.23433718063545458</v>
      </c>
      <c r="AD11" s="61">
        <f>IF((ABS((AB11-AC11)*10000))&lt;100,(AB11-AC11)*10000,"N/A")</f>
        <v>73.634213308428613</v>
      </c>
      <c r="AE11" s="60">
        <f>IFERROR(AE10/AE$7,"")</f>
        <v>0.23283202549551035</v>
      </c>
      <c r="AF11" s="60">
        <f t="shared" si="36"/>
        <v>0.24296126906127938</v>
      </c>
      <c r="AG11" s="61" t="str">
        <f>IF((ABS((AE11-AF11)*10000))&lt;100,(AE11-AF11)*10000,"N/A")</f>
        <v>N/A</v>
      </c>
      <c r="AH11" s="60">
        <f>IFERROR(AH10/AH$7,"")</f>
        <v>0.22504863872096048</v>
      </c>
      <c r="AI11" s="60">
        <f t="shared" si="37"/>
        <v>0.23715970355951768</v>
      </c>
      <c r="AJ11" s="61" t="str">
        <f>IF((ABS((AH11-AI11)*10000))&lt;100,(AH11-AI11)*10000,"N/A")</f>
        <v>N/A</v>
      </c>
      <c r="AK11" s="60">
        <f>IFERROR(AK10/AK$7,"")</f>
        <v>0.24154639790076335</v>
      </c>
      <c r="AL11" s="60">
        <f t="shared" si="38"/>
        <v>0.25336348023382232</v>
      </c>
      <c r="AM11" s="61" t="str">
        <f>IF((ABS((AK11-AL11)*10000))&lt;100,(AK11-AL11)*10000,"N/A")</f>
        <v>N/A</v>
      </c>
      <c r="AN11" s="60">
        <f>IFERROR(AN10/AN$7,"")</f>
        <v>0.23731415707911177</v>
      </c>
      <c r="AO11" s="60">
        <f t="shared" si="39"/>
        <v>0.23859086971089233</v>
      </c>
      <c r="AP11" s="61">
        <f>IF((ABS((AN11-AO11)*10000))&lt;100,(AN11-AO11)*10000,"N/A")</f>
        <v>-12.767126317805577</v>
      </c>
      <c r="AQ11" s="60">
        <f>IFERROR(AQ10/AQ$7,"")</f>
        <v>0.23320220147341392</v>
      </c>
      <c r="AR11" s="60">
        <f t="shared" si="40"/>
        <v>0.23810757611308206</v>
      </c>
      <c r="AS11" s="61">
        <f>IF((ABS((AQ11-AR11)*10000))&lt;100,(AQ11-AR11)*10000,"N/A")</f>
        <v>-49.053746396681419</v>
      </c>
      <c r="AT11" s="60">
        <f>IFERROR(AT10/AT$7,"")</f>
        <v>0.23551168193403405</v>
      </c>
      <c r="AU11" s="60">
        <f t="shared" si="41"/>
        <v>0.24240447665668366</v>
      </c>
      <c r="AV11" s="61">
        <f>IF((ABS((AT11-AU11)*10000))&lt;100,(AT11-AU11)*10000,"N/A")</f>
        <v>-68.927947226496144</v>
      </c>
      <c r="AW11" s="62"/>
      <c r="AX11" s="60">
        <f>IFERROR(AX10/AX$7,"")</f>
        <v>0.23319384385601971</v>
      </c>
      <c r="AY11" s="60">
        <f t="shared" si="42"/>
        <v>0.24170060196629745</v>
      </c>
      <c r="AZ11" s="61">
        <f>IF((ABS((AX11-AY11)*10000))&lt;100,(AX11-AY11)*10000,"N/A")</f>
        <v>-85.067581102777339</v>
      </c>
      <c r="BA11" s="60">
        <f>IFERROR(BA10/BA$7,"")</f>
        <v>0.19984884925009186</v>
      </c>
      <c r="BB11" s="60">
        <f t="shared" si="43"/>
        <v>0.23283202549551035</v>
      </c>
      <c r="BC11" s="61" t="str">
        <f>IF((ABS((BA11-BB11)*10000))&lt;100,(BA11-BB11)*10000,"N/A")</f>
        <v>N/A</v>
      </c>
      <c r="BD11" s="60">
        <f>IFERROR(BD10/BD$7,"")</f>
        <v>0.21540058360756212</v>
      </c>
      <c r="BE11" s="60">
        <f t="shared" si="44"/>
        <v>0.22504863872096048</v>
      </c>
      <c r="BF11" s="61">
        <f>IF((ABS((BD11-BE11)*10000))&lt;100,(BD11-BE11)*10000,"N/A")</f>
        <v>-96.480551133983624</v>
      </c>
      <c r="BG11" s="63">
        <f>IFERROR(BG10/BG$7,"")</f>
        <v>0.23354693422476061</v>
      </c>
      <c r="BH11" s="60">
        <f t="shared" si="45"/>
        <v>0.24154639790076335</v>
      </c>
      <c r="BI11" s="61">
        <f>IF((ABS((BG11-BH11)*10000))&lt;100,(BG11-BH11)*10000,"N/A")</f>
        <v>-79.994636760027376</v>
      </c>
      <c r="BJ11" s="60">
        <f>IFERROR(BJ10/BJ$7,"")</f>
        <v>0.21657458647154229</v>
      </c>
      <c r="BK11" s="60">
        <f t="shared" si="46"/>
        <v>0.23731415707911177</v>
      </c>
      <c r="BL11" s="61" t="str">
        <f>IF((ABS((BJ11-BK11)*10000))&lt;100,(BJ11-BK11)*10000,"N/A")</f>
        <v>N/A</v>
      </c>
      <c r="BM11" s="60">
        <f>IFERROR(BM10/BM$7,"")</f>
        <v>0.2161819374094375</v>
      </c>
      <c r="BN11" s="60">
        <f t="shared" si="47"/>
        <v>0.23320220147341392</v>
      </c>
      <c r="BO11" s="61" t="str">
        <f>IF((ABS((BM11-BN11)*10000))&lt;100,(BM11-BN11)*10000,"N/A")</f>
        <v>N/A</v>
      </c>
      <c r="BP11" s="60">
        <f>IFERROR(BP10/BP$7,"")</f>
        <v>0.22103340536160748</v>
      </c>
      <c r="BQ11" s="60">
        <f t="shared" si="48"/>
        <v>0.23551168193403405</v>
      </c>
      <c r="BR11" s="61" t="str">
        <f>IF((ABS((BP11-BQ11)*10000))&lt;100,(BP11-BQ11)*10000,"N/A")</f>
        <v>N/A</v>
      </c>
      <c r="BS11" s="62"/>
      <c r="BT11" s="63">
        <f t="shared" si="49"/>
        <v>0.2242739386926319</v>
      </c>
      <c r="BU11" s="60">
        <f>IFERROR(BU10/BU$7,"")</f>
        <v>0.23319384385601971</v>
      </c>
      <c r="BV11" s="61">
        <f>IF((ABS((BT11-BU11)*10000))&lt;100,(BT11-BU11)*10000,"N/A")</f>
        <v>-89.199051633878085</v>
      </c>
      <c r="BW11" s="63">
        <f t="shared" si="50"/>
        <v>0.18960475283934705</v>
      </c>
      <c r="BX11" s="60">
        <f>IFERROR(BX10/BX$7,"")</f>
        <v>0.19984884925009186</v>
      </c>
      <c r="BY11" s="61">
        <f>IF((ABS((BW11-BX11)*10000))&lt;1000,(BW11-BX11)*10000,"N/A")</f>
        <v>-102.44096410744807</v>
      </c>
      <c r="BZ11" s="63">
        <f t="shared" si="51"/>
        <v>0.21439401647790216</v>
      </c>
      <c r="CA11" s="60">
        <f>IFERROR(CA10/CA$7,"")</f>
        <v>0.21540058360756212</v>
      </c>
      <c r="CB11" s="61">
        <f>IF((ABS((BZ11-CA11)*10000))&lt;1000,(BZ11-CA11)*10000,"N/A")</f>
        <v>-10.065671296599632</v>
      </c>
      <c r="CC11" s="63">
        <f t="shared" si="52"/>
        <v>0.23878228063785184</v>
      </c>
      <c r="CD11" s="60">
        <f>IFERROR(CD10/CD$7,"")</f>
        <v>0.23354693422476061</v>
      </c>
      <c r="CE11" s="61">
        <f>IF((ABS((CC11-CD11)*10000))&lt;1000,(CC11-CD11)*10000,"N/A")</f>
        <v>52.3534641309123</v>
      </c>
      <c r="CF11" s="63">
        <f t="shared" si="53"/>
        <v>0.20701769293331024</v>
      </c>
      <c r="CG11" s="60">
        <f>IFERROR(CG10/CG$7,"")</f>
        <v>0.21657458647154229</v>
      </c>
      <c r="CH11" s="61">
        <f>IF((ABS((CF11-CG11)*10000))&lt;1000,(CF11-CG11)*10000,"N/A")</f>
        <v>-95.568935382320532</v>
      </c>
      <c r="CI11" s="63">
        <f t="shared" si="54"/>
        <v>0.20951984986299585</v>
      </c>
      <c r="CJ11" s="60">
        <f>IFERROR(CJ10/CJ$7,"")</f>
        <v>0.2161819374094375</v>
      </c>
      <c r="CK11" s="61">
        <f>IF((ABS((CI11-CJ11)*10000))&lt;1000,(CI11-CJ11)*10000,"N/A")</f>
        <v>-66.620875464416528</v>
      </c>
      <c r="CL11" s="63">
        <f t="shared" si="55"/>
        <v>0.21781641883786801</v>
      </c>
      <c r="CM11" s="60">
        <f>IFERROR(CM10/CM$7,"")</f>
        <v>0.22103340536160748</v>
      </c>
      <c r="CN11" s="61">
        <f>IF((ABS((CL11-CM11)*10000))&lt;1000,(CL11-CM11)*10000,"N/A")</f>
        <v>-32.169865237394731</v>
      </c>
      <c r="CO11" s="62"/>
      <c r="CP11" s="63">
        <f>IFERROR(CP10/CP$7,"")</f>
        <v>0.20479432051857183</v>
      </c>
      <c r="CQ11" s="60">
        <f>IFERROR(CQ10/CQ$7,"")</f>
        <v>0.2242739386926319</v>
      </c>
      <c r="CR11" s="61">
        <f>IF((ABS((CP11-CQ11)*10000))&lt;1000,(CP11-CQ11)*10000,"N/A")</f>
        <v>-194.79618174060076</v>
      </c>
      <c r="CS11" s="63">
        <f>IFERROR(CS10/CS$7,"")</f>
        <v>0.21027271262477998</v>
      </c>
      <c r="CT11" s="60">
        <f>IFERROR(CT10/CT$7,"")</f>
        <v>0.18960475283934705</v>
      </c>
      <c r="CU11" s="61">
        <f>IF((ABS((CS11-CT11)*10000))&lt;1000,(CS11-CT11)*10000,"N/A")</f>
        <v>206.67959785432927</v>
      </c>
      <c r="CV11" s="63">
        <f>IFERROR(CV10/CV$7,"")</f>
        <v>0.20970798563867379</v>
      </c>
      <c r="CW11" s="60">
        <f>IFERROR(CW10/CW$7,"")</f>
        <v>0.21439401647790216</v>
      </c>
      <c r="CX11" s="61">
        <f>(CV11-CW11)*10000</f>
        <v>-46.860308392283613</v>
      </c>
      <c r="CY11" s="63">
        <f>IFERROR(CY10/CY$7,"")</f>
        <v>0.22700331409375335</v>
      </c>
      <c r="CZ11" s="60">
        <f>IFERROR(CZ10/CZ$7,"")</f>
        <v>0.23878228063785184</v>
      </c>
      <c r="DA11" s="61">
        <f>(CY11-CZ11)*10000</f>
        <v>-117.7896654409849</v>
      </c>
      <c r="DB11" s="63">
        <f>IFERROR(DB10/DB$7,"")</f>
        <v>0.20744348008763863</v>
      </c>
      <c r="DC11" s="60">
        <f>IFERROR(DC10/DC$7,"")</f>
        <v>0.20701769293331024</v>
      </c>
      <c r="DD11" s="61">
        <f>IF((ABS((DB11-DC11)*10000))&lt;1000,(DB11-DC11)*10000,"N/A")</f>
        <v>4.257871543283942</v>
      </c>
      <c r="DE11" s="63">
        <f>IFERROR(DE10/DE$7,"")</f>
        <v>0.20817220487701199</v>
      </c>
      <c r="DF11" s="60">
        <f>IFERROR(DF10/DF$7,"")</f>
        <v>0.20951984986299585</v>
      </c>
      <c r="DG11" s="61">
        <f>(DE11-DF11)*10000</f>
        <v>-13.47644985983859</v>
      </c>
      <c r="DH11" s="63">
        <f>IFERROR(DH10/DH$7,"")</f>
        <v>0.21356774677864029</v>
      </c>
      <c r="DI11" s="60">
        <f>IFERROR(DI10/DI$7,"")</f>
        <v>0.21781641883786801</v>
      </c>
      <c r="DJ11" s="61">
        <f>(DH11-DI11)*10000</f>
        <v>-42.486720592277152</v>
      </c>
      <c r="DK11" s="62"/>
      <c r="DL11" s="63">
        <f>IFERROR(DL10/DL$7,"")</f>
        <v>0.23123071413301327</v>
      </c>
      <c r="DM11" s="60">
        <f>IFERROR(DM10/DM$7,"")</f>
        <v>0.20479432051857183</v>
      </c>
      <c r="DN11" s="61">
        <f>(DL11-DM11)*10000</f>
        <v>264.36393614441442</v>
      </c>
      <c r="DO11" s="63">
        <f>IFERROR(DO10/DO$7,"")</f>
        <v>0.22040212138144674</v>
      </c>
      <c r="DP11" s="60">
        <f>IFERROR(DP10/DP$7,"")</f>
        <v>0.21027271262477998</v>
      </c>
      <c r="DQ11" s="61">
        <f>(DO11-DP11)*10000</f>
        <v>101.29408756666763</v>
      </c>
      <c r="DR11" s="63">
        <f>IFERROR(DR10/DR$7,"")</f>
        <v>0.21302148956742112</v>
      </c>
      <c r="DS11" s="60">
        <f>IFERROR(DS10/DS$7,"")</f>
        <v>0.20970798563867379</v>
      </c>
      <c r="DT11" s="61">
        <f>(DR11-DS11)*10000</f>
        <v>33.135039287473248</v>
      </c>
      <c r="DU11" s="63">
        <f>IFERROR(DU10/DU$7,"")</f>
        <v>0.22867626668280114</v>
      </c>
      <c r="DV11" s="60">
        <f>IFERROR(DV10/DV$7,"")</f>
        <v>0.22700331409375335</v>
      </c>
      <c r="DW11" s="61">
        <f>(DU11-DV11)*10000</f>
        <v>16.729525890477881</v>
      </c>
      <c r="DX11" s="63">
        <f>IFERROR(DX10/DX$7,"")</f>
        <v>0.2259648498337764</v>
      </c>
      <c r="DY11" s="60">
        <f>IFERROR(DY10/DY$7,"")</f>
        <v>0.20744348008763863</v>
      </c>
      <c r="DZ11" s="61">
        <f>(DX11-DY11)*10000</f>
        <v>185.21369746137773</v>
      </c>
      <c r="EA11" s="63">
        <f>IFERROR(EA10/EA$7,"")</f>
        <v>0.22134937352332609</v>
      </c>
      <c r="EB11" s="60">
        <f>IFERROR(EB10/EB$7,"")</f>
        <v>0.20817220487701199</v>
      </c>
      <c r="EC11" s="61">
        <f>(EA11-EB11)*10000</f>
        <v>131.77168646314104</v>
      </c>
      <c r="ED11" s="63">
        <f>IFERROR(ED10/ED$7,"")</f>
        <v>0.22362538766558945</v>
      </c>
      <c r="EE11" s="60">
        <f>IFERROR(EE10/EE$7,"")</f>
        <v>0.21356774677864029</v>
      </c>
      <c r="EF11" s="61">
        <f>(ED11-EE11)*10000</f>
        <v>100.5764088694916</v>
      </c>
      <c r="EG11" s="62"/>
      <c r="EH11" s="63">
        <f>IFERROR(EH10/EH$7,"")</f>
        <v>0.21295030511607158</v>
      </c>
      <c r="EI11" s="60">
        <f>IFERROR(EI10/EI$7,"")</f>
        <v>0.23123071413301327</v>
      </c>
      <c r="EJ11" s="61">
        <f>(EH11-EI11)*10000</f>
        <v>-182.80409016941695</v>
      </c>
      <c r="EK11" s="63">
        <f>IFERROR(EK10/EK$7,"")</f>
        <v>0.20708709527647801</v>
      </c>
      <c r="EL11" s="60">
        <f>IFERROR(EL10/EL$7,"")</f>
        <v>0.22040212138144674</v>
      </c>
      <c r="EM11" s="61">
        <f>(EK11-EL11)*10000</f>
        <v>-133.15026104968734</v>
      </c>
      <c r="EN11" s="63">
        <f>IFERROR(EN10/EN$7,"")</f>
        <v>0.20436416719327341</v>
      </c>
      <c r="EO11" s="60">
        <f>IFERROR(EO10/EO$7,"")</f>
        <v>0.21302148956742112</v>
      </c>
      <c r="EP11" s="61">
        <f>(EN11-EO11)*10000</f>
        <v>-86.573223741477079</v>
      </c>
      <c r="EQ11" s="63">
        <f>IFERROR(EQ10/EQ$7,"")</f>
        <v>0.2025808019220332</v>
      </c>
      <c r="ER11" s="60">
        <f>IFERROR(ER10/ER$7,"")</f>
        <v>0.22867626668280114</v>
      </c>
      <c r="ES11" s="61">
        <f>(EQ11-ER11)*10000</f>
        <v>-260.95464760767936</v>
      </c>
      <c r="ET11" s="63">
        <f>IFERROR(ET10/ET$7,"")</f>
        <v>0.21000841918141538</v>
      </c>
      <c r="EU11" s="60">
        <f>IFERROR(EU10/EU$7,"")</f>
        <v>0.2259648498337764</v>
      </c>
      <c r="EV11" s="61">
        <f>(ET11-EU11)*10000</f>
        <v>-159.56430652361021</v>
      </c>
      <c r="EW11" s="63">
        <f>IFERROR(EW10/EW$7,"")</f>
        <v>0.20807004738507384</v>
      </c>
      <c r="EX11" s="60">
        <f>IFERROR(EX10/EX$7,"")</f>
        <v>0.22134937352332609</v>
      </c>
      <c r="EY11" s="61">
        <f>(EW11-EX11)*10000</f>
        <v>-132.7932613825225</v>
      </c>
      <c r="EZ11" s="63">
        <f>IFERROR(EZ10/EZ$7,"")</f>
        <v>0.20645375514008782</v>
      </c>
      <c r="FA11" s="60">
        <f>IFERROR(FA10/FA$7,"")</f>
        <v>0.22362538766558945</v>
      </c>
      <c r="FB11" s="61">
        <f>(EZ11-FA11)*10000</f>
        <v>-171.71632525501636</v>
      </c>
      <c r="FC11" s="62"/>
      <c r="FD11" s="63">
        <f>IFERROR(FD10/FD$7,"")</f>
        <v>0.21073353049939222</v>
      </c>
      <c r="FE11" s="60">
        <f>IFERROR(FE10/FE$7,"")</f>
        <v>0.21295030511607158</v>
      </c>
      <c r="FF11" s="61">
        <f>(FD11-FE11)*10000</f>
        <v>-22.167746166793513</v>
      </c>
      <c r="FG11" s="63">
        <f>IFERROR(FG10/FG$7,"")</f>
        <v>0.20976207699900409</v>
      </c>
      <c r="FH11" s="60">
        <f>IFERROR(FH10/FH$7,"")</f>
        <v>0.20708709527647801</v>
      </c>
      <c r="FI11" s="61">
        <f>(FG11-FH11)*10000</f>
        <v>26.749817225260873</v>
      </c>
      <c r="FJ11" s="63">
        <f>IFERROR(FJ10/FJ$7,"")</f>
        <v>0.19872286869132363</v>
      </c>
      <c r="FK11" s="60">
        <f>IFERROR(FK10/FK$7,"")</f>
        <v>0.20436416719327341</v>
      </c>
      <c r="FL11" s="61">
        <f>(FJ11-FK11)*10000</f>
        <v>-56.412985019497761</v>
      </c>
      <c r="FM11" s="63">
        <f>IFERROR(FM10/FM$7,"")</f>
        <v>0.21314581127238366</v>
      </c>
      <c r="FN11" s="60">
        <f>IFERROR(FN10/FN$7,"")</f>
        <v>0.2025808019220332</v>
      </c>
      <c r="FO11" s="61">
        <f>(FM11-FN11)*10000</f>
        <v>105.65009350350458</v>
      </c>
      <c r="FP11" s="63">
        <f>IFERROR(FP10/FP$7,"")</f>
        <v>0.21025623440955377</v>
      </c>
      <c r="FQ11" s="60">
        <f>IFERROR(FQ10/FQ$7,"")</f>
        <v>0.21000841918141538</v>
      </c>
      <c r="FR11" s="61">
        <f>(FP11-FQ11)*10000</f>
        <v>2.4781522813838164</v>
      </c>
      <c r="FS11" s="63">
        <f>IFERROR(FS10/FS$7,"")</f>
        <v>0.20638123623113425</v>
      </c>
      <c r="FT11" s="60">
        <f>IFERROR(FT10/FT$7,"")</f>
        <v>0.20807004738507384</v>
      </c>
      <c r="FU11" s="61">
        <f>(FS11-FT11)*10000</f>
        <v>-16.888111539395958</v>
      </c>
      <c r="FV11" s="63">
        <f>IFERROR(FV10/FV$7,"")</f>
        <v>0.20830160683190846</v>
      </c>
      <c r="FW11" s="60">
        <f>IFERROR(FW10/FW$7,"")</f>
        <v>0.20645375514008782</v>
      </c>
      <c r="FX11" s="61">
        <f>(FV11-FW11)*10000</f>
        <v>18.478516918206399</v>
      </c>
      <c r="FZ11" s="63">
        <f>IFERROR(FZ10/FZ$7,"")</f>
        <v>0.19862723263764837</v>
      </c>
      <c r="GA11" s="60">
        <f>IFERROR(GA10/GA$7,"")</f>
        <v>0.21073353049939222</v>
      </c>
      <c r="GB11" s="61">
        <f>(FZ11-GA11)*10000</f>
        <v>-121.06297861743859</v>
      </c>
      <c r="GC11" s="63">
        <f>IFERROR(GC10/GC$7,"")</f>
        <v>0.19947857376876219</v>
      </c>
      <c r="GD11" s="60">
        <f>IFERROR(GD10/GD$7,"")</f>
        <v>0.20976207699900409</v>
      </c>
      <c r="GE11" s="61">
        <f>(GC11-GD11)*10000</f>
        <v>-102.83503230241908</v>
      </c>
      <c r="GF11" s="63">
        <f>IFERROR(GF10/GF$7,"")</f>
        <v>0.19119749226160365</v>
      </c>
      <c r="GG11" s="60">
        <f>IFERROR(GG10/GG$7,"")</f>
        <v>0.19872286869132363</v>
      </c>
      <c r="GH11" s="61">
        <f>(GF11-GG11)*10000</f>
        <v>-75.253764297199822</v>
      </c>
      <c r="GI11" s="63">
        <f>IFERROR(GI10/GI$7,"")</f>
        <v>0.21672721154807983</v>
      </c>
      <c r="GJ11" s="60">
        <f>IFERROR(GJ10/GJ$7,"")</f>
        <v>0.21314581127238366</v>
      </c>
      <c r="GK11" s="61">
        <f>(GI11-GJ11)*10000</f>
        <v>35.814002756961727</v>
      </c>
      <c r="GL11" s="63">
        <f>IFERROR(GL10/GL$7,"")</f>
        <v>0.19903956967557573</v>
      </c>
      <c r="GM11" s="60">
        <f>IFERROR(GM10/GM$7,"")</f>
        <v>0.21025623440955377</v>
      </c>
      <c r="GN11" s="61">
        <f>(GL11-GM11)*10000</f>
        <v>-112.16664733978033</v>
      </c>
      <c r="GO11" s="63">
        <f>IFERROR(GO10/GO$7,"")</f>
        <v>0.19638034988677205</v>
      </c>
      <c r="GP11" s="60">
        <f>IFERROR(GP10/GP$7,"")</f>
        <v>0.20638123623113425</v>
      </c>
      <c r="GQ11" s="61">
        <f>(GO11-GP11)*10000</f>
        <v>-100.00886344362192</v>
      </c>
      <c r="GR11" s="63">
        <f>IFERROR(GR10/GR$7,"")</f>
        <v>0.20227443423072886</v>
      </c>
      <c r="GS11" s="60">
        <f>IFERROR(GS10/GS$7,"")</f>
        <v>0.20830160683190846</v>
      </c>
      <c r="GT11" s="61">
        <f>(GR11-GS11)*10000</f>
        <v>-60.271726011796034</v>
      </c>
      <c r="GV11" s="63">
        <f>IFERROR(GV10/GV$7,"")</f>
        <v>0.19724296275793604</v>
      </c>
      <c r="GW11" s="60">
        <f>IFERROR(GW10/GW$7,"")</f>
        <v>0.19862723263764837</v>
      </c>
      <c r="GX11" s="61">
        <f>(GV11-GW11)*10000</f>
        <v>-13.842698797123242</v>
      </c>
      <c r="GY11" s="63">
        <f>IFERROR(GY10/GY$7,"")</f>
        <v>0.20429894322921782</v>
      </c>
      <c r="GZ11" s="60">
        <f>IFERROR(GZ10/GZ$7,"")</f>
        <v>0.19947857376876219</v>
      </c>
      <c r="HA11" s="61">
        <f>(GY11-GZ11)*10000</f>
        <v>48.203694604556368</v>
      </c>
      <c r="HB11" s="63">
        <f>IFERROR(HB10/HB$7,"")</f>
        <v>0.20053010381598235</v>
      </c>
      <c r="HC11" s="60">
        <f>IFERROR(HC10/HC$7,"")</f>
        <v>0.19119749226160365</v>
      </c>
      <c r="HD11" s="61">
        <f>(HB11-HC11)*10000</f>
        <v>93.326115543786997</v>
      </c>
      <c r="HE11" s="63">
        <f>IFERROR(HE10/HE$7,"")</f>
        <v>0.21755954306889047</v>
      </c>
      <c r="HF11" s="60">
        <f>IFERROR(HF10/HF$7,"")</f>
        <v>0.21672721154807983</v>
      </c>
      <c r="HG11" s="61">
        <f>(HE11-HF11)*10000</f>
        <v>8.3233152081063633</v>
      </c>
      <c r="HH11" s="63">
        <f>IFERROR(HH10/HH$7,"")</f>
        <v>0.20073529952255439</v>
      </c>
      <c r="HI11" s="60">
        <f>IFERROR(HI10/HI$7,"")</f>
        <v>0.19903956967557573</v>
      </c>
      <c r="HJ11" s="61">
        <f>(HH11-HI11)*10000</f>
        <v>16.957298469786608</v>
      </c>
      <c r="HK11" s="63">
        <f>IFERROR(HK10/HK$7,"")</f>
        <v>0.20066578128897064</v>
      </c>
      <c r="HL11" s="60">
        <f>IFERROR(HL10/HL$7,"")</f>
        <v>0.19638034988677205</v>
      </c>
      <c r="HM11" s="61">
        <f>(HK11-HL11)*10000</f>
        <v>42.854314021985864</v>
      </c>
      <c r="HN11" s="63">
        <f>IFERROR(HN10/HN$7,"")</f>
        <v>0.20549752635423132</v>
      </c>
      <c r="HO11" s="60">
        <f>IFERROR(HO10/HO$7,"")</f>
        <v>0.20227443423072886</v>
      </c>
      <c r="HP11" s="61">
        <f>(HN11-HO11)*10000</f>
        <v>32.230921235024688</v>
      </c>
      <c r="HR11" s="63">
        <f>IFERROR(HR10/HR$7,"")</f>
        <v>0.20519626847378852</v>
      </c>
      <c r="HS11" s="60">
        <f>IFERROR(HS10/HS$7,"")</f>
        <v>0.19724296275793604</v>
      </c>
      <c r="HT11" s="61">
        <f>(HR11-HS11)*10000</f>
        <v>79.533057158524826</v>
      </c>
      <c r="HU11" s="63">
        <f>IFERROR(HU10/HU$7,"")</f>
        <v>0.20796691632730849</v>
      </c>
      <c r="HV11" s="60">
        <f>IFERROR(HV10/HV$7,"")</f>
        <v>0.20429894322921782</v>
      </c>
      <c r="HW11" s="61">
        <f>(HU11-HV11)*10000</f>
        <v>36.679730980906655</v>
      </c>
      <c r="HX11" s="63">
        <f>IFERROR(HX10/HX$7,"")</f>
        <v>0.20053010381598235</v>
      </c>
      <c r="HY11" s="60">
        <f>IFERROR(HY10/HY$7,"")</f>
        <v>0.19119749226160365</v>
      </c>
      <c r="HZ11" s="61">
        <f>(HX11-HY11)*10000</f>
        <v>93.326115543786997</v>
      </c>
      <c r="IA11" s="63">
        <f>IFERROR(IA10/IA$7,"")</f>
        <v>0.21755954306889047</v>
      </c>
      <c r="IB11" s="60">
        <f>IFERROR(IB10/IB$7,"")</f>
        <v>0.21672721154807983</v>
      </c>
      <c r="IC11" s="61">
        <f>(IA11-IB11)*10000</f>
        <v>8.3233152081063633</v>
      </c>
      <c r="ID11" s="63">
        <f>IFERROR(ID10/ID$7,"")</f>
        <v>0.2065928192763028</v>
      </c>
      <c r="IE11" s="60">
        <f>IFERROR(IE10/IE$7,"")</f>
        <v>0.20073529952255439</v>
      </c>
      <c r="IF11" s="61">
        <f>(ID11-IE11)*10000</f>
        <v>58.575197537484023</v>
      </c>
      <c r="IG11" s="63">
        <f>IFERROR(IG10/IG$7,"")</f>
        <v>0.20066578128897064</v>
      </c>
      <c r="IH11" s="60">
        <f>IFERROR(IH10/IH$7,"")</f>
        <v>0.19638034988677205</v>
      </c>
      <c r="II11" s="61">
        <f>(IG11-IH11)*10000</f>
        <v>42.854314021985864</v>
      </c>
      <c r="IJ11" s="63">
        <f>IFERROR(IJ10/IJ$7,"")</f>
        <v>0.20549752635423132</v>
      </c>
      <c r="IK11" s="60">
        <f>IFERROR(IK10/IK$7,"")</f>
        <v>0.20227443423072886</v>
      </c>
      <c r="IL11" s="61">
        <f>(IJ11-IK11)*10000</f>
        <v>32.230921235024688</v>
      </c>
    </row>
    <row r="12" spans="1:246" outlineLevel="1">
      <c r="A12" s="42" t="s">
        <v>10</v>
      </c>
      <c r="B12" s="43" t="s">
        <v>10</v>
      </c>
      <c r="C12" s="43" t="s">
        <v>11</v>
      </c>
      <c r="D12" s="43" t="s">
        <v>683</v>
      </c>
      <c r="E12" s="429"/>
      <c r="F12" s="44">
        <v>-495228</v>
      </c>
      <c r="G12" s="44">
        <v>-459245</v>
      </c>
      <c r="H12" s="45">
        <f>IF((ABS((F12/G12)-1))&lt;100%,(F12/G12)-1,"N/A")</f>
        <v>7.8352513364326137E-2</v>
      </c>
      <c r="I12" s="44">
        <v>-477227</v>
      </c>
      <c r="J12" s="44">
        <v>-428503</v>
      </c>
      <c r="K12" s="45">
        <f>IF((ABS((I12/J12)-1))&lt;100%,(I12/J12)-1,"N/A")</f>
        <v>0.11370748862901769</v>
      </c>
      <c r="L12" s="44">
        <v>-500941</v>
      </c>
      <c r="M12" s="44">
        <v>-430980</v>
      </c>
      <c r="N12" s="45">
        <f>IF((ABS((L12/M12)-1))&lt;100%,(L12/M12)-1,"N/A")</f>
        <v>0.16233003851686845</v>
      </c>
      <c r="O12" s="44">
        <v>-524175</v>
      </c>
      <c r="P12" s="44">
        <v>-470820</v>
      </c>
      <c r="Q12" s="45">
        <f>IF((ABS((O12/P12)-1))&lt;100%,(O12/P12)-1,"N/A")</f>
        <v>0.11332356314515102</v>
      </c>
      <c r="R12" s="44">
        <v>-972455</v>
      </c>
      <c r="S12" s="44">
        <v>-886415</v>
      </c>
      <c r="T12" s="45">
        <f>IF((ABS((R12/S12)-1))&lt;100%,(R12/S12)-1,"N/A")</f>
        <v>9.7065144430092065E-2</v>
      </c>
      <c r="U12" s="44">
        <v>-1473396</v>
      </c>
      <c r="V12" s="44">
        <v>-1317394</v>
      </c>
      <c r="W12" s="45">
        <f>IF((ABS((U12/V12)-1))&lt;100%,(U12/V12)-1,"N/A")</f>
        <v>0.1184171174303208</v>
      </c>
      <c r="X12" s="44">
        <v>-1997571</v>
      </c>
      <c r="Y12" s="44">
        <v>-1788214</v>
      </c>
      <c r="Z12" s="45">
        <f>IF((ABS((X12/Y12)-1))&lt;100%,(X12/Y12)-1,"N/A")</f>
        <v>0.11707603228696351</v>
      </c>
      <c r="AA12" s="143"/>
      <c r="AB12" s="44">
        <v>-514790</v>
      </c>
      <c r="AC12" s="44">
        <f t="shared" si="35"/>
        <v>-495228</v>
      </c>
      <c r="AD12" s="45">
        <f>IF((ABS((AB12/AC12)-1))&lt;100%,(AB12/AC12)-1,"N/A")</f>
        <v>3.950099752033398E-2</v>
      </c>
      <c r="AE12" s="44">
        <v>-518834</v>
      </c>
      <c r="AF12" s="44">
        <f t="shared" si="36"/>
        <v>-477227</v>
      </c>
      <c r="AG12" s="45">
        <f>IF((ABS((AE12/AF12)-1))&lt;100%,(AE12/AF12)-1,"N/A")</f>
        <v>8.7184924574678302E-2</v>
      </c>
      <c r="AH12" s="44">
        <v>-519029</v>
      </c>
      <c r="AI12" s="44">
        <f t="shared" si="37"/>
        <v>-500941</v>
      </c>
      <c r="AJ12" s="45">
        <f>IF((ABS((AH12/AI12)-1))&lt;100%,(AH12/AI12)-1,"N/A")</f>
        <v>3.6108044659949989E-2</v>
      </c>
      <c r="AK12" s="44">
        <v>-521715</v>
      </c>
      <c r="AL12" s="44">
        <f t="shared" si="38"/>
        <v>-524175</v>
      </c>
      <c r="AM12" s="45">
        <f>IF((ABS((AK12/AL12)-1))&lt;100%,(AK12/AL12)-1,"N/A")</f>
        <v>-4.6930891400772667E-3</v>
      </c>
      <c r="AN12" s="44">
        <v>-1033624</v>
      </c>
      <c r="AO12" s="44">
        <f t="shared" si="39"/>
        <v>-972455</v>
      </c>
      <c r="AP12" s="45">
        <f>IF((ABS((AN12/AO12)-1))&lt;100%,(AN12/AO12)-1,"N/A")</f>
        <v>6.2901625268007244E-2</v>
      </c>
      <c r="AQ12" s="44">
        <v>-1552653</v>
      </c>
      <c r="AR12" s="44">
        <f t="shared" si="40"/>
        <v>-1473396</v>
      </c>
      <c r="AS12" s="45">
        <f>IF((ABS((AQ12/AR12)-1))&lt;100%,(AQ12/AR12)-1,"N/A")</f>
        <v>5.3792055903504554E-2</v>
      </c>
      <c r="AT12" s="44">
        <v>-2074368</v>
      </c>
      <c r="AU12" s="44">
        <f t="shared" si="41"/>
        <v>-1997571</v>
      </c>
      <c r="AV12" s="45">
        <f>IF((ABS((AT12/AU12)-1))&lt;100%,(AT12/AU12)-1,"N/A")</f>
        <v>3.8445191685301694E-2</v>
      </c>
      <c r="AW12" s="46"/>
      <c r="AX12" s="44">
        <v>-464446</v>
      </c>
      <c r="AY12" s="44">
        <f t="shared" si="42"/>
        <v>-514790</v>
      </c>
      <c r="AZ12" s="45">
        <f>IF((ABS((AX12/AY12)-1))&lt;100%,(AX12/AY12)-1,"N/A")</f>
        <v>-9.7795217467316786E-2</v>
      </c>
      <c r="BA12" s="44">
        <v>-349939</v>
      </c>
      <c r="BB12" s="44">
        <f t="shared" si="43"/>
        <v>-518834</v>
      </c>
      <c r="BC12" s="45">
        <f>IF((ABS((BA12/BB12)-1))&lt;100%,(BA12/BB12)-1,"N/A")</f>
        <v>-0.32552801088594807</v>
      </c>
      <c r="BD12" s="44">
        <v>-434340</v>
      </c>
      <c r="BE12" s="44">
        <f t="shared" si="44"/>
        <v>-519029</v>
      </c>
      <c r="BF12" s="45">
        <f>IF((ABS((BD12/BE12)-1))&lt;100%,(BD12/BE12)-1,"N/A")</f>
        <v>-0.16316814667388524</v>
      </c>
      <c r="BG12" s="48">
        <v>-449490</v>
      </c>
      <c r="BH12" s="44">
        <f t="shared" si="45"/>
        <v>-521715</v>
      </c>
      <c r="BI12" s="45">
        <f>IF((ABS((BG12/BH12)-1))&lt;100%,(BG12/BH12)-1,"N/A")</f>
        <v>-0.13843765274143927</v>
      </c>
      <c r="BJ12" s="44">
        <v>-814385</v>
      </c>
      <c r="BK12" s="44">
        <f t="shared" si="46"/>
        <v>-1033624</v>
      </c>
      <c r="BL12" s="45">
        <f>IF((ABS((BJ12/BK12)-1))&lt;100%,(BJ12/BK12)-1,"N/A")</f>
        <v>-0.21210711051600972</v>
      </c>
      <c r="BM12" s="44">
        <v>-1248725</v>
      </c>
      <c r="BN12" s="44">
        <f t="shared" si="47"/>
        <v>-1552653</v>
      </c>
      <c r="BO12" s="45">
        <f>IF((ABS((BM12/BN12)-1))&lt;100%,(BM12/BN12)-1,"N/A")</f>
        <v>-0.19574753663568101</v>
      </c>
      <c r="BP12" s="44">
        <v>-1698215</v>
      </c>
      <c r="BQ12" s="44">
        <f t="shared" si="48"/>
        <v>-2074368</v>
      </c>
      <c r="BR12" s="45">
        <f>IF((ABS((BP12/BQ12)-1))&lt;100%,(BP12/BQ12)-1,"N/A")</f>
        <v>-0.18133378455510307</v>
      </c>
      <c r="BS12" s="46"/>
      <c r="BT12" s="48">
        <f t="shared" si="49"/>
        <v>-457885</v>
      </c>
      <c r="BU12" s="44">
        <v>-464446</v>
      </c>
      <c r="BV12" s="45">
        <f>IF((ABS((BT12/BU12)-1))&lt;100%,(BT12/BU12)-1,"N/A")</f>
        <v>-1.4126507710261249E-2</v>
      </c>
      <c r="BW12" s="48">
        <f t="shared" si="50"/>
        <v>-359085</v>
      </c>
      <c r="BX12" s="44">
        <v>-349939</v>
      </c>
      <c r="BY12" s="45">
        <f>IF((ABS((BW12/BX12)-1))&lt;100%,(BW12/BX12)-1,"N/A")</f>
        <v>2.6135983700016352E-2</v>
      </c>
      <c r="BZ12" s="48">
        <f t="shared" si="51"/>
        <v>-441272</v>
      </c>
      <c r="CA12" s="44">
        <v>-434340</v>
      </c>
      <c r="CB12" s="45">
        <f>IF((ABS((BZ12/CA12)-1))&lt;100%,(BZ12/CA12)-1,"N/A")</f>
        <v>1.5959847124372706E-2</v>
      </c>
      <c r="CC12" s="48">
        <f t="shared" si="52"/>
        <v>-469016</v>
      </c>
      <c r="CD12" s="44">
        <v>-449490</v>
      </c>
      <c r="CE12" s="45">
        <f>IF((ABS((CC12/CD12)-1))&lt;100%,(CC12/CD12)-1,"N/A")</f>
        <v>4.3440343500411593E-2</v>
      </c>
      <c r="CF12" s="48">
        <f t="shared" si="53"/>
        <v>-816970</v>
      </c>
      <c r="CG12" s="44">
        <v>-814385</v>
      </c>
      <c r="CH12" s="45">
        <f>IF((ABS((CF12/CG12)-1))&lt;100%,(CF12/CG12)-1,"N/A")</f>
        <v>3.1741743769837516E-3</v>
      </c>
      <c r="CI12" s="48">
        <f t="shared" si="54"/>
        <v>-1258242</v>
      </c>
      <c r="CJ12" s="44">
        <v>-1248725</v>
      </c>
      <c r="CK12" s="45">
        <f>IF((ABS((CI12/CJ12)-1))&lt;100%,(CI12/CJ12)-1,"N/A")</f>
        <v>7.6213738012773646E-3</v>
      </c>
      <c r="CL12" s="48">
        <f t="shared" si="55"/>
        <v>-1727258</v>
      </c>
      <c r="CM12" s="44">
        <v>-1698215</v>
      </c>
      <c r="CN12" s="45">
        <f>IF((ABS((CL12/CM12)-1))&lt;100%,(CL12/CM12)-1,"N/A")</f>
        <v>1.7102074825625646E-2</v>
      </c>
      <c r="CO12" s="46"/>
      <c r="CP12" s="48">
        <v>-460079</v>
      </c>
      <c r="CQ12" s="44">
        <v>-457885</v>
      </c>
      <c r="CR12" s="45">
        <f>IF((ABS((CP12/CQ12)-1))&lt;100%,(CP12/CQ12)-1,"N/A")</f>
        <v>4.7915961431364007E-3</v>
      </c>
      <c r="CS12" s="48">
        <v>-401169</v>
      </c>
      <c r="CT12" s="44">
        <v>-359085</v>
      </c>
      <c r="CU12" s="45">
        <f>IF((ABS((CS12/CT12)-1))&lt;100%,(CS12/CT12)-1,"N/A")</f>
        <v>0.11719787793976355</v>
      </c>
      <c r="CV12" s="48">
        <v>-448440</v>
      </c>
      <c r="CW12" s="44">
        <v>-441272</v>
      </c>
      <c r="CX12" s="45">
        <f>IF(AND(CV12&lt;0,CW12&lt;0),((CV12-CW12)/CW12),((CV12-CW12)/ABS(CW12)))</f>
        <v>1.6243949310176038E-2</v>
      </c>
      <c r="CY12" s="48">
        <v>-470256</v>
      </c>
      <c r="CZ12" s="44">
        <v>-469016</v>
      </c>
      <c r="DA12" s="45">
        <f>IF(AND(CY12&lt;0,CZ12&lt;0),((CY12-CZ12)/CZ12),((CY12-CZ12)/ABS(CZ12)))</f>
        <v>2.643833046207379E-3</v>
      </c>
      <c r="DB12" s="48">
        <v>-861248</v>
      </c>
      <c r="DC12" s="44">
        <v>-816970</v>
      </c>
      <c r="DD12" s="45">
        <f>IF((ABS((DB12/DC12)-1))&lt;100%,(DB12/DC12)-1,"N/A")</f>
        <v>5.4197828561636241E-2</v>
      </c>
      <c r="DE12" s="48">
        <v>-1309688</v>
      </c>
      <c r="DF12" s="44">
        <v>-1258242</v>
      </c>
      <c r="DG12" s="45">
        <f>IF(AND(DE12&lt;0,DF12&lt;0),((DE12-DF12)/DF12),((DE12-DF12)/ABS(DF12)))</f>
        <v>4.0887206117742055E-2</v>
      </c>
      <c r="DH12" s="48">
        <v>-1779944</v>
      </c>
      <c r="DI12" s="44">
        <v>-1727258</v>
      </c>
      <c r="DJ12" s="45">
        <f>IF(AND(DH12&lt;0,DI12&lt;0),((DH12-DI12)/DI12),((DH12-DI12)/ABS(DI12)))</f>
        <v>3.0502681128123304E-2</v>
      </c>
      <c r="DK12" s="46"/>
      <c r="DL12" s="48">
        <v>-457075</v>
      </c>
      <c r="DM12" s="44">
        <v>-460079</v>
      </c>
      <c r="DN12" s="45">
        <f t="shared" ref="DN12:DN14" si="179">IF(AND(DL12&lt;0,DM12&lt;0),((DL12-DM12)/DM12),((DL12-DM12)/ABS(DM12)))</f>
        <v>-6.5293134439954881E-3</v>
      </c>
      <c r="DO12" s="48">
        <v>-425747</v>
      </c>
      <c r="DP12" s="44">
        <v>-401169</v>
      </c>
      <c r="DQ12" s="45">
        <f t="shared" ref="DQ12:DQ14" si="180">IF(AND(DO12&lt;0,DP12&lt;0),((DO12-DP12)/DP12),((DO12-DP12)/ABS(DP12)))</f>
        <v>6.1265950260364084E-2</v>
      </c>
      <c r="DR12" s="48">
        <v>-467858</v>
      </c>
      <c r="DS12" s="44">
        <v>-448440</v>
      </c>
      <c r="DT12" s="45">
        <f t="shared" ref="DT12:DT14" si="181">IF(AND(DR12&lt;0,DS12&lt;0),((DR12-DS12)/DS12),((DR12-DS12)/ABS(DS12)))</f>
        <v>4.3301222014093303E-2</v>
      </c>
      <c r="DU12" s="48">
        <v>-540758</v>
      </c>
      <c r="DV12" s="44">
        <v>-470256</v>
      </c>
      <c r="DW12" s="45">
        <f t="shared" ref="DW12:DW14" si="182">IF(AND(DU12&lt;0,DV12&lt;0),((DU12-DV12)/DV12),((DU12-DV12)/ABS(DV12)))</f>
        <v>0.14992259535231875</v>
      </c>
      <c r="DX12" s="48">
        <v>-882822</v>
      </c>
      <c r="DY12" s="44">
        <v>-861248</v>
      </c>
      <c r="DZ12" s="45">
        <f t="shared" ref="DZ12:DZ14" si="183">IF(AND(DX12&lt;0,DY12&lt;0),((DX12-DY12)/DY12),((DX12-DY12)/ABS(DY12)))</f>
        <v>2.5049695325852717E-2</v>
      </c>
      <c r="EA12" s="48">
        <v>-1350680</v>
      </c>
      <c r="EB12" s="44">
        <v>-1309688</v>
      </c>
      <c r="EC12" s="45">
        <f t="shared" ref="EC12:EC14" si="184">IF(AND(EA12&lt;0,EB12&lt;0),((EA12-EB12)/EB12),((EA12-EB12)/ABS(EB12)))</f>
        <v>3.1299057485446917E-2</v>
      </c>
      <c r="ED12" s="48">
        <v>-1891438</v>
      </c>
      <c r="EE12" s="44">
        <v>-1779944</v>
      </c>
      <c r="EF12" s="45">
        <f t="shared" ref="EF12:EF14" si="185">IF(AND(ED12&lt;0,EE12&lt;0),((ED12-EE12)/EE12),((ED12-EE12)/ABS(EE12)))</f>
        <v>6.2639049318405526E-2</v>
      </c>
      <c r="EG12" s="46"/>
      <c r="EH12" s="48">
        <v>-521130</v>
      </c>
      <c r="EI12" s="44">
        <v>-457075</v>
      </c>
      <c r="EJ12" s="45">
        <f t="shared" ref="EJ12:EJ14" si="186">IF(AND(EH12&lt;0,EI12&lt;0),((EH12-EI12)/EI12),((EH12-EI12)/ABS(EI12)))</f>
        <v>0.14014111469671278</v>
      </c>
      <c r="EK12" s="48">
        <v>-512738</v>
      </c>
      <c r="EL12" s="44">
        <v>-425747</v>
      </c>
      <c r="EM12" s="45">
        <f t="shared" ref="EM12:EM14" si="187">IF(AND(EK12&lt;0,EL12&lt;0),((EK12-EL12)/EL12),((EK12-EL12)/ABS(EL12)))</f>
        <v>0.20432557363880427</v>
      </c>
      <c r="EN12" s="48">
        <v>-547223</v>
      </c>
      <c r="EO12" s="44">
        <v>-467858</v>
      </c>
      <c r="EP12" s="45">
        <f t="shared" ref="EP12:EP14" si="188">IF(AND(EN12&lt;0,EO12&lt;0),((EN12-EO12)/EO12),((EN12-EO12)/ABS(EO12)))</f>
        <v>0.16963480372249701</v>
      </c>
      <c r="EQ12" s="48">
        <v>-595024</v>
      </c>
      <c r="ER12" s="44">
        <v>-540758</v>
      </c>
      <c r="ES12" s="45">
        <f t="shared" ref="ES12:ES14" si="189">IF(AND(EQ12&lt;0,ER12&lt;0),((EQ12-ER12)/ER12),((EQ12-ER12)/ABS(ER12)))</f>
        <v>0.10035172849962461</v>
      </c>
      <c r="ET12" s="48">
        <v>-1033868</v>
      </c>
      <c r="EU12" s="44">
        <v>-882822</v>
      </c>
      <c r="EV12" s="45">
        <f t="shared" ref="EV12:EV14" si="190">IF(AND(ET12&lt;0,EU12&lt;0),((ET12-EU12)/EU12),((ET12-EU12)/ABS(EU12)))</f>
        <v>0.17109451282364962</v>
      </c>
      <c r="EW12" s="48">
        <v>-1581091</v>
      </c>
      <c r="EX12" s="44">
        <v>-1350680</v>
      </c>
      <c r="EY12" s="45">
        <f t="shared" ref="EY12:EY14" si="191">IF(AND(EW12&lt;0,EX12&lt;0),((EW12-EX12)/EX12),((EW12-EX12)/ABS(EX12)))</f>
        <v>0.17058888855983653</v>
      </c>
      <c r="EZ12" s="48">
        <v>-2176115</v>
      </c>
      <c r="FA12" s="44">
        <v>-1891438</v>
      </c>
      <c r="FB12" s="45">
        <f t="shared" ref="FB12:FB14" si="192">IF(AND(EZ12&lt;0,FA12&lt;0),((EZ12-FA12)/FA12),((EZ12-FA12)/ABS(FA12)))</f>
        <v>0.15050823764775795</v>
      </c>
      <c r="FC12" s="46"/>
      <c r="FD12" s="48">
        <v>-606099</v>
      </c>
      <c r="FE12" s="44">
        <v>-521130</v>
      </c>
      <c r="FF12" s="45">
        <f t="shared" ref="FF12:FF14" si="193">IF(AND(FD12&lt;0,FE12&lt;0),((FD12-FE12)/FE12),((FD12-FE12)/ABS(FE12)))</f>
        <v>0.16304760808243624</v>
      </c>
      <c r="FG12" s="48">
        <v>-579867</v>
      </c>
      <c r="FH12" s="44">
        <v>-512738</v>
      </c>
      <c r="FI12" s="45">
        <f t="shared" ref="FI12:FI14" si="194">IF(AND(FG12&lt;0,FH12&lt;0),((FG12-FH12)/FH12),((FG12-FH12)/ABS(FH12)))</f>
        <v>0.13092261544882572</v>
      </c>
      <c r="FJ12" s="48">
        <v>-605311</v>
      </c>
      <c r="FK12" s="44">
        <v>-547223</v>
      </c>
      <c r="FL12" s="45">
        <f t="shared" ref="FL12:FL14" si="195">IF(AND(FJ12&lt;0,FK12&lt;0),((FJ12-FK12)/FK12),((FJ12-FK12)/ABS(FK12)))</f>
        <v>0.10615050902465722</v>
      </c>
      <c r="FM12" s="48">
        <v>-639247</v>
      </c>
      <c r="FN12" s="44">
        <v>-595024</v>
      </c>
      <c r="FO12" s="45">
        <f t="shared" ref="FO12:FO14" si="196">IF(AND(FM12&lt;0,FN12&lt;0),((FM12-FN12)/FN12),((FM12-FN12)/ABS(FN12)))</f>
        <v>7.432137191104897E-2</v>
      </c>
      <c r="FP12" s="48">
        <v>-1185966</v>
      </c>
      <c r="FQ12" s="44">
        <v>-1033868</v>
      </c>
      <c r="FR12" s="45">
        <f t="shared" ref="FR12:FR14" si="197">IF(AND(FP12&lt;0,FQ12&lt;0),((FP12-FQ12)/FQ12),((FP12-FQ12)/ABS(FQ12)))</f>
        <v>0.14711549250000966</v>
      </c>
      <c r="FS12" s="48">
        <v>-1791277</v>
      </c>
      <c r="FT12" s="44">
        <v>-1581091</v>
      </c>
      <c r="FU12" s="45">
        <f t="shared" ref="FU12:FU14" si="198">IF(AND(FS12&lt;0,FT12&lt;0),((FS12-FT12)/FT12),((FS12-FT12)/ABS(FT12)))</f>
        <v>0.13293731986330959</v>
      </c>
      <c r="FV12" s="48">
        <v>-2430524</v>
      </c>
      <c r="FW12" s="44">
        <v>-2176115</v>
      </c>
      <c r="FX12" s="45">
        <f t="shared" ref="FX12:FX14" si="199">IF(AND(FV12&lt;0,FW12&lt;0),((FV12-FW12)/FW12),((FV12-FW12)/ABS(FW12)))</f>
        <v>0.11690972214244193</v>
      </c>
      <c r="FZ12" s="48">
        <v>-641168</v>
      </c>
      <c r="GA12" s="44">
        <v>-606099</v>
      </c>
      <c r="GB12" s="45">
        <f t="shared" ref="GB12:GB14" si="200">IF(AND(FZ12&lt;0,GA12&lt;0),((FZ12-GA12)/GA12),((FZ12-GA12)/ABS(GA12)))</f>
        <v>5.7860184557308292E-2</v>
      </c>
      <c r="GC12" s="48">
        <v>-586911</v>
      </c>
      <c r="GD12" s="44">
        <v>-579867</v>
      </c>
      <c r="GE12" s="45">
        <f t="shared" ref="GE12:GE14" si="201">IF(AND(GC12&lt;0,GD12&lt;0),((GC12-GD12)/GD12),((GC12-GD12)/ABS(GD12)))</f>
        <v>1.2147613159569349E-2</v>
      </c>
      <c r="GF12" s="48">
        <v>-587206</v>
      </c>
      <c r="GG12" s="44">
        <v>-605311</v>
      </c>
      <c r="GH12" s="45">
        <f t="shared" ref="GH12:GH14" si="202">IF(AND(GF12&lt;0,GG12&lt;0),((GF12-GG12)/GG12),((GF12-GG12)/ABS(GG12)))</f>
        <v>-2.9910244485892377E-2</v>
      </c>
      <c r="GI12" s="48">
        <v>-591650</v>
      </c>
      <c r="GJ12" s="44">
        <v>-639247</v>
      </c>
      <c r="GK12" s="45">
        <f t="shared" ref="GK12:GK14" si="203">IF(AND(GI12&lt;0,GJ12&lt;0),((GI12-GJ12)/GJ12),((GI12-GJ12)/ABS(GJ12)))</f>
        <v>-7.4457916892844242E-2</v>
      </c>
      <c r="GL12" s="48">
        <v>-1228079</v>
      </c>
      <c r="GM12" s="44">
        <v>-1185966</v>
      </c>
      <c r="GN12" s="45">
        <f t="shared" ref="GN12:GN14" si="204">IF(AND(GL12&lt;0,GM12&lt;0),((GL12-GM12)/GM12),((GL12-GM12)/ABS(GM12)))</f>
        <v>3.5509449680682245E-2</v>
      </c>
      <c r="GO12" s="48">
        <v>-1815285</v>
      </c>
      <c r="GP12" s="44">
        <v>-1791277</v>
      </c>
      <c r="GQ12" s="45">
        <f t="shared" ref="GQ12:GQ14" si="205">IF(AND(GO12&lt;0,GP12&lt;0),((GO12-GP12)/GP12),((GO12-GP12)/ABS(GP12)))</f>
        <v>1.3402728891176519E-2</v>
      </c>
      <c r="GR12" s="48">
        <v>-2406935</v>
      </c>
      <c r="GS12" s="44">
        <v>-2430524</v>
      </c>
      <c r="GT12" s="45">
        <f t="shared" ref="GT12:GT14" si="206">IF(AND(GR12&lt;0,GS12&lt;0),((GR12-GS12)/GS12),((GR12-GS12)/ABS(GS12)))</f>
        <v>-9.7053145741412133E-3</v>
      </c>
      <c r="GV12" s="48">
        <v>-612738</v>
      </c>
      <c r="GW12" s="44">
        <v>-641168</v>
      </c>
      <c r="GX12" s="45">
        <f t="shared" ref="GX12:GX14" si="207">IF(AND(GV12&lt;0,GW12&lt;0),((GV12-GW12)/GW12),((GV12-GW12)/ABS(GW12)))</f>
        <v>-4.4340952761210792E-2</v>
      </c>
      <c r="GY12" s="48">
        <v>-552705</v>
      </c>
      <c r="GZ12" s="44">
        <v>-586911</v>
      </c>
      <c r="HA12" s="45">
        <f t="shared" ref="HA12:HA14" si="208">IF(AND(GY12&lt;0,GZ12&lt;0),((GY12-GZ12)/GZ12),((GY12-GZ12)/ABS(GZ12)))</f>
        <v>-5.8281408935937473E-2</v>
      </c>
      <c r="HB12" s="48">
        <v>-574265</v>
      </c>
      <c r="HC12" s="44">
        <v>-587206</v>
      </c>
      <c r="HD12" s="45">
        <f t="shared" ref="HD12:HD14" si="209">IF(AND(HB12&lt;0,HC12&lt;0),((HB12-HC12)/HC12),((HB12-HC12)/ABS(HC12)))</f>
        <v>-2.2038262551813164E-2</v>
      </c>
      <c r="HE12" s="48">
        <v>-623224</v>
      </c>
      <c r="HF12" s="44">
        <v>-591650</v>
      </c>
      <c r="HG12" s="45">
        <f t="shared" ref="HG12:HG14" si="210">IF(AND(HE12&lt;0,HF12&lt;0),((HE12-HF12)/HF12),((HE12-HF12)/ABS(HF12)))</f>
        <v>5.3366010310149585E-2</v>
      </c>
      <c r="HH12" s="48">
        <v>-1165443</v>
      </c>
      <c r="HI12" s="44">
        <v>-1228079</v>
      </c>
      <c r="HJ12" s="45">
        <f t="shared" ref="HJ12:HJ14" si="211">IF(AND(HH12&lt;0,HI12&lt;0),((HH12-HI12)/HI12),((HH12-HI12)/ABS(HI12)))</f>
        <v>-5.1003233505336386E-2</v>
      </c>
      <c r="HK12" s="48">
        <v>-1739708</v>
      </c>
      <c r="HL12" s="44">
        <v>-1815285</v>
      </c>
      <c r="HM12" s="45">
        <f t="shared" ref="HM12:HM14" si="212">IF(AND(HK12&lt;0,HL12&lt;0),((HK12-HL12)/HL12),((HK12-HL12)/ABS(HL12)))</f>
        <v>-4.1633682865225022E-2</v>
      </c>
      <c r="HN12" s="48">
        <v>-2362932</v>
      </c>
      <c r="HO12" s="44">
        <v>-2406935</v>
      </c>
      <c r="HP12" s="45">
        <f t="shared" ref="HP12:HP14" si="213">IF(AND(HN12&lt;0,HO12&lt;0),((HN12-HO12)/HO12),((HN12-HO12)/ABS(HO12)))</f>
        <v>-1.8281756673944247E-2</v>
      </c>
      <c r="HR12" s="48">
        <v>-640548</v>
      </c>
      <c r="HS12" s="44">
        <v>-612738</v>
      </c>
      <c r="HT12" s="45">
        <f t="shared" ref="HT12:HT14" si="214">IF(AND(HR12&lt;0,HS12&lt;0),((HR12-HS12)/HS12),((HR12-HS12)/ABS(HS12)))</f>
        <v>4.5386445756587644E-2</v>
      </c>
      <c r="HU12" s="48">
        <v>-594917</v>
      </c>
      <c r="HV12" s="44">
        <v>-552705</v>
      </c>
      <c r="HW12" s="45">
        <f t="shared" ref="HW12:HW14" si="215">IF(AND(HU12&lt;0,HV12&lt;0),((HU12-HV12)/HV12),((HU12-HV12)/ABS(HV12)))</f>
        <v>7.6373472286301008E-2</v>
      </c>
      <c r="HX12" s="48">
        <v>-574265</v>
      </c>
      <c r="HY12" s="44">
        <v>-587206</v>
      </c>
      <c r="HZ12" s="45">
        <f t="shared" ref="HZ12:HZ14" si="216">IF(AND(HX12&lt;0,HY12&lt;0),((HX12-HY12)/HY12),((HX12-HY12)/ABS(HY12)))</f>
        <v>-2.2038262551813164E-2</v>
      </c>
      <c r="IA12" s="48">
        <v>-623224</v>
      </c>
      <c r="IB12" s="44">
        <v>-591650</v>
      </c>
      <c r="IC12" s="45">
        <f t="shared" ref="IC12:IC14" si="217">IF(AND(IA12&lt;0,IB12&lt;0),((IA12-IB12)/IB12),((IA12-IB12)/ABS(IB12)))</f>
        <v>5.3366010310149585E-2</v>
      </c>
      <c r="ID12" s="48">
        <v>-1235465</v>
      </c>
      <c r="IE12" s="44">
        <v>-1165443</v>
      </c>
      <c r="IF12" s="45">
        <f t="shared" ref="IF12:IF14" si="218">IF(AND(ID12&lt;0,IE12&lt;0),((ID12-IE12)/IE12),((ID12-IE12)/ABS(IE12)))</f>
        <v>6.0081874446026105E-2</v>
      </c>
      <c r="IG12" s="48">
        <v>-1739708</v>
      </c>
      <c r="IH12" s="44">
        <v>-1815285</v>
      </c>
      <c r="II12" s="45">
        <f t="shared" ref="II12:II14" si="219">IF(AND(IG12&lt;0,IH12&lt;0),((IG12-IH12)/IH12),((IG12-IH12)/ABS(IH12)))</f>
        <v>-4.1633682865225022E-2</v>
      </c>
      <c r="IJ12" s="48">
        <v>-2362932</v>
      </c>
      <c r="IK12" s="44">
        <v>-2406935</v>
      </c>
      <c r="IL12" s="45">
        <f t="shared" ref="IL12:IL14" si="220">IF(AND(IJ12&lt;0,IK12&lt;0),((IJ12-IK12)/IK12),((IJ12-IK12)/ABS(IK12)))</f>
        <v>-1.8281756673944247E-2</v>
      </c>
    </row>
    <row r="13" spans="1:246" outlineLevel="1">
      <c r="A13" s="42" t="s">
        <v>153</v>
      </c>
      <c r="B13" s="43" t="s">
        <v>197</v>
      </c>
      <c r="C13" s="43" t="s">
        <v>95</v>
      </c>
      <c r="D13" s="43" t="s">
        <v>684</v>
      </c>
      <c r="E13" s="429"/>
      <c r="F13" s="44">
        <v>-54206</v>
      </c>
      <c r="G13" s="44">
        <v>-47298</v>
      </c>
      <c r="H13" s="45">
        <f>IF((ABS((F13/G13)-1))&lt;100%,(F13/G13)-1,"N/A")</f>
        <v>0.14605268721721854</v>
      </c>
      <c r="I13" s="44">
        <v>-58309</v>
      </c>
      <c r="J13" s="44">
        <v>-47000</v>
      </c>
      <c r="K13" s="45">
        <f>IF((ABS((I13/J13)-1))&lt;100%,(I13/J13)-1,"N/A")</f>
        <v>0.24061702127659568</v>
      </c>
      <c r="L13" s="44">
        <v>-51528</v>
      </c>
      <c r="M13" s="44">
        <v>-47621</v>
      </c>
      <c r="N13" s="45">
        <f>IF((ABS((L13/M13)-1))&lt;100%,(L13/M13)-1,"N/A")</f>
        <v>8.2043636210915372E-2</v>
      </c>
      <c r="O13" s="44">
        <v>-51100</v>
      </c>
      <c r="P13" s="44">
        <v>-52105</v>
      </c>
      <c r="Q13" s="45">
        <f>IF((ABS((O13/P13)-1))&lt;100%,(O13/P13)-1,"N/A")</f>
        <v>-1.9287976201900037E-2</v>
      </c>
      <c r="R13" s="44">
        <v>-112515</v>
      </c>
      <c r="S13" s="44">
        <v>-94298</v>
      </c>
      <c r="T13" s="45">
        <f>IF((ABS((R13/S13)-1))&lt;100%,(R13/S13)-1,"N/A")</f>
        <v>0.19318543341322192</v>
      </c>
      <c r="U13" s="44">
        <v>-164043</v>
      </c>
      <c r="V13" s="44">
        <v>-141919</v>
      </c>
      <c r="W13" s="45">
        <f>IF((ABS((U13/V13)-1))&lt;100%,(U13/V13)-1,"N/A")</f>
        <v>0.15589174106356452</v>
      </c>
      <c r="X13" s="44">
        <v>-215143</v>
      </c>
      <c r="Y13" s="44">
        <v>-194024</v>
      </c>
      <c r="Z13" s="45">
        <f>IF((ABS((X13/Y13)-1))&lt;100%,(X13/Y13)-1,"N/A")</f>
        <v>0.10884735908959708</v>
      </c>
      <c r="AA13" s="143"/>
      <c r="AB13" s="44">
        <v>-53560</v>
      </c>
      <c r="AC13" s="44">
        <f t="shared" si="35"/>
        <v>-54206</v>
      </c>
      <c r="AD13" s="45">
        <f>IF((ABS((AB13/AC13)-1))&lt;100%,(AB13/AC13)-1,"N/A")</f>
        <v>-1.1917499907759255E-2</v>
      </c>
      <c r="AE13" s="44">
        <v>-52925</v>
      </c>
      <c r="AF13" s="44">
        <f t="shared" si="36"/>
        <v>-58309</v>
      </c>
      <c r="AG13" s="45">
        <f>IF((ABS((AE13/AF13)-1))&lt;100%,(AE13/AF13)-1,"N/A")</f>
        <v>-9.2335660018179055E-2</v>
      </c>
      <c r="AH13" s="44">
        <v>-53497</v>
      </c>
      <c r="AI13" s="44">
        <f t="shared" si="37"/>
        <v>-51528</v>
      </c>
      <c r="AJ13" s="45">
        <f>IF((ABS((AH13/AI13)-1))&lt;100%,(AH13/AI13)-1,"N/A")</f>
        <v>3.8212234125135858E-2</v>
      </c>
      <c r="AK13" s="44">
        <v>-59767</v>
      </c>
      <c r="AL13" s="44">
        <f t="shared" si="38"/>
        <v>-51100</v>
      </c>
      <c r="AM13" s="45">
        <f>IF((ABS((AK13/AL13)-1))&lt;100%,(AK13/AL13)-1,"N/A")</f>
        <v>0.16960861056751475</v>
      </c>
      <c r="AN13" s="44">
        <v>-106485</v>
      </c>
      <c r="AO13" s="44">
        <f t="shared" si="39"/>
        <v>-112515</v>
      </c>
      <c r="AP13" s="45">
        <f>IF((ABS((AN13/AO13)-1))&lt;100%,(AN13/AO13)-1,"N/A")</f>
        <v>-5.3592854286095171E-2</v>
      </c>
      <c r="AQ13" s="44">
        <v>-159982</v>
      </c>
      <c r="AR13" s="44">
        <f t="shared" si="40"/>
        <v>-164043</v>
      </c>
      <c r="AS13" s="45">
        <f>IF((ABS((AQ13/AR13)-1))&lt;100%,(AQ13/AR13)-1,"N/A")</f>
        <v>-2.4755704297044101E-2</v>
      </c>
      <c r="AT13" s="44">
        <v>-219749</v>
      </c>
      <c r="AU13" s="44">
        <f t="shared" si="41"/>
        <v>-215143</v>
      </c>
      <c r="AV13" s="45">
        <f>IF((ABS((AT13/AU13)-1))&lt;100%,(AT13/AU13)-1,"N/A")</f>
        <v>2.1409016328674424E-2</v>
      </c>
      <c r="AW13" s="46"/>
      <c r="AX13" s="44">
        <v>-91951</v>
      </c>
      <c r="AY13" s="44">
        <f t="shared" si="42"/>
        <v>-53560</v>
      </c>
      <c r="AZ13" s="45">
        <f>IF((ABS((AX13/AY13)-1))&lt;100%,(AX13/AY13)-1,"N/A")</f>
        <v>0.71678491411501111</v>
      </c>
      <c r="BA13" s="44">
        <v>-89078</v>
      </c>
      <c r="BB13" s="44">
        <f t="shared" si="43"/>
        <v>-52925</v>
      </c>
      <c r="BC13" s="45">
        <f>IF((ABS((BA13/BB13)-1))&lt;100%,(BA13/BB13)-1,"N/A")</f>
        <v>0.68309872461029753</v>
      </c>
      <c r="BD13" s="44">
        <v>-91473</v>
      </c>
      <c r="BE13" s="44">
        <f t="shared" si="44"/>
        <v>-53497</v>
      </c>
      <c r="BF13" s="45">
        <f>IF((ABS((BD13/BE13)-1))&lt;100%,(BD13/BE13)-1,"N/A")</f>
        <v>0.70987158158401398</v>
      </c>
      <c r="BG13" s="48">
        <v>-87137</v>
      </c>
      <c r="BH13" s="44">
        <f t="shared" si="45"/>
        <v>-59767</v>
      </c>
      <c r="BI13" s="45">
        <f>IF((ABS((BG13/BH13)-1))&lt;100%,(BG13/BH13)-1,"N/A")</f>
        <v>0.45794501982699476</v>
      </c>
      <c r="BJ13" s="44">
        <v>-181029</v>
      </c>
      <c r="BK13" s="44">
        <f t="shared" si="46"/>
        <v>-106485</v>
      </c>
      <c r="BL13" s="45">
        <f>IF((ABS((BJ13/BK13)-1))&lt;100%,(BJ13/BK13)-1,"N/A")</f>
        <v>0.70004225947316523</v>
      </c>
      <c r="BM13" s="44">
        <v>-272502</v>
      </c>
      <c r="BN13" s="44">
        <f t="shared" si="47"/>
        <v>-159982</v>
      </c>
      <c r="BO13" s="45">
        <f>IF((ABS((BM13/BN13)-1))&lt;100%,(BM13/BN13)-1,"N/A")</f>
        <v>0.7033291245265092</v>
      </c>
      <c r="BP13" s="44">
        <v>-359639</v>
      </c>
      <c r="BQ13" s="44">
        <f t="shared" si="48"/>
        <v>-219749</v>
      </c>
      <c r="BR13" s="45">
        <f>IF((ABS((BP13/BQ13)-1))&lt;100%,(BP13/BQ13)-1,"N/A")</f>
        <v>0.63658992759921551</v>
      </c>
      <c r="BS13" s="46"/>
      <c r="BT13" s="48">
        <f t="shared" si="49"/>
        <v>-91484</v>
      </c>
      <c r="BU13" s="44">
        <v>-91951</v>
      </c>
      <c r="BV13" s="45">
        <f>IF((ABS((BT13/BU13)-1))&lt;100%,(BT13/BU13)-1,"N/A")</f>
        <v>-5.0787919652858227E-3</v>
      </c>
      <c r="BW13" s="48">
        <f t="shared" si="50"/>
        <v>-89036</v>
      </c>
      <c r="BX13" s="44">
        <v>-89078</v>
      </c>
      <c r="BY13" s="45">
        <f>IF((ABS((BW13/BX13)-1))&lt;100%,(BW13/BX13)-1,"N/A")</f>
        <v>-4.7149689036574127E-4</v>
      </c>
      <c r="BZ13" s="48">
        <f t="shared" si="51"/>
        <v>-91378</v>
      </c>
      <c r="CA13" s="44">
        <v>-91473</v>
      </c>
      <c r="CB13" s="45">
        <f>IF((ABS((BZ13/CA13)-1))&lt;100%,(BZ13/CA13)-1,"N/A")</f>
        <v>-1.0385578258065298E-3</v>
      </c>
      <c r="CC13" s="48">
        <f t="shared" si="52"/>
        <v>-88166</v>
      </c>
      <c r="CD13" s="44">
        <v>-87137</v>
      </c>
      <c r="CE13" s="45">
        <f>IF((ABS((CC13/CD13)-1))&lt;100%,(CC13/CD13)-1,"N/A")</f>
        <v>1.1808990440341116E-2</v>
      </c>
      <c r="CF13" s="48">
        <f t="shared" si="53"/>
        <v>-180520</v>
      </c>
      <c r="CG13" s="44">
        <v>-181029</v>
      </c>
      <c r="CH13" s="45">
        <f>IF((ABS((CF13/CG13)-1))&lt;100%,(CF13/CG13)-1,"N/A")</f>
        <v>-2.8117042020892047E-3</v>
      </c>
      <c r="CI13" s="48">
        <f t="shared" si="54"/>
        <v>-271898</v>
      </c>
      <c r="CJ13" s="44">
        <v>-272502</v>
      </c>
      <c r="CK13" s="45">
        <f>IF((ABS((CI13/CJ13)-1))&lt;100%,(CI13/CJ13)-1,"N/A")</f>
        <v>-2.2164974935964254E-3</v>
      </c>
      <c r="CL13" s="48">
        <f t="shared" si="55"/>
        <v>-360064</v>
      </c>
      <c r="CM13" s="44">
        <v>-359639</v>
      </c>
      <c r="CN13" s="45">
        <f>IF((ABS((CL13/CM13)-1))&lt;100%,(CL13/CM13)-1,"N/A")</f>
        <v>1.1817405787470925E-3</v>
      </c>
      <c r="CO13" s="46"/>
      <c r="CP13" s="48">
        <v>-88781</v>
      </c>
      <c r="CQ13" s="44">
        <v>-91484</v>
      </c>
      <c r="CR13" s="45">
        <f>IF((ABS((CP13/CQ13)-1))&lt;100%,(CP13/CQ13)-1,"N/A")</f>
        <v>-2.954615014647366E-2</v>
      </c>
      <c r="CS13" s="48">
        <v>-84591</v>
      </c>
      <c r="CT13" s="44">
        <v>-89036</v>
      </c>
      <c r="CU13" s="45">
        <f>IF((ABS((CS13/CT13)-1))&lt;100%,(CS13/CT13)-1,"N/A")</f>
        <v>-4.9923626398310827E-2</v>
      </c>
      <c r="CV13" s="48">
        <v>-81945</v>
      </c>
      <c r="CW13" s="44">
        <v>-91378</v>
      </c>
      <c r="CX13" s="45">
        <f>IF(AND(CV13&lt;0,CW13&lt;0),((CV13-CW13)/CW13),((CV13-CW13)/ABS(CW13)))</f>
        <v>-0.10323053689071768</v>
      </c>
      <c r="CY13" s="48">
        <v>-96986</v>
      </c>
      <c r="CZ13" s="44">
        <v>-88166</v>
      </c>
      <c r="DA13" s="45">
        <f>IF(AND(CY13&lt;0,CZ13&lt;0),((CY13-CZ13)/CZ13),((CY13-CZ13)/ABS(CZ13)))</f>
        <v>0.10003856361862849</v>
      </c>
      <c r="DB13" s="48">
        <v>-173372</v>
      </c>
      <c r="DC13" s="44">
        <v>-180520</v>
      </c>
      <c r="DD13" s="45">
        <f>IF((ABS((DB13/DC13)-1))&lt;100%,(DB13/DC13)-1,"N/A")</f>
        <v>-3.9596720584976763E-2</v>
      </c>
      <c r="DE13" s="48">
        <v>-255317</v>
      </c>
      <c r="DF13" s="44">
        <v>-271898</v>
      </c>
      <c r="DG13" s="45">
        <f>IF(AND(DE13&lt;0,DF13&lt;0),((DE13-DF13)/DF13),((DE13-DF13)/ABS(DF13)))</f>
        <v>-6.0982427233742066E-2</v>
      </c>
      <c r="DH13" s="48">
        <v>-352303</v>
      </c>
      <c r="DI13" s="44">
        <v>-360064</v>
      </c>
      <c r="DJ13" s="45">
        <f>IF(AND(DH13&lt;0,DI13&lt;0),((DH13-DI13)/DI13),((DH13-DI13)/ABS(DI13)))</f>
        <v>-2.1554501421969428E-2</v>
      </c>
      <c r="DK13" s="46"/>
      <c r="DL13" s="48">
        <v>-93015</v>
      </c>
      <c r="DM13" s="44">
        <v>-88781</v>
      </c>
      <c r="DN13" s="45">
        <f t="shared" si="179"/>
        <v>4.7690384203827395E-2</v>
      </c>
      <c r="DO13" s="48">
        <v>-91537</v>
      </c>
      <c r="DP13" s="44">
        <v>-84591</v>
      </c>
      <c r="DQ13" s="45">
        <f t="shared" si="180"/>
        <v>8.2112754311924441E-2</v>
      </c>
      <c r="DR13" s="48">
        <v>-91650</v>
      </c>
      <c r="DS13" s="44">
        <v>-81945</v>
      </c>
      <c r="DT13" s="45">
        <f t="shared" si="181"/>
        <v>0.11843309536884496</v>
      </c>
      <c r="DU13" s="48">
        <v>-93949</v>
      </c>
      <c r="DV13" s="44">
        <v>-96986</v>
      </c>
      <c r="DW13" s="45">
        <f t="shared" si="182"/>
        <v>-3.1313797867733487E-2</v>
      </c>
      <c r="DX13" s="48">
        <v>-184552</v>
      </c>
      <c r="DY13" s="44">
        <v>-173372</v>
      </c>
      <c r="DZ13" s="45">
        <f t="shared" si="183"/>
        <v>6.4485614747479408E-2</v>
      </c>
      <c r="EA13" s="48">
        <v>-276202</v>
      </c>
      <c r="EB13" s="44">
        <v>-255317</v>
      </c>
      <c r="EC13" s="45">
        <f t="shared" si="184"/>
        <v>8.1800271818954481E-2</v>
      </c>
      <c r="ED13" s="48">
        <v>-370151</v>
      </c>
      <c r="EE13" s="44">
        <v>-352303</v>
      </c>
      <c r="EF13" s="45">
        <f t="shared" si="185"/>
        <v>5.0660936750467636E-2</v>
      </c>
      <c r="EG13" s="46"/>
      <c r="EH13" s="48">
        <v>-95894</v>
      </c>
      <c r="EI13" s="44">
        <v>-93015</v>
      </c>
      <c r="EJ13" s="45">
        <f t="shared" si="186"/>
        <v>3.095199698973284E-2</v>
      </c>
      <c r="EK13" s="48">
        <v>-98707</v>
      </c>
      <c r="EL13" s="44">
        <v>-91537</v>
      </c>
      <c r="EM13" s="45">
        <f t="shared" si="187"/>
        <v>7.8328981723237601E-2</v>
      </c>
      <c r="EN13" s="48">
        <v>-99651</v>
      </c>
      <c r="EO13" s="44">
        <v>-91650</v>
      </c>
      <c r="EP13" s="45">
        <f t="shared" si="188"/>
        <v>8.729950900163666E-2</v>
      </c>
      <c r="EQ13" s="48">
        <v>-103357</v>
      </c>
      <c r="ER13" s="44">
        <v>-93949</v>
      </c>
      <c r="ES13" s="45">
        <f t="shared" si="189"/>
        <v>0.10013943735430925</v>
      </c>
      <c r="ET13" s="48">
        <v>-194601</v>
      </c>
      <c r="EU13" s="44">
        <v>-184552</v>
      </c>
      <c r="EV13" s="45">
        <f t="shared" si="190"/>
        <v>5.4450778100481163E-2</v>
      </c>
      <c r="EW13" s="48">
        <v>-294252</v>
      </c>
      <c r="EX13" s="44">
        <v>-276202</v>
      </c>
      <c r="EY13" s="45">
        <f t="shared" si="191"/>
        <v>6.535072157334125E-2</v>
      </c>
      <c r="EZ13" s="48">
        <v>-397609</v>
      </c>
      <c r="FA13" s="44">
        <v>-370151</v>
      </c>
      <c r="FB13" s="45">
        <f t="shared" si="192"/>
        <v>7.418053713214337E-2</v>
      </c>
      <c r="FC13" s="46"/>
      <c r="FD13" s="48">
        <v>-107198</v>
      </c>
      <c r="FE13" s="44">
        <v>-95894</v>
      </c>
      <c r="FF13" s="45">
        <f t="shared" si="193"/>
        <v>0.11788015934260747</v>
      </c>
      <c r="FG13" s="48">
        <v>-113102</v>
      </c>
      <c r="FH13" s="44">
        <v>-98707</v>
      </c>
      <c r="FI13" s="45">
        <f t="shared" si="194"/>
        <v>0.14583565501940085</v>
      </c>
      <c r="FJ13" s="48">
        <v>-111690</v>
      </c>
      <c r="FK13" s="44">
        <v>-99651</v>
      </c>
      <c r="FL13" s="45">
        <f t="shared" si="195"/>
        <v>0.1208116325977662</v>
      </c>
      <c r="FM13" s="48">
        <v>-114053</v>
      </c>
      <c r="FN13" s="44">
        <v>-103357</v>
      </c>
      <c r="FO13" s="45">
        <f t="shared" si="196"/>
        <v>0.10348597579264104</v>
      </c>
      <c r="FP13" s="48">
        <v>-220300</v>
      </c>
      <c r="FQ13" s="44">
        <v>-194601</v>
      </c>
      <c r="FR13" s="45">
        <f t="shared" si="197"/>
        <v>0.13205995858191891</v>
      </c>
      <c r="FS13" s="48">
        <v>-331990</v>
      </c>
      <c r="FT13" s="44">
        <v>-294252</v>
      </c>
      <c r="FU13" s="45">
        <f t="shared" si="198"/>
        <v>0.12825061511901364</v>
      </c>
      <c r="FV13" s="48">
        <v>-446043</v>
      </c>
      <c r="FW13" s="44">
        <v>-397609</v>
      </c>
      <c r="FX13" s="45">
        <f t="shared" si="199"/>
        <v>0.12181313803258981</v>
      </c>
      <c r="FZ13" s="48">
        <v>-115120</v>
      </c>
      <c r="GA13" s="44">
        <v>-107198</v>
      </c>
      <c r="GB13" s="45">
        <f t="shared" si="200"/>
        <v>7.3900632474486458E-2</v>
      </c>
      <c r="GC13" s="48">
        <v>-114871</v>
      </c>
      <c r="GD13" s="44">
        <v>-113102</v>
      </c>
      <c r="GE13" s="45">
        <f t="shared" si="201"/>
        <v>1.5640749058372087E-2</v>
      </c>
      <c r="GF13" s="48">
        <v>-114402</v>
      </c>
      <c r="GG13" s="44">
        <v>-111690</v>
      </c>
      <c r="GH13" s="45">
        <f t="shared" si="202"/>
        <v>2.4281493419285521E-2</v>
      </c>
      <c r="GI13" s="48">
        <v>-116260</v>
      </c>
      <c r="GJ13" s="44">
        <v>-114053</v>
      </c>
      <c r="GK13" s="45">
        <f t="shared" si="203"/>
        <v>1.9350652766696185E-2</v>
      </c>
      <c r="GL13" s="48">
        <v>-229991</v>
      </c>
      <c r="GM13" s="44">
        <v>-220300</v>
      </c>
      <c r="GN13" s="45">
        <f t="shared" si="204"/>
        <v>4.3990013617793915E-2</v>
      </c>
      <c r="GO13" s="48">
        <v>-344393</v>
      </c>
      <c r="GP13" s="44">
        <v>-331990</v>
      </c>
      <c r="GQ13" s="45">
        <f t="shared" si="205"/>
        <v>3.7359559022862136E-2</v>
      </c>
      <c r="GR13" s="48">
        <v>-460653</v>
      </c>
      <c r="GS13" s="44">
        <v>-446043</v>
      </c>
      <c r="GT13" s="45">
        <f t="shared" si="206"/>
        <v>3.2754689570288063E-2</v>
      </c>
      <c r="GV13" s="48">
        <v>-114856</v>
      </c>
      <c r="GW13" s="44">
        <v>-115120</v>
      </c>
      <c r="GX13" s="45">
        <f t="shared" si="207"/>
        <v>-2.2932592077831828E-3</v>
      </c>
      <c r="GY13" s="48">
        <v>-109502</v>
      </c>
      <c r="GZ13" s="44">
        <v>-114871</v>
      </c>
      <c r="HA13" s="45">
        <f t="shared" si="208"/>
        <v>-4.6739385919857927E-2</v>
      </c>
      <c r="HB13" s="48">
        <v>-105126</v>
      </c>
      <c r="HC13" s="44">
        <v>-114402</v>
      </c>
      <c r="HD13" s="45">
        <f t="shared" si="209"/>
        <v>-8.1082498557717528E-2</v>
      </c>
      <c r="HE13" s="48">
        <v>-102641</v>
      </c>
      <c r="HF13" s="44">
        <v>-116260</v>
      </c>
      <c r="HG13" s="45">
        <f t="shared" si="210"/>
        <v>-0.11714261138826768</v>
      </c>
      <c r="HH13" s="48">
        <v>-224358</v>
      </c>
      <c r="HI13" s="44">
        <v>-229991</v>
      </c>
      <c r="HJ13" s="45">
        <f t="shared" si="211"/>
        <v>-2.4492262740715941E-2</v>
      </c>
      <c r="HK13" s="48">
        <v>-329484</v>
      </c>
      <c r="HL13" s="44">
        <v>-344393</v>
      </c>
      <c r="HM13" s="45">
        <f t="shared" si="212"/>
        <v>-4.3290659217812208E-2</v>
      </c>
      <c r="HN13" s="48">
        <v>-432125</v>
      </c>
      <c r="HO13" s="44">
        <v>-460653</v>
      </c>
      <c r="HP13" s="45">
        <f t="shared" si="213"/>
        <v>-6.1929478370921276E-2</v>
      </c>
      <c r="HR13" s="48">
        <v>-98896</v>
      </c>
      <c r="HS13" s="44">
        <v>-114856</v>
      </c>
      <c r="HT13" s="45">
        <f t="shared" si="214"/>
        <v>-0.13895660653339834</v>
      </c>
      <c r="HU13" s="48">
        <v>-97815</v>
      </c>
      <c r="HV13" s="44">
        <v>-109502</v>
      </c>
      <c r="HW13" s="45">
        <f t="shared" si="215"/>
        <v>-0.10672864422567624</v>
      </c>
      <c r="HX13" s="48">
        <v>-105126</v>
      </c>
      <c r="HY13" s="44">
        <v>-114402</v>
      </c>
      <c r="HZ13" s="45">
        <f t="shared" si="216"/>
        <v>-8.1082498557717528E-2</v>
      </c>
      <c r="IA13" s="48">
        <v>-102641</v>
      </c>
      <c r="IB13" s="44">
        <v>-116260</v>
      </c>
      <c r="IC13" s="45">
        <f t="shared" si="217"/>
        <v>-0.11714261138826768</v>
      </c>
      <c r="ID13" s="48">
        <v>-196711</v>
      </c>
      <c r="IE13" s="44">
        <v>-224358</v>
      </c>
      <c r="IF13" s="45">
        <f t="shared" si="218"/>
        <v>-0.12322716372939677</v>
      </c>
      <c r="IG13" s="48">
        <v>-329484</v>
      </c>
      <c r="IH13" s="44">
        <v>-344393</v>
      </c>
      <c r="II13" s="45">
        <f t="shared" si="219"/>
        <v>-4.3290659217812208E-2</v>
      </c>
      <c r="IJ13" s="48">
        <v>-432125</v>
      </c>
      <c r="IK13" s="44">
        <v>-460653</v>
      </c>
      <c r="IL13" s="45">
        <f t="shared" si="220"/>
        <v>-6.1929478370921276E-2</v>
      </c>
    </row>
    <row r="14" spans="1:246">
      <c r="A14" s="42"/>
      <c r="B14" s="68" t="s">
        <v>304</v>
      </c>
      <c r="C14" s="68" t="s">
        <v>305</v>
      </c>
      <c r="D14" s="68" t="s">
        <v>685</v>
      </c>
      <c r="E14" s="32"/>
      <c r="F14" s="69">
        <f>+F12+F13</f>
        <v>-549434</v>
      </c>
      <c r="G14" s="69">
        <f>+G12+G13</f>
        <v>-506543</v>
      </c>
      <c r="H14" s="70">
        <f>IF((ABS((F14/G14)-1))&lt;100%,(F14/G14)-1,"N/A")</f>
        <v>8.4673956603881662E-2</v>
      </c>
      <c r="I14" s="69">
        <f>+I12+I13</f>
        <v>-535536</v>
      </c>
      <c r="J14" s="69">
        <f>+J12+J13</f>
        <v>-475503</v>
      </c>
      <c r="K14" s="70">
        <f>IF((ABS((I14/J14)-1))&lt;100%,(I14/J14)-1,"N/A")</f>
        <v>0.12625156939072935</v>
      </c>
      <c r="L14" s="69">
        <f>+L12+L13</f>
        <v>-552469</v>
      </c>
      <c r="M14" s="69">
        <f>+M12+M13</f>
        <v>-478601</v>
      </c>
      <c r="N14" s="70">
        <f>IF((ABS((L14/M14)-1))&lt;100%,(L14/M14)-1,"N/A")</f>
        <v>0.15434150785309675</v>
      </c>
      <c r="O14" s="69">
        <f>+O12+O13</f>
        <v>-575275</v>
      </c>
      <c r="P14" s="69">
        <f>+P12+P13</f>
        <v>-522925</v>
      </c>
      <c r="Q14" s="70">
        <f>IF((ABS((O14/P14)-1))&lt;100%,(O14/P14)-1,"N/A")</f>
        <v>0.10010995840703729</v>
      </c>
      <c r="R14" s="69">
        <f>+R12+R13</f>
        <v>-1084970</v>
      </c>
      <c r="S14" s="69">
        <f>+S12+S13</f>
        <v>-980713</v>
      </c>
      <c r="T14" s="70">
        <f>IF((ABS((R14/S14)-1))&lt;100%,(R14/S14)-1,"N/A")</f>
        <v>0.106307349856686</v>
      </c>
      <c r="U14" s="69">
        <f>+U12+U13</f>
        <v>-1637439</v>
      </c>
      <c r="V14" s="69">
        <f>+V12+V13</f>
        <v>-1459313</v>
      </c>
      <c r="W14" s="70">
        <f>IF((ABS((U14/V14)-1))&lt;100%,(U14/V14)-1,"N/A")</f>
        <v>0.12206154539841685</v>
      </c>
      <c r="X14" s="69">
        <f>+X12+X13</f>
        <v>-2212714</v>
      </c>
      <c r="Y14" s="69">
        <f>+Y12+Y13</f>
        <v>-1982238</v>
      </c>
      <c r="Z14" s="70">
        <f>IF((ABS((X14/Y14)-1))&lt;100%,(X14/Y14)-1,"N/A")</f>
        <v>0.11627059919141902</v>
      </c>
      <c r="AA14" s="147"/>
      <c r="AB14" s="69">
        <f>+AB12+AB13</f>
        <v>-568350</v>
      </c>
      <c r="AC14" s="69">
        <f t="shared" si="35"/>
        <v>-549434</v>
      </c>
      <c r="AD14" s="70">
        <f>IF((ABS((AB14/AC14)-1))&lt;100%,(AB14/AC14)-1,"N/A")</f>
        <v>3.4428156976088031E-2</v>
      </c>
      <c r="AE14" s="69">
        <f>+AE12+AE13</f>
        <v>-571759</v>
      </c>
      <c r="AF14" s="69">
        <f t="shared" si="36"/>
        <v>-535536</v>
      </c>
      <c r="AG14" s="70">
        <f>IF((ABS((AE14/AF14)-1))&lt;100%,(AE14/AF14)-1,"N/A")</f>
        <v>6.7638776851602911E-2</v>
      </c>
      <c r="AH14" s="69">
        <f>+AH12+AH13</f>
        <v>-572526</v>
      </c>
      <c r="AI14" s="69">
        <f t="shared" si="37"/>
        <v>-552469</v>
      </c>
      <c r="AJ14" s="70">
        <f>IF((ABS((AH14/AI14)-1))&lt;100%,(AH14/AI14)-1,"N/A")</f>
        <v>3.630429942675506E-2</v>
      </c>
      <c r="AK14" s="69">
        <f>+AK12+AK13</f>
        <v>-581482</v>
      </c>
      <c r="AL14" s="69">
        <f t="shared" si="38"/>
        <v>-575275</v>
      </c>
      <c r="AM14" s="70">
        <f>IF((ABS((AK14/AL14)-1))&lt;100%,(AK14/AL14)-1,"N/A")</f>
        <v>1.0789622354526074E-2</v>
      </c>
      <c r="AN14" s="69">
        <f>+AN12+AN13</f>
        <v>-1140109</v>
      </c>
      <c r="AO14" s="69">
        <f t="shared" si="39"/>
        <v>-1084970</v>
      </c>
      <c r="AP14" s="70">
        <f>IF((ABS((AN14/AO14)-1))&lt;100%,(AN14/AO14)-1,"N/A")</f>
        <v>5.0820760021014433E-2</v>
      </c>
      <c r="AQ14" s="69">
        <f>+AQ12+AQ13</f>
        <v>-1712635</v>
      </c>
      <c r="AR14" s="69">
        <f t="shared" si="40"/>
        <v>-1637439</v>
      </c>
      <c r="AS14" s="70">
        <f>IF((ABS((AQ14/AR14)-1))&lt;100%,(AQ14/AR14)-1,"N/A")</f>
        <v>4.5922932090905366E-2</v>
      </c>
      <c r="AT14" s="69">
        <f>+AT12+AT13</f>
        <v>-2294117</v>
      </c>
      <c r="AU14" s="69">
        <f t="shared" si="41"/>
        <v>-2212714</v>
      </c>
      <c r="AV14" s="70">
        <f>IF((ABS((AT14/AU14)-1))&lt;100%,(AT14/AU14)-1,"N/A")</f>
        <v>3.6788758059107529E-2</v>
      </c>
      <c r="AW14" s="71"/>
      <c r="AX14" s="69">
        <f>+AX12+AX13</f>
        <v>-556397</v>
      </c>
      <c r="AY14" s="69">
        <f t="shared" si="42"/>
        <v>-568350</v>
      </c>
      <c r="AZ14" s="70">
        <f>IF((ABS((AX14/AY14)-1))&lt;100%,(AX14/AY14)-1,"N/A")</f>
        <v>-2.1031054807776894E-2</v>
      </c>
      <c r="BA14" s="69">
        <f>+BA12+BA13</f>
        <v>-439017</v>
      </c>
      <c r="BB14" s="69">
        <f t="shared" si="43"/>
        <v>-571759</v>
      </c>
      <c r="BC14" s="70">
        <f>IF((ABS((BA14/BB14)-1))&lt;100%,(BA14/BB14)-1,"N/A")</f>
        <v>-0.23216425102184657</v>
      </c>
      <c r="BD14" s="69">
        <f>+BD12+BD13</f>
        <v>-525813</v>
      </c>
      <c r="BE14" s="69">
        <f t="shared" si="44"/>
        <v>-572526</v>
      </c>
      <c r="BF14" s="70">
        <f>IF((ABS((BD14/BE14)-1))&lt;100%,(BD14/BE14)-1,"N/A")</f>
        <v>-8.1591054380063088E-2</v>
      </c>
      <c r="BG14" s="72">
        <f>+BG12+BG13</f>
        <v>-536627</v>
      </c>
      <c r="BH14" s="69">
        <f t="shared" si="45"/>
        <v>-581482</v>
      </c>
      <c r="BI14" s="70">
        <f>IF((ABS((BG14/BH14)-1))&lt;100%,(BG14/BH14)-1,"N/A")</f>
        <v>-7.7139103188060831E-2</v>
      </c>
      <c r="BJ14" s="69">
        <f>+BJ12+BJ13</f>
        <v>-995414</v>
      </c>
      <c r="BK14" s="69">
        <f t="shared" si="46"/>
        <v>-1140109</v>
      </c>
      <c r="BL14" s="70">
        <f>IF((ABS((BJ14/BK14)-1))&lt;100%,(BJ14/BK14)-1,"N/A")</f>
        <v>-0.12691330390339872</v>
      </c>
      <c r="BM14" s="69">
        <f>+BM12+BM13</f>
        <v>-1521227</v>
      </c>
      <c r="BN14" s="69">
        <f t="shared" si="47"/>
        <v>-1712635</v>
      </c>
      <c r="BO14" s="70">
        <f>IF((ABS((BM14/BN14)-1))&lt;100%,(BM14/BN14)-1,"N/A")</f>
        <v>-0.11176228443305203</v>
      </c>
      <c r="BP14" s="69">
        <f>+BP12+BP13</f>
        <v>-2057854</v>
      </c>
      <c r="BQ14" s="69">
        <f t="shared" si="48"/>
        <v>-2294117</v>
      </c>
      <c r="BR14" s="70">
        <f>IF((ABS((BP14/BQ14)-1))&lt;100%,(BP14/BQ14)-1,"N/A")</f>
        <v>-0.10298646494490038</v>
      </c>
      <c r="BS14" s="71"/>
      <c r="BT14" s="72">
        <f t="shared" si="49"/>
        <v>-549369</v>
      </c>
      <c r="BU14" s="69">
        <f>+BU12+BU13</f>
        <v>-556397</v>
      </c>
      <c r="BV14" s="70">
        <f>IF((ABS((BT14/BU14)-1))&lt;100%,(BT14/BU14)-1,"N/A")</f>
        <v>-1.2631268680456609E-2</v>
      </c>
      <c r="BW14" s="72">
        <f t="shared" si="50"/>
        <v>-448121</v>
      </c>
      <c r="BX14" s="69">
        <f>+BX12+BX13</f>
        <v>-439017</v>
      </c>
      <c r="BY14" s="70">
        <f>IF((ABS((BW14/BX14)-1))&lt;100%,(BW14/BX14)-1,"N/A")</f>
        <v>2.0737237965728017E-2</v>
      </c>
      <c r="BZ14" s="72">
        <f t="shared" si="51"/>
        <v>-532650</v>
      </c>
      <c r="CA14" s="69">
        <f>+CA12+CA13</f>
        <v>-525813</v>
      </c>
      <c r="CB14" s="70">
        <f>IF((ABS((BZ14/CA14)-1))&lt;100%,(BZ14/CA14)-1,"N/A")</f>
        <v>1.3002721499848713E-2</v>
      </c>
      <c r="CC14" s="72">
        <f t="shared" si="52"/>
        <v>-557182</v>
      </c>
      <c r="CD14" s="69">
        <f>+CD12+CD13</f>
        <v>-536627</v>
      </c>
      <c r="CE14" s="70">
        <f>IF((ABS((CC14/CD14)-1))&lt;100%,(CC14/CD14)-1,"N/A")</f>
        <v>3.8304073406667971E-2</v>
      </c>
      <c r="CF14" s="72">
        <f t="shared" si="53"/>
        <v>-997490</v>
      </c>
      <c r="CG14" s="69">
        <f>+CG12+CG13</f>
        <v>-995414</v>
      </c>
      <c r="CH14" s="70">
        <f>IF((ABS((CF14/CG14)-1))&lt;100%,(CF14/CG14)-1,"N/A")</f>
        <v>2.0855643983308525E-3</v>
      </c>
      <c r="CI14" s="72">
        <f t="shared" si="54"/>
        <v>-1530140</v>
      </c>
      <c r="CJ14" s="69">
        <f>+CJ12+CJ13</f>
        <v>-1521227</v>
      </c>
      <c r="CK14" s="70">
        <f>IF((ABS((CI14/CJ14)-1))&lt;100%,(CI14/CJ14)-1,"N/A")</f>
        <v>5.8590861192970856E-3</v>
      </c>
      <c r="CL14" s="72">
        <f t="shared" si="55"/>
        <v>-2087322</v>
      </c>
      <c r="CM14" s="69">
        <f>+CM12+CM13</f>
        <v>-2057854</v>
      </c>
      <c r="CN14" s="70">
        <f>IF((ABS((CL14/CM14)-1))&lt;100%,(CL14/CM14)-1,"N/A")</f>
        <v>1.4319771956611049E-2</v>
      </c>
      <c r="CO14" s="71"/>
      <c r="CP14" s="72">
        <f>+CP12+CP13</f>
        <v>-548860</v>
      </c>
      <c r="CQ14" s="69">
        <f>+CQ12+CQ13</f>
        <v>-549369</v>
      </c>
      <c r="CR14" s="70">
        <f>IF((ABS((CP14/CQ14)-1))&lt;100%,(CP14/CQ14)-1,"N/A")</f>
        <v>-9.2651751372940794E-4</v>
      </c>
      <c r="CS14" s="72">
        <f>+CS12+CS13</f>
        <v>-485760</v>
      </c>
      <c r="CT14" s="69">
        <f>+CT12+CT13</f>
        <v>-448121</v>
      </c>
      <c r="CU14" s="70">
        <f>IF((ABS((CS14/CT14)-1))&lt;100%,(CS14/CT14)-1,"N/A")</f>
        <v>8.3992939406990486E-2</v>
      </c>
      <c r="CV14" s="72">
        <f>+CV12+CV13</f>
        <v>-530385</v>
      </c>
      <c r="CW14" s="69">
        <f>+CW12+CW13</f>
        <v>-532650</v>
      </c>
      <c r="CX14" s="70">
        <f>IF(AND(CV14&lt;0,CW14&lt;0),((CV14-CW14)/CW14),((CV14-CW14)/ABS(CW14)))</f>
        <v>-4.2523232892143058E-3</v>
      </c>
      <c r="CY14" s="72">
        <f>+CY12+CY13</f>
        <v>-567242</v>
      </c>
      <c r="CZ14" s="69">
        <f>+CZ12+CZ13</f>
        <v>-557182</v>
      </c>
      <c r="DA14" s="70">
        <f>IF(AND(CY14&lt;0,CZ14&lt;0),((CY14-CZ14)/CZ14),((CY14-CZ14)/ABS(CZ14)))</f>
        <v>1.8055141766963038E-2</v>
      </c>
      <c r="DB14" s="72">
        <f>+DB12+DB13</f>
        <v>-1034620</v>
      </c>
      <c r="DC14" s="69">
        <f>+DC12+DC13</f>
        <v>-997490</v>
      </c>
      <c r="DD14" s="70">
        <f>IF((ABS((DB14/DC14)-1))&lt;100%,(DB14/DC14)-1,"N/A")</f>
        <v>3.7223430811336389E-2</v>
      </c>
      <c r="DE14" s="72">
        <f>+DE12+DE13</f>
        <v>-1565005</v>
      </c>
      <c r="DF14" s="69">
        <f>+DF12+DF13</f>
        <v>-1530140</v>
      </c>
      <c r="DG14" s="70">
        <f>IF(AND(DE14&lt;0,DF14&lt;0),((DE14-DF14)/DF14),((DE14-DF14)/ABS(DF14)))</f>
        <v>2.2785496751931197E-2</v>
      </c>
      <c r="DH14" s="72">
        <f>+DH12+DH13</f>
        <v>-2132247</v>
      </c>
      <c r="DI14" s="69">
        <f>+DI12+DI13</f>
        <v>-2087322</v>
      </c>
      <c r="DJ14" s="70">
        <f>IF(AND(DH14&lt;0,DI14&lt;0),((DH14-DI14)/DI14),((DH14-DI14)/ABS(DI14)))</f>
        <v>2.1522793320819692E-2</v>
      </c>
      <c r="DK14" s="71"/>
      <c r="DL14" s="72">
        <f>+DL12+DL13</f>
        <v>-550090</v>
      </c>
      <c r="DM14" s="69">
        <f>+DM12+DM13</f>
        <v>-548860</v>
      </c>
      <c r="DN14" s="70">
        <f t="shared" si="179"/>
        <v>2.2410086360820608E-3</v>
      </c>
      <c r="DO14" s="72">
        <f>+DO12+DO13</f>
        <v>-517284</v>
      </c>
      <c r="DP14" s="69">
        <f>+DP12+DP13</f>
        <v>-485760</v>
      </c>
      <c r="DQ14" s="70">
        <f t="shared" si="180"/>
        <v>6.4896245059288538E-2</v>
      </c>
      <c r="DR14" s="72">
        <f>+DR12+DR13</f>
        <v>-559508</v>
      </c>
      <c r="DS14" s="69">
        <f>+DS12+DS13</f>
        <v>-530385</v>
      </c>
      <c r="DT14" s="70">
        <f t="shared" si="181"/>
        <v>5.490916975404659E-2</v>
      </c>
      <c r="DU14" s="72">
        <f>+DU12+DU13</f>
        <v>-634707</v>
      </c>
      <c r="DV14" s="69">
        <f>+DV12+DV13</f>
        <v>-567242</v>
      </c>
      <c r="DW14" s="70">
        <f t="shared" si="182"/>
        <v>0.11893512821688097</v>
      </c>
      <c r="DX14" s="72">
        <f>+DX12+DX13</f>
        <v>-1067374</v>
      </c>
      <c r="DY14" s="69">
        <f>+DY12+DY13</f>
        <v>-1034620</v>
      </c>
      <c r="DZ14" s="70">
        <f t="shared" si="183"/>
        <v>3.1658000038661538E-2</v>
      </c>
      <c r="EA14" s="72">
        <f>+EA12+EA13</f>
        <v>-1626882</v>
      </c>
      <c r="EB14" s="69">
        <f>+EB12+EB13</f>
        <v>-1565005</v>
      </c>
      <c r="EC14" s="70">
        <f t="shared" si="184"/>
        <v>3.9537892850182589E-2</v>
      </c>
      <c r="ED14" s="72">
        <f>+ED12+ED13</f>
        <v>-2261589</v>
      </c>
      <c r="EE14" s="69">
        <f>+EE12+EE13</f>
        <v>-2132247</v>
      </c>
      <c r="EF14" s="70">
        <f t="shared" si="185"/>
        <v>6.0659951684771979E-2</v>
      </c>
      <c r="EG14" s="71"/>
      <c r="EH14" s="72">
        <f>+EH12+EH13</f>
        <v>-617024</v>
      </c>
      <c r="EI14" s="69">
        <f>+EI12+EI13</f>
        <v>-550090</v>
      </c>
      <c r="EJ14" s="70">
        <f t="shared" si="186"/>
        <v>0.1216782708284099</v>
      </c>
      <c r="EK14" s="72">
        <f>+EK12+EK13</f>
        <v>-611445</v>
      </c>
      <c r="EL14" s="69">
        <f>+EL12+EL13</f>
        <v>-517284</v>
      </c>
      <c r="EM14" s="70">
        <f t="shared" si="187"/>
        <v>0.1820296007608973</v>
      </c>
      <c r="EN14" s="72">
        <f>+EN12+EN13</f>
        <v>-646874</v>
      </c>
      <c r="EO14" s="69">
        <f>+EO12+EO13</f>
        <v>-559508</v>
      </c>
      <c r="EP14" s="70">
        <f t="shared" si="188"/>
        <v>0.15614790137048978</v>
      </c>
      <c r="EQ14" s="72">
        <f>+EQ12+EQ13</f>
        <v>-698381</v>
      </c>
      <c r="ER14" s="69">
        <f>+ER12+ER13</f>
        <v>-634707</v>
      </c>
      <c r="ES14" s="70">
        <f t="shared" si="189"/>
        <v>0.10032030527471732</v>
      </c>
      <c r="ET14" s="72">
        <f>+ET12+ET13</f>
        <v>-1228469</v>
      </c>
      <c r="EU14" s="69">
        <f>+EU12+EU13</f>
        <v>-1067374</v>
      </c>
      <c r="EV14" s="70">
        <f t="shared" si="190"/>
        <v>0.15092647937836223</v>
      </c>
      <c r="EW14" s="72">
        <f>+EW12+EW13</f>
        <v>-1875343</v>
      </c>
      <c r="EX14" s="69">
        <f>+EX12+EX13</f>
        <v>-1626882</v>
      </c>
      <c r="EY14" s="70">
        <f t="shared" si="191"/>
        <v>0.15272220111845849</v>
      </c>
      <c r="EZ14" s="72">
        <f>+EZ12+EZ13</f>
        <v>-2573724</v>
      </c>
      <c r="FA14" s="69">
        <f>+FA12+FA13</f>
        <v>-2261589</v>
      </c>
      <c r="FB14" s="70">
        <f t="shared" si="192"/>
        <v>0.13801579332053701</v>
      </c>
      <c r="FC14" s="71"/>
      <c r="FD14" s="72">
        <f>+FD12+FD13</f>
        <v>-713297</v>
      </c>
      <c r="FE14" s="69">
        <f>+FE12+FE13</f>
        <v>-617024</v>
      </c>
      <c r="FF14" s="70">
        <f t="shared" si="193"/>
        <v>0.15602796649725131</v>
      </c>
      <c r="FG14" s="72">
        <f>+FG12+FG13</f>
        <v>-692969</v>
      </c>
      <c r="FH14" s="69">
        <f>+FH12+FH13</f>
        <v>-611445</v>
      </c>
      <c r="FI14" s="70">
        <f t="shared" si="194"/>
        <v>0.13333006239318337</v>
      </c>
      <c r="FJ14" s="72">
        <f>+FJ12+FJ13</f>
        <v>-717001</v>
      </c>
      <c r="FK14" s="69">
        <f>+FK12+FK13</f>
        <v>-646874</v>
      </c>
      <c r="FL14" s="70">
        <f t="shared" si="195"/>
        <v>0.10840905647776847</v>
      </c>
      <c r="FM14" s="72">
        <f>+FM12+FM13</f>
        <v>-753300</v>
      </c>
      <c r="FN14" s="69">
        <f>+FN12+FN13</f>
        <v>-698381</v>
      </c>
      <c r="FO14" s="70">
        <f t="shared" si="196"/>
        <v>7.863759180160973E-2</v>
      </c>
      <c r="FP14" s="72">
        <f>+FP12+FP13</f>
        <v>-1406266</v>
      </c>
      <c r="FQ14" s="69">
        <f>+FQ12+FQ13</f>
        <v>-1228469</v>
      </c>
      <c r="FR14" s="70">
        <f t="shared" si="197"/>
        <v>0.14473055486137623</v>
      </c>
      <c r="FS14" s="72">
        <f>+FS12+FS13</f>
        <v>-2123267</v>
      </c>
      <c r="FT14" s="69">
        <f>+FT12+FT13</f>
        <v>-1875343</v>
      </c>
      <c r="FU14" s="70">
        <f t="shared" si="198"/>
        <v>0.13220194919009481</v>
      </c>
      <c r="FV14" s="72">
        <f>+FV12+FV13</f>
        <v>-2876567</v>
      </c>
      <c r="FW14" s="69">
        <f>+FW12+FW13</f>
        <v>-2573724</v>
      </c>
      <c r="FX14" s="70">
        <f t="shared" si="199"/>
        <v>0.11766724015473298</v>
      </c>
      <c r="FZ14" s="72">
        <f>+FZ12+FZ13</f>
        <v>-756288</v>
      </c>
      <c r="GA14" s="69">
        <f>+GA12+GA13</f>
        <v>-713297</v>
      </c>
      <c r="GB14" s="70">
        <f t="shared" si="200"/>
        <v>6.027082687856531E-2</v>
      </c>
      <c r="GC14" s="72">
        <f>+GC12+GC13</f>
        <v>-701782</v>
      </c>
      <c r="GD14" s="69">
        <f>+GD12+GD13</f>
        <v>-692969</v>
      </c>
      <c r="GE14" s="70">
        <f t="shared" si="201"/>
        <v>1.2717740620431794E-2</v>
      </c>
      <c r="GF14" s="72">
        <f>+GF12+GF13</f>
        <v>-701608</v>
      </c>
      <c r="GG14" s="69">
        <f>+GG12+GG13</f>
        <v>-717001</v>
      </c>
      <c r="GH14" s="70">
        <f t="shared" si="202"/>
        <v>-2.1468589304617428E-2</v>
      </c>
      <c r="GI14" s="72">
        <f>+GI12+GI13</f>
        <v>-707910</v>
      </c>
      <c r="GJ14" s="69">
        <f>+GJ12+GJ13</f>
        <v>-753300</v>
      </c>
      <c r="GK14" s="70">
        <f t="shared" si="203"/>
        <v>-6.0254878534448428E-2</v>
      </c>
      <c r="GL14" s="72">
        <f>+GL12+GL13</f>
        <v>-1458070</v>
      </c>
      <c r="GM14" s="69">
        <f>+GM12+GM13</f>
        <v>-1406266</v>
      </c>
      <c r="GN14" s="70">
        <f t="shared" si="204"/>
        <v>3.6837980865639927E-2</v>
      </c>
      <c r="GO14" s="72">
        <f>+GO12+GO13</f>
        <v>-2159678</v>
      </c>
      <c r="GP14" s="69">
        <f>+GP12+GP13</f>
        <v>-2123267</v>
      </c>
      <c r="GQ14" s="70">
        <f t="shared" si="205"/>
        <v>1.7148573401272661E-2</v>
      </c>
      <c r="GR14" s="72">
        <f>+GR12+GR13</f>
        <v>-2867588</v>
      </c>
      <c r="GS14" s="69">
        <f>+GS12+GS13</f>
        <v>-2876567</v>
      </c>
      <c r="GT14" s="70">
        <f t="shared" si="206"/>
        <v>-3.1214291201977912E-3</v>
      </c>
      <c r="GV14" s="72">
        <f>+GV12+GV13</f>
        <v>-727594</v>
      </c>
      <c r="GW14" s="69">
        <f>+GW12+GW13</f>
        <v>-756288</v>
      </c>
      <c r="GX14" s="70">
        <f t="shared" si="207"/>
        <v>-3.7940572903444193E-2</v>
      </c>
      <c r="GY14" s="72">
        <f>+GY12+GY13</f>
        <v>-662207</v>
      </c>
      <c r="GZ14" s="69">
        <f>+GZ12+GZ13</f>
        <v>-701782</v>
      </c>
      <c r="HA14" s="70">
        <f t="shared" si="208"/>
        <v>-5.6392155968662636E-2</v>
      </c>
      <c r="HB14" s="72">
        <f>+HB12+HB13</f>
        <v>-679391</v>
      </c>
      <c r="HC14" s="69">
        <f>+HC12+HC13</f>
        <v>-701608</v>
      </c>
      <c r="HD14" s="70">
        <f t="shared" si="209"/>
        <v>-3.1665830492240685E-2</v>
      </c>
      <c r="HE14" s="72">
        <f>+HE12+HE13</f>
        <v>-725865</v>
      </c>
      <c r="HF14" s="69">
        <f>+HF12+HF13</f>
        <v>-707910</v>
      </c>
      <c r="HG14" s="70">
        <f t="shared" si="210"/>
        <v>2.5363393651735389E-2</v>
      </c>
      <c r="HH14" s="72">
        <f>+HH12+HH13</f>
        <v>-1389801</v>
      </c>
      <c r="HI14" s="69">
        <f>+HI12+HI13</f>
        <v>-1458070</v>
      </c>
      <c r="HJ14" s="70">
        <f t="shared" si="211"/>
        <v>-4.6821483193536663E-2</v>
      </c>
      <c r="HK14" s="72">
        <f>+HK12+HK13</f>
        <v>-2069192</v>
      </c>
      <c r="HL14" s="69">
        <f>+HL12+HL13</f>
        <v>-2159678</v>
      </c>
      <c r="HM14" s="70">
        <f t="shared" si="212"/>
        <v>-4.1897912559187067E-2</v>
      </c>
      <c r="HN14" s="72">
        <f>+HN12+HN13</f>
        <v>-2795057</v>
      </c>
      <c r="HO14" s="69">
        <f>+HO12+HO13</f>
        <v>-2867588</v>
      </c>
      <c r="HP14" s="70">
        <f t="shared" si="213"/>
        <v>-2.5293382452430405E-2</v>
      </c>
      <c r="HR14" s="72">
        <f>+HR12+HR13</f>
        <v>-739444</v>
      </c>
      <c r="HS14" s="69">
        <f>+HS12+HS13</f>
        <v>-727594</v>
      </c>
      <c r="HT14" s="70">
        <f t="shared" si="214"/>
        <v>1.6286555414145802E-2</v>
      </c>
      <c r="HU14" s="72">
        <f>+HU12+HU13</f>
        <v>-692732</v>
      </c>
      <c r="HV14" s="69">
        <f>+HV12+HV13</f>
        <v>-662207</v>
      </c>
      <c r="HW14" s="70">
        <f t="shared" si="215"/>
        <v>4.6095858243721373E-2</v>
      </c>
      <c r="HX14" s="72">
        <f>+HX12+HX13</f>
        <v>-679391</v>
      </c>
      <c r="HY14" s="69">
        <f>+HY12+HY13</f>
        <v>-701608</v>
      </c>
      <c r="HZ14" s="70">
        <f t="shared" si="216"/>
        <v>-3.1665830492240685E-2</v>
      </c>
      <c r="IA14" s="72">
        <f>+IA12+IA13</f>
        <v>-725865</v>
      </c>
      <c r="IB14" s="69">
        <f>+IB12+IB13</f>
        <v>-707910</v>
      </c>
      <c r="IC14" s="70">
        <f t="shared" si="217"/>
        <v>2.5363393651735389E-2</v>
      </c>
      <c r="ID14" s="72">
        <f>+ID12+ID13</f>
        <v>-1432176</v>
      </c>
      <c r="IE14" s="69">
        <f>+IE12+IE13</f>
        <v>-1389801</v>
      </c>
      <c r="IF14" s="70">
        <f t="shared" si="218"/>
        <v>3.0489976622552439E-2</v>
      </c>
      <c r="IG14" s="72">
        <f>+IG12+IG13</f>
        <v>-2069192</v>
      </c>
      <c r="IH14" s="69">
        <f>+IH12+IH13</f>
        <v>-2159678</v>
      </c>
      <c r="II14" s="70">
        <f t="shared" si="219"/>
        <v>-4.1897912559187067E-2</v>
      </c>
      <c r="IJ14" s="72">
        <f>+IJ12+IJ13</f>
        <v>-2795057</v>
      </c>
      <c r="IK14" s="69">
        <f>+IK12+IK13</f>
        <v>-2867588</v>
      </c>
      <c r="IL14" s="70">
        <f t="shared" si="220"/>
        <v>-2.5293382452430405E-2</v>
      </c>
    </row>
    <row r="15" spans="1:246" s="64" customFormat="1" ht="11.25">
      <c r="A15" s="148"/>
      <c r="B15" s="58" t="s">
        <v>600</v>
      </c>
      <c r="C15" s="59" t="s">
        <v>599</v>
      </c>
      <c r="D15" s="59" t="s">
        <v>686</v>
      </c>
      <c r="E15" s="431"/>
      <c r="F15" s="60">
        <f>IFERROR(F14/F$7,"")</f>
        <v>-0.20226184993717902</v>
      </c>
      <c r="G15" s="60">
        <f>IFERROR(G14/G$7,"")</f>
        <v>-0.19942732012907147</v>
      </c>
      <c r="H15" s="61">
        <f>IF((ABS((F15-G15)*10000))&lt;100,(F15-G15)*10000,"N/A")</f>
        <v>-28.345298081075555</v>
      </c>
      <c r="I15" s="60">
        <f>IFERROR(I14/I$7,"")</f>
        <v>-0.20255477972561062</v>
      </c>
      <c r="J15" s="60">
        <f>IFERROR(J14/J$7,"")</f>
        <v>-0.19107894021979363</v>
      </c>
      <c r="K15" s="61" t="str">
        <f>IF((ABS((I15-J15)*10000))&lt;100,(I15-J15)*10000,"N/A")</f>
        <v>N/A</v>
      </c>
      <c r="L15" s="60">
        <f>IFERROR(L14/L$7,"")</f>
        <v>-0.20214043053754077</v>
      </c>
      <c r="M15" s="60">
        <f>IFERROR(M14/M$7,"")</f>
        <v>-0.19316786155228982</v>
      </c>
      <c r="N15" s="61">
        <f>IF((ABS((L15-M15)*10000))&lt;100,(L15-M15)*10000,"N/A")</f>
        <v>-89.725689852509504</v>
      </c>
      <c r="O15" s="60">
        <f>IFERROR(O14/O$7,"")</f>
        <v>-0.18128318653788583</v>
      </c>
      <c r="P15" s="60">
        <f>IFERROR(P14/P$7,"")</f>
        <v>-0.17254805558626082</v>
      </c>
      <c r="Q15" s="61">
        <f>IF((ABS((O15-P15)*10000))&lt;100,(O15-P15)*10000,"N/A")</f>
        <v>-87.351309516250083</v>
      </c>
      <c r="R15" s="60">
        <f>IFERROR(R14/R$7,"")</f>
        <v>-0.20240633271372274</v>
      </c>
      <c r="S15" s="60">
        <f>IFERROR(S14/S$7,"")</f>
        <v>-0.19508248277211976</v>
      </c>
      <c r="T15" s="61">
        <f>IF((ABS((R15-S15)*10000))&lt;100,(R15-S15)*10000,"N/A")</f>
        <v>-73.238499416029839</v>
      </c>
      <c r="U15" s="60">
        <f>IFERROR(U14/U$7,"")</f>
        <v>-0.20231653963185792</v>
      </c>
      <c r="V15" s="60">
        <f>IFERROR(V14/V$7,"")</f>
        <v>-0.19445025552931758</v>
      </c>
      <c r="W15" s="61">
        <f>IF((ABS((U15-V15)*10000))&lt;100,(U15-V15)*10000,"N/A")</f>
        <v>-78.662841025403381</v>
      </c>
      <c r="X15" s="60">
        <f>IFERROR(X14/X$7,"")</f>
        <v>-0.19639239212621223</v>
      </c>
      <c r="Y15" s="60">
        <f>IFERROR(Y14/Y$7,"")</f>
        <v>-0.18814989702830043</v>
      </c>
      <c r="Z15" s="61">
        <f>IF((ABS((X15-Y15)*10000))&lt;100,(X15-Y15)*10000,"N/A")</f>
        <v>-82.424950979118066</v>
      </c>
      <c r="AA15" s="146"/>
      <c r="AB15" s="60">
        <f>IFERROR(AB14/AB$7,"")</f>
        <v>-0.21450002830562528</v>
      </c>
      <c r="AC15" s="60">
        <f t="shared" si="35"/>
        <v>-0.20226184993717902</v>
      </c>
      <c r="AD15" s="61" t="str">
        <f>IF((ABS((AB15-AC15)*10000))&lt;100,(AB15-AC15)*10000,"N/A")</f>
        <v>N/A</v>
      </c>
      <c r="AE15" s="60">
        <f>IFERROR(AE14/AE$7,"")</f>
        <v>-0.22049382125685091</v>
      </c>
      <c r="AF15" s="60">
        <f t="shared" si="36"/>
        <v>-0.20255477972561062</v>
      </c>
      <c r="AG15" s="61" t="str">
        <f>IF((ABS((AE15-AF15)*10000))&lt;100,(AE15-AF15)*10000,"N/A")</f>
        <v>N/A</v>
      </c>
      <c r="AH15" s="60">
        <f>IFERROR(AH14/AH$7,"")</f>
        <v>-0.21653913185556342</v>
      </c>
      <c r="AI15" s="60">
        <f t="shared" si="37"/>
        <v>-0.20214043053754077</v>
      </c>
      <c r="AJ15" s="61" t="str">
        <f>IF((ABS((AH15-AI15)*10000))&lt;100,(AH15-AI15)*10000,"N/A")</f>
        <v>N/A</v>
      </c>
      <c r="AK15" s="60">
        <f>IFERROR(AK14/AK$7,"")</f>
        <v>-0.19265598494486852</v>
      </c>
      <c r="AL15" s="60">
        <f t="shared" si="38"/>
        <v>-0.18128318653788583</v>
      </c>
      <c r="AM15" s="61" t="str">
        <f>IF((ABS((AK15-AL15)*10000))&lt;100,(AK15-AL15)*10000,"N/A")</f>
        <v>N/A</v>
      </c>
      <c r="AN15" s="60">
        <f>IFERROR(AN14/AN$7,"")</f>
        <v>-0.21746459004023475</v>
      </c>
      <c r="AO15" s="60">
        <f t="shared" si="39"/>
        <v>-0.20240633271372274</v>
      </c>
      <c r="AP15" s="61" t="str">
        <f>IF((ABS((AN15-AO15)*10000))&lt;100,(AN15-AO15)*10000,"N/A")</f>
        <v>N/A</v>
      </c>
      <c r="AQ15" s="60">
        <f>IFERROR(AQ14/AQ$7,"")</f>
        <v>-0.21715433466747511</v>
      </c>
      <c r="AR15" s="60">
        <f t="shared" si="40"/>
        <v>-0.20231653963185792</v>
      </c>
      <c r="AS15" s="61" t="str">
        <f>IF((ABS((AQ15-AR15)*10000))&lt;100,(AQ15-AR15)*10000,"N/A")</f>
        <v>N/A</v>
      </c>
      <c r="AT15" s="60">
        <f>IFERROR(AT14/AT$7,"")</f>
        <v>-0.21037375843171519</v>
      </c>
      <c r="AU15" s="60">
        <f t="shared" si="41"/>
        <v>-0.19639239212621223</v>
      </c>
      <c r="AV15" s="61" t="str">
        <f>IF((ABS((AT15-AU15)*10000))&lt;100,(AT15-AU15)*10000,"N/A")</f>
        <v>N/A</v>
      </c>
      <c r="AW15" s="62"/>
      <c r="AX15" s="60">
        <f>IFERROR(AX14/AX$7,"")</f>
        <v>-0.20985541246202385</v>
      </c>
      <c r="AY15" s="60">
        <f t="shared" si="42"/>
        <v>-0.21450002830562528</v>
      </c>
      <c r="AZ15" s="61">
        <f>IF((ABS((AX15-AY15)*10000))&lt;100,(AX15-AY15)*10000,"N/A")</f>
        <v>46.446158436014294</v>
      </c>
      <c r="BA15" s="60">
        <f>IFERROR(BA14/BA$7,"")</f>
        <v>-0.16664427115123578</v>
      </c>
      <c r="BB15" s="60">
        <f t="shared" si="43"/>
        <v>-0.22049382125685091</v>
      </c>
      <c r="BC15" s="61" t="str">
        <f>IF((ABS((BA15-BB15)*10000))&lt;100,(BA15-BB15)*10000,"N/A")</f>
        <v>N/A</v>
      </c>
      <c r="BD15" s="60">
        <f>IFERROR(BD14/BD$7,"")</f>
        <v>-0.19795409822241011</v>
      </c>
      <c r="BE15" s="60">
        <f t="shared" si="44"/>
        <v>-0.21653913185556342</v>
      </c>
      <c r="BF15" s="61" t="str">
        <f>IF((ABS((BD15-BE15)*10000))&lt;100,(BD15-BE15)*10000,"N/A")</f>
        <v>N/A</v>
      </c>
      <c r="BG15" s="63">
        <f>IFERROR(BG14/BG$7,"")</f>
        <v>-0.1742800753595117</v>
      </c>
      <c r="BH15" s="60">
        <f t="shared" si="45"/>
        <v>-0.19265598494486852</v>
      </c>
      <c r="BI15" s="61" t="str">
        <f>IF((ABS((BG15-BH15)*10000))&lt;100,(BG15-BH15)*10000,"N/A")</f>
        <v>N/A</v>
      </c>
      <c r="BJ15" s="60">
        <f>IFERROR(BJ14/BJ$7,"")</f>
        <v>-0.18831883439961966</v>
      </c>
      <c r="BK15" s="60">
        <f t="shared" si="46"/>
        <v>-0.21746459004023475</v>
      </c>
      <c r="BL15" s="61" t="str">
        <f>IF((ABS((BJ15-BK15)*10000))&lt;100,(BJ15-BK15)*10000,"N/A")</f>
        <v>N/A</v>
      </c>
      <c r="BM15" s="60">
        <f>IFERROR(BM14/BM$7,"")</f>
        <v>-0.19154137960732448</v>
      </c>
      <c r="BN15" s="60">
        <f t="shared" si="47"/>
        <v>-0.21715433466747511</v>
      </c>
      <c r="BO15" s="61" t="str">
        <f>IF((ABS((BM15-BN15)*10000))&lt;100,(BM15-BN15)*10000,"N/A")</f>
        <v>N/A</v>
      </c>
      <c r="BP15" s="60">
        <f>IFERROR(BP14/BP$7,"")</f>
        <v>-0.18671888149451032</v>
      </c>
      <c r="BQ15" s="60">
        <f t="shared" si="48"/>
        <v>-0.21037375843171519</v>
      </c>
      <c r="BR15" s="61" t="str">
        <f>IF((ABS((BP15-BQ15)*10000))&lt;100,(BP15-BQ15)*10000,"N/A")</f>
        <v>N/A</v>
      </c>
      <c r="BS15" s="62"/>
      <c r="BT15" s="63">
        <f t="shared" si="49"/>
        <v>-0.20117290347623251</v>
      </c>
      <c r="BU15" s="60">
        <f>IFERROR(BU14/BU$7,"")</f>
        <v>-0.20985541246202385</v>
      </c>
      <c r="BV15" s="61">
        <f>IF((ABS((BT15-BU15)*10000))&lt;100,(BT15-BU15)*10000,"N/A")</f>
        <v>86.825089857913426</v>
      </c>
      <c r="BW15" s="63">
        <f t="shared" si="50"/>
        <v>-0.16558706936816028</v>
      </c>
      <c r="BX15" s="60">
        <f>IFERROR(BX14/BX$7,"")</f>
        <v>-0.16664427115123578</v>
      </c>
      <c r="BY15" s="61">
        <f>IF((ABS((BW15-BX15)*10000))&lt;1000,(BW15-BX15)*10000,"N/A")</f>
        <v>10.572017830755009</v>
      </c>
      <c r="BZ15" s="63">
        <f t="shared" si="51"/>
        <v>-0.19083654947168388</v>
      </c>
      <c r="CA15" s="60">
        <f>IFERROR(CA14/CA$7,"")</f>
        <v>-0.19795409822241011</v>
      </c>
      <c r="CB15" s="61">
        <f>IF((ABS((BZ15-CA15)*10000))&lt;1000,(BZ15-CA15)*10000,"N/A")</f>
        <v>71.175487507262318</v>
      </c>
      <c r="CC15" s="63">
        <f t="shared" si="52"/>
        <v>-0.17112185485867248</v>
      </c>
      <c r="CD15" s="60">
        <f>IFERROR(CD14/CD$7,"")</f>
        <v>-0.1742800753595117</v>
      </c>
      <c r="CE15" s="61">
        <f>IF((ABS((CC15-CD15)*10000))&lt;1000,(CC15-CD15)*10000,"N/A")</f>
        <v>31.582205008392204</v>
      </c>
      <c r="CF15" s="63">
        <f t="shared" si="53"/>
        <v>-0.18346040507727854</v>
      </c>
      <c r="CG15" s="60">
        <f>IFERROR(CG14/CG$7,"")</f>
        <v>-0.18831883439961966</v>
      </c>
      <c r="CH15" s="61">
        <f>IF((ABS((CF15-CG15)*10000))&lt;1000,(CF15-CG15)*10000,"N/A")</f>
        <v>48.584293223411237</v>
      </c>
      <c r="CI15" s="63">
        <f t="shared" si="54"/>
        <v>-0.18596250123659824</v>
      </c>
      <c r="CJ15" s="60">
        <f>IFERROR(CJ14/CJ$7,"")</f>
        <v>-0.19154137960732448</v>
      </c>
      <c r="CK15" s="61">
        <f>IF((ABS((CI15-CJ15)*10000))&lt;1000,(CI15-CJ15)*10000,"N/A")</f>
        <v>55.788783707262368</v>
      </c>
      <c r="CL15" s="63">
        <f t="shared" si="55"/>
        <v>-0.18175483826924335</v>
      </c>
      <c r="CM15" s="60">
        <f>IFERROR(CM14/CM$7,"")</f>
        <v>-0.18671888149451032</v>
      </c>
      <c r="CN15" s="61">
        <f>IF((ABS((CL15-CM15)*10000))&lt;1000,(CL15-CM15)*10000,"N/A")</f>
        <v>49.640432252669733</v>
      </c>
      <c r="CO15" s="62"/>
      <c r="CP15" s="63">
        <f>IFERROR(CP14/CP$7,"")</f>
        <v>-0.18360900107617636</v>
      </c>
      <c r="CQ15" s="60">
        <f>IFERROR(CQ14/CQ$7,"")</f>
        <v>-0.20117290347623251</v>
      </c>
      <c r="CR15" s="61">
        <f>IF((ABS((CP15-CQ15)*10000))&lt;1000,(CP15-CQ15)*10000,"N/A")</f>
        <v>175.63902400056148</v>
      </c>
      <c r="CS15" s="63">
        <f>IFERROR(CS14/CS$7,"")</f>
        <v>-0.17354602152819534</v>
      </c>
      <c r="CT15" s="60">
        <f>IFERROR(CT14/CT$7,"")</f>
        <v>-0.16558706936816028</v>
      </c>
      <c r="CU15" s="61">
        <f>IF((ABS((CS15-CT15)*10000))&lt;1000,(CS15-CT15)*10000,"N/A")</f>
        <v>-79.589521600350594</v>
      </c>
      <c r="CV15" s="63">
        <f>IFERROR(CV14/CV$7,"")</f>
        <v>-0.19311002958992449</v>
      </c>
      <c r="CW15" s="60">
        <f>IFERROR(CW14/CW$7,"")</f>
        <v>-0.19083654947168388</v>
      </c>
      <c r="CX15" s="61">
        <f>(CV15-CW15)*10000</f>
        <v>-22.734801182406063</v>
      </c>
      <c r="CY15" s="63">
        <f>IFERROR(CY14/CY$7,"")</f>
        <v>-0.16549812209134224</v>
      </c>
      <c r="CZ15" s="60">
        <f>IFERROR(CZ14/CZ$7,"")</f>
        <v>-0.17112185485867248</v>
      </c>
      <c r="DA15" s="61">
        <f>(CY15-CZ15)*10000</f>
        <v>56.237327673302474</v>
      </c>
      <c r="DB15" s="63">
        <f>IFERROR(DB14/DB$7,"")</f>
        <v>-0.1787428947358419</v>
      </c>
      <c r="DC15" s="60">
        <f>IFERROR(DC14/DC$7,"")</f>
        <v>-0.18346040507727854</v>
      </c>
      <c r="DD15" s="61">
        <f>IF((ABS((DB15-DC15)*10000))&lt;1000,(DB15-DC15)*10000,"N/A")</f>
        <v>47.175103414366369</v>
      </c>
      <c r="DE15" s="63">
        <f>IFERROR(DE14/DE$7,"")</f>
        <v>-0.18336628252822515</v>
      </c>
      <c r="DF15" s="60">
        <f>IFERROR(DF14/DF$7,"")</f>
        <v>-0.18596250123659824</v>
      </c>
      <c r="DG15" s="61">
        <f>(DE15-DF15)*10000</f>
        <v>25.962187083730935</v>
      </c>
      <c r="DH15" s="63">
        <f>IFERROR(DH14/DH$7,"")</f>
        <v>-0.17824664739507487</v>
      </c>
      <c r="DI15" s="60">
        <f>IFERROR(DI14/DI$7,"")</f>
        <v>-0.18175483826924335</v>
      </c>
      <c r="DJ15" s="61">
        <f>(DH15-DI15)*10000</f>
        <v>35.081908741684821</v>
      </c>
      <c r="DK15" s="62"/>
      <c r="DL15" s="63">
        <f>IFERROR(DL14/DL$7,"")</f>
        <v>-0.18906594022231893</v>
      </c>
      <c r="DM15" s="60">
        <f>IFERROR(DM14/DM$7,"")</f>
        <v>-0.18360900107617636</v>
      </c>
      <c r="DN15" s="61">
        <f>(DL15-DM15)*10000</f>
        <v>-54.569391461425646</v>
      </c>
      <c r="DO15" s="63">
        <f>IFERROR(DO14/DO$7,"")</f>
        <v>-0.18781349358063176</v>
      </c>
      <c r="DP15" s="60">
        <f>IFERROR(DP14/DP$7,"")</f>
        <v>-0.17354602152819534</v>
      </c>
      <c r="DQ15" s="61">
        <f>(DO15-DP15)*10000</f>
        <v>-142.6747205243642</v>
      </c>
      <c r="DR15" s="63">
        <f>IFERROR(DR14/DR$7,"")</f>
        <v>-0.17824601421169078</v>
      </c>
      <c r="DS15" s="60">
        <f>IFERROR(DS14/DS$7,"")</f>
        <v>-0.19311002958992449</v>
      </c>
      <c r="DT15" s="61">
        <f>(DR15-DS15)*10000</f>
        <v>148.64015378233702</v>
      </c>
      <c r="DU15" s="63">
        <f>IFERROR(DU14/DU$7,"")</f>
        <v>-0.16001043699233108</v>
      </c>
      <c r="DV15" s="60">
        <f>IFERROR(DV14/DV$7,"")</f>
        <v>-0.16549812209134224</v>
      </c>
      <c r="DW15" s="61">
        <f>(DU15-DV15)*10000</f>
        <v>54.876850990111528</v>
      </c>
      <c r="DX15" s="63">
        <f>IFERROR(DX14/DX$7,"")</f>
        <v>-0.18845688471451016</v>
      </c>
      <c r="DY15" s="60">
        <f>IFERROR(DY14/DY$7,"")</f>
        <v>-0.1787428947358419</v>
      </c>
      <c r="DZ15" s="61">
        <f>(DX15-DY15)*10000</f>
        <v>-97.139899786682633</v>
      </c>
      <c r="EA15" s="63">
        <f>IFERROR(EA14/EA$7,"")</f>
        <v>-0.18481578766204362</v>
      </c>
      <c r="EB15" s="60">
        <f>IFERROR(EB14/EB$7,"")</f>
        <v>-0.18336628252822515</v>
      </c>
      <c r="EC15" s="61">
        <f>(EA15-EB15)*10000</f>
        <v>-14.495051338184739</v>
      </c>
      <c r="ED15" s="63">
        <f>IFERROR(ED14/ED$7,"")</f>
        <v>-0.17711029398290379</v>
      </c>
      <c r="EE15" s="60">
        <f>IFERROR(EE14/EE$7,"")</f>
        <v>-0.17824664739507487</v>
      </c>
      <c r="EF15" s="61">
        <f>(ED15-EE15)*10000</f>
        <v>11.363534121710817</v>
      </c>
      <c r="EG15" s="62"/>
      <c r="EH15" s="63">
        <f>IFERROR(EH14/EH$7,"")</f>
        <v>-0.17874572888195564</v>
      </c>
      <c r="EI15" s="60">
        <f>IFERROR(EI14/EI$7,"")</f>
        <v>-0.18906594022231893</v>
      </c>
      <c r="EJ15" s="61">
        <f>(EH15-EI15)*10000</f>
        <v>103.20211340363289</v>
      </c>
      <c r="EK15" s="63">
        <f>IFERROR(EK14/EK$7,"")</f>
        <v>-0.17589151795808255</v>
      </c>
      <c r="EL15" s="60">
        <f>IFERROR(EL14/EL$7,"")</f>
        <v>-0.18781349358063176</v>
      </c>
      <c r="EM15" s="61">
        <f>(EK15-EL15)*10000</f>
        <v>119.21975622549208</v>
      </c>
      <c r="EN15" s="63">
        <f>IFERROR(EN14/EN$7,"")</f>
        <v>-0.17850561422583289</v>
      </c>
      <c r="EO15" s="60">
        <f>IFERROR(EO14/EO$7,"")</f>
        <v>-0.17824601421169078</v>
      </c>
      <c r="EP15" s="61">
        <f>(EN15-EO15)*10000</f>
        <v>-2.5960001414210288</v>
      </c>
      <c r="EQ15" s="63">
        <f>IFERROR(EQ14/EQ$7,"")</f>
        <v>-0.15859067550474945</v>
      </c>
      <c r="ER15" s="60">
        <f>IFERROR(ER14/ER$7,"")</f>
        <v>-0.16001043699233108</v>
      </c>
      <c r="ES15" s="61">
        <f>(EQ15-ER15)*10000</f>
        <v>14.197614875816333</v>
      </c>
      <c r="ET15" s="63">
        <f>IFERROR(ET14/ET$7,"")</f>
        <v>-0.17731361862132983</v>
      </c>
      <c r="EU15" s="60">
        <f>IFERROR(EU14/EU$7,"")</f>
        <v>-0.18845688471451016</v>
      </c>
      <c r="EV15" s="61">
        <f>(ET15-EU15)*10000</f>
        <v>111.43266093180337</v>
      </c>
      <c r="EW15" s="63">
        <f>IFERROR(EW14/EW$7,"")</f>
        <v>-0.17772297856237887</v>
      </c>
      <c r="EX15" s="60">
        <f>IFERROR(EX14/EX$7,"")</f>
        <v>-0.18481578766204362</v>
      </c>
      <c r="EY15" s="61">
        <f>(EW15-EX15)*10000</f>
        <v>70.928090996647541</v>
      </c>
      <c r="EZ15" s="63">
        <f>IFERROR(EZ14/EZ$7,"")</f>
        <v>-0.17208952797814508</v>
      </c>
      <c r="FA15" s="60">
        <f>IFERROR(FA14/FA$7,"")</f>
        <v>-0.17711029398290379</v>
      </c>
      <c r="FB15" s="61">
        <f>(EZ15-FA15)*10000</f>
        <v>50.207660047587034</v>
      </c>
      <c r="FC15" s="62"/>
      <c r="FD15" s="63">
        <f>IFERROR(FD14/FD$7,"")</f>
        <v>-0.1908076496721508</v>
      </c>
      <c r="FE15" s="60">
        <f>IFERROR(FE14/FE$7,"")</f>
        <v>-0.17874572888195564</v>
      </c>
      <c r="FF15" s="61">
        <f>(FD15-FE15)*10000</f>
        <v>-120.61920790195163</v>
      </c>
      <c r="FG15" s="63">
        <f>IFERROR(FG14/FG$7,"")</f>
        <v>-0.19191840582616124</v>
      </c>
      <c r="FH15" s="60">
        <f>IFERROR(FH14/FH$7,"")</f>
        <v>-0.17589151795808255</v>
      </c>
      <c r="FI15" s="61">
        <f>(FG15-FH15)*10000</f>
        <v>-160.26887868078683</v>
      </c>
      <c r="FJ15" s="63">
        <f>IFERROR(FJ14/FJ$7,"")</f>
        <v>-0.19282047282633541</v>
      </c>
      <c r="FK15" s="60">
        <f>IFERROR(FK14/FK$7,"")</f>
        <v>-0.17850561422583289</v>
      </c>
      <c r="FL15" s="61">
        <f>(FJ15-FK15)*10000</f>
        <v>-143.14858600502524</v>
      </c>
      <c r="FM15" s="63">
        <f>IFERROR(FM14/FM$7,"")</f>
        <v>-0.17169363819571479</v>
      </c>
      <c r="FN15" s="60">
        <f>IFERROR(FN14/FN$7,"")</f>
        <v>-0.15859067550474945</v>
      </c>
      <c r="FO15" s="61">
        <f>(FM15-FN15)*10000</f>
        <v>-131.02962690965336</v>
      </c>
      <c r="FP15" s="63">
        <f>IFERROR(FP14/FP$7,"")</f>
        <v>-0.19135338816489528</v>
      </c>
      <c r="FQ15" s="60">
        <f>IFERROR(FQ14/FQ$7,"")</f>
        <v>-0.17731361862132983</v>
      </c>
      <c r="FR15" s="61">
        <f>(FP15-FQ15)*10000</f>
        <v>-140.3976954356545</v>
      </c>
      <c r="FS15" s="63">
        <f>IFERROR(FS14/FS$7,"")</f>
        <v>-0.19184630155458185</v>
      </c>
      <c r="FT15" s="60">
        <f>IFERROR(FT14/FT$7,"")</f>
        <v>-0.17772297856237887</v>
      </c>
      <c r="FU15" s="61">
        <f>(FS15-FT15)*10000</f>
        <v>-141.23322992202981</v>
      </c>
      <c r="FV15" s="63">
        <f>IFERROR(FV14/FV$7,"")</f>
        <v>-0.18612523526354693</v>
      </c>
      <c r="FW15" s="60">
        <f>IFERROR(FW14/FW$7,"")</f>
        <v>-0.17208952797814508</v>
      </c>
      <c r="FX15" s="61">
        <f>(FV15-FW15)*10000</f>
        <v>-140.3570728540185</v>
      </c>
      <c r="FZ15" s="63">
        <f>IFERROR(FZ14/FZ$7,"")</f>
        <v>-0.1972278652998104</v>
      </c>
      <c r="GA15" s="60">
        <f>IFERROR(GA14/GA$7,"")</f>
        <v>-0.1908076496721508</v>
      </c>
      <c r="GB15" s="61">
        <f>(FZ15-GA15)*10000</f>
        <v>-64.202156276595986</v>
      </c>
      <c r="GC15" s="63">
        <f>IFERROR(GC14/GC$7,"")</f>
        <v>-0.19484959713021219</v>
      </c>
      <c r="GD15" s="60">
        <f>IFERROR(GD14/GD$7,"")</f>
        <v>-0.19191840582616124</v>
      </c>
      <c r="GE15" s="61">
        <f>(GC15-GD15)*10000</f>
        <v>-29.311913040509509</v>
      </c>
      <c r="GF15" s="63">
        <f>IFERROR(GF14/GF$7,"")</f>
        <v>-0.18388893402771408</v>
      </c>
      <c r="GG15" s="60">
        <f>IFERROR(GG14/GG$7,"")</f>
        <v>-0.19282047282633541</v>
      </c>
      <c r="GH15" s="61">
        <f>(GF15-GG15)*10000</f>
        <v>89.315387986213253</v>
      </c>
      <c r="GI15" s="63">
        <f>IFERROR(GI14/GI$7,"")</f>
        <v>-0.1542755786233164</v>
      </c>
      <c r="GJ15" s="60">
        <f>IFERROR(GJ14/GJ$7,"")</f>
        <v>-0.17169363819571479</v>
      </c>
      <c r="GK15" s="61">
        <f>(GI15-GJ15)*10000</f>
        <v>174.18059572398391</v>
      </c>
      <c r="GL15" s="63">
        <f>IFERROR(GL14/GL$7,"")</f>
        <v>-0.19607597915616071</v>
      </c>
      <c r="GM15" s="60">
        <f>IFERROR(GM14/GM$7,"")</f>
        <v>-0.19135338816489528</v>
      </c>
      <c r="GN15" s="61">
        <f>(GL15-GM15)*10000</f>
        <v>-47.225909912654295</v>
      </c>
      <c r="GO15" s="63">
        <f>IFERROR(GO14/GO$7,"")</f>
        <v>-0.19194339669594832</v>
      </c>
      <c r="GP15" s="60">
        <f>IFERROR(GP14/GP$7,"")</f>
        <v>-0.19184630155458185</v>
      </c>
      <c r="GQ15" s="61">
        <f>(GO15-GP15)*10000</f>
        <v>-0.97095141366465576</v>
      </c>
      <c r="GR15" s="63">
        <f>IFERROR(GR14/GR$7,"")</f>
        <v>-0.18103177305252879</v>
      </c>
      <c r="GS15" s="60">
        <f>IFERROR(GS14/GS$7,"")</f>
        <v>-0.18612523526354693</v>
      </c>
      <c r="GT15" s="61">
        <f>(GR15-GS15)*10000</f>
        <v>50.934622110181408</v>
      </c>
      <c r="GV15" s="63">
        <f>IFERROR(GV14/GV$7,"")</f>
        <v>-0.18578237340726558</v>
      </c>
      <c r="GW15" s="60">
        <f>IFERROR(GW14/GW$7,"")</f>
        <v>-0.1972278652998104</v>
      </c>
      <c r="GX15" s="61">
        <f>(GV15-GW15)*10000</f>
        <v>114.45491892544818</v>
      </c>
      <c r="GY15" s="63">
        <f>IFERROR(GY14/GY$7,"")</f>
        <v>-0.17253901953953776</v>
      </c>
      <c r="GZ15" s="60">
        <f>IFERROR(GZ14/GZ$7,"")</f>
        <v>-0.19484959713021219</v>
      </c>
      <c r="HA15" s="61">
        <f>(GY15-GZ15)*10000</f>
        <v>223.10577590674424</v>
      </c>
      <c r="HB15" s="63">
        <f>IFERROR(HB14/HB$7,"")</f>
        <v>-0.17099409440891739</v>
      </c>
      <c r="HC15" s="60">
        <f>IFERROR(HC14/HC$7,"")</f>
        <v>-0.18388893402771408</v>
      </c>
      <c r="HD15" s="61">
        <f>(HB15-HC15)*10000</f>
        <v>128.94839618796701</v>
      </c>
      <c r="HE15" s="63">
        <f>IFERROR(HE14/HE$7,"")</f>
        <v>-0.15451247569062468</v>
      </c>
      <c r="HF15" s="60">
        <f>IFERROR(HF14/HF$7,"")</f>
        <v>-0.1542755786233164</v>
      </c>
      <c r="HG15" s="61">
        <f>(HE15-HF15)*10000</f>
        <v>-2.3689706730828375</v>
      </c>
      <c r="HH15" s="63">
        <f>IFERROR(HH14/HH$7,"")</f>
        <v>-0.17922761439292911</v>
      </c>
      <c r="HI15" s="60">
        <f>IFERROR(HI14/HI$7,"")</f>
        <v>-0.19607597915616071</v>
      </c>
      <c r="HJ15" s="61">
        <f>(HH15-HI15)*10000</f>
        <v>168.48364763231592</v>
      </c>
      <c r="HK15" s="63">
        <f>IFERROR(HK14/HK$7,"")</f>
        <v>-0.17643818095386302</v>
      </c>
      <c r="HL15" s="60">
        <f>IFERROR(HL14/HL$7,"")</f>
        <v>-0.19194339669594832</v>
      </c>
      <c r="HM15" s="61">
        <f>(HK15-HL15)*10000</f>
        <v>155.05215742085298</v>
      </c>
      <c r="HN15" s="63">
        <f>IFERROR(HN14/HN$7,"")</f>
        <v>-0.17016726157023981</v>
      </c>
      <c r="HO15" s="60">
        <f>IFERROR(HO14/HO$7,"")</f>
        <v>-0.18103177305252879</v>
      </c>
      <c r="HP15" s="61">
        <f>(HN15-HO15)*10000</f>
        <v>108.64511482288979</v>
      </c>
      <c r="HR15" s="63">
        <f>IFERROR(HR14/HR$7,"")</f>
        <v>-0.18327098673681805</v>
      </c>
      <c r="HS15" s="60">
        <f>IFERROR(HS14/HS$7,"")</f>
        <v>-0.18578237340726558</v>
      </c>
      <c r="HT15" s="61">
        <f>(HR15-HS15)*10000</f>
        <v>25.113866704475353</v>
      </c>
      <c r="HU15" s="63">
        <f>IFERROR(HU14/HU$7,"")</f>
        <v>-0.16893294279200308</v>
      </c>
      <c r="HV15" s="60">
        <f>IFERROR(HV14/HV$7,"")</f>
        <v>-0.17253901953953776</v>
      </c>
      <c r="HW15" s="61">
        <f>(HU15-HV15)*10000</f>
        <v>36.060767475346864</v>
      </c>
      <c r="HX15" s="63">
        <f>IFERROR(HX14/HX$7,"")</f>
        <v>-0.17099409440891739</v>
      </c>
      <c r="HY15" s="60">
        <f>IFERROR(HY14/HY$7,"")</f>
        <v>-0.18388893402771408</v>
      </c>
      <c r="HZ15" s="61">
        <f>(HX15-HY15)*10000</f>
        <v>128.94839618796701</v>
      </c>
      <c r="IA15" s="63">
        <f>IFERROR(IA14/IA$7,"")</f>
        <v>-0.15451247569062468</v>
      </c>
      <c r="IB15" s="60">
        <f>IFERROR(IB14/IB$7,"")</f>
        <v>-0.1542755786233164</v>
      </c>
      <c r="IC15" s="61">
        <f>(IA15-IB15)*10000</f>
        <v>-2.3689706730828375</v>
      </c>
      <c r="ID15" s="63">
        <f>IFERROR(ID14/ID$7,"")</f>
        <v>-0.1760438659202275</v>
      </c>
      <c r="IE15" s="60">
        <f>IFERROR(IE14/IE$7,"")</f>
        <v>-0.17922761439292911</v>
      </c>
      <c r="IF15" s="61">
        <f>(ID15-IE15)*10000</f>
        <v>31.83748472701614</v>
      </c>
      <c r="IG15" s="63">
        <f>IFERROR(IG14/IG$7,"")</f>
        <v>-0.17643818095386302</v>
      </c>
      <c r="IH15" s="60">
        <f>IFERROR(IH14/IH$7,"")</f>
        <v>-0.19194339669594832</v>
      </c>
      <c r="II15" s="61">
        <f>(IG15-IH15)*10000</f>
        <v>155.05215742085298</v>
      </c>
      <c r="IJ15" s="63">
        <f>IFERROR(IJ14/IJ$7,"")</f>
        <v>-0.17016726157023981</v>
      </c>
      <c r="IK15" s="60">
        <f>IFERROR(IK14/IK$7,"")</f>
        <v>-0.18103177305252879</v>
      </c>
      <c r="IL15" s="61">
        <f>(IJ15-IK15)*10000</f>
        <v>108.64511482288979</v>
      </c>
    </row>
    <row r="16" spans="1:246">
      <c r="A16" s="78" t="s">
        <v>12</v>
      </c>
      <c r="B16" s="349" t="s">
        <v>12</v>
      </c>
      <c r="C16" s="349" t="s">
        <v>13</v>
      </c>
      <c r="D16" s="349" t="s">
        <v>687</v>
      </c>
      <c r="E16" s="436"/>
      <c r="F16" s="331">
        <v>87131</v>
      </c>
      <c r="G16" s="331">
        <v>75184</v>
      </c>
      <c r="H16" s="332">
        <f>IF((ABS((F16/G16)-1))&lt;100%,(F16/G16)-1,"N/A")</f>
        <v>0.1589034901042774</v>
      </c>
      <c r="I16" s="331">
        <v>106831</v>
      </c>
      <c r="J16" s="331">
        <v>117213</v>
      </c>
      <c r="K16" s="332">
        <f>IF((ABS((I16/J16)-1))&lt;100%,(I16/J16)-1,"N/A")</f>
        <v>-8.8573793009307789E-2</v>
      </c>
      <c r="L16" s="331">
        <v>95711</v>
      </c>
      <c r="M16" s="331">
        <v>123639</v>
      </c>
      <c r="N16" s="332">
        <f>IF((ABS((L16/M16)-1))&lt;100%,(L16/M16)-1,"N/A")</f>
        <v>-0.22588341866239614</v>
      </c>
      <c r="O16" s="331">
        <v>228736</v>
      </c>
      <c r="P16" s="331">
        <v>240487</v>
      </c>
      <c r="Q16" s="332">
        <f>IF((ABS((O16/P16)-1))&lt;100%,(O16/P16)-1,"N/A")</f>
        <v>-4.8863348122767603E-2</v>
      </c>
      <c r="R16" s="331">
        <v>193962</v>
      </c>
      <c r="S16" s="331">
        <v>192397</v>
      </c>
      <c r="T16" s="332">
        <f>IF((ABS((R16/S16)-1))&lt;100%,(R16/S16)-1,"N/A")</f>
        <v>8.1342224670863938E-3</v>
      </c>
      <c r="U16" s="331">
        <v>289673</v>
      </c>
      <c r="V16" s="331">
        <v>316037</v>
      </c>
      <c r="W16" s="332">
        <f>IF((ABS((U16/V16)-1))&lt;100%,(U16/V16)-1,"N/A")</f>
        <v>-8.3420612143514816E-2</v>
      </c>
      <c r="X16" s="331">
        <v>518409</v>
      </c>
      <c r="Y16" s="331">
        <v>556524</v>
      </c>
      <c r="Z16" s="332">
        <f>IF((ABS((X16/Y16)-1))&lt;100%,(X16/Y16)-1,"N/A")</f>
        <v>-6.8487612394074637E-2</v>
      </c>
      <c r="AA16" s="350"/>
      <c r="AB16" s="331">
        <v>72072</v>
      </c>
      <c r="AC16" s="331">
        <f t="shared" si="35"/>
        <v>87131</v>
      </c>
      <c r="AD16" s="332">
        <f>IF((ABS((AB16/AC16)-1))&lt;100%,(AB16/AC16)-1,"N/A")</f>
        <v>-0.17283171316752932</v>
      </c>
      <c r="AE16" s="331">
        <v>31994</v>
      </c>
      <c r="AF16" s="331">
        <f t="shared" si="36"/>
        <v>106831</v>
      </c>
      <c r="AG16" s="332">
        <f>IF((ABS((AE16/AF16)-1))&lt;100%,(AE16/AF16)-1,"N/A")</f>
        <v>-0.70051764001085826</v>
      </c>
      <c r="AH16" s="331">
        <v>22499</v>
      </c>
      <c r="AI16" s="331">
        <f t="shared" si="37"/>
        <v>95711</v>
      </c>
      <c r="AJ16" s="332">
        <f>IF((ABS((AH16/AI16)-1))&lt;100%,(AH16/AI16)-1,"N/A")</f>
        <v>-0.7649277512511623</v>
      </c>
      <c r="AK16" s="331">
        <v>147563</v>
      </c>
      <c r="AL16" s="331">
        <f t="shared" si="38"/>
        <v>228736</v>
      </c>
      <c r="AM16" s="332">
        <f>IF((ABS((AK16/AL16)-1))&lt;100%,(AK16/AL16)-1,"N/A")</f>
        <v>-0.35487636401790712</v>
      </c>
      <c r="AN16" s="331">
        <v>104066</v>
      </c>
      <c r="AO16" s="331">
        <f t="shared" si="39"/>
        <v>193962</v>
      </c>
      <c r="AP16" s="332">
        <f>IF((ABS((AN16/AO16)-1))&lt;100%,(AN16/AO16)-1,"N/A")</f>
        <v>-0.46347222651859643</v>
      </c>
      <c r="AQ16" s="331">
        <v>126565</v>
      </c>
      <c r="AR16" s="331">
        <f t="shared" si="40"/>
        <v>289673</v>
      </c>
      <c r="AS16" s="332">
        <f>IF((ABS((AQ16/AR16)-1))&lt;100%,(AQ16/AR16)-1,"N/A")</f>
        <v>-0.56307629637556833</v>
      </c>
      <c r="AT16" s="331">
        <v>274128</v>
      </c>
      <c r="AU16" s="331">
        <f t="shared" si="41"/>
        <v>518409</v>
      </c>
      <c r="AV16" s="332">
        <f>IF((ABS((AT16/AU16)-1))&lt;100%,(AT16/AU16)-1,"N/A")</f>
        <v>-0.47121288403557804</v>
      </c>
      <c r="AW16" s="333"/>
      <c r="AX16" s="331">
        <v>61878</v>
      </c>
      <c r="AY16" s="331">
        <f t="shared" si="42"/>
        <v>72072</v>
      </c>
      <c r="AZ16" s="332">
        <f>IF((ABS((AX16/AY16)-1))&lt;100%,(AX16/AY16)-1,"N/A")</f>
        <v>-0.14144189144189145</v>
      </c>
      <c r="BA16" s="331">
        <v>87476</v>
      </c>
      <c r="BB16" s="331">
        <f t="shared" si="43"/>
        <v>31994</v>
      </c>
      <c r="BC16" s="332" t="str">
        <f>IF((ABS((BA16/BB16)-1))&lt;100%,(BA16/BB16)-1,"N/A")</f>
        <v>N/A</v>
      </c>
      <c r="BD16" s="331">
        <v>46342</v>
      </c>
      <c r="BE16" s="331">
        <f t="shared" si="44"/>
        <v>22499</v>
      </c>
      <c r="BF16" s="332" t="str">
        <f>IF((ABS((BD16/BE16)-1))&lt;100%,(BD16/BE16)-1,"N/A")</f>
        <v>N/A</v>
      </c>
      <c r="BG16" s="335">
        <v>182489</v>
      </c>
      <c r="BH16" s="331">
        <f t="shared" si="45"/>
        <v>147563</v>
      </c>
      <c r="BI16" s="332">
        <f>IF((ABS((BG16/BH16)-1))&lt;100%,(BG16/BH16)-1,"N/A")</f>
        <v>0.23668534795307772</v>
      </c>
      <c r="BJ16" s="331">
        <v>149354</v>
      </c>
      <c r="BK16" s="331">
        <f t="shared" si="46"/>
        <v>104066</v>
      </c>
      <c r="BL16" s="332">
        <f>IF((ABS((BJ16/BK16)-1))&lt;100%,(BJ16/BK16)-1,"N/A")</f>
        <v>0.43518536313493361</v>
      </c>
      <c r="BM16" s="331">
        <v>195696</v>
      </c>
      <c r="BN16" s="331">
        <f t="shared" si="47"/>
        <v>126565</v>
      </c>
      <c r="BO16" s="332">
        <f>IF((ABS((BM16/BN16)-1))&lt;100%,(BM16/BN16)-1,"N/A")</f>
        <v>0.54620945759096107</v>
      </c>
      <c r="BP16" s="331">
        <v>378185</v>
      </c>
      <c r="BQ16" s="331">
        <f t="shared" si="48"/>
        <v>274128</v>
      </c>
      <c r="BR16" s="332">
        <f>IF((ABS((BP16/BQ16)-1))&lt;100%,(BP16/BQ16)-1,"N/A")</f>
        <v>0.37959274499503892</v>
      </c>
      <c r="BS16" s="333"/>
      <c r="BT16" s="335">
        <f t="shared" si="49"/>
        <v>63085</v>
      </c>
      <c r="BU16" s="331">
        <v>61878</v>
      </c>
      <c r="BV16" s="332">
        <f>IF((ABS((BT16/BU16)-1))&lt;100%,(BT16/BU16)-1,"N/A")</f>
        <v>1.9506124955557702E-2</v>
      </c>
      <c r="BW16" s="335">
        <f t="shared" si="50"/>
        <v>64998</v>
      </c>
      <c r="BX16" s="331">
        <v>87476</v>
      </c>
      <c r="BY16" s="332">
        <f>IF((ABS((BW16/BX16)-1))&lt;100%,(BW16/BX16)-1,"N/A")</f>
        <v>-0.25696190955233433</v>
      </c>
      <c r="BZ16" s="335">
        <f t="shared" si="51"/>
        <v>65752</v>
      </c>
      <c r="CA16" s="331">
        <v>46342</v>
      </c>
      <c r="CB16" s="332">
        <f>IF((ABS((BZ16/CA16)-1))&lt;100%,(BZ16/CA16)-1,"N/A")</f>
        <v>0.41884251866557332</v>
      </c>
      <c r="CC16" s="335">
        <f t="shared" si="52"/>
        <v>220306</v>
      </c>
      <c r="CD16" s="331">
        <v>182489</v>
      </c>
      <c r="CE16" s="332">
        <f>IF((ABS((CC16/CD16)-1))&lt;100%,(CC16/CD16)-1,"N/A")</f>
        <v>0.20722892886694533</v>
      </c>
      <c r="CF16" s="335">
        <f t="shared" si="53"/>
        <v>128083</v>
      </c>
      <c r="CG16" s="331">
        <v>149354</v>
      </c>
      <c r="CH16" s="332">
        <f>IF((ABS((CF16/CG16)-1))&lt;100%,(CF16/CG16)-1,"N/A")</f>
        <v>-0.14242002222906647</v>
      </c>
      <c r="CI16" s="335">
        <f t="shared" si="54"/>
        <v>193835</v>
      </c>
      <c r="CJ16" s="331">
        <v>195696</v>
      </c>
      <c r="CK16" s="332">
        <f>IF((ABS((CI16/CJ16)-1))&lt;100%,(CI16/CJ16)-1,"N/A")</f>
        <v>-9.5096476167115807E-3</v>
      </c>
      <c r="CL16" s="335">
        <f t="shared" si="55"/>
        <v>414141</v>
      </c>
      <c r="CM16" s="331">
        <v>378185</v>
      </c>
      <c r="CN16" s="332">
        <f>IF((ABS((CL16/CM16)-1))&lt;100%,(CL16/CM16)-1,"N/A")</f>
        <v>9.507516162724583E-2</v>
      </c>
      <c r="CO16" s="333"/>
      <c r="CP16" s="335">
        <v>63329</v>
      </c>
      <c r="CQ16" s="331">
        <v>63085</v>
      </c>
      <c r="CR16" s="332">
        <f>IF((ABS((CP16/CQ16)-1))&lt;100%,(CP16/CQ16)-1,"N/A")</f>
        <v>3.8677974161844819E-3</v>
      </c>
      <c r="CS16" s="335">
        <v>102799</v>
      </c>
      <c r="CT16" s="331">
        <v>64998</v>
      </c>
      <c r="CU16" s="332">
        <f>IF((ABS((CS16/CT16)-1))&lt;100%,(CS16/CT16)-1,"N/A")</f>
        <v>0.58157174066894357</v>
      </c>
      <c r="CV16" s="335">
        <v>45587</v>
      </c>
      <c r="CW16" s="331">
        <v>65752</v>
      </c>
      <c r="CX16" s="332">
        <f>IF(AND(CV16&lt;0,CW16&lt;0),((CV16-CW16)/CW16),((CV16-CW16)/ABS(CW16)))</f>
        <v>-0.30668268645820662</v>
      </c>
      <c r="CY16" s="335">
        <v>210808</v>
      </c>
      <c r="CZ16" s="331">
        <v>220306</v>
      </c>
      <c r="DA16" s="332">
        <f>IF(AND(CY16&lt;0,CZ16&lt;0),((CY16-CZ16)/CZ16),((CY16-CZ16)/ABS(CZ16)))</f>
        <v>-4.3112761341043818E-2</v>
      </c>
      <c r="DB16" s="335">
        <v>166128</v>
      </c>
      <c r="DC16" s="331">
        <v>128083</v>
      </c>
      <c r="DD16" s="332">
        <f>IF((ABS((DB16/DC16)-1))&lt;100%,(DB16/DC16)-1,"N/A")</f>
        <v>0.29703395454509973</v>
      </c>
      <c r="DE16" s="335">
        <v>211715</v>
      </c>
      <c r="DF16" s="331">
        <v>193835</v>
      </c>
      <c r="DG16" s="332">
        <f>IF(AND(DE16&lt;0,DF16&lt;0),((DE16-DF16)/DF16),((DE16-DF16)/ABS(DF16)))</f>
        <v>9.2243402894214149E-2</v>
      </c>
      <c r="DH16" s="335">
        <v>422523</v>
      </c>
      <c r="DI16" s="331">
        <v>414141</v>
      </c>
      <c r="DJ16" s="332">
        <f>IF(AND(DH16&lt;0,DI16&lt;0),((DH16-DI16)/DI16),((DH16-DI16)/ABS(DI16)))</f>
        <v>2.0239483654117801E-2</v>
      </c>
      <c r="DK16" s="333"/>
      <c r="DL16" s="335">
        <v>122679</v>
      </c>
      <c r="DM16" s="331">
        <v>63329</v>
      </c>
      <c r="DN16" s="332">
        <f t="shared" ref="DN16:DN24" si="221">(DL16-DM16)/ABS(DM16)</f>
        <v>0.93716938527372928</v>
      </c>
      <c r="DO16" s="335">
        <v>89757</v>
      </c>
      <c r="DP16" s="331">
        <v>102799</v>
      </c>
      <c r="DQ16" s="332">
        <f t="shared" ref="DQ16:DQ24" si="222">(DO16-DP16)/ABS(DP16)</f>
        <v>-0.12686893841379779</v>
      </c>
      <c r="DR16" s="335">
        <v>109159</v>
      </c>
      <c r="DS16" s="331">
        <v>45587</v>
      </c>
      <c r="DT16" s="332">
        <f t="shared" ref="DT16:DT24" si="223">(DR16-DS16)/ABS(DS16)</f>
        <v>1.3945203676486717</v>
      </c>
      <c r="DU16" s="335">
        <v>272374</v>
      </c>
      <c r="DV16" s="331">
        <v>210808</v>
      </c>
      <c r="DW16" s="332">
        <f t="shared" ref="DW16:DW24" si="224">(DU16-DV16)/ABS(DV16)</f>
        <v>0.29204774012371448</v>
      </c>
      <c r="DX16" s="335">
        <v>212436</v>
      </c>
      <c r="DY16" s="331">
        <v>166128</v>
      </c>
      <c r="DZ16" s="332">
        <f t="shared" ref="DZ16:DZ24" si="225">(DX16-DY16)/ABS(DY16)</f>
        <v>0.27874891649812195</v>
      </c>
      <c r="EA16" s="335">
        <v>321595</v>
      </c>
      <c r="EB16" s="331">
        <v>211715</v>
      </c>
      <c r="EC16" s="332">
        <f t="shared" ref="EC16:EC24" si="226">(EA16-EB16)/ABS(EB16)</f>
        <v>0.51899959851687405</v>
      </c>
      <c r="ED16" s="335">
        <v>593969</v>
      </c>
      <c r="EE16" s="331">
        <v>422523</v>
      </c>
      <c r="EF16" s="332">
        <f t="shared" ref="EF16:EF24" si="227">(ED16-EE16)/ABS(EE16)</f>
        <v>0.40576726000714752</v>
      </c>
      <c r="EG16" s="333"/>
      <c r="EH16" s="335">
        <v>118073</v>
      </c>
      <c r="EI16" s="331">
        <v>122679</v>
      </c>
      <c r="EJ16" s="332">
        <f t="shared" ref="EJ16" si="228">(EH16-EI16)/ABS(EI16)</f>
        <v>-3.7545138124699416E-2</v>
      </c>
      <c r="EK16" s="335">
        <v>108444</v>
      </c>
      <c r="EL16" s="331">
        <v>89757</v>
      </c>
      <c r="EM16" s="332">
        <f t="shared" ref="EM16" si="229">(EK16-EL16)/ABS(EL16)</f>
        <v>0.2081954610782446</v>
      </c>
      <c r="EN16" s="335">
        <v>93707</v>
      </c>
      <c r="EO16" s="331">
        <v>109159</v>
      </c>
      <c r="EP16" s="332">
        <f t="shared" ref="EP16" si="230">(EN16-EO16)/ABS(EO16)</f>
        <v>-0.14155497943367015</v>
      </c>
      <c r="EQ16" s="335">
        <v>193718</v>
      </c>
      <c r="ER16" s="331">
        <v>272374</v>
      </c>
      <c r="ES16" s="332">
        <f t="shared" ref="ES16" si="231">(EQ16-ER16)/ABS(ER16)</f>
        <v>-0.28877939891472754</v>
      </c>
      <c r="ET16" s="335">
        <v>226517</v>
      </c>
      <c r="EU16" s="331">
        <v>212436</v>
      </c>
      <c r="EV16" s="332">
        <f t="shared" ref="EV16" si="232">(ET16-EU16)/ABS(EU16)</f>
        <v>6.6283492440076072E-2</v>
      </c>
      <c r="EW16" s="335">
        <v>320224</v>
      </c>
      <c r="EX16" s="331">
        <v>321595</v>
      </c>
      <c r="EY16" s="332">
        <f t="shared" ref="EY16" si="233">(EW16-EX16)/ABS(EX16)</f>
        <v>-4.2631259814362782E-3</v>
      </c>
      <c r="EZ16" s="335">
        <v>513942</v>
      </c>
      <c r="FA16" s="331">
        <v>593969</v>
      </c>
      <c r="FB16" s="332">
        <f t="shared" ref="FB16" si="234">(EZ16-FA16)/ABS(FA16)</f>
        <v>-0.13473262072599748</v>
      </c>
      <c r="FC16" s="333"/>
      <c r="FD16" s="335">
        <v>74489</v>
      </c>
      <c r="FE16" s="331">
        <v>118073</v>
      </c>
      <c r="FF16" s="332">
        <f t="shared" ref="FF16" si="235">(FD16-FE16)/ABS(FE16)</f>
        <v>-0.36912757361970983</v>
      </c>
      <c r="FG16" s="335">
        <v>64429</v>
      </c>
      <c r="FH16" s="331">
        <v>108444</v>
      </c>
      <c r="FI16" s="332">
        <f t="shared" ref="FI16" si="236">(FG16-FH16)/ABS(FH16)</f>
        <v>-0.40587768802331159</v>
      </c>
      <c r="FJ16" s="335">
        <v>21948</v>
      </c>
      <c r="FK16" s="331">
        <v>93707</v>
      </c>
      <c r="FL16" s="332">
        <f t="shared" ref="FL16" si="237">(FJ16-FK16)/ABS(FK16)</f>
        <v>-0.76578057135539501</v>
      </c>
      <c r="FM16" s="335">
        <v>181870</v>
      </c>
      <c r="FN16" s="331">
        <v>193718</v>
      </c>
      <c r="FO16" s="332">
        <f t="shared" ref="FO16" si="238">(FM16-FN16)/ABS(FN16)</f>
        <v>-6.1161069183039263E-2</v>
      </c>
      <c r="FP16" s="335">
        <v>138918</v>
      </c>
      <c r="FQ16" s="331">
        <v>226517</v>
      </c>
      <c r="FR16" s="332">
        <f t="shared" ref="FR16" si="239">(FP16-FQ16)/ABS(FQ16)</f>
        <v>-0.38672152641965063</v>
      </c>
      <c r="FS16" s="335">
        <v>160866</v>
      </c>
      <c r="FT16" s="331">
        <v>320224</v>
      </c>
      <c r="FU16" s="332">
        <f t="shared" ref="FU16" si="240">(FS16-FT16)/ABS(FT16)</f>
        <v>-0.49764539822124515</v>
      </c>
      <c r="FV16" s="335">
        <v>342736</v>
      </c>
      <c r="FW16" s="331">
        <v>513942</v>
      </c>
      <c r="FX16" s="332">
        <f t="shared" ref="FX16" si="241">(FV16-FW16)/ABS(FW16)</f>
        <v>-0.33312319288947001</v>
      </c>
      <c r="FZ16" s="335">
        <v>5366</v>
      </c>
      <c r="GA16" s="331">
        <v>74489</v>
      </c>
      <c r="GB16" s="332">
        <f t="shared" ref="GB16" si="242">(FZ16-GA16)/ABS(GA16)</f>
        <v>-0.92796251795567131</v>
      </c>
      <c r="GC16" s="335">
        <v>16672</v>
      </c>
      <c r="GD16" s="331">
        <v>64429</v>
      </c>
      <c r="GE16" s="332">
        <f t="shared" ref="GE16" si="243">(GC16-GD16)/ABS(GD16)</f>
        <v>-0.74123453724254607</v>
      </c>
      <c r="GF16" s="335">
        <v>27885</v>
      </c>
      <c r="GG16" s="331">
        <v>21948</v>
      </c>
      <c r="GH16" s="332">
        <f t="shared" ref="GH16" si="244">(GF16-GG16)/ABS(GG16)</f>
        <v>0.27050300710770914</v>
      </c>
      <c r="GI16" s="335">
        <v>286566</v>
      </c>
      <c r="GJ16" s="331">
        <v>181870</v>
      </c>
      <c r="GK16" s="332">
        <f t="shared" ref="GK16" si="245">(GI16-GJ16)/ABS(GJ16)</f>
        <v>0.57566393577830322</v>
      </c>
      <c r="GL16" s="335">
        <v>22038</v>
      </c>
      <c r="GM16" s="331">
        <v>138918</v>
      </c>
      <c r="GN16" s="332">
        <f t="shared" ref="GN16" si="246">(GL16-GM16)/ABS(GM16)</f>
        <v>-0.84135965101714683</v>
      </c>
      <c r="GO16" s="335">
        <v>49923</v>
      </c>
      <c r="GP16" s="331">
        <v>160866</v>
      </c>
      <c r="GQ16" s="332">
        <f t="shared" ref="GQ16" si="247">(GO16-GP16)/ABS(GP16)</f>
        <v>-0.68966096005370925</v>
      </c>
      <c r="GR16" s="335">
        <v>336489</v>
      </c>
      <c r="GS16" s="331">
        <v>342736</v>
      </c>
      <c r="GT16" s="332">
        <f t="shared" ref="GT16" si="248">(GR16-GS16)/ABS(GS16)</f>
        <v>-1.8226856822744036E-2</v>
      </c>
      <c r="GV16" s="335">
        <v>44884</v>
      </c>
      <c r="GW16" s="331">
        <v>5366</v>
      </c>
      <c r="GX16" s="332">
        <f t="shared" ref="GX16" si="249">(GV16-GW16)/ABS(GW16)</f>
        <v>7.3645173313455086</v>
      </c>
      <c r="GY16" s="335">
        <v>121895</v>
      </c>
      <c r="GZ16" s="331">
        <v>16672</v>
      </c>
      <c r="HA16" s="332">
        <f t="shared" ref="HA16" si="250">(GY16-GZ16)/ABS(GZ16)</f>
        <v>6.311360364683301</v>
      </c>
      <c r="HB16" s="335">
        <v>117352</v>
      </c>
      <c r="HC16" s="331">
        <v>27885</v>
      </c>
      <c r="HD16" s="332">
        <f t="shared" ref="HD16" si="251">(HB16-HC16)/ABS(HC16)</f>
        <v>3.2084274699659314</v>
      </c>
      <c r="HE16" s="335">
        <v>296181</v>
      </c>
      <c r="HF16" s="331">
        <v>286566</v>
      </c>
      <c r="HG16" s="332">
        <f t="shared" ref="HG16" si="252">(HE16-HF16)/ABS(HF16)</f>
        <v>3.3552480056950232E-2</v>
      </c>
      <c r="HH16" s="335">
        <v>166779</v>
      </c>
      <c r="HI16" s="331">
        <v>22038</v>
      </c>
      <c r="HJ16" s="332">
        <f t="shared" ref="HJ16" si="253">(HH16-HI16)/ABS(HI16)</f>
        <v>6.5677919956438879</v>
      </c>
      <c r="HK16" s="335">
        <v>284131</v>
      </c>
      <c r="HL16" s="331">
        <v>49923</v>
      </c>
      <c r="HM16" s="332">
        <f t="shared" ref="HM16" si="254">(HK16-HL16)/ABS(HL16)</f>
        <v>4.6913847324880313</v>
      </c>
      <c r="HN16" s="335">
        <v>580312</v>
      </c>
      <c r="HO16" s="331">
        <v>336489</v>
      </c>
      <c r="HP16" s="332">
        <f t="shared" ref="HP16" si="255">(HN16-HO16)/ABS(HO16)</f>
        <v>0.72460912540974598</v>
      </c>
      <c r="HR16" s="335">
        <v>88462</v>
      </c>
      <c r="HS16" s="331">
        <v>44884</v>
      </c>
      <c r="HT16" s="332">
        <f t="shared" ref="HT16" si="256">(HR16-HS16)/ABS(HS16)</f>
        <v>0.97090277158898497</v>
      </c>
      <c r="HU16" s="335">
        <v>160064</v>
      </c>
      <c r="HV16" s="331">
        <v>121895</v>
      </c>
      <c r="HW16" s="332">
        <f t="shared" ref="HW16" si="257">(HU16-HV16)/ABS(HV16)</f>
        <v>0.31313015300053326</v>
      </c>
      <c r="HX16" s="335">
        <v>117352</v>
      </c>
      <c r="HY16" s="331">
        <v>27885</v>
      </c>
      <c r="HZ16" s="332">
        <f t="shared" ref="HZ16" si="258">(HX16-HY16)/ABS(HY16)</f>
        <v>3.2084274699659314</v>
      </c>
      <c r="IA16" s="335">
        <v>296181</v>
      </c>
      <c r="IB16" s="331">
        <v>286566</v>
      </c>
      <c r="IC16" s="332">
        <f t="shared" ref="IC16" si="259">(IA16-IB16)/ABS(IB16)</f>
        <v>3.3552480056950232E-2</v>
      </c>
      <c r="ID16" s="335">
        <v>248526</v>
      </c>
      <c r="IE16" s="331">
        <v>166779</v>
      </c>
      <c r="IF16" s="332">
        <f t="shared" ref="IF16" si="260">(ID16-IE16)/ABS(IE16)</f>
        <v>0.49015163779612542</v>
      </c>
      <c r="IG16" s="335">
        <v>284131</v>
      </c>
      <c r="IH16" s="331">
        <v>49923</v>
      </c>
      <c r="II16" s="332">
        <f t="shared" ref="II16" si="261">(IG16-IH16)/ABS(IH16)</f>
        <v>4.6913847324880313</v>
      </c>
      <c r="IJ16" s="335">
        <v>580312</v>
      </c>
      <c r="IK16" s="331">
        <v>336489</v>
      </c>
      <c r="IL16" s="332">
        <f t="shared" ref="IL16" si="262">(IJ16-IK16)/ABS(IK16)</f>
        <v>0.72460912540974598</v>
      </c>
    </row>
    <row r="17" spans="1:246" s="64" customFormat="1" ht="11.25">
      <c r="A17" s="57" t="s">
        <v>14</v>
      </c>
      <c r="B17" s="59" t="s">
        <v>14</v>
      </c>
      <c r="C17" s="59" t="s">
        <v>249</v>
      </c>
      <c r="D17" s="59" t="s">
        <v>688</v>
      </c>
      <c r="E17" s="431"/>
      <c r="F17" s="60">
        <f>IFERROR(F16/F$7,"")</f>
        <v>3.2075330698275582E-2</v>
      </c>
      <c r="G17" s="60">
        <f>IFERROR(G16/G$7,"")</f>
        <v>2.960013984318036E-2</v>
      </c>
      <c r="H17" s="61">
        <f>IF((ABS((F17-G17)*10000))&lt;100,(F17-G17)*10000,"N/A")</f>
        <v>24.751908550952223</v>
      </c>
      <c r="I17" s="60">
        <f>IFERROR(I16/I$7,"")</f>
        <v>4.0406489335668767E-2</v>
      </c>
      <c r="J17" s="60">
        <f>IFERROR(J16/J$7,"")</f>
        <v>4.7101565752440414E-2</v>
      </c>
      <c r="K17" s="61">
        <f>IF((ABS((I17-J17)*10000))&lt;100,(I17-J17)*10000,"N/A")</f>
        <v>-66.950764167716457</v>
      </c>
      <c r="L17" s="60">
        <f>IFERROR(L16/L$7,"")</f>
        <v>3.5019273021976917E-2</v>
      </c>
      <c r="M17" s="60">
        <f>IFERROR(M16/M$7,"")</f>
        <v>4.9901862374845771E-2</v>
      </c>
      <c r="N17" s="61" t="str">
        <f>IF((ABS((L17-M17)*10000))&lt;100,(L17-M17)*10000,"N/A")</f>
        <v>N/A</v>
      </c>
      <c r="O17" s="60">
        <f>IFERROR(O16/O$7,"")</f>
        <v>7.2080293695936465E-2</v>
      </c>
      <c r="P17" s="60">
        <f>IFERROR(P16/P$7,"")</f>
        <v>7.9352802493231553E-2</v>
      </c>
      <c r="Q17" s="61">
        <f>IF((ABS((O17-P17)*10000))&lt;100,(O17-P17)*10000,"N/A")</f>
        <v>-72.725087972950874</v>
      </c>
      <c r="R17" s="60">
        <f>IFERROR(R16/R$7,"")</f>
        <v>3.6184536997169593E-2</v>
      </c>
      <c r="S17" s="60">
        <f>IFERROR(S16/S$7,"")</f>
        <v>3.8271425419982727E-2</v>
      </c>
      <c r="T17" s="61">
        <f>IF((ABS((R17-S17)*10000))&lt;100,(R17-S17)*10000,"N/A")</f>
        <v>-20.868884228131339</v>
      </c>
      <c r="U17" s="60">
        <f>IFERROR(U16/U$7,"")</f>
        <v>3.5791036481224142E-2</v>
      </c>
      <c r="V17" s="60">
        <f>IFERROR(V16/V$7,"")</f>
        <v>4.2111236867429361E-2</v>
      </c>
      <c r="W17" s="61">
        <f>IF((ABS((U17-V17)*10000))&lt;100,(U17-V17)*10000,"N/A")</f>
        <v>-63.202003862052187</v>
      </c>
      <c r="X17" s="60">
        <f>IFERROR(X16/X$7,"")</f>
        <v>4.6012084530471425E-2</v>
      </c>
      <c r="Y17" s="60">
        <f>IFERROR(Y16/Y$7,"")</f>
        <v>5.2824097456399217E-2</v>
      </c>
      <c r="Z17" s="61">
        <f>IF((ABS((X17-Y17)*10000))&lt;100,(X17-Y17)*10000,"N/A")</f>
        <v>-68.120129259277917</v>
      </c>
      <c r="AA17" s="146"/>
      <c r="AB17" s="60">
        <f>IFERROR(AB16/AB$7,"")</f>
        <v>2.7200573660672165E-2</v>
      </c>
      <c r="AC17" s="60">
        <f t="shared" si="35"/>
        <v>3.2075330698275582E-2</v>
      </c>
      <c r="AD17" s="61">
        <f>IF((ABS((AB17-AC17)*10000))&lt;100,(AB17-AC17)*10000,"N/A")</f>
        <v>-48.747570376034176</v>
      </c>
      <c r="AE17" s="60">
        <f>IFERROR(AE16/AE$7,"")</f>
        <v>1.233820423865945E-2</v>
      </c>
      <c r="AF17" s="60">
        <f t="shared" si="36"/>
        <v>4.0406489335668767E-2</v>
      </c>
      <c r="AG17" s="61" t="str">
        <f>IF((ABS((AE17-AF17)*10000))&lt;100,(AE17-AF17)*10000,"N/A")</f>
        <v>N/A</v>
      </c>
      <c r="AH17" s="60">
        <f>IFERROR(AH16/AH$7,"")</f>
        <v>8.5095068653970683E-3</v>
      </c>
      <c r="AI17" s="60">
        <f t="shared" si="37"/>
        <v>3.5019273021976917E-2</v>
      </c>
      <c r="AJ17" s="61" t="str">
        <f>IF((ABS((AH17-AI17)*10000))&lt;100,(AH17-AI17)*10000,"N/A")</f>
        <v>N/A</v>
      </c>
      <c r="AK17" s="60">
        <f>IFERROR(AK16/AK$7,"")</f>
        <v>4.8890412955894823E-2</v>
      </c>
      <c r="AL17" s="60">
        <f t="shared" si="38"/>
        <v>7.2080293695936465E-2</v>
      </c>
      <c r="AM17" s="61" t="str">
        <f>IF((ABS((AK17-AL17)*10000))&lt;100,(AK17-AL17)*10000,"N/A")</f>
        <v>N/A</v>
      </c>
      <c r="AN17" s="60">
        <f>IFERROR(AN16/AN$7,"")</f>
        <v>1.9849567038877042E-2</v>
      </c>
      <c r="AO17" s="60">
        <f t="shared" si="39"/>
        <v>3.6184536997169593E-2</v>
      </c>
      <c r="AP17" s="61" t="str">
        <f>IF((ABS((AN17-AO17)*10000))&lt;100,(AN17-AO17)*10000,"N/A")</f>
        <v>N/A</v>
      </c>
      <c r="AQ17" s="60">
        <f>IFERROR(AQ16/AQ$7,"")</f>
        <v>1.6047866805938796E-2</v>
      </c>
      <c r="AR17" s="60">
        <f t="shared" si="40"/>
        <v>3.5791036481224142E-2</v>
      </c>
      <c r="AS17" s="61" t="str">
        <f>IF((ABS((AQ17-AR17)*10000))&lt;100,(AQ17-AR17)*10000,"N/A")</f>
        <v>N/A</v>
      </c>
      <c r="AT17" s="60">
        <f>IFERROR(AT16/AT$7,"")</f>
        <v>2.5137923502318853E-2</v>
      </c>
      <c r="AU17" s="60">
        <f t="shared" si="41"/>
        <v>4.6012084530471425E-2</v>
      </c>
      <c r="AV17" s="61" t="str">
        <f>IF((ABS((AT17-AU17)*10000))&lt;100,(AT17-AU17)*10000,"N/A")</f>
        <v>N/A</v>
      </c>
      <c r="AW17" s="62"/>
      <c r="AX17" s="60">
        <f>IFERROR(AX16/AX$7,"")</f>
        <v>2.3338431393995857E-2</v>
      </c>
      <c r="AY17" s="60">
        <f t="shared" si="42"/>
        <v>2.7200573660672165E-2</v>
      </c>
      <c r="AZ17" s="61">
        <f>IF((ABS((AX17-AY17)*10000))&lt;100,(AX17-AY17)*10000,"N/A")</f>
        <v>-38.621422666763088</v>
      </c>
      <c r="BA17" s="60">
        <f>IFERROR(BA16/BA$7,"")</f>
        <v>3.3204578098856082E-2</v>
      </c>
      <c r="BB17" s="60">
        <f t="shared" si="43"/>
        <v>1.233820423865945E-2</v>
      </c>
      <c r="BC17" s="61" t="str">
        <f>IF((ABS((BA17-BB17)*10000))&lt;100,(BA17-BB17)*10000,"N/A")</f>
        <v>N/A</v>
      </c>
      <c r="BD17" s="60">
        <f>IFERROR(BD16/BD$7,"")</f>
        <v>1.7446485385152002E-2</v>
      </c>
      <c r="BE17" s="60">
        <f t="shared" si="44"/>
        <v>8.5095068653970683E-3</v>
      </c>
      <c r="BF17" s="61">
        <f>IF((ABS((BD17-BE17)*10000))&lt;100,(BD17-BE17)*10000,"N/A")</f>
        <v>89.369785197549334</v>
      </c>
      <c r="BG17" s="63">
        <f>IFERROR(BG16/BG$7,"")</f>
        <v>5.926685886524892E-2</v>
      </c>
      <c r="BH17" s="60">
        <f t="shared" si="45"/>
        <v>4.8890412955894823E-2</v>
      </c>
      <c r="BI17" s="61" t="str">
        <f>IF((ABS((BG17-BH17)*10000))&lt;100,(BG17-BH17)*10000,"N/A")</f>
        <v>N/A</v>
      </c>
      <c r="BJ17" s="60">
        <f>IFERROR(BJ16/BJ$7,"")</f>
        <v>2.8255752071922633E-2</v>
      </c>
      <c r="BK17" s="60">
        <f t="shared" si="46"/>
        <v>1.9849567038877042E-2</v>
      </c>
      <c r="BL17" s="61">
        <f>IF((ABS((BJ17-BK17)*10000))&lt;100,(BJ17-BK17)*10000,"N/A")</f>
        <v>84.061850330455911</v>
      </c>
      <c r="BM17" s="60">
        <f>IFERROR(BM16/BM$7,"")</f>
        <v>2.4640557802113012E-2</v>
      </c>
      <c r="BN17" s="60">
        <f t="shared" si="47"/>
        <v>1.6047866805938796E-2</v>
      </c>
      <c r="BO17" s="61">
        <f>IF((ABS((BM17-BN17)*10000))&lt;100,(BM17-BN17)*10000,"N/A")</f>
        <v>85.926909961742155</v>
      </c>
      <c r="BP17" s="60">
        <f>IFERROR(BP16/BP$7,"")</f>
        <v>3.4314523867097171E-2</v>
      </c>
      <c r="BQ17" s="60">
        <f t="shared" si="48"/>
        <v>2.5137923502318853E-2</v>
      </c>
      <c r="BR17" s="61">
        <f>IF((ABS((BP17-BQ17)*10000))&lt;100,(BP17-BQ17)*10000,"N/A")</f>
        <v>91.766003647783194</v>
      </c>
      <c r="BS17" s="62"/>
      <c r="BT17" s="63">
        <f t="shared" si="49"/>
        <v>2.3101035216399411E-2</v>
      </c>
      <c r="BU17" s="60">
        <f>IFERROR(BU16/BU$7,"")</f>
        <v>2.3338431393995857E-2</v>
      </c>
      <c r="BV17" s="61">
        <f>IF((ABS((BT17-BU17)*10000))&lt;100,(BT17-BU17)*10000,"N/A")</f>
        <v>-2.3739617759644531</v>
      </c>
      <c r="BW17" s="63">
        <f t="shared" si="50"/>
        <v>2.4017683471186761E-2</v>
      </c>
      <c r="BX17" s="60">
        <f>IFERROR(BX16/BX$7,"")</f>
        <v>3.3204578098856082E-2</v>
      </c>
      <c r="BY17" s="61">
        <f>IF((ABS((BW17-BX17)*10000))&lt;1000,(BW17-BX17)*10000,"N/A")</f>
        <v>-91.868946276693208</v>
      </c>
      <c r="BZ17" s="63">
        <f t="shared" si="51"/>
        <v>2.3557467006218264E-2</v>
      </c>
      <c r="CA17" s="60">
        <f>IFERROR(CA16/CA$7,"")</f>
        <v>1.7446485385152002E-2</v>
      </c>
      <c r="CB17" s="61">
        <f>IF((ABS((BZ17-CA17)*10000))&lt;1000,(BZ17-CA17)*10000,"N/A")</f>
        <v>61.109816210662622</v>
      </c>
      <c r="CC17" s="63">
        <f t="shared" si="52"/>
        <v>6.7660425779179342E-2</v>
      </c>
      <c r="CD17" s="60">
        <f>IFERROR(CD16/CD$7,"")</f>
        <v>5.926685886524892E-2</v>
      </c>
      <c r="CE17" s="61">
        <f>IF((ABS((CC17-CD17)*10000))&lt;1000,(CC17-CD17)*10000,"N/A")</f>
        <v>83.935669139304224</v>
      </c>
      <c r="CF17" s="63">
        <f t="shared" si="53"/>
        <v>2.3557287856031704E-2</v>
      </c>
      <c r="CG17" s="60">
        <f>IFERROR(CG16/CG$7,"")</f>
        <v>2.8255752071922633E-2</v>
      </c>
      <c r="CH17" s="61">
        <f>IF((ABS((CF17-CG17)*10000))&lt;1000,(CF17-CG17)*10000,"N/A")</f>
        <v>-46.984642158909296</v>
      </c>
      <c r="CI17" s="63">
        <f t="shared" si="54"/>
        <v>2.3557348626397599E-2</v>
      </c>
      <c r="CJ17" s="60">
        <f>IFERROR(CJ16/CJ$7,"")</f>
        <v>2.4640557802113012E-2</v>
      </c>
      <c r="CK17" s="61">
        <f>IF((ABS((CI17-CJ17)*10000))&lt;1000,(CI17-CJ17)*10000,"N/A")</f>
        <v>-10.832091757154126</v>
      </c>
      <c r="CL17" s="63">
        <f t="shared" si="55"/>
        <v>3.6061580568624636E-2</v>
      </c>
      <c r="CM17" s="60">
        <f>IFERROR(CM16/CM$7,"")</f>
        <v>3.4314523867097171E-2</v>
      </c>
      <c r="CN17" s="61">
        <f>IF((ABS((CL17-CM17)*10000))&lt;1000,(CL17-CM17)*10000,"N/A")</f>
        <v>17.47056701527465</v>
      </c>
      <c r="CO17" s="62"/>
      <c r="CP17" s="63">
        <f>IFERROR(CP16/CP$7,"")</f>
        <v>2.1185319442395462E-2</v>
      </c>
      <c r="CQ17" s="60">
        <f>IFERROR(CQ16/CQ$7,"")</f>
        <v>2.3101035216399411E-2</v>
      </c>
      <c r="CR17" s="61">
        <f>IF((ABS((CP17-CQ17)*10000))&lt;1000,(CP17-CQ17)*10000,"N/A")</f>
        <v>-19.157157740039494</v>
      </c>
      <c r="CS17" s="63">
        <f>IFERROR(CS16/CS$7,"")</f>
        <v>3.6726691096584635E-2</v>
      </c>
      <c r="CT17" s="60">
        <f>IFERROR(CT16/CT$7,"")</f>
        <v>2.4017683471186761E-2</v>
      </c>
      <c r="CU17" s="61">
        <f>IF((ABS((CS17-CT17)*10000))&lt;1000,(CS17-CT17)*10000,"N/A")</f>
        <v>127.09007625397874</v>
      </c>
      <c r="CV17" s="63">
        <f>IFERROR(CV16/CV$7,"")</f>
        <v>1.6597956048749283E-2</v>
      </c>
      <c r="CW17" s="60">
        <f>IFERROR(CW16/CW$7,"")</f>
        <v>2.3557467006218264E-2</v>
      </c>
      <c r="CX17" s="61">
        <f>(CV17-CW17)*10000</f>
        <v>-69.595109574689815</v>
      </c>
      <c r="CY17" s="63">
        <f>IFERROR(CY16/CY$7,"")</f>
        <v>6.1505192002411099E-2</v>
      </c>
      <c r="CZ17" s="60">
        <f>IFERROR(CZ16/CZ$7,"")</f>
        <v>6.7660425779179342E-2</v>
      </c>
      <c r="DA17" s="61">
        <f>(CY17-CZ17)*10000</f>
        <v>-61.552337767682431</v>
      </c>
      <c r="DB17" s="63">
        <f>IFERROR(DB16/DB$7,"")</f>
        <v>2.8700585351796742E-2</v>
      </c>
      <c r="DC17" s="60">
        <f>IFERROR(DC16/DC$7,"")</f>
        <v>2.3557287856031704E-2</v>
      </c>
      <c r="DD17" s="61">
        <f>IF((ABS((DB17-DC17)*10000))&lt;1000,(DB17-DC17)*10000,"N/A")</f>
        <v>51.43297495765038</v>
      </c>
      <c r="DE17" s="63">
        <f>IFERROR(DE16/DE$7,"")</f>
        <v>2.4805922348786862E-2</v>
      </c>
      <c r="DF17" s="60">
        <f>IFERROR(DF16/DF$7,"")</f>
        <v>2.3557348626397599E-2</v>
      </c>
      <c r="DG17" s="61">
        <f>(DE17-DF17)*10000</f>
        <v>12.485737223892624</v>
      </c>
      <c r="DH17" s="63">
        <f>IFERROR(DH16/DH$7,"")</f>
        <v>3.5321099383565424E-2</v>
      </c>
      <c r="DI17" s="60">
        <f>IFERROR(DI16/DI$7,"")</f>
        <v>3.6061580568624636E-2</v>
      </c>
      <c r="DJ17" s="61">
        <f>(DH17-DI17)*10000</f>
        <v>-7.4048118505921217</v>
      </c>
      <c r="DK17" s="62"/>
      <c r="DL17" s="63">
        <f>IFERROR(DL16/DL$7,"")</f>
        <v>4.2164773910694363E-2</v>
      </c>
      <c r="DM17" s="60">
        <f>IFERROR(DM16/DM$7,"")</f>
        <v>2.1185319442395462E-2</v>
      </c>
      <c r="DN17" s="61">
        <f>(DL17-DM17)*10000</f>
        <v>209.794544682989</v>
      </c>
      <c r="DO17" s="63">
        <f>IFERROR(DO16/DO$7,"")</f>
        <v>3.2588627800814958E-2</v>
      </c>
      <c r="DP17" s="60">
        <f>IFERROR(DP16/DP$7,"")</f>
        <v>3.6726691096584635E-2</v>
      </c>
      <c r="DQ17" s="61">
        <f>(DO17-DP17)*10000</f>
        <v>-41.380632957696768</v>
      </c>
      <c r="DR17" s="63">
        <f>IFERROR(DR16/DR$7,"")</f>
        <v>3.4775475355730313E-2</v>
      </c>
      <c r="DS17" s="60">
        <f>IFERROR(DS16/DS$7,"")</f>
        <v>1.6597956048749283E-2</v>
      </c>
      <c r="DT17" s="61">
        <f>(DR17-DS17)*10000</f>
        <v>181.77519306981031</v>
      </c>
      <c r="DU17" s="63">
        <f>IFERROR(DU16/DU$7,"")</f>
        <v>6.8665829690470068E-2</v>
      </c>
      <c r="DV17" s="60">
        <f>IFERROR(DV16/DV$7,"")</f>
        <v>6.1505192002411099E-2</v>
      </c>
      <c r="DW17" s="61">
        <f>(DU17-DV17)*10000</f>
        <v>71.606376880589679</v>
      </c>
      <c r="DX17" s="63">
        <f>IFERROR(DX16/DX$7,"")</f>
        <v>3.750796511926624E-2</v>
      </c>
      <c r="DY17" s="60">
        <f>IFERROR(DY16/DY$7,"")</f>
        <v>2.8700585351796742E-2</v>
      </c>
      <c r="DZ17" s="61">
        <f>(DX17-DY17)*10000</f>
        <v>88.073797674694987</v>
      </c>
      <c r="EA17" s="63">
        <f>IFERROR(EA16/EA$7,"")</f>
        <v>3.6533585861282455E-2</v>
      </c>
      <c r="EB17" s="60">
        <f>IFERROR(EB16/EB$7,"")</f>
        <v>2.4805922348786862E-2</v>
      </c>
      <c r="EC17" s="61">
        <f>(EA17-EB17)*10000</f>
        <v>117.27663512495594</v>
      </c>
      <c r="ED17" s="63">
        <f>IFERROR(ED16/ED$7,"")</f>
        <v>4.6515093682685658E-2</v>
      </c>
      <c r="EE17" s="60">
        <f>IFERROR(EE16/EE$7,"")</f>
        <v>3.5321099383565424E-2</v>
      </c>
      <c r="EF17" s="61">
        <f>(ED17-EE17)*10000</f>
        <v>111.93994299120234</v>
      </c>
      <c r="EG17" s="62"/>
      <c r="EH17" s="63">
        <f>IFERROR(EH16/EH$7,"")</f>
        <v>3.4204576234115928E-2</v>
      </c>
      <c r="EI17" s="60">
        <f>IFERROR(EI16/EI$7,"")</f>
        <v>4.2164773910694363E-2</v>
      </c>
      <c r="EJ17" s="61">
        <f>(EH17-EI17)*10000</f>
        <v>-79.601976765784343</v>
      </c>
      <c r="EK17" s="63">
        <f>IFERROR(EK16/EK$7,"")</f>
        <v>3.1195577318395448E-2</v>
      </c>
      <c r="EL17" s="60">
        <f>IFERROR(EL16/EL$7,"")</f>
        <v>3.2588627800814958E-2</v>
      </c>
      <c r="EM17" s="61">
        <f>(EK17-EL17)*10000</f>
        <v>-13.930504824195104</v>
      </c>
      <c r="EN17" s="63">
        <f>IFERROR(EN16/EN$7,"")</f>
        <v>2.5858552967440527E-2</v>
      </c>
      <c r="EO17" s="60">
        <f>IFERROR(EO16/EO$7,"")</f>
        <v>3.4775475355730313E-2</v>
      </c>
      <c r="EP17" s="61">
        <f>(EN17-EO17)*10000</f>
        <v>-89.169223882897867</v>
      </c>
      <c r="EQ17" s="63">
        <f>IFERROR(EQ16/EQ$7,"")</f>
        <v>4.3990126417283767E-2</v>
      </c>
      <c r="ER17" s="60">
        <f>IFERROR(ER16/ER$7,"")</f>
        <v>6.8665829690470068E-2</v>
      </c>
      <c r="ES17" s="61">
        <f>(EQ17-ER17)*10000</f>
        <v>-246.75703273186301</v>
      </c>
      <c r="ET17" s="63">
        <f>IFERROR(ET16/ET$7,"")</f>
        <v>3.2694800560085571E-2</v>
      </c>
      <c r="EU17" s="60">
        <f>IFERROR(EU16/EU$7,"")</f>
        <v>3.750796511926624E-2</v>
      </c>
      <c r="EV17" s="61">
        <f>(ET17-EU17)*10000</f>
        <v>-48.131645591806688</v>
      </c>
      <c r="EW17" s="63">
        <f>IFERROR(EW16/EW$7,"")</f>
        <v>3.0347068822694948E-2</v>
      </c>
      <c r="EX17" s="60">
        <f>IFERROR(EX16/EX$7,"")</f>
        <v>3.6533585861282455E-2</v>
      </c>
      <c r="EY17" s="61">
        <f>(EW17-EX17)*10000</f>
        <v>-61.865170385875075</v>
      </c>
      <c r="EZ17" s="63">
        <f>IFERROR(EZ16/EZ$7,"")</f>
        <v>3.4364227161942713E-2</v>
      </c>
      <c r="FA17" s="60">
        <f>IFERROR(FA16/FA$7,"")</f>
        <v>4.6515093682685658E-2</v>
      </c>
      <c r="FB17" s="61">
        <f>(EZ17-FA17)*10000</f>
        <v>-121.50866520742944</v>
      </c>
      <c r="FC17" s="62"/>
      <c r="FD17" s="63">
        <f>IFERROR(FD16/FD$7,"")</f>
        <v>1.9925880827241445E-2</v>
      </c>
      <c r="FE17" s="60">
        <f>IFERROR(FE16/FE$7,"")</f>
        <v>3.4204576234115928E-2</v>
      </c>
      <c r="FF17" s="61">
        <f>(FD17-FE17)*10000</f>
        <v>-142.78695406874482</v>
      </c>
      <c r="FG17" s="63">
        <f>IFERROR(FG16/FG$7,"")</f>
        <v>1.7843671172842857E-2</v>
      </c>
      <c r="FH17" s="60">
        <f>IFERROR(FH16/FH$7,"")</f>
        <v>3.1195577318395448E-2</v>
      </c>
      <c r="FI17" s="61">
        <f>(FG17-FH17)*10000</f>
        <v>-133.5190614555259</v>
      </c>
      <c r="FJ17" s="63">
        <f>IFERROR(FJ16/FJ$7,"")</f>
        <v>5.9023958649882073E-3</v>
      </c>
      <c r="FK17" s="60">
        <f>IFERROR(FK16/FK$7,"")</f>
        <v>2.5858552967440527E-2</v>
      </c>
      <c r="FL17" s="61">
        <f>(FJ17-FK17)*10000</f>
        <v>-199.5615710245232</v>
      </c>
      <c r="FM17" s="63">
        <f>IFERROR(FM16/FM$7,"")</f>
        <v>4.1452173076668854E-2</v>
      </c>
      <c r="FN17" s="60">
        <f>IFERROR(FN16/FN$7,"")</f>
        <v>4.3990126417283767E-2</v>
      </c>
      <c r="FO17" s="61">
        <f>(FM17-FN17)*10000</f>
        <v>-25.37953340614914</v>
      </c>
      <c r="FP17" s="63">
        <f>IFERROR(FP16/FP$7,"")</f>
        <v>1.8902846244658496E-2</v>
      </c>
      <c r="FQ17" s="60">
        <f>IFERROR(FQ16/FQ$7,"")</f>
        <v>3.2694800560085571E-2</v>
      </c>
      <c r="FR17" s="61">
        <f>(FP17-FQ17)*10000</f>
        <v>-137.91954315427074</v>
      </c>
      <c r="FS17" s="63">
        <f>IFERROR(FS16/FS$7,"")</f>
        <v>1.4534934676552392E-2</v>
      </c>
      <c r="FT17" s="60">
        <f>IFERROR(FT16/FT$7,"")</f>
        <v>3.0347068822694948E-2</v>
      </c>
      <c r="FU17" s="61">
        <f>(FS17-FT17)*10000</f>
        <v>-158.12134146142554</v>
      </c>
      <c r="FV17" s="63">
        <f>IFERROR(FV16/FV$7,"")</f>
        <v>2.2176371568361532E-2</v>
      </c>
      <c r="FW17" s="60">
        <f>IFERROR(FW16/FW$7,"")</f>
        <v>3.4364227161942713E-2</v>
      </c>
      <c r="FX17" s="61">
        <f>(FV17-FW17)*10000</f>
        <v>-121.87855593581182</v>
      </c>
      <c r="FZ17" s="63">
        <f>IFERROR(FZ16/FZ$7,"")</f>
        <v>1.3993673378379435E-3</v>
      </c>
      <c r="GA17" s="60">
        <f>IFERROR(GA16/GA$7,"")</f>
        <v>1.9925880827241445E-2</v>
      </c>
      <c r="GB17" s="61">
        <f>(FZ17-GA17)*10000</f>
        <v>-185.26513489403501</v>
      </c>
      <c r="GC17" s="63">
        <f>IFERROR(GC16/GC$7,"")</f>
        <v>4.6289766385500019E-3</v>
      </c>
      <c r="GD17" s="60">
        <f>IFERROR(GD16/GD$7,"")</f>
        <v>1.7843671172842857E-2</v>
      </c>
      <c r="GE17" s="61">
        <f>(GC17-GD17)*10000</f>
        <v>-132.14694534292855</v>
      </c>
      <c r="GF17" s="63">
        <f>IFERROR(GF16/GF$7,"")</f>
        <v>7.3085582338895888E-3</v>
      </c>
      <c r="GG17" s="60">
        <f>IFERROR(GG16/GG$7,"")</f>
        <v>5.9023958649882073E-3</v>
      </c>
      <c r="GH17" s="61">
        <f>(GF17-GG17)*10000</f>
        <v>14.061623689013816</v>
      </c>
      <c r="GI17" s="63">
        <f>IFERROR(GI16/GI$7,"")</f>
        <v>6.2451632924763439E-2</v>
      </c>
      <c r="GJ17" s="60">
        <f>IFERROR(GJ16/GJ$7,"")</f>
        <v>4.1452173076668854E-2</v>
      </c>
      <c r="GK17" s="61">
        <f>(GI17-GJ17)*10000</f>
        <v>209.99459848094585</v>
      </c>
      <c r="GL17" s="63">
        <f>IFERROR(GL16/GL$7,"")</f>
        <v>2.9635905194150278E-3</v>
      </c>
      <c r="GM17" s="60">
        <f>IFERROR(GM16/GM$7,"")</f>
        <v>1.8902846244658496E-2</v>
      </c>
      <c r="GN17" s="61">
        <f>(GL17-GM17)*10000</f>
        <v>-159.3925572524347</v>
      </c>
      <c r="GO17" s="63">
        <f>IFERROR(GO16/GO$7,"")</f>
        <v>4.4369531908237374E-3</v>
      </c>
      <c r="GP17" s="60">
        <f>IFERROR(GP16/GP$7,"")</f>
        <v>1.4534934676552392E-2</v>
      </c>
      <c r="GQ17" s="61">
        <f>(GO17-GP17)*10000</f>
        <v>-100.97981485728654</v>
      </c>
      <c r="GR17" s="63">
        <f>IFERROR(GR16/GR$7,"")</f>
        <v>2.1242661178200062E-2</v>
      </c>
      <c r="GS17" s="60">
        <f>IFERROR(GS16/GS$7,"")</f>
        <v>2.2176371568361532E-2</v>
      </c>
      <c r="GT17" s="61">
        <f>(GR17-GS17)*10000</f>
        <v>-9.3371039016146984</v>
      </c>
      <c r="GV17" s="63">
        <f>IFERROR(GV16/GV$7,"")</f>
        <v>1.1460589350670441E-2</v>
      </c>
      <c r="GW17" s="60">
        <f>IFERROR(GW16/GW$7,"")</f>
        <v>1.3993673378379435E-3</v>
      </c>
      <c r="GX17" s="61">
        <f>(GV17-GW17)*10000</f>
        <v>100.61222012832498</v>
      </c>
      <c r="GY17" s="63">
        <f>IFERROR(GY16/GY$7,"")</f>
        <v>3.1759923689680052E-2</v>
      </c>
      <c r="GZ17" s="60">
        <f>IFERROR(GZ16/GZ$7,"")</f>
        <v>4.6289766385500019E-3</v>
      </c>
      <c r="HA17" s="61">
        <f>(GY17-GZ17)*10000</f>
        <v>271.3094705113005</v>
      </c>
      <c r="HB17" s="63">
        <f>IFERROR(HB16/HB$7,"")</f>
        <v>2.9536009407064964E-2</v>
      </c>
      <c r="HC17" s="60">
        <f>IFERROR(HC16/HC$7,"")</f>
        <v>7.3085582338895888E-3</v>
      </c>
      <c r="HD17" s="61">
        <f>(HB17-HC17)*10000</f>
        <v>222.27451173175376</v>
      </c>
      <c r="HE17" s="63">
        <f>IFERROR(HE16/HE$7,"")</f>
        <v>6.3047067378265806E-2</v>
      </c>
      <c r="HF17" s="60">
        <f>IFERROR(HF16/HF$7,"")</f>
        <v>6.2451632924763439E-2</v>
      </c>
      <c r="HG17" s="61">
        <f>(HE17-HF17)*10000</f>
        <v>5.9543445350236643</v>
      </c>
      <c r="HH17" s="63">
        <f>IFERROR(HH16/HH$7,"")</f>
        <v>2.1507685129625267E-2</v>
      </c>
      <c r="HI17" s="60">
        <f>IFERROR(HI16/HI$7,"")</f>
        <v>2.9635905194150278E-3</v>
      </c>
      <c r="HJ17" s="61">
        <f>(HH17-HI17)*10000</f>
        <v>185.4409461021024</v>
      </c>
      <c r="HK17" s="63">
        <f>IFERROR(HK16/HK$7,"")</f>
        <v>2.4227600335107641E-2</v>
      </c>
      <c r="HL17" s="60">
        <f>IFERROR(HL16/HL$7,"")</f>
        <v>4.4369531908237374E-3</v>
      </c>
      <c r="HM17" s="61">
        <f>(HK17-HL17)*10000</f>
        <v>197.90647144283906</v>
      </c>
      <c r="HN17" s="63">
        <f>IFERROR(HN16/HN$7,"")</f>
        <v>3.5330264783991525E-2</v>
      </c>
      <c r="HO17" s="60">
        <f>IFERROR(HO16/HO$7,"")</f>
        <v>2.1242661178200062E-2</v>
      </c>
      <c r="HP17" s="61">
        <f>(HN17-HO17)*10000</f>
        <v>140.87603605791463</v>
      </c>
      <c r="HR17" s="63">
        <f>IFERROR(HR16/HR$7,"")</f>
        <v>2.1925281736970479E-2</v>
      </c>
      <c r="HS17" s="60">
        <f>IFERROR(HS16/HS$7,"")</f>
        <v>1.1460589350670441E-2</v>
      </c>
      <c r="HT17" s="61">
        <f>(HR17-HS17)*10000</f>
        <v>104.64692386300038</v>
      </c>
      <c r="HU17" s="63">
        <f>IFERROR(HU16/HU$7,"")</f>
        <v>3.9033973535305404E-2</v>
      </c>
      <c r="HV17" s="60">
        <f>IFERROR(HV16/HV$7,"")</f>
        <v>3.1759923689680052E-2</v>
      </c>
      <c r="HW17" s="61">
        <f>(HU17-HV17)*10000</f>
        <v>72.740498456253519</v>
      </c>
      <c r="HX17" s="63">
        <f>IFERROR(HX16/HX$7,"")</f>
        <v>2.9536009407064964E-2</v>
      </c>
      <c r="HY17" s="60">
        <f>IFERROR(HY16/HY$7,"")</f>
        <v>7.3085582338895888E-3</v>
      </c>
      <c r="HZ17" s="61">
        <f>(HX17-HY17)*10000</f>
        <v>222.27451173175376</v>
      </c>
      <c r="IA17" s="63">
        <f>IFERROR(IA16/IA$7,"")</f>
        <v>6.3047067378265806E-2</v>
      </c>
      <c r="IB17" s="60">
        <f>IFERROR(IB16/IB$7,"")</f>
        <v>6.2451632924763439E-2</v>
      </c>
      <c r="IC17" s="61">
        <f>(IA17-IB17)*10000</f>
        <v>5.9543445350236643</v>
      </c>
      <c r="ID17" s="63">
        <f>IFERROR(ID16/ID$7,"")</f>
        <v>3.0548953356075274E-2</v>
      </c>
      <c r="IE17" s="60">
        <f>IFERROR(IE16/IE$7,"")</f>
        <v>2.1507685129625267E-2</v>
      </c>
      <c r="IF17" s="61">
        <f>(ID17-IE17)*10000</f>
        <v>90.412682264500063</v>
      </c>
      <c r="IG17" s="63">
        <f>IFERROR(IG16/IG$7,"")</f>
        <v>2.4227600335107641E-2</v>
      </c>
      <c r="IH17" s="60">
        <f>IFERROR(IH16/IH$7,"")</f>
        <v>4.4369531908237374E-3</v>
      </c>
      <c r="II17" s="61">
        <f>(IG17-IH17)*10000</f>
        <v>197.90647144283906</v>
      </c>
      <c r="IJ17" s="63">
        <f>IFERROR(IJ16/IJ$7,"")</f>
        <v>3.5330264783991525E-2</v>
      </c>
      <c r="IK17" s="60">
        <f>IFERROR(IK16/IK$7,"")</f>
        <v>2.1242661178200062E-2</v>
      </c>
      <c r="IL17" s="61">
        <f>(IJ17-IK17)*10000</f>
        <v>140.87603605791463</v>
      </c>
    </row>
    <row r="18" spans="1:246" outlineLevel="1">
      <c r="A18" s="42" t="s">
        <v>15</v>
      </c>
      <c r="B18" s="43" t="s">
        <v>15</v>
      </c>
      <c r="C18" s="43" t="s">
        <v>763</v>
      </c>
      <c r="D18" s="43" t="s">
        <v>767</v>
      </c>
      <c r="E18" s="429"/>
      <c r="F18" s="44">
        <v>-59535</v>
      </c>
      <c r="G18" s="44">
        <v>-29210</v>
      </c>
      <c r="H18" s="45" t="str">
        <f>IF((ABS((F18/G18)-1))&lt;100%,(F18/G18)-1,"N/A")</f>
        <v>N/A</v>
      </c>
      <c r="I18" s="44">
        <v>2656</v>
      </c>
      <c r="J18" s="44">
        <v>60203</v>
      </c>
      <c r="K18" s="45">
        <f>IF((ABS((I18/J18)-1))&lt;100%,(I18/J18)-1,"N/A")</f>
        <v>-0.95588259721276347</v>
      </c>
      <c r="L18" s="44">
        <v>822</v>
      </c>
      <c r="M18" s="44">
        <v>-54553</v>
      </c>
      <c r="N18" s="45" t="str">
        <f>IF((ABS((L18/M18)-1))&lt;100%,(L18/M18)-1,"N/A")</f>
        <v>N/A</v>
      </c>
      <c r="O18" s="44">
        <v>7114</v>
      </c>
      <c r="P18" s="44">
        <v>2975</v>
      </c>
      <c r="Q18" s="45" t="str">
        <f>IF((ABS((O18/P18)-1))&lt;100%,(O18/P18)-1,"N/A")</f>
        <v>N/A</v>
      </c>
      <c r="R18" s="44">
        <v>-56879</v>
      </c>
      <c r="S18" s="44">
        <v>30993</v>
      </c>
      <c r="T18" s="45" t="str">
        <f>IF((ABS((R18/S18)-1))&lt;100%,(R18/S18)-1,"N/A")</f>
        <v>N/A</v>
      </c>
      <c r="U18" s="44">
        <v>-56057</v>
      </c>
      <c r="V18" s="44">
        <v>-23560</v>
      </c>
      <c r="W18" s="45" t="str">
        <f>IF((ABS((U18/V18)-1))&lt;100%,(U18/V18)-1,"N/A")</f>
        <v>N/A</v>
      </c>
      <c r="X18" s="44">
        <v>-48943</v>
      </c>
      <c r="Y18" s="44">
        <v>-20585</v>
      </c>
      <c r="Z18" s="45" t="str">
        <f>IF((ABS((X18/Y18)-1))&lt;100%,(X18/Y18)-1,"N/A")</f>
        <v>N/A</v>
      </c>
      <c r="AA18" s="143"/>
      <c r="AB18" s="44">
        <v>-34526</v>
      </c>
      <c r="AC18" s="44">
        <f t="shared" si="35"/>
        <v>-59535</v>
      </c>
      <c r="AD18" s="45">
        <f>IF((ABS((AB18/AC18)-1))&lt;100%,(AB18/AC18)-1,"N/A")</f>
        <v>-0.42007222642143283</v>
      </c>
      <c r="AE18" s="44">
        <v>-16600</v>
      </c>
      <c r="AF18" s="44">
        <f t="shared" si="36"/>
        <v>2656</v>
      </c>
      <c r="AG18" s="45" t="str">
        <f>IF((ABS((AE18/AF18)-1))&lt;100%,(AE18/AF18)-1,"N/A")</f>
        <v>N/A</v>
      </c>
      <c r="AH18" s="44">
        <v>-1522</v>
      </c>
      <c r="AI18" s="44">
        <f t="shared" si="37"/>
        <v>822</v>
      </c>
      <c r="AJ18" s="45" t="str">
        <f>IF((ABS((AH18/AI18)-1))&lt;100%,(AH18/AI18)-1,"N/A")</f>
        <v>N/A</v>
      </c>
      <c r="AK18" s="44">
        <v>5249</v>
      </c>
      <c r="AL18" s="44">
        <f t="shared" si="38"/>
        <v>7114</v>
      </c>
      <c r="AM18" s="45">
        <f>IF((ABS((AK18/AL18)-1))&lt;100%,(AK18/AL18)-1,"N/A")</f>
        <v>-0.26215912285633958</v>
      </c>
      <c r="AN18" s="44">
        <v>-51126</v>
      </c>
      <c r="AO18" s="44">
        <f t="shared" si="39"/>
        <v>-56879</v>
      </c>
      <c r="AP18" s="45">
        <f>IF((ABS((AN18/AO18)-1))&lt;100%,(AN18/AO18)-1,"N/A")</f>
        <v>-0.10114453488985387</v>
      </c>
      <c r="AQ18" s="44">
        <v>-52648</v>
      </c>
      <c r="AR18" s="44">
        <f t="shared" si="40"/>
        <v>-56057</v>
      </c>
      <c r="AS18" s="45">
        <f>IF((ABS((AQ18/AR18)-1))&lt;100%,(AQ18/AR18)-1,"N/A")</f>
        <v>-6.0813100950817933E-2</v>
      </c>
      <c r="AT18" s="44">
        <v>-47399</v>
      </c>
      <c r="AU18" s="44">
        <f t="shared" si="41"/>
        <v>-48943</v>
      </c>
      <c r="AV18" s="45">
        <f>IF((ABS((AT18/AU18)-1))&lt;100%,(AT18/AU18)-1,"N/A")</f>
        <v>-3.1546901497660595E-2</v>
      </c>
      <c r="AW18" s="46"/>
      <c r="AX18" s="44">
        <v>-37816</v>
      </c>
      <c r="AY18" s="44">
        <f t="shared" si="42"/>
        <v>-34526</v>
      </c>
      <c r="AZ18" s="45">
        <f>IF((ABS((AX18/AY18)-1))&lt;100%,(AX18/AY18)-1,"N/A")</f>
        <v>9.5290505705844852E-2</v>
      </c>
      <c r="BA18" s="44">
        <v>-8637</v>
      </c>
      <c r="BB18" s="44">
        <f t="shared" si="43"/>
        <v>-16600</v>
      </c>
      <c r="BC18" s="45">
        <f>IF((ABS((BA18/BB18)-1))&lt;100%,(BA18/BB18)-1,"N/A")</f>
        <v>-0.47969879518072289</v>
      </c>
      <c r="BD18" s="44">
        <v>-2028</v>
      </c>
      <c r="BE18" s="44">
        <f t="shared" si="44"/>
        <v>-1522</v>
      </c>
      <c r="BF18" s="45">
        <f>IF((ABS((BD18/BE18)-1))&lt;100%,(BD18/BE18)-1,"N/A")</f>
        <v>0.33245729303547966</v>
      </c>
      <c r="BG18" s="48">
        <v>-22047</v>
      </c>
      <c r="BH18" s="44">
        <f t="shared" si="45"/>
        <v>5249</v>
      </c>
      <c r="BI18" s="45" t="str">
        <f>IF((ABS((BG18/BH18)-1))&lt;100%,(BG18/BH18)-1,"N/A")</f>
        <v>N/A</v>
      </c>
      <c r="BJ18" s="44">
        <v>-46453</v>
      </c>
      <c r="BK18" s="44">
        <f t="shared" si="46"/>
        <v>-51126</v>
      </c>
      <c r="BL18" s="45">
        <f>IF((ABS((BJ18/BK18)-1))&lt;100%,(BJ18/BK18)-1,"N/A")</f>
        <v>-9.1401635175840101E-2</v>
      </c>
      <c r="BM18" s="44">
        <v>-48481</v>
      </c>
      <c r="BN18" s="44">
        <f t="shared" si="47"/>
        <v>-52648</v>
      </c>
      <c r="BO18" s="45">
        <f>IF((ABS((BM18/BN18)-1))&lt;100%,(BM18/BN18)-1,"N/A")</f>
        <v>-7.9148305728612645E-2</v>
      </c>
      <c r="BP18" s="44">
        <v>-70528</v>
      </c>
      <c r="BQ18" s="44">
        <f t="shared" si="48"/>
        <v>-47399</v>
      </c>
      <c r="BR18" s="45">
        <f>IF((ABS((BP18/BQ18)-1))&lt;100%,(BP18/BQ18)-1,"N/A")</f>
        <v>0.48796388109453792</v>
      </c>
      <c r="BS18" s="46"/>
      <c r="BT18" s="48">
        <f t="shared" si="49"/>
        <v>-19491</v>
      </c>
      <c r="BU18" s="44">
        <v>-37816</v>
      </c>
      <c r="BV18" s="45">
        <f>IF((ABS((BT18/BU18)-1))&lt;100%,(BT18/BU18)-1,"N/A")</f>
        <v>-0.48458324518722229</v>
      </c>
      <c r="BW18" s="48">
        <f t="shared" si="50"/>
        <v>-10572</v>
      </c>
      <c r="BX18" s="44">
        <v>-8637</v>
      </c>
      <c r="BY18" s="45">
        <f>IF((ABS((BW18/BX18)-1))&lt;100%,(BW18/BX18)-1,"N/A")</f>
        <v>0.22403612365404646</v>
      </c>
      <c r="BZ18" s="48">
        <f t="shared" si="51"/>
        <v>-2792</v>
      </c>
      <c r="CA18" s="44">
        <v>-2028</v>
      </c>
      <c r="CB18" s="45">
        <f>IF((ABS((BZ18/CA18)-1))&lt;100%,(BZ18/CA18)-1,"N/A")</f>
        <v>0.37672583826429973</v>
      </c>
      <c r="CC18" s="48">
        <f t="shared" si="52"/>
        <v>-37520</v>
      </c>
      <c r="CD18" s="44">
        <v>-22047</v>
      </c>
      <c r="CE18" s="45">
        <f>IF((ABS((CC18/CD18)-1))&lt;100%,(CC18/CD18)-1,"N/A")</f>
        <v>0.70181884156574581</v>
      </c>
      <c r="CF18" s="48">
        <f t="shared" si="53"/>
        <v>-30063</v>
      </c>
      <c r="CG18" s="44">
        <v>-46453</v>
      </c>
      <c r="CH18" s="45">
        <f>IF((ABS((CF18/CG18)-1))&lt;100%,(CF18/CG18)-1,"N/A")</f>
        <v>-0.35282974188965188</v>
      </c>
      <c r="CI18" s="48">
        <f t="shared" si="54"/>
        <v>-32855</v>
      </c>
      <c r="CJ18" s="44">
        <v>-48481</v>
      </c>
      <c r="CK18" s="45">
        <f>IF((ABS((CI18/CJ18)-1))&lt;100%,(CI18/CJ18)-1,"N/A")</f>
        <v>-0.32231183350178416</v>
      </c>
      <c r="CL18" s="48">
        <f t="shared" si="55"/>
        <v>-70375</v>
      </c>
      <c r="CM18" s="44">
        <v>-70528</v>
      </c>
      <c r="CN18" s="45">
        <f>IF((ABS((CL18/CM18)-1))&lt;100%,(CL18/CM18)-1,"N/A")</f>
        <v>-2.1693511796733178E-3</v>
      </c>
      <c r="CO18" s="46"/>
      <c r="CP18" s="48">
        <v>-21888</v>
      </c>
      <c r="CQ18" s="44">
        <v>-19491</v>
      </c>
      <c r="CR18" s="45">
        <f>IF((ABS((CP18/CQ18)-1))&lt;100%,(CP18/CQ18)-1,"N/A")</f>
        <v>0.12297983684777591</v>
      </c>
      <c r="CS18" s="48">
        <v>-28914</v>
      </c>
      <c r="CT18" s="44">
        <v>-10572</v>
      </c>
      <c r="CU18" s="45" t="str">
        <f>IF((ABS((CS18/CT18)-1))&lt;100%,(CS18/CT18)-1,"N/A")</f>
        <v>N/A</v>
      </c>
      <c r="CV18" s="48">
        <v>-14194</v>
      </c>
      <c r="CW18" s="44">
        <v>-2792</v>
      </c>
      <c r="CX18" s="45">
        <f>IF(AND(CV18&lt;0,CW18&lt;0),((CV18-CW18)/CW18),((CV18-CW18)/ABS(CW18)))</f>
        <v>4.0838108882521489</v>
      </c>
      <c r="CY18" s="48">
        <v>-31851</v>
      </c>
      <c r="CZ18" s="44">
        <v>-37520</v>
      </c>
      <c r="DA18" s="45">
        <f>IF(AND(CY18&lt;0,CZ18&lt;0),((CY18-CZ18)/CZ18),((CY18-CZ18)/ABS(CZ18)))</f>
        <v>-0.15109275053304905</v>
      </c>
      <c r="DB18" s="48">
        <v>-50802</v>
      </c>
      <c r="DC18" s="44">
        <v>-30063</v>
      </c>
      <c r="DD18" s="45">
        <f>IF((ABS((DB18/DC18)-1))&lt;100%,(DB18/DC18)-1,"N/A")</f>
        <v>0.68985131224428708</v>
      </c>
      <c r="DE18" s="48">
        <v>-64996</v>
      </c>
      <c r="DF18" s="44">
        <v>-32855</v>
      </c>
      <c r="DG18" s="45">
        <f>IF(AND(DE18&lt;0,DF18&lt;0),((DE18-DF18)/DF18),((DE18-DF18)/ABS(DF18)))</f>
        <v>0.97826814792269057</v>
      </c>
      <c r="DH18" s="48">
        <v>-96847</v>
      </c>
      <c r="DI18" s="44">
        <v>-70375</v>
      </c>
      <c r="DJ18" s="45">
        <f>IF(AND(DH18&lt;0,DI18&lt;0),((DH18-DI18)/DI18),((DH18-DI18)/ABS(DI18)))</f>
        <v>0.3761563055062167</v>
      </c>
      <c r="DK18" s="46"/>
      <c r="DL18" s="48">
        <v>-5535</v>
      </c>
      <c r="DM18" s="44">
        <v>-21888</v>
      </c>
      <c r="DN18" s="45">
        <f t="shared" ref="DN18" si="263">IF(AND(DL18&lt;0,DM18&lt;0),((DL18-DM18)/DM18),((DL18-DM18)/ABS(DM18)))</f>
        <v>-0.74712171052631582</v>
      </c>
      <c r="DO18" s="48">
        <v>-13579</v>
      </c>
      <c r="DP18" s="44">
        <v>-28914</v>
      </c>
      <c r="DQ18" s="45">
        <f t="shared" ref="DQ18" si="264">IF(AND(DO18&lt;0,DP18&lt;0),((DO18-DP18)/DP18),((DO18-DP18)/ABS(DP18)))</f>
        <v>-0.53036591270664735</v>
      </c>
      <c r="DR18" s="48">
        <v>-18313</v>
      </c>
      <c r="DS18" s="44">
        <v>-14194</v>
      </c>
      <c r="DT18" s="45">
        <f t="shared" ref="DT18" si="265">IF(AND(DR18&lt;0,DS18&lt;0),((DR18-DS18)/DS18),((DR18-DS18)/ABS(DS18)))</f>
        <v>0.29019303931238549</v>
      </c>
      <c r="DU18" s="48">
        <v>-14563</v>
      </c>
      <c r="DV18" s="44">
        <v>-31851</v>
      </c>
      <c r="DW18" s="45">
        <f t="shared" ref="DW18" si="266">IF(AND(DU18&lt;0,DV18&lt;0),((DU18-DV18)/DV18),((DU18-DV18)/ABS(DV18)))</f>
        <v>-0.54277730683495029</v>
      </c>
      <c r="DX18" s="48">
        <v>-19114</v>
      </c>
      <c r="DY18" s="44">
        <v>-50802</v>
      </c>
      <c r="DZ18" s="45">
        <f t="shared" ref="DZ18" si="267">IF(AND(DX18&lt;0,DY18&lt;0),((DX18-DY18)/DY18),((DX18-DY18)/ABS(DY18)))</f>
        <v>-0.62375497027676075</v>
      </c>
      <c r="EA18" s="48">
        <v>-37427</v>
      </c>
      <c r="EB18" s="44">
        <v>-64996</v>
      </c>
      <c r="EC18" s="45">
        <f t="shared" ref="EC18" si="268">IF(AND(EA18&lt;0,EB18&lt;0),((EA18-EB18)/EB18),((EA18-EB18)/ABS(EB18)))</f>
        <v>-0.4241645639731676</v>
      </c>
      <c r="ED18" s="48">
        <v>-51990</v>
      </c>
      <c r="EE18" s="44">
        <v>-96847</v>
      </c>
      <c r="EF18" s="45">
        <f t="shared" ref="EF18" si="269">IF(AND(ED18&lt;0,EE18&lt;0),((ED18-EE18)/EE18),((ED18-EE18)/ABS(EE18)))</f>
        <v>-0.4631738721901556</v>
      </c>
      <c r="EG18" s="46"/>
      <c r="EH18" s="48">
        <v>-1801</v>
      </c>
      <c r="EI18" s="44">
        <v>-5535</v>
      </c>
      <c r="EJ18" s="45">
        <f t="shared" ref="EJ18" si="270">IF(AND(EH18&lt;0,EI18&lt;0),((EH18-EI18)/EI18),((EH18-EI18)/ABS(EI18)))</f>
        <v>-0.67461607949412827</v>
      </c>
      <c r="EK18" s="48">
        <v>-7320</v>
      </c>
      <c r="EL18" s="44">
        <v>-13579</v>
      </c>
      <c r="EM18" s="45">
        <f t="shared" ref="EM18" si="271">IF(AND(EK18&lt;0,EL18&lt;0),((EK18-EL18)/EL18),((EK18-EL18)/ABS(EL18)))</f>
        <v>-0.46093232196774431</v>
      </c>
      <c r="EN18" s="48">
        <v>-4293</v>
      </c>
      <c r="EO18" s="44">
        <v>-18313</v>
      </c>
      <c r="EP18" s="45">
        <f t="shared" ref="EP18" si="272">IF(AND(EN18&lt;0,EO18&lt;0),((EN18-EO18)/EO18),((EN18-EO18)/ABS(EO18)))</f>
        <v>-0.76557636651559002</v>
      </c>
      <c r="EQ18" s="48">
        <v>-45414</v>
      </c>
      <c r="ER18" s="44">
        <v>-14563</v>
      </c>
      <c r="ES18" s="45">
        <f t="shared" ref="ES18" si="273">IF(AND(EQ18&lt;0,ER18&lt;0),((EQ18-ER18)/ER18),((EQ18-ER18)/ABS(ER18)))</f>
        <v>2.1184508686397034</v>
      </c>
      <c r="ET18" s="48">
        <v>-9121</v>
      </c>
      <c r="EU18" s="44">
        <v>-19114</v>
      </c>
      <c r="EV18" s="45">
        <f t="shared" ref="EV18" si="274">IF(AND(ET18&lt;0,EU18&lt;0),((ET18-EU18)/EU18),((ET18-EU18)/ABS(EU18)))</f>
        <v>-0.52281050538872031</v>
      </c>
      <c r="EW18" s="48">
        <v>-13414</v>
      </c>
      <c r="EX18" s="44">
        <v>-37427</v>
      </c>
      <c r="EY18" s="45">
        <f t="shared" ref="EY18" si="275">IF(AND(EW18&lt;0,EX18&lt;0),((EW18-EX18)/EX18),((EW18-EX18)/ABS(EX18)))</f>
        <v>-0.64159563951158249</v>
      </c>
      <c r="EZ18" s="48">
        <v>-58828</v>
      </c>
      <c r="FA18" s="44">
        <v>-51990</v>
      </c>
      <c r="FB18" s="45">
        <f t="shared" ref="FB18" si="276">IF(AND(EZ18&lt;0,FA18&lt;0),((EZ18-FA18)/FA18),((EZ18-FA18)/ABS(FA18)))</f>
        <v>0.13152529332563956</v>
      </c>
      <c r="FC18" s="46"/>
      <c r="FD18" s="48">
        <v>-4441</v>
      </c>
      <c r="FE18" s="44">
        <v>-1801</v>
      </c>
      <c r="FF18" s="45">
        <f t="shared" ref="FF18" si="277">IF(AND(FD18&lt;0,FE18&lt;0),((FD18-FE18)/FE18),((FD18-FE18)/ABS(FE18)))</f>
        <v>1.4658523042754026</v>
      </c>
      <c r="FG18" s="48">
        <v>-33763</v>
      </c>
      <c r="FH18" s="44">
        <v>-7320</v>
      </c>
      <c r="FI18" s="45">
        <f t="shared" ref="FI18" si="278">IF(AND(FG18&lt;0,FH18&lt;0),((FG18-FH18)/FH18),((FG18-FH18)/ABS(FH18)))</f>
        <v>3.612431693989071</v>
      </c>
      <c r="FJ18" s="48">
        <v>-24439</v>
      </c>
      <c r="FK18" s="44">
        <v>-4293</v>
      </c>
      <c r="FL18" s="45">
        <f t="shared" ref="FL18" si="279">IF(AND(FJ18&lt;0,FK18&lt;0),((FJ18-FK18)/FK18),((FJ18-FK18)/ABS(FK18)))</f>
        <v>4.6927556487304916</v>
      </c>
      <c r="FM18" s="48">
        <v>-24916</v>
      </c>
      <c r="FN18" s="44">
        <v>-45414</v>
      </c>
      <c r="FO18" s="45">
        <f t="shared" ref="FO18" si="280">IF(AND(FM18&lt;0,FN18&lt;0),((FM18-FN18)/FN18),((FM18-FN18)/ABS(FN18)))</f>
        <v>-0.45135861188179854</v>
      </c>
      <c r="FP18" s="48">
        <v>-38204</v>
      </c>
      <c r="FQ18" s="44">
        <v>-9121</v>
      </c>
      <c r="FR18" s="45">
        <f t="shared" ref="FR18" si="281">IF(AND(FP18&lt;0,FQ18&lt;0),((FP18-FQ18)/FQ18),((FP18-FQ18)/ABS(FQ18)))</f>
        <v>3.1885758140554765</v>
      </c>
      <c r="FS18" s="48">
        <v>-62643</v>
      </c>
      <c r="FT18" s="44">
        <v>-13414</v>
      </c>
      <c r="FU18" s="45">
        <f t="shared" ref="FU18" si="282">IF(AND(FS18&lt;0,FT18&lt;0),((FS18-FT18)/FT18),((FS18-FT18)/ABS(FT18)))</f>
        <v>3.6699716713881019</v>
      </c>
      <c r="FV18" s="48">
        <v>-87559</v>
      </c>
      <c r="FW18" s="44">
        <v>-58828</v>
      </c>
      <c r="FX18" s="45">
        <f t="shared" ref="FX18" si="283">IF(AND(FV18&lt;0,FW18&lt;0),((FV18-FW18)/FW18),((FV18-FW18)/ABS(FW18)))</f>
        <v>0.48838988236893999</v>
      </c>
      <c r="FZ18" s="48">
        <v>-35145</v>
      </c>
      <c r="GA18" s="44">
        <v>-4441</v>
      </c>
      <c r="GB18" s="45">
        <f t="shared" ref="GB18" si="284">IF(AND(FZ18&lt;0,GA18&lt;0),((FZ18-GA18)/GA18),((FZ18-GA18)/ABS(GA18)))</f>
        <v>6.9137581625759967</v>
      </c>
      <c r="GC18" s="48">
        <v>-14859</v>
      </c>
      <c r="GD18" s="44">
        <v>-33763</v>
      </c>
      <c r="GE18" s="45">
        <f t="shared" ref="GE18:GE19" si="285">IF(AND(GC18&lt;0,GD18&lt;0),((GC18-GD18)/GD18),((GC18-GD18)/ABS(GD18)))</f>
        <v>-0.55990285223469483</v>
      </c>
      <c r="GF18" s="48">
        <v>-32186</v>
      </c>
      <c r="GG18" s="44">
        <v>-24439</v>
      </c>
      <c r="GH18" s="45">
        <f t="shared" ref="GH18" si="286">IF(AND(GF18&lt;0,GG18&lt;0),((GF18-GG18)/GG18),((GF18-GG18)/ABS(GG18)))</f>
        <v>0.31699333033266502</v>
      </c>
      <c r="GI18" s="48">
        <v>-12012</v>
      </c>
      <c r="GJ18" s="44">
        <v>-24916</v>
      </c>
      <c r="GK18" s="45">
        <f t="shared" ref="GK18" si="287">IF(AND(GI18&lt;0,GJ18&lt;0),((GI18-GJ18)/GJ18),((GI18-GJ18)/ABS(GJ18)))</f>
        <v>-0.51790014448547117</v>
      </c>
      <c r="GL18" s="48">
        <v>-50004</v>
      </c>
      <c r="GM18" s="44">
        <v>-38204</v>
      </c>
      <c r="GN18" s="45">
        <f t="shared" ref="GN18:GN19" si="288">IF(AND(GL18&lt;0,GM18&lt;0),((GL18-GM18)/GM18),((GL18-GM18)/ABS(GM18)))</f>
        <v>0.30886818134226784</v>
      </c>
      <c r="GO18" s="48">
        <v>-82190</v>
      </c>
      <c r="GP18" s="44">
        <v>-62643</v>
      </c>
      <c r="GQ18" s="45">
        <f t="shared" ref="GQ18" si="289">IF(AND(GO18&lt;0,GP18&lt;0),((GO18-GP18)/GP18),((GO18-GP18)/ABS(GP18)))</f>
        <v>0.31203805692575387</v>
      </c>
      <c r="GR18" s="48">
        <v>-94202</v>
      </c>
      <c r="GS18" s="44">
        <v>-87559</v>
      </c>
      <c r="GT18" s="45">
        <f t="shared" ref="GT18" si="290">IF(AND(GR18&lt;0,GS18&lt;0),((GR18-GS18)/GS18),((GR18-GS18)/ABS(GS18)))</f>
        <v>7.5868842723192359E-2</v>
      </c>
      <c r="GV18" s="48">
        <v>6475</v>
      </c>
      <c r="GW18" s="44">
        <v>-35145</v>
      </c>
      <c r="GX18" s="45">
        <f t="shared" ref="GX18" si="291">IF(AND(GV18&lt;0,GW18&lt;0),((GV18-GW18)/GW18),((GV18-GW18)/ABS(GW18)))</f>
        <v>1.1842367335325081</v>
      </c>
      <c r="GY18" s="48">
        <v>6419</v>
      </c>
      <c r="GZ18" s="44">
        <v>-14859</v>
      </c>
      <c r="HA18" s="45">
        <f t="shared" ref="HA18:HA19" si="292">IF(AND(GY18&lt;0,GZ18&lt;0),((GY18-GZ18)/GZ18),((GY18-GZ18)/ABS(GZ18)))</f>
        <v>1.4319940776633691</v>
      </c>
      <c r="HB18" s="48">
        <v>-225</v>
      </c>
      <c r="HC18" s="44">
        <v>-32186</v>
      </c>
      <c r="HD18" s="45">
        <f t="shared" ref="HD18" si="293">IF(AND(HB18&lt;0,HC18&lt;0),((HB18-HC18)/HC18),((HB18-HC18)/ABS(HC18)))</f>
        <v>-0.99300938296153607</v>
      </c>
      <c r="HE18" s="48">
        <v>-27737</v>
      </c>
      <c r="HF18" s="44">
        <v>-12012</v>
      </c>
      <c r="HG18" s="45">
        <f t="shared" ref="HG18" si="294">IF(AND(HE18&lt;0,HF18&lt;0),((HE18-HF18)/HF18),((HE18-HF18)/ABS(HF18)))</f>
        <v>1.3091075591075592</v>
      </c>
      <c r="HH18" s="48">
        <v>12894</v>
      </c>
      <c r="HI18" s="44">
        <v>-50004</v>
      </c>
      <c r="HJ18" s="45">
        <f t="shared" ref="HJ18:HJ19" si="295">IF(AND(HH18&lt;0,HI18&lt;0),((HH18-HI18)/HI18),((HH18-HI18)/ABS(HI18)))</f>
        <v>1.2578593712502999</v>
      </c>
      <c r="HK18" s="48">
        <v>12669</v>
      </c>
      <c r="HL18" s="44">
        <v>-82190</v>
      </c>
      <c r="HM18" s="45">
        <f t="shared" ref="HM18" si="296">IF(AND(HK18&lt;0,HL18&lt;0),((HK18-HL18)/HL18),((HK18-HL18)/ABS(HL18)))</f>
        <v>1.1541428397615281</v>
      </c>
      <c r="HN18" s="48">
        <v>-15068</v>
      </c>
      <c r="HO18" s="44">
        <v>-94202</v>
      </c>
      <c r="HP18" s="45">
        <f t="shared" ref="HP18" si="297">IF(AND(HN18&lt;0,HO18&lt;0),((HN18-HO18)/HO18),((HN18-HO18)/ABS(HO18)))</f>
        <v>-0.84004585889896177</v>
      </c>
      <c r="HR18" s="48">
        <v>-3467</v>
      </c>
      <c r="HS18" s="44">
        <v>6475</v>
      </c>
      <c r="HT18" s="45">
        <f t="shared" ref="HT18" si="298">IF(AND(HR18&lt;0,HS18&lt;0),((HR18-HS18)/HS18),((HR18-HS18)/ABS(HS18)))</f>
        <v>-1.5354440154440154</v>
      </c>
      <c r="HU18" s="48">
        <v>-11999</v>
      </c>
      <c r="HV18" s="44">
        <v>6419</v>
      </c>
      <c r="HW18" s="45">
        <f t="shared" ref="HW18:HW19" si="299">IF(AND(HU18&lt;0,HV18&lt;0),((HU18-HV18)/HV18),((HU18-HV18)/ABS(HV18)))</f>
        <v>-2.8692942825985357</v>
      </c>
      <c r="HX18" s="48">
        <v>-225</v>
      </c>
      <c r="HY18" s="44">
        <v>-32186</v>
      </c>
      <c r="HZ18" s="45">
        <f t="shared" ref="HZ18" si="300">IF(AND(HX18&lt;0,HY18&lt;0),((HX18-HY18)/HY18),((HX18-HY18)/ABS(HY18)))</f>
        <v>-0.99300938296153607</v>
      </c>
      <c r="IA18" s="48">
        <v>-27737</v>
      </c>
      <c r="IB18" s="44">
        <v>-12012</v>
      </c>
      <c r="IC18" s="45">
        <f t="shared" ref="IC18" si="301">IF(AND(IA18&lt;0,IB18&lt;0),((IA18-IB18)/IB18),((IA18-IB18)/ABS(IB18)))</f>
        <v>1.3091075591075592</v>
      </c>
      <c r="ID18" s="48">
        <v>-15466</v>
      </c>
      <c r="IE18" s="44">
        <v>12894</v>
      </c>
      <c r="IF18" s="45">
        <f t="shared" ref="IF18:IF19" si="302">IF(AND(ID18&lt;0,IE18&lt;0),((ID18-IE18)/IE18),((ID18-IE18)/ABS(IE18)))</f>
        <v>-2.1994726229253918</v>
      </c>
      <c r="IG18" s="48">
        <v>12669</v>
      </c>
      <c r="IH18" s="44">
        <v>-82190</v>
      </c>
      <c r="II18" s="45">
        <f t="shared" ref="II18" si="303">IF(AND(IG18&lt;0,IH18&lt;0),((IG18-IH18)/IH18),((IG18-IH18)/ABS(IH18)))</f>
        <v>1.1541428397615281</v>
      </c>
      <c r="IJ18" s="48">
        <v>-15068</v>
      </c>
      <c r="IK18" s="44">
        <v>-94202</v>
      </c>
      <c r="IL18" s="45">
        <f t="shared" ref="IL18" si="304">IF(AND(IJ18&lt;0,IK18&lt;0),((IJ18-IK18)/IK18),((IJ18-IK18)/ABS(IK18)))</f>
        <v>-0.84004585889896177</v>
      </c>
    </row>
    <row r="19" spans="1:246">
      <c r="A19" s="78" t="s">
        <v>16</v>
      </c>
      <c r="B19" s="80" t="s">
        <v>16</v>
      </c>
      <c r="C19" s="80" t="s">
        <v>246</v>
      </c>
      <c r="D19" s="80" t="s">
        <v>690</v>
      </c>
      <c r="E19" s="433"/>
      <c r="F19" s="81">
        <v>27596</v>
      </c>
      <c r="G19" s="81">
        <v>45974</v>
      </c>
      <c r="H19" s="82">
        <f>IF((ABS((F19/G19)-1))&lt;100%,(F19/G19)-1,"N/A")</f>
        <v>-0.3997476834732675</v>
      </c>
      <c r="I19" s="81">
        <v>109487</v>
      </c>
      <c r="J19" s="81">
        <v>177416</v>
      </c>
      <c r="K19" s="82">
        <f>IF((ABS((I19/J19)-1))&lt;100%,(I19/J19)-1,"N/A")</f>
        <v>-0.3828797853632141</v>
      </c>
      <c r="L19" s="81">
        <v>96533</v>
      </c>
      <c r="M19" s="81">
        <v>69086</v>
      </c>
      <c r="N19" s="82">
        <f>IF((ABS((L19/M19)-1))&lt;100%,(L19/M19)-1,"N/A")</f>
        <v>0.39728743884433904</v>
      </c>
      <c r="O19" s="81">
        <v>235850</v>
      </c>
      <c r="P19" s="81">
        <v>243462</v>
      </c>
      <c r="Q19" s="82">
        <f>IF((ABS((O19/P19)-1))&lt;100%,(O19/P19)-1,"N/A")</f>
        <v>-3.1265659527975664E-2</v>
      </c>
      <c r="R19" s="81">
        <v>137083</v>
      </c>
      <c r="S19" s="81">
        <v>223390</v>
      </c>
      <c r="T19" s="82">
        <f>IF((ABS((R19/S19)-1))&lt;100%,(R19/S19)-1,"N/A")</f>
        <v>-0.38635122431621827</v>
      </c>
      <c r="U19" s="81">
        <v>233616</v>
      </c>
      <c r="V19" s="81">
        <v>292477</v>
      </c>
      <c r="W19" s="82">
        <f>IF((ABS((U19/V19)-1))&lt;100%,(U19/V19)-1,"N/A")</f>
        <v>-0.201250012821521</v>
      </c>
      <c r="X19" s="81">
        <v>469466</v>
      </c>
      <c r="Y19" s="81">
        <v>535939</v>
      </c>
      <c r="Z19" s="82">
        <f>IF((ABS((X19/Y19)-1))&lt;100%,(X19/Y19)-1,"N/A")</f>
        <v>-0.1240309065024191</v>
      </c>
      <c r="AA19" s="149"/>
      <c r="AB19" s="81">
        <v>37546</v>
      </c>
      <c r="AC19" s="81">
        <f t="shared" si="35"/>
        <v>27596</v>
      </c>
      <c r="AD19" s="82">
        <f>IF((ABS((AB19/AC19)-1))&lt;100%,(AB19/AC19)-1,"N/A")</f>
        <v>0.36055950137701109</v>
      </c>
      <c r="AE19" s="81">
        <v>15394</v>
      </c>
      <c r="AF19" s="81">
        <f t="shared" si="36"/>
        <v>109487</v>
      </c>
      <c r="AG19" s="82">
        <f>IF((ABS((AE19/AF19)-1))&lt;100%,(AE19/AF19)-1,"N/A")</f>
        <v>-0.85939883273813333</v>
      </c>
      <c r="AH19" s="81">
        <v>20977</v>
      </c>
      <c r="AI19" s="81">
        <f t="shared" si="37"/>
        <v>96533</v>
      </c>
      <c r="AJ19" s="82">
        <f>IF((ABS((AH19/AI19)-1))&lt;100%,(AH19/AI19)-1,"N/A")</f>
        <v>-0.78269607284555542</v>
      </c>
      <c r="AK19" s="81">
        <v>152812</v>
      </c>
      <c r="AL19" s="81">
        <f t="shared" si="38"/>
        <v>235850</v>
      </c>
      <c r="AM19" s="82">
        <f>IF((ABS((AK19/AL19)-1))&lt;100%,(AK19/AL19)-1,"N/A")</f>
        <v>-0.35207971168115326</v>
      </c>
      <c r="AN19" s="81">
        <v>52940</v>
      </c>
      <c r="AO19" s="81">
        <f t="shared" si="39"/>
        <v>137083</v>
      </c>
      <c r="AP19" s="82">
        <f>IF((ABS((AN19/AO19)-1))&lt;100%,(AN19/AO19)-1,"N/A")</f>
        <v>-0.61381061108963175</v>
      </c>
      <c r="AQ19" s="81">
        <v>73917</v>
      </c>
      <c r="AR19" s="81">
        <f t="shared" si="40"/>
        <v>233616</v>
      </c>
      <c r="AS19" s="82">
        <f>IF((ABS((AQ19/AR19)-1))&lt;100%,(AQ19/AR19)-1,"N/A")</f>
        <v>-0.68359615779741112</v>
      </c>
      <c r="AT19" s="81">
        <v>226729</v>
      </c>
      <c r="AU19" s="81">
        <f t="shared" si="41"/>
        <v>469466</v>
      </c>
      <c r="AV19" s="82">
        <f>IF((ABS((AT19/AU19)-1))&lt;100%,(AT19/AU19)-1,"N/A")</f>
        <v>-0.51704915797949158</v>
      </c>
      <c r="AW19" s="83"/>
      <c r="AX19" s="81">
        <v>24062</v>
      </c>
      <c r="AY19" s="81">
        <f t="shared" si="42"/>
        <v>37546</v>
      </c>
      <c r="AZ19" s="82">
        <f>IF((ABS((AX19/AY19)-1))&lt;100%,(AX19/AY19)-1,"N/A")</f>
        <v>-0.35913279710222124</v>
      </c>
      <c r="BA19" s="81">
        <v>78839</v>
      </c>
      <c r="BB19" s="81">
        <f t="shared" si="43"/>
        <v>15394</v>
      </c>
      <c r="BC19" s="82" t="str">
        <f>IF((ABS((BA19/BB19)-1))&lt;100%,(BA19/BB19)-1,"N/A")</f>
        <v>N/A</v>
      </c>
      <c r="BD19" s="81">
        <v>44314</v>
      </c>
      <c r="BE19" s="81">
        <f t="shared" si="44"/>
        <v>20977</v>
      </c>
      <c r="BF19" s="82" t="str">
        <f>IF((ABS((BD19/BE19)-1))&lt;100%,(BD19/BE19)-1,"N/A")</f>
        <v>N/A</v>
      </c>
      <c r="BG19" s="84">
        <v>160442</v>
      </c>
      <c r="BH19" s="81">
        <f t="shared" si="45"/>
        <v>152812</v>
      </c>
      <c r="BI19" s="82">
        <f>IF((ABS((BG19/BH19)-1))&lt;100%,(BG19/BH19)-1,"N/A")</f>
        <v>4.9930633719864836E-2</v>
      </c>
      <c r="BJ19" s="81">
        <v>102901</v>
      </c>
      <c r="BK19" s="81">
        <f t="shared" si="46"/>
        <v>52940</v>
      </c>
      <c r="BL19" s="82">
        <f>IF((ABS((BJ19/BK19)-1))&lt;100%,(BJ19/BK19)-1,"N/A")</f>
        <v>0.94372874952776731</v>
      </c>
      <c r="BM19" s="81">
        <v>147215</v>
      </c>
      <c r="BN19" s="81">
        <f t="shared" si="47"/>
        <v>73917</v>
      </c>
      <c r="BO19" s="82">
        <f>IF((ABS((BM19/BN19)-1))&lt;100%,(BM19/BN19)-1,"N/A")</f>
        <v>0.99162574238673096</v>
      </c>
      <c r="BP19" s="81">
        <v>307657</v>
      </c>
      <c r="BQ19" s="81">
        <f t="shared" si="48"/>
        <v>226729</v>
      </c>
      <c r="BR19" s="82">
        <f>IF((ABS((BP19/BQ19)-1))&lt;100%,(BP19/BQ19)-1,"N/A")</f>
        <v>0.35693713640513569</v>
      </c>
      <c r="BS19" s="83"/>
      <c r="BT19" s="84">
        <f t="shared" si="49"/>
        <v>43594</v>
      </c>
      <c r="BU19" s="81">
        <v>24062</v>
      </c>
      <c r="BV19" s="82">
        <f>IF((ABS((BT19/BU19)-1))&lt;100%,(BT19/BU19)-1,"N/A")</f>
        <v>0.81173634776826531</v>
      </c>
      <c r="BW19" s="84">
        <f t="shared" si="50"/>
        <v>54426</v>
      </c>
      <c r="BX19" s="81">
        <v>78839</v>
      </c>
      <c r="BY19" s="82">
        <f>IF((ABS((BW19/BX19)-1))&lt;100%,(BW19/BX19)-1,"N/A")</f>
        <v>-0.30965638833572218</v>
      </c>
      <c r="BZ19" s="84">
        <f t="shared" si="51"/>
        <v>62960</v>
      </c>
      <c r="CA19" s="81">
        <v>44314</v>
      </c>
      <c r="CB19" s="82">
        <f>IF((ABS((BZ19/CA19)-1))&lt;100%,(BZ19/CA19)-1,"N/A")</f>
        <v>0.4207699598321073</v>
      </c>
      <c r="CC19" s="84">
        <f t="shared" si="52"/>
        <v>182786</v>
      </c>
      <c r="CD19" s="81">
        <v>160442</v>
      </c>
      <c r="CE19" s="82">
        <f>IF((ABS((CC19/CD19)-1))&lt;100%,(CC19/CD19)-1,"N/A")</f>
        <v>0.13926527966492563</v>
      </c>
      <c r="CF19" s="84">
        <f t="shared" si="53"/>
        <v>98020</v>
      </c>
      <c r="CG19" s="81">
        <v>102901</v>
      </c>
      <c r="CH19" s="82">
        <f>IF((ABS((CF19/CG19)-1))&lt;100%,(CF19/CG19)-1,"N/A")</f>
        <v>-4.7433941361114118E-2</v>
      </c>
      <c r="CI19" s="84">
        <f t="shared" si="54"/>
        <v>160980</v>
      </c>
      <c r="CJ19" s="81">
        <v>147215</v>
      </c>
      <c r="CK19" s="82">
        <f>IF((ABS((CI19/CJ19)-1))&lt;100%,(CI19/CJ19)-1,"N/A")</f>
        <v>9.3502700132459315E-2</v>
      </c>
      <c r="CL19" s="84">
        <f t="shared" si="55"/>
        <v>343766</v>
      </c>
      <c r="CM19" s="81">
        <v>307657</v>
      </c>
      <c r="CN19" s="82">
        <f>IF((ABS((CL19/CM19)-1))&lt;100%,(CL19/CM19)-1,"N/A")</f>
        <v>0.11736771794563428</v>
      </c>
      <c r="CO19" s="83"/>
      <c r="CP19" s="84">
        <v>41441</v>
      </c>
      <c r="CQ19" s="81">
        <v>43594</v>
      </c>
      <c r="CR19" s="82">
        <f>IF((ABS((CP19/CQ19)-1))&lt;100%,(CP19/CQ19)-1,"N/A")</f>
        <v>-4.9387530394090939E-2</v>
      </c>
      <c r="CS19" s="84">
        <v>73885</v>
      </c>
      <c r="CT19" s="81">
        <v>54426</v>
      </c>
      <c r="CU19" s="82">
        <f>IF((ABS((CS19/CT19)-1))&lt;100%,(CS19/CT19)-1,"N/A")</f>
        <v>0.35753132693933054</v>
      </c>
      <c r="CV19" s="84">
        <v>31393</v>
      </c>
      <c r="CW19" s="81">
        <v>62960</v>
      </c>
      <c r="CX19" s="82">
        <f>IF(AND(CV19&lt;0,CW19&lt;0),((CV19-CW19)/CW19),((CV19-CW19)/ABS(CW19)))</f>
        <v>-0.50138182973316392</v>
      </c>
      <c r="CY19" s="84">
        <v>178957</v>
      </c>
      <c r="CZ19" s="81">
        <v>182786</v>
      </c>
      <c r="DA19" s="82">
        <f>IF(AND(CY19&lt;0,CZ19&lt;0),((CY19-CZ19)/CZ19),((CY19-CZ19)/ABS(CZ19)))</f>
        <v>-2.0947993828849036E-2</v>
      </c>
      <c r="DB19" s="84">
        <v>115326</v>
      </c>
      <c r="DC19" s="81">
        <v>98020</v>
      </c>
      <c r="DD19" s="82">
        <f>IF((ABS((DB19/DC19)-1))&lt;100%,(DB19/DC19)-1,"N/A")</f>
        <v>0.17655580493776779</v>
      </c>
      <c r="DE19" s="84">
        <v>146719</v>
      </c>
      <c r="DF19" s="81">
        <v>160980</v>
      </c>
      <c r="DG19" s="82">
        <f>IF(AND(DE19&lt;0,DF19&lt;0),((DE19-DF19)/DF19),((DE19-DF19)/ABS(DF19)))</f>
        <v>-8.8588644552118276E-2</v>
      </c>
      <c r="DH19" s="84">
        <v>325676</v>
      </c>
      <c r="DI19" s="81">
        <v>343766</v>
      </c>
      <c r="DJ19" s="82">
        <f>IF(AND(DH19&lt;0,DI19&lt;0),((DH19-DI19)/DI19),((DH19-DI19)/ABS(DI19)))</f>
        <v>-5.2623005183758717E-2</v>
      </c>
      <c r="DK19" s="83"/>
      <c r="DL19" s="84">
        <v>117144</v>
      </c>
      <c r="DM19" s="81">
        <v>41441</v>
      </c>
      <c r="DN19" s="82">
        <f t="shared" si="221"/>
        <v>1.8267657633744359</v>
      </c>
      <c r="DO19" s="84">
        <v>76178</v>
      </c>
      <c r="DP19" s="81">
        <v>73885</v>
      </c>
      <c r="DQ19" s="82">
        <f t="shared" si="222"/>
        <v>3.103471611287812E-2</v>
      </c>
      <c r="DR19" s="84">
        <v>90846</v>
      </c>
      <c r="DS19" s="81">
        <v>31393</v>
      </c>
      <c r="DT19" s="82">
        <f t="shared" si="223"/>
        <v>1.8938298346765203</v>
      </c>
      <c r="DU19" s="84">
        <v>257811</v>
      </c>
      <c r="DV19" s="81">
        <v>178957</v>
      </c>
      <c r="DW19" s="82">
        <f t="shared" si="224"/>
        <v>0.44063098956732621</v>
      </c>
      <c r="DX19" s="84">
        <v>193322</v>
      </c>
      <c r="DY19" s="81">
        <v>115326</v>
      </c>
      <c r="DZ19" s="82">
        <f t="shared" si="225"/>
        <v>0.67630889825364615</v>
      </c>
      <c r="EA19" s="84">
        <v>284168</v>
      </c>
      <c r="EB19" s="81">
        <v>146719</v>
      </c>
      <c r="EC19" s="82">
        <f t="shared" si="226"/>
        <v>0.93681799903216356</v>
      </c>
      <c r="ED19" s="84">
        <v>541979</v>
      </c>
      <c r="EE19" s="81">
        <v>325676</v>
      </c>
      <c r="EF19" s="82">
        <f t="shared" si="227"/>
        <v>0.66416622655645485</v>
      </c>
      <c r="EG19" s="83"/>
      <c r="EH19" s="84">
        <v>116272</v>
      </c>
      <c r="EI19" s="81">
        <v>117144</v>
      </c>
      <c r="EJ19" s="82">
        <f t="shared" ref="EJ19" si="305">(EH19-EI19)/ABS(EI19)</f>
        <v>-7.4438298162944755E-3</v>
      </c>
      <c r="EK19" s="84">
        <v>101124</v>
      </c>
      <c r="EL19" s="81">
        <v>76178</v>
      </c>
      <c r="EM19" s="82">
        <f t="shared" ref="EM19" si="306">(EK19-EL19)/ABS(EL19)</f>
        <v>0.32746987319173515</v>
      </c>
      <c r="EN19" s="84">
        <v>89414</v>
      </c>
      <c r="EO19" s="81">
        <v>90846</v>
      </c>
      <c r="EP19" s="82">
        <f t="shared" ref="EP19" si="307">(EN19-EO19)/ABS(EO19)</f>
        <v>-1.576293947999912E-2</v>
      </c>
      <c r="EQ19" s="84">
        <v>148304</v>
      </c>
      <c r="ER19" s="81">
        <v>257811</v>
      </c>
      <c r="ES19" s="82">
        <f t="shared" ref="ES19" si="308">(EQ19-ER19)/ABS(ER19)</f>
        <v>-0.42475689555527113</v>
      </c>
      <c r="ET19" s="84">
        <v>217396</v>
      </c>
      <c r="EU19" s="81">
        <v>193322</v>
      </c>
      <c r="EV19" s="82">
        <f t="shared" ref="EV19" si="309">(ET19-EU19)/ABS(EU19)</f>
        <v>0.12452798957180249</v>
      </c>
      <c r="EW19" s="84">
        <v>306810</v>
      </c>
      <c r="EX19" s="81">
        <v>284168</v>
      </c>
      <c r="EY19" s="82">
        <f t="shared" ref="EY19" si="310">(EW19-EX19)/ABS(EX19)</f>
        <v>7.9678218518622793E-2</v>
      </c>
      <c r="EZ19" s="84">
        <v>455114</v>
      </c>
      <c r="FA19" s="81">
        <v>541979</v>
      </c>
      <c r="FB19" s="82">
        <f t="shared" ref="FB19" si="311">(EZ19-FA19)/ABS(FA19)</f>
        <v>-0.16027373754333654</v>
      </c>
      <c r="FC19" s="83"/>
      <c r="FD19" s="84">
        <v>70048</v>
      </c>
      <c r="FE19" s="81">
        <v>116272</v>
      </c>
      <c r="FF19" s="82">
        <f t="shared" ref="FF19" si="312">(FD19-FE19)/ABS(FE19)</f>
        <v>-0.39755057107472136</v>
      </c>
      <c r="FG19" s="84">
        <v>30666</v>
      </c>
      <c r="FH19" s="81">
        <v>101124</v>
      </c>
      <c r="FI19" s="82">
        <f t="shared" ref="FI19" si="313">(FG19-FH19)/ABS(FH19)</f>
        <v>-0.69674854633914796</v>
      </c>
      <c r="FJ19" s="84">
        <v>-2491</v>
      </c>
      <c r="FK19" s="81">
        <v>89414</v>
      </c>
      <c r="FL19" s="82">
        <f t="shared" ref="FL19" si="314">(FJ19-FK19)/ABS(FK19)</f>
        <v>-1.027859171941754</v>
      </c>
      <c r="FM19" s="84">
        <v>156954</v>
      </c>
      <c r="FN19" s="81">
        <v>148304</v>
      </c>
      <c r="FO19" s="82">
        <f t="shared" ref="FO19" si="315">(FM19-FN19)/ABS(FN19)</f>
        <v>5.8326140899773442E-2</v>
      </c>
      <c r="FP19" s="84">
        <v>100714</v>
      </c>
      <c r="FQ19" s="81">
        <v>217396</v>
      </c>
      <c r="FR19" s="82">
        <f t="shared" ref="FR19" si="316">(FP19-FQ19)/ABS(FQ19)</f>
        <v>-0.53672560672689473</v>
      </c>
      <c r="FS19" s="84">
        <v>98223</v>
      </c>
      <c r="FT19" s="81">
        <v>306810</v>
      </c>
      <c r="FU19" s="82">
        <f t="shared" ref="FU19" si="317">(FS19-FT19)/ABS(FT19)</f>
        <v>-0.67985724063752806</v>
      </c>
      <c r="FV19" s="84">
        <v>255177</v>
      </c>
      <c r="FW19" s="81">
        <v>455114</v>
      </c>
      <c r="FX19" s="82">
        <f t="shared" ref="FX19" si="318">(FV19-FW19)/ABS(FW19)</f>
        <v>-0.43931190866464226</v>
      </c>
      <c r="FZ19" s="84">
        <v>-29779</v>
      </c>
      <c r="GA19" s="81">
        <v>70048</v>
      </c>
      <c r="GB19" s="82">
        <f t="shared" ref="GB19" si="319">(FZ19-GA19)/ABS(GA19)</f>
        <v>-1.4251227729556875</v>
      </c>
      <c r="GC19" s="84">
        <v>1813</v>
      </c>
      <c r="GD19" s="81">
        <v>30666</v>
      </c>
      <c r="GE19" s="82">
        <f t="shared" si="285"/>
        <v>-0.94087914954672924</v>
      </c>
      <c r="GF19" s="84">
        <v>-4301</v>
      </c>
      <c r="GG19" s="81">
        <v>-2491</v>
      </c>
      <c r="GH19" s="82">
        <f t="shared" ref="GH19" si="320">(GF19-GG19)/ABS(GG19)</f>
        <v>-0.72661581694098754</v>
      </c>
      <c r="GI19" s="84">
        <v>274554</v>
      </c>
      <c r="GJ19" s="81">
        <v>156954</v>
      </c>
      <c r="GK19" s="82">
        <f t="shared" ref="GK19" si="321">(GI19-GJ19)/ABS(GJ19)</f>
        <v>0.74926411560074924</v>
      </c>
      <c r="GL19" s="84">
        <v>-27966</v>
      </c>
      <c r="GM19" s="81">
        <v>100714</v>
      </c>
      <c r="GN19" s="82">
        <f t="shared" si="288"/>
        <v>-1.277677383481939</v>
      </c>
      <c r="GO19" s="84">
        <v>-32267</v>
      </c>
      <c r="GP19" s="81">
        <v>98223</v>
      </c>
      <c r="GQ19" s="82">
        <f t="shared" ref="GQ19" si="322">(GO19-GP19)/ABS(GP19)</f>
        <v>-1.328507579691111</v>
      </c>
      <c r="GR19" s="84">
        <v>242287</v>
      </c>
      <c r="GS19" s="81">
        <v>255177</v>
      </c>
      <c r="GT19" s="82">
        <f t="shared" ref="GT19" si="323">(GR19-GS19)/ABS(GS19)</f>
        <v>-5.0513956978881329E-2</v>
      </c>
      <c r="GV19" s="84">
        <v>51359</v>
      </c>
      <c r="GW19" s="81">
        <v>-29779</v>
      </c>
      <c r="GX19" s="82">
        <f t="shared" ref="GX19" si="324">(GV19-GW19)/ABS(GW19)</f>
        <v>2.7246717485476344</v>
      </c>
      <c r="GY19" s="84">
        <v>128314</v>
      </c>
      <c r="GZ19" s="81">
        <v>1813</v>
      </c>
      <c r="HA19" s="82">
        <f t="shared" si="292"/>
        <v>69.774407060121348</v>
      </c>
      <c r="HB19" s="84">
        <v>117127</v>
      </c>
      <c r="HC19" s="81">
        <v>-4301</v>
      </c>
      <c r="HD19" s="82">
        <f t="shared" ref="HD19" si="325">(HB19-HC19)/ABS(HC19)</f>
        <v>28.232504068821203</v>
      </c>
      <c r="HE19" s="84">
        <v>268444</v>
      </c>
      <c r="HF19" s="81">
        <v>274554</v>
      </c>
      <c r="HG19" s="82">
        <f t="shared" ref="HG19" si="326">(HE19-HF19)/ABS(HF19)</f>
        <v>-2.2254274204710184E-2</v>
      </c>
      <c r="HH19" s="84">
        <v>179673</v>
      </c>
      <c r="HI19" s="81">
        <v>-27966</v>
      </c>
      <c r="HJ19" s="82">
        <f t="shared" si="295"/>
        <v>7.4246942716155333</v>
      </c>
      <c r="HK19" s="84">
        <v>296800</v>
      </c>
      <c r="HL19" s="81">
        <v>-32267</v>
      </c>
      <c r="HM19" s="82">
        <f t="shared" ref="HM19" si="327">(HK19-HL19)/ABS(HL19)</f>
        <v>10.198252084172685</v>
      </c>
      <c r="HN19" s="84">
        <v>565244</v>
      </c>
      <c r="HO19" s="81">
        <v>242287</v>
      </c>
      <c r="HP19" s="82">
        <f t="shared" ref="HP19" si="328">(HN19-HO19)/ABS(HO19)</f>
        <v>1.3329522425883353</v>
      </c>
      <c r="HR19" s="84">
        <v>84995</v>
      </c>
      <c r="HS19" s="81">
        <v>51359</v>
      </c>
      <c r="HT19" s="82">
        <f t="shared" ref="HT19" si="329">(HR19-HS19)/ABS(HS19)</f>
        <v>0.65491929359995327</v>
      </c>
      <c r="HU19" s="84">
        <v>148065</v>
      </c>
      <c r="HV19" s="81">
        <v>128314</v>
      </c>
      <c r="HW19" s="82">
        <f t="shared" si="299"/>
        <v>0.15392708511931669</v>
      </c>
      <c r="HX19" s="84">
        <v>117127</v>
      </c>
      <c r="HY19" s="81">
        <v>-4301</v>
      </c>
      <c r="HZ19" s="82">
        <f t="shared" ref="HZ19" si="330">(HX19-HY19)/ABS(HY19)</f>
        <v>28.232504068821203</v>
      </c>
      <c r="IA19" s="84">
        <v>268444</v>
      </c>
      <c r="IB19" s="81">
        <v>274554</v>
      </c>
      <c r="IC19" s="82">
        <f t="shared" ref="IC19" si="331">(IA19-IB19)/ABS(IB19)</f>
        <v>-2.2254274204710184E-2</v>
      </c>
      <c r="ID19" s="84">
        <v>233060</v>
      </c>
      <c r="IE19" s="81">
        <v>179673</v>
      </c>
      <c r="IF19" s="82">
        <f t="shared" si="302"/>
        <v>0.2971342383107089</v>
      </c>
      <c r="IG19" s="84">
        <v>296800</v>
      </c>
      <c r="IH19" s="81">
        <v>-32267</v>
      </c>
      <c r="II19" s="82">
        <f t="shared" ref="II19" si="332">(IG19-IH19)/ABS(IH19)</f>
        <v>10.198252084172685</v>
      </c>
      <c r="IJ19" s="84">
        <v>565244</v>
      </c>
      <c r="IK19" s="81">
        <v>242287</v>
      </c>
      <c r="IL19" s="82">
        <f t="shared" ref="IL19" si="333">(IJ19-IK19)/ABS(IK19)</f>
        <v>1.3329522425883353</v>
      </c>
    </row>
    <row r="20" spans="1:246" s="64" customFormat="1" ht="11.25">
      <c r="A20" s="57" t="s">
        <v>17</v>
      </c>
      <c r="B20" s="59" t="s">
        <v>17</v>
      </c>
      <c r="C20" s="59" t="s">
        <v>18</v>
      </c>
      <c r="D20" s="59" t="s">
        <v>691</v>
      </c>
      <c r="E20" s="431"/>
      <c r="F20" s="60">
        <f>IFERROR(F19/F$7,"")</f>
        <v>1.0158850764361856E-2</v>
      </c>
      <c r="G20" s="60">
        <f>IFERROR(G19/G$7,"")</f>
        <v>1.8100085512215019E-2</v>
      </c>
      <c r="H20" s="61">
        <f>IF((ABS((F20-G20)*10000))&lt;100,(F20-G20)*10000,"N/A")</f>
        <v>-79.412347478531629</v>
      </c>
      <c r="I20" s="60">
        <f>IFERROR(I19/I$7,"")</f>
        <v>4.1411063248442549E-2</v>
      </c>
      <c r="J20" s="60">
        <f>IFERROR(J19/J$7,"")</f>
        <v>7.1293895639007343E-2</v>
      </c>
      <c r="K20" s="61" t="str">
        <f>IF((ABS((I20-J20)*10000))&lt;100,(I20-J20)*10000,"N/A")</f>
        <v>N/A</v>
      </c>
      <c r="L20" s="60">
        <f>IFERROR(L19/L$7,"")</f>
        <v>3.5320030953918544E-2</v>
      </c>
      <c r="M20" s="60">
        <f>IFERROR(M19/M$7,"")</f>
        <v>2.7883758878902248E-2</v>
      </c>
      <c r="N20" s="61">
        <f>IF((ABS((L20-M20)*10000))&lt;100,(L20-M20)*10000,"N/A")</f>
        <v>74.362720750162964</v>
      </c>
      <c r="O20" s="60">
        <f>IFERROR(O19/O$7,"")</f>
        <v>7.4322088644492412E-2</v>
      </c>
      <c r="P20" s="60">
        <f>IFERROR(P19/P$7,"")</f>
        <v>8.0334454671591976E-2</v>
      </c>
      <c r="Q20" s="61">
        <f>IF((ABS((O20-P20)*10000))&lt;100,(O20-P20)*10000,"N/A")</f>
        <v>-60.123660270995636</v>
      </c>
      <c r="R20" s="60">
        <f>IFERROR(R19/R$7,"")</f>
        <v>2.5573488029526397E-2</v>
      </c>
      <c r="S20" s="60">
        <f>IFERROR(S19/S$7,"")</f>
        <v>4.4436523046460924E-2</v>
      </c>
      <c r="T20" s="61" t="str">
        <f>IF((ABS((R20-S20)*10000))&lt;100,(R20-S20)*10000,"N/A")</f>
        <v>N/A</v>
      </c>
      <c r="U20" s="60">
        <f>IFERROR(U19/U$7,"")</f>
        <v>2.8864819222356446E-2</v>
      </c>
      <c r="V20" s="60">
        <f>IFERROR(V19/V$7,"")</f>
        <v>3.8971918557874984E-2</v>
      </c>
      <c r="W20" s="61" t="str">
        <f>IF((ABS((U20-V20)*10000))&lt;100,(U20-V20)*10000,"N/A")</f>
        <v>N/A</v>
      </c>
      <c r="X20" s="60">
        <f>IFERROR(X19/X$7,"")</f>
        <v>4.1668083069897124E-2</v>
      </c>
      <c r="Y20" s="60">
        <f>IFERROR(Y19/Y$7,"")</f>
        <v>5.0870212186150357E-2</v>
      </c>
      <c r="Z20" s="61">
        <f>IF((ABS((X20-Y20)*10000))&lt;100,(X20-Y20)*10000,"N/A")</f>
        <v>-92.021291162532322</v>
      </c>
      <c r="AA20" s="146"/>
      <c r="AB20" s="60">
        <f>IFERROR(AB19/AB$7,"")</f>
        <v>1.4170173419130828E-2</v>
      </c>
      <c r="AC20" s="60">
        <f t="shared" si="35"/>
        <v>1.0158850764361856E-2</v>
      </c>
      <c r="AD20" s="61">
        <f>IF((ABS((AB20-AC20)*10000))&lt;100,(AB20-AC20)*10000,"N/A")</f>
        <v>40.113226547689727</v>
      </c>
      <c r="AE20" s="60">
        <f>IFERROR(AE19/AE$7,"")</f>
        <v>5.9365604816504205E-3</v>
      </c>
      <c r="AF20" s="60">
        <f t="shared" si="36"/>
        <v>4.1411063248442549E-2</v>
      </c>
      <c r="AG20" s="61" t="str">
        <f>IF((ABS((AE20-AF20)*10000))&lt;100,(AE20-AF20)*10000,"N/A")</f>
        <v>N/A</v>
      </c>
      <c r="AH20" s="60">
        <f>IFERROR(AH19/AH$7,"")</f>
        <v>7.9338604167044878E-3</v>
      </c>
      <c r="AI20" s="60">
        <f t="shared" si="37"/>
        <v>3.5320030953918544E-2</v>
      </c>
      <c r="AJ20" s="61" t="str">
        <f>IF((ABS((AH20-AI20)*10000))&lt;100,(AH20-AI20)*10000,"N/A")</f>
        <v>N/A</v>
      </c>
      <c r="AK20" s="60">
        <f>IFERROR(AK19/AK$7,"")</f>
        <v>5.0629505937234948E-2</v>
      </c>
      <c r="AL20" s="60">
        <f t="shared" si="38"/>
        <v>7.4322088644492412E-2</v>
      </c>
      <c r="AM20" s="61" t="str">
        <f>IF((ABS((AK20-AL20)*10000))&lt;100,(AK20-AL20)*10000,"N/A")</f>
        <v>N/A</v>
      </c>
      <c r="AN20" s="60">
        <f>IFERROR(AN19/AN$7,"")</f>
        <v>1.009778485805307E-2</v>
      </c>
      <c r="AO20" s="60">
        <f t="shared" si="39"/>
        <v>2.5573488029526397E-2</v>
      </c>
      <c r="AP20" s="61" t="str">
        <f>IF((ABS((AN20-AO20)*10000))&lt;100,(AN20-AO20)*10000,"N/A")</f>
        <v>N/A</v>
      </c>
      <c r="AQ20" s="60">
        <f>IFERROR(AQ19/AQ$7,"")</f>
        <v>9.3723396728525102E-3</v>
      </c>
      <c r="AR20" s="60">
        <f t="shared" si="40"/>
        <v>2.8864819222356446E-2</v>
      </c>
      <c r="AS20" s="61" t="str">
        <f>IF((ABS((AQ20-AR20)*10000))&lt;100,(AQ20-AR20)*10000,"N/A")</f>
        <v>N/A</v>
      </c>
      <c r="AT20" s="60">
        <f>IFERROR(AT19/AT$7,"")</f>
        <v>2.0791368476614031E-2</v>
      </c>
      <c r="AU20" s="60">
        <f t="shared" si="41"/>
        <v>4.1668083069897124E-2</v>
      </c>
      <c r="AV20" s="61" t="str">
        <f>IF((ABS((AT20-AU20)*10000))&lt;100,(AT20-AU20)*10000,"N/A")</f>
        <v>N/A</v>
      </c>
      <c r="AW20" s="62"/>
      <c r="AX20" s="60">
        <f>IFERROR(AX19/AX$7,"")</f>
        <v>9.0754280390821975E-3</v>
      </c>
      <c r="AY20" s="60">
        <f t="shared" si="42"/>
        <v>1.4170173419130828E-2</v>
      </c>
      <c r="AZ20" s="61">
        <f>IF((ABS((AX20-AY20)*10000))&lt;100,(AX20-AY20)*10000,"N/A")</f>
        <v>-50.947453800486308</v>
      </c>
      <c r="BA20" s="60">
        <f>IFERROR(BA19/BA$7,"")</f>
        <v>2.9926102390778211E-2</v>
      </c>
      <c r="BB20" s="60">
        <f t="shared" si="43"/>
        <v>5.9365604816504205E-3</v>
      </c>
      <c r="BC20" s="61" t="str">
        <f>IF((ABS((BA20-BB20)*10000))&lt;100,(BA20-BB20)*10000,"N/A")</f>
        <v>N/A</v>
      </c>
      <c r="BD20" s="60">
        <f>IFERROR(BD19/BD$7,"")</f>
        <v>1.6682999295620081E-2</v>
      </c>
      <c r="BE20" s="60">
        <f t="shared" si="44"/>
        <v>7.9338604167044878E-3</v>
      </c>
      <c r="BF20" s="61">
        <f>IF((ABS((BD20-BE20)*10000))&lt;100,(BD20-BE20)*10000,"N/A")</f>
        <v>87.491388789155934</v>
      </c>
      <c r="BG20" s="63">
        <f>IFERROR(BG19/BG$7,"")</f>
        <v>5.2106665991146134E-2</v>
      </c>
      <c r="BH20" s="60">
        <f t="shared" si="45"/>
        <v>5.0629505937234948E-2</v>
      </c>
      <c r="BI20" s="61">
        <f>IF((ABS((BG20-BH20)*10000))&lt;100,(BG20-BH20)*10000,"N/A")</f>
        <v>14.771600539111862</v>
      </c>
      <c r="BJ20" s="60">
        <f>IFERROR(BJ19/BJ$7,"")</f>
        <v>1.946747421530666E-2</v>
      </c>
      <c r="BK20" s="60">
        <f t="shared" si="46"/>
        <v>1.009778485805307E-2</v>
      </c>
      <c r="BL20" s="61">
        <f>IF((ABS((BJ20-BK20)*10000))&lt;100,(BJ20-BK20)*10000,"N/A")</f>
        <v>93.696893572535899</v>
      </c>
      <c r="BM20" s="60">
        <f>IFERROR(BM19/BM$7,"")</f>
        <v>1.8536197555586557E-2</v>
      </c>
      <c r="BN20" s="60">
        <f t="shared" si="47"/>
        <v>9.3723396728525102E-3</v>
      </c>
      <c r="BO20" s="61">
        <f>IF((ABS((BM20-BN20)*10000))&lt;100,(BM20-BN20)*10000,"N/A")</f>
        <v>91.638578827340467</v>
      </c>
      <c r="BP20" s="60">
        <f>IFERROR(BP19/BP$7,"")</f>
        <v>2.7915182964368006E-2</v>
      </c>
      <c r="BQ20" s="60">
        <f t="shared" si="48"/>
        <v>2.0791368476614031E-2</v>
      </c>
      <c r="BR20" s="61">
        <f>IF((ABS((BP20-BQ20)*10000))&lt;100,(BP20-BQ20)*10000,"N/A")</f>
        <v>71.238144877539753</v>
      </c>
      <c r="BS20" s="62"/>
      <c r="BT20" s="63">
        <f t="shared" si="49"/>
        <v>1.5963644752694236E-2</v>
      </c>
      <c r="BU20" s="60">
        <f>IFERROR(BU19/BU$7,"")</f>
        <v>9.0754280390821975E-3</v>
      </c>
      <c r="BV20" s="61">
        <f>IF((ABS((BT20-BU20)*10000))&lt;100,(BT20-BU20)*10000,"N/A")</f>
        <v>68.882167136120387</v>
      </c>
      <c r="BW20" s="63">
        <f t="shared" si="50"/>
        <v>2.0111179430179555E-2</v>
      </c>
      <c r="BX20" s="60">
        <f>IFERROR(BX19/BX$7,"")</f>
        <v>2.9926102390778211E-2</v>
      </c>
      <c r="BY20" s="61">
        <f>IF((ABS((BW20-BX20)*10000))&lt;1000,(BW20-BX20)*10000,"N/A")</f>
        <v>-98.149229605986562</v>
      </c>
      <c r="BZ20" s="63">
        <f t="shared" si="51"/>
        <v>2.2557156021284556E-2</v>
      </c>
      <c r="CA20" s="60">
        <f>IFERROR(CA19/CA$7,"")</f>
        <v>1.6682999295620081E-2</v>
      </c>
      <c r="CB20" s="61">
        <f>IF((ABS((BZ20-CA20)*10000))&lt;1000,(BZ20-CA20)*10000,"N/A")</f>
        <v>58.74156725664475</v>
      </c>
      <c r="CC20" s="63">
        <f t="shared" si="52"/>
        <v>5.6137275364597762E-2</v>
      </c>
      <c r="CD20" s="60">
        <f>IFERROR(CD19/CD$7,"")</f>
        <v>5.2106665991146134E-2</v>
      </c>
      <c r="CE20" s="61">
        <f>IF((ABS((CC20-CD20)*10000))&lt;1000,(CC20-CD20)*10000,"N/A")</f>
        <v>40.306093734516281</v>
      </c>
      <c r="CF20" s="63">
        <f t="shared" si="53"/>
        <v>1.8028039284278381E-2</v>
      </c>
      <c r="CG20" s="60">
        <f>IFERROR(CG19/CG$7,"")</f>
        <v>1.946747421530666E-2</v>
      </c>
      <c r="CH20" s="61">
        <f>IF((ABS((CF20-CG20)*10000))&lt;1000,(CF20-CG20)*10000,"N/A")</f>
        <v>-14.394349310282786</v>
      </c>
      <c r="CI20" s="63">
        <f t="shared" si="54"/>
        <v>1.9564381984045635E-2</v>
      </c>
      <c r="CJ20" s="60">
        <f>IFERROR(CJ19/CJ$7,"")</f>
        <v>1.8536197555586557E-2</v>
      </c>
      <c r="CK20" s="61">
        <f>IF((ABS((CI20-CJ20)*10000))&lt;1000,(CI20-CJ20)*10000,"N/A")</f>
        <v>10.281844284590786</v>
      </c>
      <c r="CL20" s="63">
        <f t="shared" si="55"/>
        <v>2.9933634452405863E-2</v>
      </c>
      <c r="CM20" s="60">
        <f>IFERROR(CM19/CM$7,"")</f>
        <v>2.7915182964368006E-2</v>
      </c>
      <c r="CN20" s="61">
        <f>IF((ABS((CL20-CM20)*10000))&lt;1000,(CL20-CM20)*10000,"N/A")</f>
        <v>20.184514880378575</v>
      </c>
      <c r="CO20" s="62"/>
      <c r="CP20" s="63">
        <f>IFERROR(CP19/CP$7,"")</f>
        <v>1.3863172054071757E-2</v>
      </c>
      <c r="CQ20" s="60">
        <f>IFERROR(CQ19/CQ$7,"")</f>
        <v>1.5963644752694236E-2</v>
      </c>
      <c r="CR20" s="61">
        <f>IF((ABS((CP20-CQ20)*10000))&lt;1000,(CP20-CQ20)*10000,"N/A")</f>
        <v>-21.004726986224785</v>
      </c>
      <c r="CS20" s="63">
        <f>IFERROR(CS19/CS$7,"")</f>
        <v>2.6396672843813224E-2</v>
      </c>
      <c r="CT20" s="60">
        <f>IFERROR(CT19/CT$7,"")</f>
        <v>2.0111179430179555E-2</v>
      </c>
      <c r="CU20" s="61">
        <f>IF((ABS((CS20-CT20)*10000))&lt;1000,(CS20-CT20)*10000,"N/A")</f>
        <v>62.854934136336688</v>
      </c>
      <c r="CV20" s="63">
        <f>IFERROR(CV19/CV$7,"")</f>
        <v>1.143000491891079E-2</v>
      </c>
      <c r="CW20" s="60">
        <f>IFERROR(CW19/CW$7,"")</f>
        <v>2.2557156021284556E-2</v>
      </c>
      <c r="CX20" s="61">
        <f>(CV20-CW20)*10000</f>
        <v>-111.27151102373766</v>
      </c>
      <c r="CY20" s="63">
        <f>IFERROR(CY19/CY$7,"")</f>
        <v>5.2212366917647732E-2</v>
      </c>
      <c r="CZ20" s="60">
        <f>IFERROR(CZ19/CZ$7,"")</f>
        <v>5.6137275364597762E-2</v>
      </c>
      <c r="DA20" s="61">
        <f>(CY20-CZ20)*10000</f>
        <v>-39.249084469500303</v>
      </c>
      <c r="DB20" s="63">
        <f>IFERROR(DB19/DB$7,"")</f>
        <v>1.9923936400133097E-2</v>
      </c>
      <c r="DC20" s="60">
        <f>IFERROR(DC19/DC$7,"")</f>
        <v>1.8028039284278381E-2</v>
      </c>
      <c r="DD20" s="61">
        <f>IF((ABS((DB20-DC20)*10000))&lt;1000,(DB20-DC20)*10000,"N/A")</f>
        <v>18.958971158547154</v>
      </c>
      <c r="DE20" s="63">
        <f>IFERROR(DE19/DE$7,"")</f>
        <v>1.7190563356831872E-2</v>
      </c>
      <c r="DF20" s="60">
        <f>IFERROR(DF19/DF$7,"")</f>
        <v>1.9564381984045635E-2</v>
      </c>
      <c r="DG20" s="61">
        <f>(DE20-DF20)*10000</f>
        <v>-23.738186272137632</v>
      </c>
      <c r="DH20" s="63">
        <f>IFERROR(DH19/DH$7,"")</f>
        <v>2.7225108131017844E-2</v>
      </c>
      <c r="DI20" s="60">
        <f>IFERROR(DI19/DI$7,"")</f>
        <v>2.9933634452405863E-2</v>
      </c>
      <c r="DJ20" s="61">
        <f>(DH20-DI20)*10000</f>
        <v>-27.085263213880197</v>
      </c>
      <c r="DK20" s="62"/>
      <c r="DL20" s="63">
        <f>IFERROR(DL19/DL$7,"")</f>
        <v>4.0262394338023463E-2</v>
      </c>
      <c r="DM20" s="60">
        <f>IFERROR(DM19/DM$7,"")</f>
        <v>1.3863172054071757E-2</v>
      </c>
      <c r="DN20" s="61">
        <f>(DL20-DM20)*10000</f>
        <v>263.99222283951707</v>
      </c>
      <c r="DO20" s="63">
        <f>IFERROR(DO19/DO$7,"")</f>
        <v>2.7658416486853195E-2</v>
      </c>
      <c r="DP20" s="60">
        <f>IFERROR(DP19/DP$7,"")</f>
        <v>2.6396672843813224E-2</v>
      </c>
      <c r="DQ20" s="61">
        <f>(DO20-DP20)*10000</f>
        <v>12.617436430399712</v>
      </c>
      <c r="DR20" s="63">
        <f>IFERROR(DR19/DR$7,"")</f>
        <v>2.8941386730976612E-2</v>
      </c>
      <c r="DS20" s="60">
        <f>IFERROR(DS19/DS$7,"")</f>
        <v>1.143000491891079E-2</v>
      </c>
      <c r="DT20" s="61">
        <f>(DR20-DS20)*10000</f>
        <v>175.11381812065824</v>
      </c>
      <c r="DU20" s="63">
        <f>IFERROR(DU19/DU$7,"")</f>
        <v>6.4994478982317611E-2</v>
      </c>
      <c r="DV20" s="60">
        <f>IFERROR(DV19/DV$7,"")</f>
        <v>5.2212366917647732E-2</v>
      </c>
      <c r="DW20" s="61">
        <f>(DU20-DV20)*10000</f>
        <v>127.82112064669879</v>
      </c>
      <c r="DX20" s="63">
        <f>IFERROR(DX19/DX$7,"")</f>
        <v>3.4133173439467833E-2</v>
      </c>
      <c r="DY20" s="60">
        <f>IFERROR(DY19/DY$7,"")</f>
        <v>1.9923936400133097E-2</v>
      </c>
      <c r="DZ20" s="61">
        <f>(DX20-DY20)*10000</f>
        <v>142.09237039334735</v>
      </c>
      <c r="EA20" s="63">
        <f>IFERROR(EA19/EA$7,"")</f>
        <v>3.2281832823983309E-2</v>
      </c>
      <c r="EB20" s="60">
        <f>IFERROR(EB19/EB$7,"")</f>
        <v>1.7190563356831872E-2</v>
      </c>
      <c r="EC20" s="61">
        <f>(EA20-EB20)*10000</f>
        <v>150.91269467151437</v>
      </c>
      <c r="ED20" s="63">
        <f>IFERROR(ED19/ED$7,"")</f>
        <v>4.244363587838472E-2</v>
      </c>
      <c r="EE20" s="60">
        <f>IFERROR(EE19/EE$7,"")</f>
        <v>2.7225108131017844E-2</v>
      </c>
      <c r="EF20" s="61">
        <f>(ED20-EE20)*10000</f>
        <v>152.18527747366875</v>
      </c>
      <c r="EG20" s="62"/>
      <c r="EH20" s="63">
        <f>IFERROR(EH19/EH$7,"")</f>
        <v>3.3682844408909125E-2</v>
      </c>
      <c r="EI20" s="60">
        <f>IFERROR(EI19/EI$7,"")</f>
        <v>4.0262394338023463E-2</v>
      </c>
      <c r="EJ20" s="61">
        <f>(EH20-EI20)*10000</f>
        <v>-65.795499291143386</v>
      </c>
      <c r="EK20" s="63">
        <f>IFERROR(EK19/EK$7,"")</f>
        <v>2.9089867219444333E-2</v>
      </c>
      <c r="EL20" s="60">
        <f>IFERROR(EL19/EL$7,"")</f>
        <v>2.7658416486853195E-2</v>
      </c>
      <c r="EM20" s="61">
        <f>(EK20-EL20)*10000</f>
        <v>14.314507325911379</v>
      </c>
      <c r="EN20" s="63">
        <f>IFERROR(EN19/EN$7,"")</f>
        <v>2.4673894746718252E-2</v>
      </c>
      <c r="EO20" s="60">
        <f>IFERROR(EO19/EO$7,"")</f>
        <v>2.8941386730976612E-2</v>
      </c>
      <c r="EP20" s="61">
        <f>(EN20-EO20)*10000</f>
        <v>-42.674919842583606</v>
      </c>
      <c r="EQ20" s="63">
        <f>IFERROR(EQ19/EQ$7,"")</f>
        <v>3.3677364561831381E-2</v>
      </c>
      <c r="ER20" s="60">
        <f>IFERROR(ER19/ER$7,"")</f>
        <v>6.4994478982317611E-2</v>
      </c>
      <c r="ES20" s="61">
        <f>(EQ20-ER20)*10000</f>
        <v>-313.17114420486229</v>
      </c>
      <c r="ET20" s="63">
        <f>IFERROR(ET19/ET$7,"")</f>
        <v>3.1378302125493293E-2</v>
      </c>
      <c r="EU20" s="60">
        <f>IFERROR(EU19/EU$7,"")</f>
        <v>3.4133173439467833E-2</v>
      </c>
      <c r="EV20" s="61">
        <f>(ET20-EU20)*10000</f>
        <v>-27.548713139745399</v>
      </c>
      <c r="EW20" s="63">
        <f>IFERROR(EW19/EW$7,"")</f>
        <v>2.9075847486418997E-2</v>
      </c>
      <c r="EX20" s="60">
        <f>IFERROR(EX19/EX$7,"")</f>
        <v>3.2281832823983309E-2</v>
      </c>
      <c r="EY20" s="61">
        <f>(EW20-EX20)*10000</f>
        <v>-32.059853375643115</v>
      </c>
      <c r="EZ20" s="63">
        <f>IFERROR(EZ19/EZ$7,"")</f>
        <v>3.0430750708407554E-2</v>
      </c>
      <c r="FA20" s="60">
        <f>IFERROR(FA19/FA$7,"")</f>
        <v>4.244363587838472E-2</v>
      </c>
      <c r="FB20" s="61">
        <f>(EZ20-FA20)*10000</f>
        <v>-120.12885169977166</v>
      </c>
      <c r="FC20" s="62"/>
      <c r="FD20" s="63">
        <f>IFERROR(FD19/FD$7,"")</f>
        <v>1.8737908955504957E-2</v>
      </c>
      <c r="FE20" s="60">
        <f>IFERROR(FE19/FE$7,"")</f>
        <v>3.3682844408909125E-2</v>
      </c>
      <c r="FF20" s="61">
        <f>(FD20-FE20)*10000</f>
        <v>-149.44935453404167</v>
      </c>
      <c r="FG20" s="63">
        <f>IFERROR(FG19/FG$7,"")</f>
        <v>8.4929770784336091E-3</v>
      </c>
      <c r="FH20" s="60">
        <f>IFERROR(FH19/FH$7,"")</f>
        <v>2.9089867219444333E-2</v>
      </c>
      <c r="FI20" s="61">
        <f>(FG20-FH20)*10000</f>
        <v>-205.96890141010724</v>
      </c>
      <c r="FJ20" s="63">
        <f>IFERROR(FJ19/FJ$7,"")</f>
        <v>-6.6989557589236493E-4</v>
      </c>
      <c r="FK20" s="60">
        <f>IFERROR(FK19/FK$7,"")</f>
        <v>2.4673894746718252E-2</v>
      </c>
      <c r="FL20" s="61">
        <f>(FJ20-FK20)*10000</f>
        <v>-253.43790322610616</v>
      </c>
      <c r="FM20" s="63">
        <f>IFERROR(FM19/FM$7,"")</f>
        <v>3.5773268670344111E-2</v>
      </c>
      <c r="FN20" s="60">
        <f>IFERROR(FN19/FN$7,"")</f>
        <v>3.3677364561831381E-2</v>
      </c>
      <c r="FO20" s="61">
        <f>(FM20-FN20)*10000</f>
        <v>20.959041085127293</v>
      </c>
      <c r="FP20" s="63">
        <f>IFERROR(FP19/FP$7,"")</f>
        <v>1.370435261582038E-2</v>
      </c>
      <c r="FQ20" s="60">
        <f>IFERROR(FQ19/FQ$7,"")</f>
        <v>3.1378302125493293E-2</v>
      </c>
      <c r="FR20" s="61">
        <f>(FP20-FQ20)*10000</f>
        <v>-176.73949509672912</v>
      </c>
      <c r="FS20" s="63">
        <f>IFERROR(FS19/FS$7,"")</f>
        <v>8.8748703189922389E-3</v>
      </c>
      <c r="FT20" s="60">
        <f>IFERROR(FT19/FT$7,"")</f>
        <v>2.9075847486418997E-2</v>
      </c>
      <c r="FU20" s="61">
        <f>(FS20-FT20)*10000</f>
        <v>-202.0097716742676</v>
      </c>
      <c r="FV20" s="63">
        <f>IFERROR(FV19/FV$7,"")</f>
        <v>1.6510958777892576E-2</v>
      </c>
      <c r="FW20" s="60">
        <f>IFERROR(FW19/FW$7,"")</f>
        <v>3.0430750708407554E-2</v>
      </c>
      <c r="FX20" s="61">
        <f>(FV20-FW20)*10000</f>
        <v>-139.19791930514978</v>
      </c>
      <c r="FZ20" s="63">
        <f>IFERROR(FZ19/FZ$7,"")</f>
        <v>-7.7658889216317781E-3</v>
      </c>
      <c r="GA20" s="60">
        <f>IFERROR(GA19/GA$7,"")</f>
        <v>1.8737908955504957E-2</v>
      </c>
      <c r="GB20" s="61">
        <f>(FZ20-GA20)*10000</f>
        <v>-265.03797877136736</v>
      </c>
      <c r="GC20" s="63">
        <f>IFERROR(GC19/GC$7,"")</f>
        <v>5.0337899746228125E-4</v>
      </c>
      <c r="GD20" s="60">
        <f>IFERROR(GD19/GD$7,"")</f>
        <v>8.4929770784336091E-3</v>
      </c>
      <c r="GE20" s="61">
        <f>(GC20-GD20)*10000</f>
        <v>-79.895980809713279</v>
      </c>
      <c r="GF20" s="63">
        <f>IFERROR(GF19/GF$7,"")</f>
        <v>-1.1272766348918459E-3</v>
      </c>
      <c r="GG20" s="60">
        <f>IFERROR(GG19/GG$7,"")</f>
        <v>-6.6989557589236493E-4</v>
      </c>
      <c r="GH20" s="61">
        <f>(GF20-GG20)*10000</f>
        <v>-4.5738105899948094</v>
      </c>
      <c r="GI20" s="63">
        <f>IFERROR(GI19/GI$7,"")</f>
        <v>5.9833844999146797E-2</v>
      </c>
      <c r="GJ20" s="60">
        <f>IFERROR(GJ19/GJ$7,"")</f>
        <v>3.5773268670344111E-2</v>
      </c>
      <c r="GK20" s="61">
        <f>(GI20-GJ20)*10000</f>
        <v>240.60576328802688</v>
      </c>
      <c r="GL20" s="63">
        <f>IFERROR(GL19/GL$7,"")</f>
        <v>-3.7607665153807364E-3</v>
      </c>
      <c r="GM20" s="60">
        <f>IFERROR(GM19/GM$7,"")</f>
        <v>1.370435261582038E-2</v>
      </c>
      <c r="GN20" s="61">
        <f>(GL20-GM20)*10000</f>
        <v>-174.65119131201118</v>
      </c>
      <c r="GO20" s="63">
        <f>IFERROR(GO19/GO$7,"")</f>
        <v>-2.8677597221382837E-3</v>
      </c>
      <c r="GP20" s="60">
        <f>IFERROR(GP19/GP$7,"")</f>
        <v>8.8748703189922389E-3</v>
      </c>
      <c r="GQ20" s="61">
        <f>(GO20-GP20)*10000</f>
        <v>-117.42630041130523</v>
      </c>
      <c r="GR20" s="63">
        <f>IFERROR(GR19/GR$7,"")</f>
        <v>1.5295657952808439E-2</v>
      </c>
      <c r="GS20" s="60">
        <f>IFERROR(GS19/GS$7,"")</f>
        <v>1.6510958777892576E-2</v>
      </c>
      <c r="GT20" s="61">
        <f>(GR20-GS20)*10000</f>
        <v>-12.153008250841372</v>
      </c>
      <c r="GV20" s="63">
        <f>IFERROR(GV19/GV$7,"")</f>
        <v>1.3113902692743143E-2</v>
      </c>
      <c r="GW20" s="60">
        <f>IFERROR(GW19/GW$7,"")</f>
        <v>-7.7658889216317781E-3</v>
      </c>
      <c r="GX20" s="61">
        <f>(GV20-GW20)*10000</f>
        <v>208.79791614374921</v>
      </c>
      <c r="GY20" s="63">
        <f>IFERROR(GY19/GY$7,"")</f>
        <v>3.3432403694307444E-2</v>
      </c>
      <c r="GZ20" s="60">
        <f>IFERROR(GZ19/GZ$7,"")</f>
        <v>5.0337899746228125E-4</v>
      </c>
      <c r="HA20" s="61">
        <f>(GY20-GZ20)*10000</f>
        <v>329.29024696845164</v>
      </c>
      <c r="HB20" s="63">
        <f>IFERROR(HB19/HB$7,"")</f>
        <v>2.9479379761923937E-2</v>
      </c>
      <c r="HC20" s="60">
        <f>IFERROR(HC19/HC$7,"")</f>
        <v>-1.1272766348918459E-3</v>
      </c>
      <c r="HD20" s="61">
        <f>(HB20-HC20)*10000</f>
        <v>306.06656396815782</v>
      </c>
      <c r="HE20" s="63">
        <f>IFERROR(HE19/HE$7,"")</f>
        <v>5.7142784159994006E-2</v>
      </c>
      <c r="HF20" s="60">
        <f>IFERROR(HF19/HF$7,"")</f>
        <v>5.9833844999146797E-2</v>
      </c>
      <c r="HG20" s="61">
        <f>(HE20-HF20)*10000</f>
        <v>-26.910608391527909</v>
      </c>
      <c r="HH20" s="63">
        <f>IFERROR(HH19/HH$7,"")</f>
        <v>2.3170484954911353E-2</v>
      </c>
      <c r="HI20" s="60">
        <f>IFERROR(HI19/HI$7,"")</f>
        <v>-3.7607665153807364E-3</v>
      </c>
      <c r="HJ20" s="61">
        <f>(HH20-HI20)*10000</f>
        <v>269.31251470292091</v>
      </c>
      <c r="HK20" s="63">
        <f>IFERROR(HK19/HK$7,"")</f>
        <v>2.5307874816404927E-2</v>
      </c>
      <c r="HL20" s="60">
        <f>IFERROR(HL19/HL$7,"")</f>
        <v>-2.8677597221382837E-3</v>
      </c>
      <c r="HM20" s="61">
        <f>(HK20-HL20)*10000</f>
        <v>281.7563453854321</v>
      </c>
      <c r="HN20" s="63">
        <f>IFERROR(HN19/HN$7,"")</f>
        <v>3.4412902348327293E-2</v>
      </c>
      <c r="HO20" s="60">
        <f>IFERROR(HO19/HO$7,"")</f>
        <v>1.5295657952808439E-2</v>
      </c>
      <c r="HP20" s="61">
        <f>(HN20-HO20)*10000</f>
        <v>191.17244395518853</v>
      </c>
      <c r="HR20" s="63">
        <f>IFERROR(HR19/HR$7,"")</f>
        <v>2.1065986765320767E-2</v>
      </c>
      <c r="HS20" s="60">
        <f>IFERROR(HS19/HS$7,"")</f>
        <v>1.3113902692743143E-2</v>
      </c>
      <c r="HT20" s="61">
        <f>(HR20-HS20)*10000</f>
        <v>79.520840725776239</v>
      </c>
      <c r="HU20" s="63">
        <f>IFERROR(HU19/HU$7,"")</f>
        <v>3.6107839935931842E-2</v>
      </c>
      <c r="HV20" s="60">
        <f>IFERROR(HV19/HV$7,"")</f>
        <v>3.3432403694307444E-2</v>
      </c>
      <c r="HW20" s="61">
        <f>(HU20-HV20)*10000</f>
        <v>26.754362416243975</v>
      </c>
      <c r="HX20" s="63">
        <f>IFERROR(HX19/HX$7,"")</f>
        <v>2.9479379761923937E-2</v>
      </c>
      <c r="HY20" s="60">
        <f>IFERROR(HY19/HY$7,"")</f>
        <v>-1.1272766348918459E-3</v>
      </c>
      <c r="HZ20" s="61">
        <f>(HX20-HY20)*10000</f>
        <v>306.06656396815782</v>
      </c>
      <c r="IA20" s="63">
        <f>IFERROR(IA19/IA$7,"")</f>
        <v>5.7142784159994006E-2</v>
      </c>
      <c r="IB20" s="60">
        <f>IFERROR(IB19/IB$7,"")</f>
        <v>5.9833844999146797E-2</v>
      </c>
      <c r="IC20" s="61">
        <f>(IA20-IB20)*10000</f>
        <v>-26.910608391527909</v>
      </c>
      <c r="ID20" s="63">
        <f>IFERROR(ID19/ID$7,"")</f>
        <v>2.8647864083302766E-2</v>
      </c>
      <c r="IE20" s="60">
        <f>IFERROR(IE19/IE$7,"")</f>
        <v>2.3170484954911353E-2</v>
      </c>
      <c r="IF20" s="61">
        <f>(ID20-IE20)*10000</f>
        <v>54.773791283914129</v>
      </c>
      <c r="IG20" s="63">
        <f>IFERROR(IG19/IG$7,"")</f>
        <v>2.5307874816404927E-2</v>
      </c>
      <c r="IH20" s="60">
        <f>IFERROR(IH19/IH$7,"")</f>
        <v>-2.8677597221382837E-3</v>
      </c>
      <c r="II20" s="61">
        <f>(IG20-IH20)*10000</f>
        <v>281.7563453854321</v>
      </c>
      <c r="IJ20" s="63">
        <f>IFERROR(IJ19/IJ$7,"")</f>
        <v>3.4412902348327293E-2</v>
      </c>
      <c r="IK20" s="60">
        <f>IFERROR(IK19/IK$7,"")</f>
        <v>1.5295657952808439E-2</v>
      </c>
      <c r="IL20" s="61">
        <f>(IJ20-IK20)*10000</f>
        <v>191.17244395518853</v>
      </c>
    </row>
    <row r="21" spans="1:246" s="37" customFormat="1" ht="15.75" outlineLevel="1">
      <c r="A21" s="66" t="s">
        <v>19</v>
      </c>
      <c r="B21" s="150" t="s">
        <v>19</v>
      </c>
      <c r="C21" s="151" t="s">
        <v>127</v>
      </c>
      <c r="D21" s="151" t="s">
        <v>692</v>
      </c>
      <c r="E21" s="437"/>
      <c r="F21" s="76">
        <v>-100811</v>
      </c>
      <c r="G21" s="76">
        <v>10610</v>
      </c>
      <c r="H21" s="70" t="str">
        <f>IF((ABS((F21/G21)-1))&lt;100%,(F21/G21)-1,"N/A")</f>
        <v>N/A</v>
      </c>
      <c r="I21" s="76">
        <v>-110768</v>
      </c>
      <c r="J21" s="76">
        <v>11016</v>
      </c>
      <c r="K21" s="70" t="str">
        <f>IF((ABS((I21/J21)-1))&lt;100%,(I21/J21)-1,"N/A")</f>
        <v>N/A</v>
      </c>
      <c r="L21" s="76">
        <v>-126243</v>
      </c>
      <c r="M21" s="76">
        <v>134783</v>
      </c>
      <c r="N21" s="70" t="str">
        <f>IF((ABS((L21/M21)-1))&lt;100%,(L21/M21)-1,"N/A")</f>
        <v>N/A</v>
      </c>
      <c r="O21" s="76">
        <v>-121888</v>
      </c>
      <c r="P21" s="76">
        <v>-33186</v>
      </c>
      <c r="Q21" s="70" t="str">
        <f>IF((ABS((O21/P21)-1))&lt;100%,(O21/P21)-1,"N/A")</f>
        <v>N/A</v>
      </c>
      <c r="R21" s="76">
        <v>-211579</v>
      </c>
      <c r="S21" s="76">
        <v>21626</v>
      </c>
      <c r="T21" s="70" t="str">
        <f>IF((ABS((R21/S21)-1))&lt;100%,(R21/S21)-1,"N/A")</f>
        <v>N/A</v>
      </c>
      <c r="U21" s="76">
        <v>-337822</v>
      </c>
      <c r="V21" s="76">
        <v>156409</v>
      </c>
      <c r="W21" s="70" t="str">
        <f>IF((ABS((U21/V21)-1))&lt;100%,(U21/V21)-1,"N/A")</f>
        <v>N/A</v>
      </c>
      <c r="X21" s="76">
        <v>-459710</v>
      </c>
      <c r="Y21" s="76">
        <v>123223</v>
      </c>
      <c r="Z21" s="70" t="str">
        <f>IF((ABS((X21/Y21)-1))&lt;100%,(X21/Y21)-1,"N/A")</f>
        <v>N/A</v>
      </c>
      <c r="AA21" s="147"/>
      <c r="AB21" s="76">
        <v>-113112</v>
      </c>
      <c r="AC21" s="76">
        <f t="shared" si="35"/>
        <v>-100811</v>
      </c>
      <c r="AD21" s="70">
        <f>IF((ABS((AB21/AC21)-1))&lt;100%,(AB21/AC21)-1,"N/A")</f>
        <v>0.12202041443890055</v>
      </c>
      <c r="AE21" s="76">
        <v>-102910</v>
      </c>
      <c r="AF21" s="76">
        <f t="shared" si="36"/>
        <v>-110768</v>
      </c>
      <c r="AG21" s="70">
        <f>IF((ABS((AE21/AF21)-1))&lt;100%,(AE21/AF21)-1,"N/A")</f>
        <v>-7.0941066011844578E-2</v>
      </c>
      <c r="AH21" s="76">
        <v>-96159</v>
      </c>
      <c r="AI21" s="76">
        <f t="shared" si="37"/>
        <v>-126243</v>
      </c>
      <c r="AJ21" s="70">
        <f>IF((ABS((AH21/AI21)-1))&lt;100%,(AH21/AI21)-1,"N/A")</f>
        <v>-0.23830232171288701</v>
      </c>
      <c r="AK21" s="76">
        <v>-103469</v>
      </c>
      <c r="AL21" s="76">
        <f t="shared" si="38"/>
        <v>-121888</v>
      </c>
      <c r="AM21" s="70">
        <f>IF((ABS((AK21/AL21)-1))&lt;100%,(AK21/AL21)-1,"N/A")</f>
        <v>-0.15111413756891567</v>
      </c>
      <c r="AN21" s="76">
        <v>-216022</v>
      </c>
      <c r="AO21" s="76">
        <f t="shared" si="39"/>
        <v>-211579</v>
      </c>
      <c r="AP21" s="70">
        <f>IF((ABS((AN21/AO21)-1))&lt;100%,(AN21/AO21)-1,"N/A")</f>
        <v>2.0999248507649559E-2</v>
      </c>
      <c r="AQ21" s="76">
        <v>-312181</v>
      </c>
      <c r="AR21" s="76">
        <f t="shared" si="40"/>
        <v>-337822</v>
      </c>
      <c r="AS21" s="70">
        <f>IF((ABS((AQ21/AR21)-1))&lt;100%,(AQ21/AR21)-1,"N/A")</f>
        <v>-7.5900918235046855E-2</v>
      </c>
      <c r="AT21" s="76">
        <v>-415650</v>
      </c>
      <c r="AU21" s="76">
        <f t="shared" si="41"/>
        <v>-459710</v>
      </c>
      <c r="AV21" s="70">
        <f>IF((ABS((AT21/AU21)-1))&lt;100%,(AT21/AU21)-1,"N/A")</f>
        <v>-9.5843031476365526E-2</v>
      </c>
      <c r="AW21" s="71"/>
      <c r="AX21" s="76">
        <v>-118981</v>
      </c>
      <c r="AY21" s="76">
        <f t="shared" si="42"/>
        <v>-113112</v>
      </c>
      <c r="AZ21" s="70">
        <f>IF((ABS((AX21/AY21)-1))&lt;100%,(AX21/AY21)-1,"N/A")</f>
        <v>5.1886625645378048E-2</v>
      </c>
      <c r="BA21" s="76">
        <v>-127531</v>
      </c>
      <c r="BB21" s="76">
        <f t="shared" si="43"/>
        <v>-102910</v>
      </c>
      <c r="BC21" s="70">
        <f>IF((ABS((BA21/BB21)-1))&lt;100%,(BA21/BB21)-1,"N/A")</f>
        <v>0.2392478865027694</v>
      </c>
      <c r="BD21" s="76">
        <v>-125553</v>
      </c>
      <c r="BE21" s="76">
        <f t="shared" si="44"/>
        <v>-96159</v>
      </c>
      <c r="BF21" s="70">
        <f>IF((ABS((BD21/BE21)-1))&lt;100%,(BD21/BE21)-1,"N/A")</f>
        <v>0.30568121548685001</v>
      </c>
      <c r="BG21" s="72">
        <v>-117397</v>
      </c>
      <c r="BH21" s="76">
        <f t="shared" si="45"/>
        <v>-103469</v>
      </c>
      <c r="BI21" s="70">
        <f>IF((ABS((BG21/BH21)-1))&lt;100%,(BG21/BH21)-1,"N/A")</f>
        <v>0.13461036638993318</v>
      </c>
      <c r="BJ21" s="76">
        <v>-246512</v>
      </c>
      <c r="BK21" s="76">
        <f t="shared" si="46"/>
        <v>-216022</v>
      </c>
      <c r="BL21" s="70">
        <f>IF((ABS((BJ21/BK21)-1))&lt;100%,(BJ21/BK21)-1,"N/A")</f>
        <v>0.14114303172824982</v>
      </c>
      <c r="BM21" s="76">
        <v>-372065</v>
      </c>
      <c r="BN21" s="76">
        <f t="shared" si="47"/>
        <v>-312181</v>
      </c>
      <c r="BO21" s="70">
        <f>IF((ABS((BM21/BN21)-1))&lt;100%,(BM21/BN21)-1,"N/A")</f>
        <v>0.19182461456654942</v>
      </c>
      <c r="BP21" s="76">
        <v>-489462</v>
      </c>
      <c r="BQ21" s="76">
        <f t="shared" si="48"/>
        <v>-415650</v>
      </c>
      <c r="BR21" s="70">
        <f>IF((ABS((BP21/BQ21)-1))&lt;100%,(BP21/BQ21)-1,"N/A")</f>
        <v>0.1775821003247926</v>
      </c>
      <c r="BS21" s="71"/>
      <c r="BT21" s="77">
        <f t="shared" si="49"/>
        <v>-104911</v>
      </c>
      <c r="BU21" s="76">
        <v>-118981</v>
      </c>
      <c r="BV21" s="70">
        <f>IF((ABS((BT21/BU21)-1))&lt;100%,(BT21/BU21)-1,"N/A")</f>
        <v>-0.11825417503635038</v>
      </c>
      <c r="BW21" s="72">
        <f t="shared" si="50"/>
        <v>-110205</v>
      </c>
      <c r="BX21" s="69">
        <v>-127531</v>
      </c>
      <c r="BY21" s="70">
        <f>IF((ABS((BW21/BX21)-1))&lt;100%,(BW21/BX21)-1,"N/A")</f>
        <v>-0.13585716414048354</v>
      </c>
      <c r="BZ21" s="72">
        <f t="shared" si="51"/>
        <v>-112192</v>
      </c>
      <c r="CA21" s="69">
        <v>-125553</v>
      </c>
      <c r="CB21" s="70">
        <f>IF((ABS((BZ21/CA21)-1))&lt;100%,(BZ21/CA21)-1,"N/A")</f>
        <v>-0.10641721026180184</v>
      </c>
      <c r="CC21" s="72">
        <f t="shared" si="52"/>
        <v>-146074</v>
      </c>
      <c r="CD21" s="69">
        <v>-117397</v>
      </c>
      <c r="CE21" s="70">
        <f>IF((ABS((CC21/CD21)-1))&lt;100%,(CC21/CD21)-1,"N/A")</f>
        <v>0.24427370375733615</v>
      </c>
      <c r="CF21" s="72">
        <f t="shared" si="53"/>
        <v>-215116</v>
      </c>
      <c r="CG21" s="69">
        <v>-246512</v>
      </c>
      <c r="CH21" s="70">
        <f>IF((ABS((CF21/CG21)-1))&lt;100%,(CF21/CG21)-1,"N/A")</f>
        <v>-0.1273609398325436</v>
      </c>
      <c r="CI21" s="72">
        <f t="shared" si="54"/>
        <v>-327308</v>
      </c>
      <c r="CJ21" s="69">
        <v>-372065</v>
      </c>
      <c r="CK21" s="70">
        <f>IF((ABS((CI21/CJ21)-1))&lt;100%,(CI21/CJ21)-1,"N/A")</f>
        <v>-0.12029349710400061</v>
      </c>
      <c r="CL21" s="72">
        <f t="shared" si="55"/>
        <v>-473382</v>
      </c>
      <c r="CM21" s="69">
        <v>-489462</v>
      </c>
      <c r="CN21" s="70">
        <f>IF((ABS((CL21/CM21)-1))&lt;100%,(CL21/CM21)-1,"N/A")</f>
        <v>-3.2852397121737709E-2</v>
      </c>
      <c r="CO21" s="71"/>
      <c r="CP21" s="77">
        <v>-39597</v>
      </c>
      <c r="CQ21" s="76">
        <v>-104911</v>
      </c>
      <c r="CR21" s="70">
        <f>IF((ABS((CP21/CQ21)-1))&lt;100%,(CP21/CQ21)-1,"N/A")</f>
        <v>-0.62256579386336997</v>
      </c>
      <c r="CS21" s="72">
        <v>-83961</v>
      </c>
      <c r="CT21" s="69">
        <v>-110205</v>
      </c>
      <c r="CU21" s="70">
        <f>IF((ABS((CS21/CT21)-1))&lt;100%,(CS21/CT21)-1,"N/A")</f>
        <v>-0.23813801551653735</v>
      </c>
      <c r="CV21" s="72">
        <v>-73250</v>
      </c>
      <c r="CW21" s="69">
        <v>-112192</v>
      </c>
      <c r="CX21" s="70">
        <f>IF(AND(CV21&lt;0,CW21&lt;0),((CV21-CW21)/CW21),((CV21-CW21)/ABS(CW21)))</f>
        <v>-0.34710139760410724</v>
      </c>
      <c r="CY21" s="72">
        <v>-63509</v>
      </c>
      <c r="CZ21" s="69">
        <v>-146074</v>
      </c>
      <c r="DA21" s="70">
        <f>IF(AND(CY21&lt;0,CZ21&lt;0),((CY21-CZ21)/CZ21),((CY21-CZ21)/ABS(CZ21)))</f>
        <v>-0.56522721360406369</v>
      </c>
      <c r="DB21" s="72">
        <v>-123558</v>
      </c>
      <c r="DC21" s="69">
        <v>-215116</v>
      </c>
      <c r="DD21" s="70">
        <f>IF((ABS((DB21/DC21)-1))&lt;100%,(DB21/DC21)-1,"N/A")</f>
        <v>-0.42562152513062723</v>
      </c>
      <c r="DE21" s="72">
        <v>-196808</v>
      </c>
      <c r="DF21" s="69">
        <v>-327308</v>
      </c>
      <c r="DG21" s="70">
        <f>IF(AND(DE21&lt;0,DF21&lt;0),((DE21-DF21)/DF21),((DE21-DF21)/ABS(DF21)))</f>
        <v>-0.39870702824251164</v>
      </c>
      <c r="DH21" s="72">
        <v>-260317</v>
      </c>
      <c r="DI21" s="69">
        <v>-473382</v>
      </c>
      <c r="DJ21" s="70">
        <f>IF(AND(DH21&lt;0,DI21&lt;0),((DH21-DI21)/DI21),((DH21-DI21)/ABS(DI21)))</f>
        <v>-0.45009104697686014</v>
      </c>
      <c r="DK21" s="71"/>
      <c r="DL21" s="77">
        <v>-48693</v>
      </c>
      <c r="DM21" s="76">
        <v>-39597</v>
      </c>
      <c r="DN21" s="70">
        <f t="shared" ref="DN21" si="334">IF(AND(DL21&lt;0,DM21&lt;0),((DL21-DM21)/DM21),((DL21-DM21)/ABS(DM21)))</f>
        <v>0.22971437230093189</v>
      </c>
      <c r="DO21" s="72">
        <v>-46242</v>
      </c>
      <c r="DP21" s="69">
        <v>-83961</v>
      </c>
      <c r="DQ21" s="70">
        <f t="shared" ref="DQ21" si="335">IF(AND(DO21&lt;0,DP21&lt;0),((DO21-DP21)/DP21),((DO21-DP21)/ABS(DP21)))</f>
        <v>-0.44924429199271088</v>
      </c>
      <c r="DR21" s="72">
        <v>-44121</v>
      </c>
      <c r="DS21" s="69">
        <v>-73250</v>
      </c>
      <c r="DT21" s="70">
        <f t="shared" ref="DT21" si="336">IF(AND(DR21&lt;0,DS21&lt;0),((DR21-DS21)/DS21),((DR21-DS21)/ABS(DS21)))</f>
        <v>-0.39766552901023888</v>
      </c>
      <c r="DU21" s="72">
        <v>-54312</v>
      </c>
      <c r="DV21" s="69">
        <v>-63509</v>
      </c>
      <c r="DW21" s="70">
        <f t="shared" ref="DW21" si="337">IF(AND(DU21&lt;0,DV21&lt;0),((DU21-DV21)/DV21),((DU21-DV21)/ABS(DV21)))</f>
        <v>-0.14481412083326772</v>
      </c>
      <c r="DX21" s="72">
        <v>-94935</v>
      </c>
      <c r="DY21" s="69">
        <v>-123558</v>
      </c>
      <c r="DZ21" s="70">
        <f t="shared" ref="DZ21" si="338">IF(AND(DX21&lt;0,DY21&lt;0),((DX21-DY21)/DY21),((DX21-DY21)/ABS(DY21)))</f>
        <v>-0.23165638809304132</v>
      </c>
      <c r="EA21" s="72">
        <v>-139056</v>
      </c>
      <c r="EB21" s="69">
        <v>-196808</v>
      </c>
      <c r="EC21" s="70">
        <f t="shared" ref="EC21" si="339">IF(AND(EA21&lt;0,EB21&lt;0),((EA21-EB21)/EB21),((EA21-EB21)/ABS(EB21)))</f>
        <v>-0.2934433559611398</v>
      </c>
      <c r="ED21" s="72">
        <v>-193368</v>
      </c>
      <c r="EE21" s="69">
        <v>-260317</v>
      </c>
      <c r="EF21" s="70">
        <f t="shared" ref="EF21" si="340">IF(AND(ED21&lt;0,EE21&lt;0),((ED21-EE21)/EE21),((ED21-EE21)/ABS(EE21)))</f>
        <v>-0.25718258892043161</v>
      </c>
      <c r="EG21" s="71"/>
      <c r="EH21" s="77">
        <v>-44708</v>
      </c>
      <c r="EI21" s="76">
        <v>-48693</v>
      </c>
      <c r="EJ21" s="70">
        <f t="shared" ref="EJ21" si="341">IF(AND(EH21&lt;0,EI21&lt;0),((EH21-EI21)/EI21),((EH21-EI21)/ABS(EI21)))</f>
        <v>-8.1839278746431723E-2</v>
      </c>
      <c r="EK21" s="72">
        <v>-65511</v>
      </c>
      <c r="EL21" s="69">
        <v>-46242</v>
      </c>
      <c r="EM21" s="70">
        <f t="shared" ref="EM21" si="342">IF(AND(EK21&lt;0,EL21&lt;0),((EK21-EL21)/EL21),((EK21-EL21)/ABS(EL21)))</f>
        <v>0.41669910471000388</v>
      </c>
      <c r="EN21" s="72">
        <v>-83780</v>
      </c>
      <c r="EO21" s="69">
        <v>-44121</v>
      </c>
      <c r="EP21" s="70">
        <f t="shared" ref="EP21" si="343">IF(AND(EN21&lt;0,EO21&lt;0),((EN21-EO21)/EO21),((EN21-EO21)/ABS(EO21)))</f>
        <v>0.89886901928786744</v>
      </c>
      <c r="EQ21" s="72">
        <v>-103205</v>
      </c>
      <c r="ER21" s="69">
        <v>-54312</v>
      </c>
      <c r="ES21" s="70">
        <f t="shared" ref="ES21" si="344">IF(AND(EQ21&lt;0,ER21&lt;0),((EQ21-ER21)/ER21),((EQ21-ER21)/ABS(ER21)))</f>
        <v>0.90022462807482695</v>
      </c>
      <c r="ET21" s="72">
        <v>-110219</v>
      </c>
      <c r="EU21" s="69">
        <v>-94935</v>
      </c>
      <c r="EV21" s="70">
        <f t="shared" ref="EV21" si="345">IF(AND(ET21&lt;0,EU21&lt;0),((ET21-EU21)/EU21),((ET21-EU21)/ABS(EU21)))</f>
        <v>0.16099436456522884</v>
      </c>
      <c r="EW21" s="72">
        <v>-193999</v>
      </c>
      <c r="EX21" s="69">
        <v>-139056</v>
      </c>
      <c r="EY21" s="70">
        <f t="shared" ref="EY21" si="346">IF(AND(EW21&lt;0,EX21&lt;0),((EW21-EX21)/EX21),((EW21-EX21)/ABS(EX21)))</f>
        <v>0.39511419859624897</v>
      </c>
      <c r="EZ21" s="72">
        <v>-297204</v>
      </c>
      <c r="FA21" s="69">
        <v>-193368</v>
      </c>
      <c r="FB21" s="70">
        <f t="shared" ref="FB21" si="347">IF(AND(EZ21&lt;0,FA21&lt;0),((EZ21-FA21)/FA21),((EZ21-FA21)/ABS(FA21)))</f>
        <v>0.53698647139133671</v>
      </c>
      <c r="FC21" s="71"/>
      <c r="FD21" s="77">
        <v>-83641</v>
      </c>
      <c r="FE21" s="76">
        <v>-44708</v>
      </c>
      <c r="FF21" s="70">
        <f t="shared" ref="FF21" si="348">IF(AND(FD21&lt;0,FE21&lt;0),((FD21-FE21)/FE21),((FD21-FE21)/ABS(FE21)))</f>
        <v>0.87082848707166505</v>
      </c>
      <c r="FG21" s="72">
        <v>-118485</v>
      </c>
      <c r="FH21" s="69">
        <v>-65511</v>
      </c>
      <c r="FI21" s="70">
        <f t="shared" ref="FI21" si="349">IF(AND(FG21&lt;0,FH21&lt;0),((FG21-FH21)/FH21),((FG21-FH21)/ABS(FH21)))</f>
        <v>0.80862755873059489</v>
      </c>
      <c r="FJ21" s="72">
        <v>-108652</v>
      </c>
      <c r="FK21" s="69">
        <v>-83780</v>
      </c>
      <c r="FL21" s="70">
        <f t="shared" ref="FL21" si="350">IF(AND(FJ21&lt;0,FK21&lt;0),((FJ21-FK21)/FK21),((FJ21-FK21)/ABS(FK21)))</f>
        <v>0.29687276199570301</v>
      </c>
      <c r="FM21" s="72">
        <v>-117994</v>
      </c>
      <c r="FN21" s="69">
        <v>-103205</v>
      </c>
      <c r="FO21" s="70">
        <f t="shared" ref="FO21" si="351">IF(AND(FM21&lt;0,FN21&lt;0),((FM21-FN21)/FN21),((FM21-FN21)/ABS(FN21)))</f>
        <v>0.14329732086623709</v>
      </c>
      <c r="FP21" s="72">
        <v>-202126</v>
      </c>
      <c r="FQ21" s="69">
        <v>-110219</v>
      </c>
      <c r="FR21" s="70">
        <f t="shared" ref="FR21" si="352">IF(AND(FP21&lt;0,FQ21&lt;0),((FP21-FQ21)/FQ21),((FP21-FQ21)/ABS(FQ21)))</f>
        <v>0.83385804625336835</v>
      </c>
      <c r="FS21" s="72">
        <v>-310778</v>
      </c>
      <c r="FT21" s="69">
        <v>-193999</v>
      </c>
      <c r="FU21" s="70">
        <f t="shared" ref="FU21" si="353">IF(AND(FS21&lt;0,FT21&lt;0),((FS21-FT21)/FT21),((FS21-FT21)/ABS(FT21)))</f>
        <v>0.60195671111706761</v>
      </c>
      <c r="FV21" s="72">
        <v>-428772</v>
      </c>
      <c r="FW21" s="69">
        <v>-297204</v>
      </c>
      <c r="FX21" s="70">
        <f t="shared" ref="FX21" si="354">IF(AND(FV21&lt;0,FW21&lt;0),((FV21-FW21)/FW21),((FV21-FW21)/ABS(FW21)))</f>
        <v>0.44268583195380951</v>
      </c>
      <c r="FZ21" s="77">
        <v>-107644</v>
      </c>
      <c r="GA21" s="76">
        <v>-83641</v>
      </c>
      <c r="GB21" s="70">
        <f t="shared" ref="GB21" si="355">IF(AND(FZ21&lt;0,GA21&lt;0),((FZ21-GA21)/GA21),((FZ21-GA21)/ABS(GA21)))</f>
        <v>0.28697648282540861</v>
      </c>
      <c r="GC21" s="72">
        <v>-108099</v>
      </c>
      <c r="GD21" s="69">
        <v>-118485</v>
      </c>
      <c r="GE21" s="70">
        <f t="shared" ref="GE21:GE22" si="356">IF(AND(GC21&lt;0,GD21&lt;0),((GC21-GD21)/GD21),((GC21-GD21)/ABS(GD21)))</f>
        <v>-8.7656665400683634E-2</v>
      </c>
      <c r="GF21" s="72">
        <v>-94904</v>
      </c>
      <c r="GG21" s="69">
        <v>-108652</v>
      </c>
      <c r="GH21" s="70">
        <f t="shared" ref="GH21" si="357">IF(AND(GF21&lt;0,GG21&lt;0),((GF21-GG21)/GG21),((GF21-GG21)/ABS(GG21)))</f>
        <v>-0.12653241541803187</v>
      </c>
      <c r="GI21" s="72">
        <v>-99246</v>
      </c>
      <c r="GJ21" s="69">
        <v>-117994</v>
      </c>
      <c r="GK21" s="70">
        <f t="shared" ref="GK21" si="358">IF(AND(GI21&lt;0,GJ21&lt;0),((GI21-GJ21)/GJ21),((GI21-GJ21)/ABS(GJ21)))</f>
        <v>-0.1588894350560198</v>
      </c>
      <c r="GL21" s="72">
        <v>-215743</v>
      </c>
      <c r="GM21" s="69">
        <v>-202126</v>
      </c>
      <c r="GN21" s="70">
        <f t="shared" ref="GN21:GN22" si="359">IF(AND(GL21&lt;0,GM21&lt;0),((GL21-GM21)/GM21),((GL21-GM21)/ABS(GM21)))</f>
        <v>6.7368868923344843E-2</v>
      </c>
      <c r="GO21" s="72">
        <v>-310647</v>
      </c>
      <c r="GP21" s="69">
        <v>-310778</v>
      </c>
      <c r="GQ21" s="70">
        <f t="shared" ref="GQ21" si="360">IF(AND(GO21&lt;0,GP21&lt;0),((GO21-GP21)/GP21),((GO21-GP21)/ABS(GP21)))</f>
        <v>-4.2152275901125561E-4</v>
      </c>
      <c r="GR21" s="72">
        <v>-409893</v>
      </c>
      <c r="GS21" s="69">
        <v>-428772</v>
      </c>
      <c r="GT21" s="70">
        <f t="shared" ref="GT21" si="361">IF(AND(GR21&lt;0,GS21&lt;0),((GR21-GS21)/GS21),((GR21-GS21)/ABS(GS21)))</f>
        <v>-4.4030393775712967E-2</v>
      </c>
      <c r="GV21" s="77">
        <v>-81000</v>
      </c>
      <c r="GW21" s="76">
        <v>-107644</v>
      </c>
      <c r="GX21" s="70">
        <f t="shared" ref="GX21" si="362">IF(AND(GV21&lt;0,GW21&lt;0),((GV21-GW21)/GW21),((GV21-GW21)/ABS(GW21)))</f>
        <v>-0.24751960164988296</v>
      </c>
      <c r="GY21" s="72">
        <v>-79902</v>
      </c>
      <c r="GZ21" s="69">
        <v>-108099</v>
      </c>
      <c r="HA21" s="70">
        <f t="shared" ref="HA21:HA22" si="363">IF(AND(GY21&lt;0,GZ21&lt;0),((GY21-GZ21)/GZ21),((GY21-GZ21)/ABS(GZ21)))</f>
        <v>-0.26084422612605113</v>
      </c>
      <c r="HB21" s="72">
        <v>-82349</v>
      </c>
      <c r="HC21" s="69">
        <v>-94904</v>
      </c>
      <c r="HD21" s="70">
        <f t="shared" ref="HD21" si="364">IF(AND(HB21&lt;0,HC21&lt;0),((HB21-HC21)/HC21),((HB21-HC21)/ABS(HC21)))</f>
        <v>-0.1322915788586361</v>
      </c>
      <c r="HE21" s="72">
        <v>-66472</v>
      </c>
      <c r="HF21" s="69">
        <v>-99246</v>
      </c>
      <c r="HG21" s="70">
        <f t="shared" ref="HG21" si="365">IF(AND(HE21&lt;0,HF21&lt;0),((HE21-HF21)/HF21),((HE21-HF21)/ABS(HF21)))</f>
        <v>-0.33022993370009873</v>
      </c>
      <c r="HH21" s="72">
        <v>-160902</v>
      </c>
      <c r="HI21" s="69">
        <v>-215743</v>
      </c>
      <c r="HJ21" s="70">
        <f t="shared" ref="HJ21:HJ22" si="366">IF(AND(HH21&lt;0,HI21&lt;0),((HH21-HI21)/HI21),((HH21-HI21)/ABS(HI21)))</f>
        <v>-0.25419596464311706</v>
      </c>
      <c r="HK21" s="72">
        <v>-243251</v>
      </c>
      <c r="HL21" s="69">
        <v>-310647</v>
      </c>
      <c r="HM21" s="70">
        <f t="shared" ref="HM21" si="367">IF(AND(HK21&lt;0,HL21&lt;0),((HK21-HL21)/HL21),((HK21-HL21)/ABS(HL21)))</f>
        <v>-0.21695364835327557</v>
      </c>
      <c r="HN21" s="72">
        <v>-309723</v>
      </c>
      <c r="HO21" s="69">
        <v>-409893</v>
      </c>
      <c r="HP21" s="70">
        <f t="shared" ref="HP21" si="368">IF(AND(HN21&lt;0,HO21&lt;0),((HN21-HO21)/HO21),((HN21-HO21)/ABS(HO21)))</f>
        <v>-0.24438085061223294</v>
      </c>
      <c r="HR21" s="77">
        <v>-73770</v>
      </c>
      <c r="HS21" s="76">
        <v>-81000</v>
      </c>
      <c r="HT21" s="70">
        <f t="shared" ref="HT21" si="369">IF(AND(HR21&lt;0,HS21&lt;0),((HR21-HS21)/HS21),((HR21-HS21)/ABS(HS21)))</f>
        <v>-8.925925925925926E-2</v>
      </c>
      <c r="HU21" s="72">
        <v>-72906</v>
      </c>
      <c r="HV21" s="69">
        <v>-79902</v>
      </c>
      <c r="HW21" s="70">
        <f t="shared" ref="HW21:HW22" si="370">IF(AND(HU21&lt;0,HV21&lt;0),((HU21-HV21)/HV21),((HU21-HV21)/ABS(HV21)))</f>
        <v>-8.7557257640609745E-2</v>
      </c>
      <c r="HX21" s="72">
        <v>-82349</v>
      </c>
      <c r="HY21" s="69">
        <v>-94904</v>
      </c>
      <c r="HZ21" s="70">
        <f t="shared" ref="HZ21" si="371">IF(AND(HX21&lt;0,HY21&lt;0),((HX21-HY21)/HY21),((HX21-HY21)/ABS(HY21)))</f>
        <v>-0.1322915788586361</v>
      </c>
      <c r="IA21" s="72">
        <v>-66472</v>
      </c>
      <c r="IB21" s="69">
        <v>-99246</v>
      </c>
      <c r="IC21" s="70">
        <f t="shared" ref="IC21" si="372">IF(AND(IA21&lt;0,IB21&lt;0),((IA21-IB21)/IB21),((IA21-IB21)/ABS(IB21)))</f>
        <v>-0.33022993370009873</v>
      </c>
      <c r="ID21" s="72">
        <v>-146676</v>
      </c>
      <c r="IE21" s="69">
        <v>-160902</v>
      </c>
      <c r="IF21" s="70">
        <f t="shared" ref="IF21:IF22" si="373">IF(AND(ID21&lt;0,IE21&lt;0),((ID21-IE21)/IE21),((ID21-IE21)/ABS(IE21)))</f>
        <v>-8.8414065704590372E-2</v>
      </c>
      <c r="IG21" s="72">
        <v>-243251</v>
      </c>
      <c r="IH21" s="69">
        <v>-310647</v>
      </c>
      <c r="II21" s="70">
        <f t="shared" ref="II21" si="374">IF(AND(IG21&lt;0,IH21&lt;0),((IG21-IH21)/IH21),((IG21-IH21)/ABS(IH21)))</f>
        <v>-0.21695364835327557</v>
      </c>
      <c r="IJ21" s="72">
        <v>-309723</v>
      </c>
      <c r="IK21" s="69">
        <v>-409893</v>
      </c>
      <c r="IL21" s="70">
        <f t="shared" ref="IL21" si="375">IF(AND(IJ21&lt;0,IK21&lt;0),((IJ21-IK21)/IK21),((IJ21-IK21)/ABS(IK21)))</f>
        <v>-0.24438085061223294</v>
      </c>
    </row>
    <row r="22" spans="1:246">
      <c r="A22" s="66" t="s">
        <v>30</v>
      </c>
      <c r="B22" s="347" t="s">
        <v>200</v>
      </c>
      <c r="C22" s="347" t="s">
        <v>765</v>
      </c>
      <c r="D22" s="347" t="s">
        <v>768</v>
      </c>
      <c r="E22" s="438"/>
      <c r="F22" s="343">
        <v>947</v>
      </c>
      <c r="G22" s="343">
        <v>69866</v>
      </c>
      <c r="H22" s="344">
        <f t="shared" ref="H22" si="376">IF((ABS((F22/G22)-1))&lt;100%,(F22/G22)-1,"N/A")</f>
        <v>-0.98644548135001286</v>
      </c>
      <c r="I22" s="343">
        <v>-45635</v>
      </c>
      <c r="J22" s="343">
        <v>159889</v>
      </c>
      <c r="K22" s="344" t="str">
        <f t="shared" ref="K22" si="377">IF((ABS((I22/J22)-1))&lt;100%,(I22/J22)-1,"N/A")</f>
        <v>N/A</v>
      </c>
      <c r="L22" s="343">
        <v>-103283</v>
      </c>
      <c r="M22" s="343">
        <v>148381</v>
      </c>
      <c r="N22" s="344" t="str">
        <f t="shared" ref="N22" si="378">IF((ABS((L22/M22)-1))&lt;100%,(L22/M22)-1,"N/A")</f>
        <v>N/A</v>
      </c>
      <c r="O22" s="343">
        <v>191499</v>
      </c>
      <c r="P22" s="343">
        <v>195358</v>
      </c>
      <c r="Q22" s="344">
        <f t="shared" ref="Q22" si="379">IF((ABS((O22/P22)-1))&lt;100%,(O22/P22)-1,"N/A")</f>
        <v>-1.975347822971163E-2</v>
      </c>
      <c r="R22" s="343">
        <v>-44688</v>
      </c>
      <c r="S22" s="343">
        <v>229755</v>
      </c>
      <c r="T22" s="344" t="str">
        <f t="shared" ref="T22" si="380">IF((ABS((R22/S22)-1))&lt;100%,(R22/S22)-1,"N/A")</f>
        <v>N/A</v>
      </c>
      <c r="U22" s="343">
        <v>-147971</v>
      </c>
      <c r="V22" s="343">
        <v>378137</v>
      </c>
      <c r="W22" s="344" t="str">
        <f t="shared" ref="W22" si="381">IF((ABS((U22/V22)-1))&lt;100%,(U22/V22)-1,"N/A")</f>
        <v>N/A</v>
      </c>
      <c r="X22" s="343">
        <v>43528</v>
      </c>
      <c r="Y22" s="343">
        <v>573495</v>
      </c>
      <c r="Z22" s="344">
        <f t="shared" ref="Z22" si="382">IF((ABS((X22/Y22)-1))&lt;100%,(X22/Y22)-1,"N/A")</f>
        <v>-0.92410047166932574</v>
      </c>
      <c r="AA22" s="348"/>
      <c r="AB22" s="343">
        <v>-7593</v>
      </c>
      <c r="AC22" s="343">
        <f t="shared" si="35"/>
        <v>947</v>
      </c>
      <c r="AD22" s="344" t="str">
        <f t="shared" ref="AD22" si="383">IF((ABS((AB22/AC22)-1))&lt;100%,(AB22/AC22)-1,"N/A")</f>
        <v>N/A</v>
      </c>
      <c r="AE22" s="343">
        <v>69263</v>
      </c>
      <c r="AF22" s="343">
        <f t="shared" si="36"/>
        <v>-45635</v>
      </c>
      <c r="AG22" s="344" t="str">
        <f t="shared" ref="AG22" si="384">IF((ABS((AE22/AF22)-1))&lt;100%,(AE22/AF22)-1,"N/A")</f>
        <v>N/A</v>
      </c>
      <c r="AH22" s="343">
        <v>-31331</v>
      </c>
      <c r="AI22" s="343">
        <f t="shared" si="37"/>
        <v>-103283</v>
      </c>
      <c r="AJ22" s="344">
        <f t="shared" ref="AJ22" si="385">IF((ABS((AH22/AI22)-1))&lt;100%,(AH22/AI22)-1,"N/A")</f>
        <v>-0.69664901290628656</v>
      </c>
      <c r="AK22" s="343">
        <v>187374</v>
      </c>
      <c r="AL22" s="343">
        <f t="shared" si="38"/>
        <v>191499</v>
      </c>
      <c r="AM22" s="344">
        <f t="shared" ref="AM22" si="386">IF((ABS((AK22/AL22)-1))&lt;100%,(AK22/AL22)-1,"N/A")</f>
        <v>-2.1540582457349688E-2</v>
      </c>
      <c r="AN22" s="343">
        <v>61670</v>
      </c>
      <c r="AO22" s="343">
        <f t="shared" si="39"/>
        <v>-44688</v>
      </c>
      <c r="AP22" s="344" t="str">
        <f t="shared" ref="AP22" si="387">IF((ABS((AN22/AO22)-1))&lt;100%,(AN22/AO22)-1,"N/A")</f>
        <v>N/A</v>
      </c>
      <c r="AQ22" s="343">
        <v>30339</v>
      </c>
      <c r="AR22" s="343">
        <f t="shared" si="40"/>
        <v>-147971</v>
      </c>
      <c r="AS22" s="344" t="str">
        <f t="shared" ref="AS22" si="388">IF((ABS((AQ22/AR22)-1))&lt;100%,(AQ22/AR22)-1,"N/A")</f>
        <v>N/A</v>
      </c>
      <c r="AT22" s="343">
        <v>217713</v>
      </c>
      <c r="AU22" s="343">
        <f t="shared" si="41"/>
        <v>43528</v>
      </c>
      <c r="AV22" s="344" t="str">
        <f t="shared" ref="AV22" si="389">IF((ABS((AT22/AU22)-1))&lt;100%,(AT22/AU22)-1,"N/A")</f>
        <v>N/A</v>
      </c>
      <c r="AW22" s="345"/>
      <c r="AX22" s="343">
        <v>9493</v>
      </c>
      <c r="AY22" s="343">
        <f t="shared" si="42"/>
        <v>-7593</v>
      </c>
      <c r="AZ22" s="344" t="str">
        <f t="shared" ref="AZ22" si="390">IF((ABS((AX22/AY22)-1))&lt;100%,(AX22/AY22)-1,"N/A")</f>
        <v>N/A</v>
      </c>
      <c r="BA22" s="343">
        <v>114410</v>
      </c>
      <c r="BB22" s="343">
        <f t="shared" si="43"/>
        <v>69263</v>
      </c>
      <c r="BC22" s="344">
        <f t="shared" ref="BC22" si="391">IF((ABS((BA22/BB22)-1))&lt;100%,(BA22/BB22)-1,"N/A")</f>
        <v>0.65181987496931981</v>
      </c>
      <c r="BD22" s="343">
        <v>-31498</v>
      </c>
      <c r="BE22" s="343">
        <f t="shared" si="44"/>
        <v>-31331</v>
      </c>
      <c r="BF22" s="344">
        <f t="shared" ref="BF22" si="392">IF((ABS((BD22/BE22)-1))&lt;100%,(BD22/BE22)-1,"N/A")</f>
        <v>5.3301841626505198E-3</v>
      </c>
      <c r="BG22" s="343">
        <v>160763</v>
      </c>
      <c r="BH22" s="343">
        <f t="shared" si="45"/>
        <v>187374</v>
      </c>
      <c r="BI22" s="344">
        <f t="shared" ref="BI22" si="393">IF((ABS((BG22/BH22)-1))&lt;100%,(BG22/BH22)-1,"N/A")</f>
        <v>-0.14202077129164137</v>
      </c>
      <c r="BJ22" s="343">
        <v>123903</v>
      </c>
      <c r="BK22" s="343">
        <f t="shared" si="46"/>
        <v>61670</v>
      </c>
      <c r="BL22" s="344" t="str">
        <f t="shared" ref="BL22" si="394">IF((ABS((BJ22/BK22)-1))&lt;100%,(BJ22/BK22)-1,"N/A")</f>
        <v>N/A</v>
      </c>
      <c r="BM22" s="343">
        <v>92405</v>
      </c>
      <c r="BN22" s="343">
        <f t="shared" si="47"/>
        <v>30339</v>
      </c>
      <c r="BO22" s="344" t="str">
        <f t="shared" ref="BO22" si="395">IF((ABS((BM22/BN22)-1))&lt;100%,(BM22/BN22)-1,"N/A")</f>
        <v>N/A</v>
      </c>
      <c r="BP22" s="343">
        <v>253168</v>
      </c>
      <c r="BQ22" s="343">
        <f t="shared" si="48"/>
        <v>217713</v>
      </c>
      <c r="BR22" s="344">
        <f t="shared" ref="BR22" si="396">IF((ABS((BP22/BQ22)-1))&lt;100%,(BP22/BQ22)-1,"N/A")</f>
        <v>0.16285201159324436</v>
      </c>
      <c r="BS22" s="345"/>
      <c r="BT22" s="346">
        <f t="shared" si="49"/>
        <v>-12341</v>
      </c>
      <c r="BU22" s="343">
        <v>9493</v>
      </c>
      <c r="BV22" s="344" t="str">
        <f t="shared" ref="BV22" si="397">IF((ABS((BT22/BU22)-1))&lt;100%,(BT22/BU22)-1,"N/A")</f>
        <v>N/A</v>
      </c>
      <c r="BW22" s="346">
        <f t="shared" si="50"/>
        <v>-18211</v>
      </c>
      <c r="BX22" s="343">
        <v>114410</v>
      </c>
      <c r="BY22" s="344" t="str">
        <f t="shared" ref="BY22" si="398">IF((ABS((BW22/BX22)-1))&lt;100%,(BW22/BX22)-1,"N/A")</f>
        <v>N/A</v>
      </c>
      <c r="BZ22" s="346">
        <f t="shared" si="51"/>
        <v>11033</v>
      </c>
      <c r="CA22" s="343">
        <v>-31498</v>
      </c>
      <c r="CB22" s="344" t="str">
        <f t="shared" ref="CB22" si="399">IF((ABS((BZ22/CA22)-1))&lt;100%,(BZ22/CA22)-1,"N/A")</f>
        <v>N/A</v>
      </c>
      <c r="CC22" s="346">
        <f t="shared" si="52"/>
        <v>77121</v>
      </c>
      <c r="CD22" s="343">
        <v>160763</v>
      </c>
      <c r="CE22" s="344">
        <f t="shared" ref="CE22" si="400">IF((ABS((CC22/CD22)-1))&lt;100%,(CC22/CD22)-1,"N/A")</f>
        <v>-0.52028140803543099</v>
      </c>
      <c r="CF22" s="346">
        <f t="shared" si="53"/>
        <v>-30552</v>
      </c>
      <c r="CG22" s="343">
        <v>123903</v>
      </c>
      <c r="CH22" s="344" t="str">
        <f t="shared" ref="CH22" si="401">IF((ABS((CF22/CG22)-1))&lt;100%,(CF22/CG22)-1,"N/A")</f>
        <v>N/A</v>
      </c>
      <c r="CI22" s="346">
        <f t="shared" si="54"/>
        <v>-19519</v>
      </c>
      <c r="CJ22" s="343">
        <v>92405</v>
      </c>
      <c r="CK22" s="344" t="str">
        <f t="shared" ref="CK22" si="402">IF((ABS((CI22/CJ22)-1))&lt;100%,(CI22/CJ22)-1,"N/A")</f>
        <v>N/A</v>
      </c>
      <c r="CL22" s="346">
        <f t="shared" si="55"/>
        <v>57602</v>
      </c>
      <c r="CM22" s="343">
        <v>253168</v>
      </c>
      <c r="CN22" s="344">
        <f t="shared" ref="CN22" si="403">IF((ABS((CL22/CM22)-1))&lt;100%,(CL22/CM22)-1,"N/A")</f>
        <v>-0.77247519433735701</v>
      </c>
      <c r="CO22" s="345"/>
      <c r="CP22" s="346">
        <v>21987</v>
      </c>
      <c r="CQ22" s="343">
        <v>-12341</v>
      </c>
      <c r="CR22" s="344" t="str">
        <f t="shared" ref="CR22" si="404">IF((ABS((CP22/CQ22)-1))&lt;100%,(CP22/CQ22)-1,"N/A")</f>
        <v>N/A</v>
      </c>
      <c r="CS22" s="346">
        <v>12787</v>
      </c>
      <c r="CT22" s="343">
        <v>-18211</v>
      </c>
      <c r="CU22" s="344" t="str">
        <f t="shared" ref="CU22" si="405">IF((ABS((CS22/CT22)-1))&lt;100%,(CS22/CT22)-1,"N/A")</f>
        <v>N/A</v>
      </c>
      <c r="CV22" s="346">
        <v>51814</v>
      </c>
      <c r="CW22" s="343">
        <v>11033</v>
      </c>
      <c r="CX22" s="344">
        <f>IF(AND(CV22&lt;0,CW22&lt;0),((CV22-CW22)/CW22),((CV22-CW22)/ABS(CW22)))</f>
        <v>3.6962748119278528</v>
      </c>
      <c r="CY22" s="346">
        <v>144284</v>
      </c>
      <c r="CZ22" s="343">
        <v>77121</v>
      </c>
      <c r="DA22" s="344">
        <f>IF(AND(CY22&lt;0,CZ22&lt;0),((CY22-CZ22)/CZ22),((CY22-CZ22)/ABS(CZ22)))</f>
        <v>0.87087823031340361</v>
      </c>
      <c r="DB22" s="346">
        <v>34774</v>
      </c>
      <c r="DC22" s="343">
        <v>-30552</v>
      </c>
      <c r="DD22" s="344" t="str">
        <f t="shared" ref="DD22" si="406">IF((ABS((DB22/DC22)-1))&lt;100%,(DB22/DC22)-1,"N/A")</f>
        <v>N/A</v>
      </c>
      <c r="DE22" s="346">
        <v>86588</v>
      </c>
      <c r="DF22" s="343">
        <v>-19519</v>
      </c>
      <c r="DG22" s="344">
        <f>IF(AND(DE22&lt;0,DF22&lt;0),((DE22-DF22)/DF22),((DE22-DF22)/ABS(DF22)))</f>
        <v>5.4360879143398737</v>
      </c>
      <c r="DH22" s="346">
        <v>230872</v>
      </c>
      <c r="DI22" s="343">
        <v>57602</v>
      </c>
      <c r="DJ22" s="344">
        <f>IF(AND(DH22&lt;0,DI22&lt;0),((DH22-DI22)/DI22),((DH22-DI22)/ABS(DI22)))</f>
        <v>3.0080552758584771</v>
      </c>
      <c r="DK22" s="345"/>
      <c r="DL22" s="346">
        <v>84957</v>
      </c>
      <c r="DM22" s="343">
        <v>21987</v>
      </c>
      <c r="DN22" s="344">
        <f t="shared" si="221"/>
        <v>2.8639650702687951</v>
      </c>
      <c r="DO22" s="346">
        <v>50744</v>
      </c>
      <c r="DP22" s="343">
        <v>12787</v>
      </c>
      <c r="DQ22" s="344">
        <f t="shared" si="222"/>
        <v>2.9684054117463048</v>
      </c>
      <c r="DR22" s="346">
        <v>126315</v>
      </c>
      <c r="DS22" s="343">
        <v>51814</v>
      </c>
      <c r="DT22" s="344">
        <f t="shared" si="223"/>
        <v>1.4378546338827345</v>
      </c>
      <c r="DU22" s="346">
        <v>212665</v>
      </c>
      <c r="DV22" s="343">
        <v>144284</v>
      </c>
      <c r="DW22" s="344">
        <f t="shared" si="224"/>
        <v>0.47393335366360789</v>
      </c>
      <c r="DX22" s="346">
        <v>135701</v>
      </c>
      <c r="DY22" s="343">
        <v>34774</v>
      </c>
      <c r="DZ22" s="344">
        <f t="shared" si="225"/>
        <v>2.902369586472652</v>
      </c>
      <c r="EA22" s="346">
        <v>262016</v>
      </c>
      <c r="EB22" s="343">
        <v>86588</v>
      </c>
      <c r="EC22" s="344">
        <f t="shared" si="226"/>
        <v>2.0260082228484317</v>
      </c>
      <c r="ED22" s="346">
        <v>474681</v>
      </c>
      <c r="EE22" s="343">
        <v>230872</v>
      </c>
      <c r="EF22" s="344">
        <f t="shared" si="227"/>
        <v>1.0560353789112582</v>
      </c>
      <c r="EG22" s="345"/>
      <c r="EH22" s="346">
        <v>64539</v>
      </c>
      <c r="EI22" s="343">
        <v>84957</v>
      </c>
      <c r="EJ22" s="344">
        <f t="shared" ref="EJ22" si="407">(EH22-EI22)/ABS(EI22)</f>
        <v>-0.24033334510399379</v>
      </c>
      <c r="EK22" s="346">
        <v>62264</v>
      </c>
      <c r="EL22" s="343">
        <v>50744</v>
      </c>
      <c r="EM22" s="344">
        <f t="shared" ref="EM22" si="408">(EK22-EL22)/ABS(EL22)</f>
        <v>0.22702191392085763</v>
      </c>
      <c r="EN22" s="346">
        <v>49937</v>
      </c>
      <c r="EO22" s="343">
        <v>126315</v>
      </c>
      <c r="EP22" s="344">
        <f t="shared" ref="EP22" si="409">(EN22-EO22)/ABS(EO22)</f>
        <v>-0.60466294581007796</v>
      </c>
      <c r="EQ22" s="346">
        <v>-77668</v>
      </c>
      <c r="ER22" s="343">
        <v>212665</v>
      </c>
      <c r="ES22" s="344">
        <f t="shared" ref="ES22" si="410">(EQ22-ER22)/ABS(ER22)</f>
        <v>-1.3652128935179744</v>
      </c>
      <c r="ET22" s="346">
        <v>126803</v>
      </c>
      <c r="EU22" s="343">
        <v>135701</v>
      </c>
      <c r="EV22" s="344">
        <f t="shared" ref="EV22" si="411">(ET22-EU22)/ABS(EU22)</f>
        <v>-6.5570629545839754E-2</v>
      </c>
      <c r="EW22" s="346">
        <v>176740</v>
      </c>
      <c r="EX22" s="343">
        <v>262016</v>
      </c>
      <c r="EY22" s="344">
        <f t="shared" ref="EY22" si="412">(EW22-EX22)/ABS(EX22)</f>
        <v>-0.32546104054714214</v>
      </c>
      <c r="EZ22" s="346">
        <v>99072</v>
      </c>
      <c r="FA22" s="343">
        <v>474681</v>
      </c>
      <c r="FB22" s="344">
        <f t="shared" ref="FB22" si="413">(EZ22-FA22)/ABS(FA22)</f>
        <v>-0.791287201299399</v>
      </c>
      <c r="FC22" s="345"/>
      <c r="FD22" s="346">
        <v>45118</v>
      </c>
      <c r="FE22" s="343">
        <v>64539</v>
      </c>
      <c r="FF22" s="344">
        <f t="shared" ref="FF22" si="414">(FD22-FE22)/ABS(FE22)</f>
        <v>-0.30091882427679389</v>
      </c>
      <c r="FG22" s="346">
        <v>-6184</v>
      </c>
      <c r="FH22" s="343">
        <v>62264</v>
      </c>
      <c r="FI22" s="344">
        <f t="shared" ref="FI22" si="415">(FG22-FH22)/ABS(FH22)</f>
        <v>-1.0993190286521908</v>
      </c>
      <c r="FJ22" s="346">
        <v>-31685</v>
      </c>
      <c r="FK22" s="343">
        <v>49937</v>
      </c>
      <c r="FL22" s="344">
        <f t="shared" ref="FL22" si="416">(FJ22-FK22)/ABS(FK22)</f>
        <v>-1.6344994693313575</v>
      </c>
      <c r="FM22" s="346">
        <v>118749</v>
      </c>
      <c r="FN22" s="343">
        <v>-77668</v>
      </c>
      <c r="FO22" s="344">
        <f t="shared" ref="FO22" si="417">(FM22-FN22)/ABS(FN22)</f>
        <v>2.5289308338054282</v>
      </c>
      <c r="FP22" s="346">
        <v>38934</v>
      </c>
      <c r="FQ22" s="343">
        <v>126803</v>
      </c>
      <c r="FR22" s="344">
        <f t="shared" ref="FR22" si="418">(FP22-FQ22)/ABS(FQ22)</f>
        <v>-0.69295679124310938</v>
      </c>
      <c r="FS22" s="346">
        <v>7249</v>
      </c>
      <c r="FT22" s="343">
        <v>176740</v>
      </c>
      <c r="FU22" s="344">
        <f t="shared" ref="FU22" si="419">(FS22-FT22)/ABS(FT22)</f>
        <v>-0.95898494964354419</v>
      </c>
      <c r="FV22" s="346">
        <v>125998</v>
      </c>
      <c r="FW22" s="343">
        <v>99072</v>
      </c>
      <c r="FX22" s="344">
        <f t="shared" ref="FX22" si="420">(FV22-FW22)/ABS(FW22)</f>
        <v>0.27178213824289404</v>
      </c>
      <c r="FZ22" s="346">
        <v>-37863</v>
      </c>
      <c r="GA22" s="343">
        <v>45118</v>
      </c>
      <c r="GB22" s="344">
        <f t="shared" ref="GB22" si="421">(FZ22-GA22)/ABS(GA22)</f>
        <v>-1.8391994325989627</v>
      </c>
      <c r="GC22" s="346">
        <v>-18735</v>
      </c>
      <c r="GD22" s="343">
        <v>-6184</v>
      </c>
      <c r="GE22" s="344">
        <f t="shared" si="356"/>
        <v>2.0295924967658472</v>
      </c>
      <c r="GF22" s="346">
        <v>-34733</v>
      </c>
      <c r="GG22" s="343">
        <v>-31685</v>
      </c>
      <c r="GH22" s="344">
        <f t="shared" ref="GH22" si="422">(GF22-GG22)/ABS(GG22)</f>
        <v>-9.6196938614486346E-2</v>
      </c>
      <c r="GI22" s="346">
        <v>146117</v>
      </c>
      <c r="GJ22" s="343">
        <v>118749</v>
      </c>
      <c r="GK22" s="344">
        <f t="shared" ref="GK22" si="423">(GI22-GJ22)/ABS(GJ22)</f>
        <v>0.23046930921523551</v>
      </c>
      <c r="GL22" s="346">
        <v>-56598</v>
      </c>
      <c r="GM22" s="343">
        <v>38934</v>
      </c>
      <c r="GN22" s="344">
        <f t="shared" si="359"/>
        <v>-2.4536908614578516</v>
      </c>
      <c r="GO22" s="346">
        <v>-91331</v>
      </c>
      <c r="GP22" s="343">
        <v>7249</v>
      </c>
      <c r="GQ22" s="344">
        <f t="shared" ref="GQ22" si="424">(GO22-GP22)/ABS(GP22)</f>
        <v>-13.599117119602704</v>
      </c>
      <c r="GR22" s="346">
        <v>54786</v>
      </c>
      <c r="GS22" s="343">
        <v>125998</v>
      </c>
      <c r="GT22" s="344">
        <f t="shared" ref="GT22" si="425">(GR22-GS22)/ABS(GS22)</f>
        <v>-0.56518357434244992</v>
      </c>
      <c r="GV22" s="346">
        <v>93147</v>
      </c>
      <c r="GW22" s="343">
        <v>-37863</v>
      </c>
      <c r="GX22" s="344">
        <f t="shared" ref="GX22" si="426">(GV22-GW22)/ABS(GW22)</f>
        <v>3.460106172252595</v>
      </c>
      <c r="GY22" s="346">
        <v>146865</v>
      </c>
      <c r="GZ22" s="343">
        <v>-18735</v>
      </c>
      <c r="HA22" s="344">
        <f t="shared" si="363"/>
        <v>8.8390712570056049</v>
      </c>
      <c r="HB22" s="346">
        <v>142905</v>
      </c>
      <c r="HC22" s="343">
        <v>-34733</v>
      </c>
      <c r="HD22" s="344">
        <f t="shared" ref="HD22" si="427">(HB22-HC22)/ABS(HC22)</f>
        <v>5.1143868943080069</v>
      </c>
      <c r="HE22" s="346">
        <v>209191</v>
      </c>
      <c r="HF22" s="343">
        <v>146117</v>
      </c>
      <c r="HG22" s="344">
        <f t="shared" ref="HG22" si="428">(HE22-HF22)/ABS(HF22)</f>
        <v>0.43166777308595167</v>
      </c>
      <c r="HH22" s="346">
        <v>240012</v>
      </c>
      <c r="HI22" s="343">
        <v>-56598</v>
      </c>
      <c r="HJ22" s="344">
        <f t="shared" si="366"/>
        <v>5.2406445457436659</v>
      </c>
      <c r="HK22" s="346">
        <v>382917</v>
      </c>
      <c r="HL22" s="343">
        <v>-91331</v>
      </c>
      <c r="HM22" s="344">
        <f t="shared" ref="HM22" si="429">(HK22-HL22)/ABS(HL22)</f>
        <v>5.1926290087702967</v>
      </c>
      <c r="HN22" s="346">
        <v>592108</v>
      </c>
      <c r="HO22" s="343">
        <v>54786</v>
      </c>
      <c r="HP22" s="344">
        <f t="shared" ref="HP22" si="430">(HN22-HO22)/ABS(HO22)</f>
        <v>9.8076515898222176</v>
      </c>
      <c r="HR22" s="346">
        <v>159622</v>
      </c>
      <c r="HS22" s="343">
        <v>93147</v>
      </c>
      <c r="HT22" s="344">
        <f t="shared" ref="HT22" si="431">(HR22-HS22)/ABS(HS22)</f>
        <v>0.7136569078982683</v>
      </c>
      <c r="HU22" s="346">
        <v>156186</v>
      </c>
      <c r="HV22" s="343">
        <v>146865</v>
      </c>
      <c r="HW22" s="344">
        <f t="shared" si="370"/>
        <v>6.3466448779491369E-2</v>
      </c>
      <c r="HX22" s="346">
        <v>142905</v>
      </c>
      <c r="HY22" s="343">
        <v>-34733</v>
      </c>
      <c r="HZ22" s="344">
        <f t="shared" ref="HZ22" si="432">(HX22-HY22)/ABS(HY22)</f>
        <v>5.1143868943080069</v>
      </c>
      <c r="IA22" s="346">
        <v>209191</v>
      </c>
      <c r="IB22" s="343">
        <v>146117</v>
      </c>
      <c r="IC22" s="344">
        <f t="shared" ref="IC22" si="433">(IA22-IB22)/ABS(IB22)</f>
        <v>0.43166777308595167</v>
      </c>
      <c r="ID22" s="346">
        <v>315808</v>
      </c>
      <c r="IE22" s="343">
        <v>240012</v>
      </c>
      <c r="IF22" s="344">
        <f t="shared" si="373"/>
        <v>0.31580087662283551</v>
      </c>
      <c r="IG22" s="346">
        <v>382917</v>
      </c>
      <c r="IH22" s="343">
        <v>-91331</v>
      </c>
      <c r="II22" s="344">
        <f t="shared" ref="II22" si="434">(IG22-IH22)/ABS(IH22)</f>
        <v>5.1926290087702967</v>
      </c>
      <c r="IJ22" s="346">
        <v>592108</v>
      </c>
      <c r="IK22" s="343">
        <v>54786</v>
      </c>
      <c r="IL22" s="344">
        <f t="shared" ref="IL22" si="435">(IJ22-IK22)/ABS(IK22)</f>
        <v>9.8076515898222176</v>
      </c>
    </row>
    <row r="23" spans="1:246" s="64" customFormat="1" ht="11.25">
      <c r="A23" s="153"/>
      <c r="B23" s="59" t="s">
        <v>32</v>
      </c>
      <c r="C23" s="59" t="s">
        <v>250</v>
      </c>
      <c r="D23" s="59" t="s">
        <v>697</v>
      </c>
      <c r="E23" s="431"/>
      <c r="F23" s="60">
        <f>IFERROR(F22/F$7,"")</f>
        <v>3.4861688918142765E-4</v>
      </c>
      <c r="G23" s="60">
        <f>IFERROR(G22/G$7,"")</f>
        <v>2.7506429164232273E-2</v>
      </c>
      <c r="H23" s="61" t="str">
        <f>IF((ABS((F23-G23)*10000))&lt;100,(F23-G23)*10000,"N/A")</f>
        <v>N/A</v>
      </c>
      <c r="I23" s="60">
        <f>IFERROR(I22/I$7,"")</f>
        <v>-1.7260440703852291E-2</v>
      </c>
      <c r="J23" s="60">
        <f>IFERROR(J22/J$7,"")</f>
        <v>6.4250742209413167E-2</v>
      </c>
      <c r="K23" s="61" t="str">
        <f>IF((ABS((I23-J23)*10000))&lt;100,(I23-J23)*10000,"N/A")</f>
        <v>N/A</v>
      </c>
      <c r="L23" s="60">
        <f>IFERROR(L22/L$7,"")</f>
        <v>-3.7789758497234822E-2</v>
      </c>
      <c r="M23" s="60">
        <f>IFERROR(M22/M$7,"")</f>
        <v>5.9887966103268304E-2</v>
      </c>
      <c r="N23" s="61" t="str">
        <f>IF((ABS((L23-M23)*10000))&lt;100,(L23-M23)*10000,"N/A")</f>
        <v>N/A</v>
      </c>
      <c r="O23" s="60">
        <f>IFERROR(O22/O$7,"")</f>
        <v>6.0346006586099864E-2</v>
      </c>
      <c r="P23" s="60">
        <f>IFERROR(P22/P$7,"")</f>
        <v>6.4461716389961746E-2</v>
      </c>
      <c r="Q23" s="61">
        <f>IF((ABS((O23-P23)*10000))&lt;100,(O23-P23)*10000,"N/A")</f>
        <v>-41.15709803861882</v>
      </c>
      <c r="R23" s="60">
        <f>IFERROR(R22/R$7,"")</f>
        <v>-8.3367597226751359E-3</v>
      </c>
      <c r="S23" s="60">
        <f>IFERROR(S22/S$7,"")</f>
        <v>4.5702642699044851E-2</v>
      </c>
      <c r="T23" s="61" t="str">
        <f>IF((ABS((R23-S23)*10000))&lt;100,(R23-S23)*10000,"N/A")</f>
        <v>N/A</v>
      </c>
      <c r="U23" s="60">
        <f>IFERROR(U22/U$7,"")</f>
        <v>-1.8282806679128596E-2</v>
      </c>
      <c r="V23" s="60">
        <f>IFERROR(V22/V$7,"")</f>
        <v>5.0385925620541692E-2</v>
      </c>
      <c r="W23" s="61" t="str">
        <f>IF((ABS((U23-V23)*10000))&lt;100,(U23-V23)*10000,"N/A")</f>
        <v>N/A</v>
      </c>
      <c r="X23" s="60">
        <f>IFERROR(X22/X$7,"")</f>
        <v>3.8633858892155814E-3</v>
      </c>
      <c r="Y23" s="60">
        <f>IFERROR(Y22/Y$7,"")</f>
        <v>5.4434949383598316E-2</v>
      </c>
      <c r="Z23" s="61" t="str">
        <f>IF((ABS((X23-Y23)*10000))&lt;100,(X23-Y23)*10000,"N/A")</f>
        <v>N/A</v>
      </c>
      <c r="AA23" s="146"/>
      <c r="AB23" s="60">
        <f>IFERROR(AB22/AB$7,"")</f>
        <v>-2.8656615024625896E-3</v>
      </c>
      <c r="AC23" s="60">
        <f t="shared" si="35"/>
        <v>3.4861688918142765E-4</v>
      </c>
      <c r="AD23" s="61">
        <f>IF((ABS((AB23-AC23)*10000))&lt;100,(AB23-AC23)*10000,"N/A")</f>
        <v>-32.142783916440173</v>
      </c>
      <c r="AE23" s="60">
        <f>IFERROR(AE22/AE$7,"")</f>
        <v>2.6710665755525081E-2</v>
      </c>
      <c r="AF23" s="60">
        <f t="shared" si="36"/>
        <v>-1.7260440703852291E-2</v>
      </c>
      <c r="AG23" s="61" t="str">
        <f>IF((ABS((AE23-AF23)*10000))&lt;100,(AE23-AF23)*10000,"N/A")</f>
        <v>N/A</v>
      </c>
      <c r="AH23" s="60">
        <f>IFERROR(AH22/AH$7,"")</f>
        <v>-1.184992042311905E-2</v>
      </c>
      <c r="AI23" s="60">
        <f t="shared" si="37"/>
        <v>-3.7789758497234822E-2</v>
      </c>
      <c r="AJ23" s="61" t="str">
        <f>IF((ABS((AH23-AI23)*10000))&lt;100,(AH23-AI23)*10000,"N/A")</f>
        <v>N/A</v>
      </c>
      <c r="AK23" s="60">
        <f>IFERROR(AK22/AK$7,"")</f>
        <v>6.2080550254452929E-2</v>
      </c>
      <c r="AL23" s="60">
        <f t="shared" si="38"/>
        <v>6.0346006586099864E-2</v>
      </c>
      <c r="AM23" s="61">
        <f>IF((ABS((AK23-AL23)*10000))&lt;100,(AK23-AL23)*10000,"N/A")</f>
        <v>17.345436683530654</v>
      </c>
      <c r="AN23" s="60">
        <f>IFERROR(AN22/AN$7,"")</f>
        <v>1.1762946584739947E-2</v>
      </c>
      <c r="AO23" s="60">
        <f t="shared" si="39"/>
        <v>-8.3367597226751359E-3</v>
      </c>
      <c r="AP23" s="61" t="str">
        <f>IF((ABS((AN23-AO23)*10000))&lt;100,(AN23-AO23)*10000,"N/A")</f>
        <v>N/A</v>
      </c>
      <c r="AQ23" s="60">
        <f>IFERROR(AQ22/AQ$7,"")</f>
        <v>3.8468473197596264E-3</v>
      </c>
      <c r="AR23" s="60">
        <f t="shared" si="40"/>
        <v>-1.8282806679128596E-2</v>
      </c>
      <c r="AS23" s="61" t="str">
        <f>IF((ABS((AQ23-AR23)*10000))&lt;100,(AQ23-AR23)*10000,"N/A")</f>
        <v>N/A</v>
      </c>
      <c r="AT23" s="60">
        <f>IFERROR(AT22/AT$7,"")</f>
        <v>1.9964588584385195E-2</v>
      </c>
      <c r="AU23" s="60">
        <f t="shared" si="41"/>
        <v>3.8633858892155814E-3</v>
      </c>
      <c r="AV23" s="61" t="str">
        <f>IF((ABS((AT23-AU23)*10000))&lt;100,(AT23-AU23)*10000,"N/A")</f>
        <v>N/A</v>
      </c>
      <c r="AW23" s="62"/>
      <c r="AX23" s="60">
        <f>IFERROR(AX22/AX$7,"")</f>
        <v>3.5804604095672557E-3</v>
      </c>
      <c r="AY23" s="60">
        <f t="shared" si="42"/>
        <v>-2.8656615024625896E-3</v>
      </c>
      <c r="AZ23" s="61">
        <f>IF((ABS((AX23-AY23)*10000))&lt;100,(AX23-AY23)*10000,"N/A")</f>
        <v>64.461219120298452</v>
      </c>
      <c r="BA23" s="60">
        <f>IFERROR(BA22/BA$7,"")</f>
        <v>4.3428320685560892E-2</v>
      </c>
      <c r="BB23" s="60">
        <f t="shared" si="43"/>
        <v>2.6710665755525081E-2</v>
      </c>
      <c r="BC23" s="61" t="str">
        <f>IF((ABS((BA23-BB23)*10000))&lt;100,(BA23-BB23)*10000,"N/A")</f>
        <v>N/A</v>
      </c>
      <c r="BD23" s="60">
        <f>IFERROR(BD22/BD$7,"")</f>
        <v>-1.1858128623311851E-2</v>
      </c>
      <c r="BE23" s="60">
        <f t="shared" si="44"/>
        <v>-1.184992042311905E-2</v>
      </c>
      <c r="BF23" s="61">
        <f>IF((ABS((BD23-BE23)*10000))&lt;100,(BD23-BE23)*10000,"N/A")</f>
        <v>-8.2082001928007048E-2</v>
      </c>
      <c r="BG23" s="63">
        <f>IFERROR(BG22/BG$7,"")</f>
        <v>5.2210916996388891E-2</v>
      </c>
      <c r="BH23" s="60">
        <f t="shared" si="45"/>
        <v>6.2080550254452929E-2</v>
      </c>
      <c r="BI23" s="61">
        <f>IF((ABS((BG23-BH23)*10000))&lt;100,(BG23-BH23)*10000,"N/A")</f>
        <v>-98.696332580640387</v>
      </c>
      <c r="BJ23" s="60">
        <f>IFERROR(BJ22/BJ$7,"")</f>
        <v>2.3440767900206421E-2</v>
      </c>
      <c r="BK23" s="60">
        <f t="shared" si="46"/>
        <v>1.1762946584739947E-2</v>
      </c>
      <c r="BL23" s="61" t="str">
        <f>IF((ABS((BJ23-BK23)*10000))&lt;100,(BJ23-BK23)*10000,"N/A")</f>
        <v>N/A</v>
      </c>
      <c r="BM23" s="60">
        <f>IFERROR(BM22/BM$7,"")</f>
        <v>1.1634937575138239E-2</v>
      </c>
      <c r="BN23" s="60">
        <f t="shared" si="47"/>
        <v>3.8468473197596264E-3</v>
      </c>
      <c r="BO23" s="61">
        <f>IF((ABS((BM23-BN23)*10000))&lt;100,(BM23-BN23)*10000,"N/A")</f>
        <v>77.880902553786129</v>
      </c>
      <c r="BP23" s="60">
        <f>IFERROR(BP22/BP$7,"")</f>
        <v>2.2971136820300268E-2</v>
      </c>
      <c r="BQ23" s="60">
        <f t="shared" si="48"/>
        <v>1.9964588584385195E-2</v>
      </c>
      <c r="BR23" s="61">
        <f>IF((ABS((BP23-BQ23)*10000))&lt;100,(BP23-BQ23)*10000,"N/A")</f>
        <v>30.065482359150735</v>
      </c>
      <c r="BS23" s="62"/>
      <c r="BT23" s="63">
        <f t="shared" si="49"/>
        <v>-4.5191388698674027E-3</v>
      </c>
      <c r="BU23" s="60">
        <f>IFERROR(BU22/BU$7,"")</f>
        <v>3.5804604095672557E-3</v>
      </c>
      <c r="BV23" s="61">
        <f>IF((ABS((BT23-BU23)*10000))&lt;100,(BT23-BU23)*10000,"N/A")</f>
        <v>-80.995992794346591</v>
      </c>
      <c r="BW23" s="63">
        <f t="shared" si="50"/>
        <v>-6.7292229559952942E-3</v>
      </c>
      <c r="BX23" s="60">
        <f>IFERROR(BX22/BX$7,"")</f>
        <v>4.3428320685560892E-2</v>
      </c>
      <c r="BY23" s="61">
        <f>IF((ABS((BW23-BX23)*10000))&lt;1000,(BW23-BX23)*10000,"N/A")</f>
        <v>-501.57543641556191</v>
      </c>
      <c r="BZ23" s="63">
        <f t="shared" si="51"/>
        <v>3.9528764673258015E-3</v>
      </c>
      <c r="CA23" s="60">
        <f>IFERROR(CA22/CA$7,"")</f>
        <v>-1.1858128623311851E-2</v>
      </c>
      <c r="CB23" s="61">
        <f>IF((ABS((BZ23-CA23)*10000))&lt;1000,(BZ23-CA23)*10000,"N/A")</f>
        <v>158.11005090637653</v>
      </c>
      <c r="CC23" s="63">
        <f t="shared" si="52"/>
        <v>2.3685417993681922E-2</v>
      </c>
      <c r="CD23" s="60">
        <f>IFERROR(CD22/CD$7,"")</f>
        <v>5.2210916996388891E-2</v>
      </c>
      <c r="CE23" s="61">
        <f>IF((ABS((CC23-CD23)*10000))&lt;1000,(CC23-CD23)*10000,"N/A")</f>
        <v>-285.25499002706971</v>
      </c>
      <c r="CF23" s="63">
        <f t="shared" si="53"/>
        <v>-5.6191864539203535E-3</v>
      </c>
      <c r="CG23" s="60">
        <f>IFERROR(CG22/CG$7,"")</f>
        <v>2.3440767900206421E-2</v>
      </c>
      <c r="CH23" s="61">
        <f>IF((ABS((CF23-CG23)*10000))&lt;1000,(CF23-CG23)*10000,"N/A")</f>
        <v>-290.59954354126774</v>
      </c>
      <c r="CI23" s="63">
        <f t="shared" si="54"/>
        <v>-2.3722025838401463E-3</v>
      </c>
      <c r="CJ23" s="60">
        <f>IFERROR(CJ22/CJ$7,"")</f>
        <v>1.1634937575138239E-2</v>
      </c>
      <c r="CK23" s="61">
        <f>IF((ABS((CI23-CJ23)*10000))&lt;1000,(CI23-CJ23)*10000,"N/A")</f>
        <v>-140.07140158978385</v>
      </c>
      <c r="CL23" s="63">
        <f t="shared" si="55"/>
        <v>5.0157293383507459E-3</v>
      </c>
      <c r="CM23" s="60">
        <f>IFERROR(CM22/CM$7,"")</f>
        <v>2.2971136820300268E-2</v>
      </c>
      <c r="CN23" s="61">
        <f>IF((ABS((CL23-CM23)*10000))&lt;1000,(CL23-CM23)*10000,"N/A")</f>
        <v>-179.55407481949521</v>
      </c>
      <c r="CO23" s="62"/>
      <c r="CP23" s="63">
        <f>IFERROR(CP22/CP$7,"")</f>
        <v>7.3552656536491814E-3</v>
      </c>
      <c r="CQ23" s="60">
        <f>IFERROR(CQ22/CQ$7,"")</f>
        <v>-4.5191388698674027E-3</v>
      </c>
      <c r="CR23" s="61">
        <f>IF((ABS((CP23-CQ23)*10000))&lt;1000,(CP23-CQ23)*10000,"N/A")</f>
        <v>118.74404523516584</v>
      </c>
      <c r="CS23" s="63">
        <f>IFERROR(CS22/CS$7,"")</f>
        <v>4.5683732239810478E-3</v>
      </c>
      <c r="CT23" s="60">
        <f>IFERROR(CT22/CT$7,"")</f>
        <v>-6.7292229559952942E-3</v>
      </c>
      <c r="CU23" s="61">
        <f>IF((ABS((CS23-CT23)*10000))&lt;1000,(CS23-CT23)*10000,"N/A")</f>
        <v>112.97596179976343</v>
      </c>
      <c r="CV23" s="63">
        <f>IFERROR(CV22/CV$7,"")</f>
        <v>1.8865169778882036E-2</v>
      </c>
      <c r="CW23" s="60">
        <f>IFERROR(CW22/CW$7,"")</f>
        <v>3.9528764673258015E-3</v>
      </c>
      <c r="CX23" s="61">
        <f>(CV23-CW23)*10000</f>
        <v>149.12293311556235</v>
      </c>
      <c r="CY23" s="63">
        <f>IFERROR(CY22/CY$7,"")</f>
        <v>4.209619712191133E-2</v>
      </c>
      <c r="CZ23" s="60">
        <f>IFERROR(CZ22/CZ$7,"")</f>
        <v>2.3685417993681922E-2</v>
      </c>
      <c r="DA23" s="61">
        <f>(CY23-CZ23)*10000</f>
        <v>184.10779128229407</v>
      </c>
      <c r="DB23" s="63">
        <f>IFERROR(DB22/DB$7,"")</f>
        <v>6.0076215630319989E-3</v>
      </c>
      <c r="DC23" s="60">
        <f>IFERROR(DC22/DC$7,"")</f>
        <v>-5.6191864539203535E-3</v>
      </c>
      <c r="DD23" s="61">
        <f>IF((ABS((DB23-DC23)*10000))&lt;1000,(DB23-DC23)*10000,"N/A")</f>
        <v>116.26808016952351</v>
      </c>
      <c r="DE23" s="63">
        <f>IFERROR(DE22/DE$7,"")</f>
        <v>1.0145219773453732E-2</v>
      </c>
      <c r="DF23" s="60">
        <f>IFERROR(DF22/DF$7,"")</f>
        <v>-2.3722025838401463E-3</v>
      </c>
      <c r="DG23" s="61">
        <f>(DE23-DF23)*10000</f>
        <v>125.17422357293879</v>
      </c>
      <c r="DH23" s="63">
        <f>IFERROR(DH22/DH$7,"")</f>
        <v>1.9299902861814662E-2</v>
      </c>
      <c r="DI23" s="60">
        <f>IFERROR(DI22/DI$7,"")</f>
        <v>5.0157293383507459E-3</v>
      </c>
      <c r="DJ23" s="61">
        <f>(DH23-DI23)*10000</f>
        <v>142.84173523463915</v>
      </c>
      <c r="DK23" s="62"/>
      <c r="DL23" s="63">
        <f>IFERROR(DL22/DL$7,"")</f>
        <v>2.9199722015429381E-2</v>
      </c>
      <c r="DM23" s="60">
        <f>IFERROR(DM22/DM$7,"")</f>
        <v>7.3552656536491814E-3</v>
      </c>
      <c r="DN23" s="61">
        <f>(DL23-DM23)*10000</f>
        <v>218.444563617802</v>
      </c>
      <c r="DO23" s="63">
        <f>IFERROR(DO22/DO$7,"")</f>
        <v>1.8423937176204132E-2</v>
      </c>
      <c r="DP23" s="60">
        <f>IFERROR(DP22/DP$7,"")</f>
        <v>4.5683732239810478E-3</v>
      </c>
      <c r="DQ23" s="61">
        <f>(DO23-DP23)*10000</f>
        <v>138.55563952223085</v>
      </c>
      <c r="DR23" s="63">
        <f>IFERROR(DR22/DR$7,"")</f>
        <v>4.0240971148133221E-2</v>
      </c>
      <c r="DS23" s="60">
        <f>IFERROR(DS22/DS$7,"")</f>
        <v>1.8865169778882036E-2</v>
      </c>
      <c r="DT23" s="61">
        <f>(DR23-DS23)*10000</f>
        <v>213.75801369251184</v>
      </c>
      <c r="DU23" s="63">
        <f>IFERROR(DU22/DU$7,"")</f>
        <v>5.3613115316160198E-2</v>
      </c>
      <c r="DV23" s="60">
        <f>IFERROR(DV22/DV$7,"")</f>
        <v>4.209619712191133E-2</v>
      </c>
      <c r="DW23" s="61">
        <f>(DU23-DV23)*10000</f>
        <v>115.16918194248868</v>
      </c>
      <c r="DX23" s="63">
        <f>IFERROR(DX22/DX$7,"")</f>
        <v>2.3959537812091869E-2</v>
      </c>
      <c r="DY23" s="60">
        <f>IFERROR(DY22/DY$7,"")</f>
        <v>6.0076215630319989E-3</v>
      </c>
      <c r="DZ23" s="61">
        <f>(DX23-DY23)*10000</f>
        <v>179.51916249059869</v>
      </c>
      <c r="EA23" s="63">
        <f>IFERROR(EA22/EA$7,"")</f>
        <v>2.9765338494161239E-2</v>
      </c>
      <c r="EB23" s="60">
        <f>IFERROR(EB22/EB$7,"")</f>
        <v>1.0145219773453732E-2</v>
      </c>
      <c r="EC23" s="61">
        <f>(EA23-EB23)*10000</f>
        <v>196.20118720707507</v>
      </c>
      <c r="ED23" s="63">
        <f>IFERROR(ED22/ED$7,"")</f>
        <v>3.717337299487164E-2</v>
      </c>
      <c r="EE23" s="60">
        <f>IFERROR(EE22/EE$7,"")</f>
        <v>1.9299902861814662E-2</v>
      </c>
      <c r="EF23" s="61">
        <f>(ED23-EE23)*10000</f>
        <v>178.73470133056978</v>
      </c>
      <c r="EG23" s="62"/>
      <c r="EH23" s="63">
        <f>IFERROR(EH22/EH$7,"")</f>
        <v>1.8696307755148155E-2</v>
      </c>
      <c r="EI23" s="60">
        <f>IFERROR(EI22/EI$7,"")</f>
        <v>2.9199722015429381E-2</v>
      </c>
      <c r="EJ23" s="61">
        <f>(EH23-EI23)*10000</f>
        <v>-105.03414260281227</v>
      </c>
      <c r="EK23" s="63">
        <f>IFERROR(EK22/EK$7,"")</f>
        <v>1.7911193114903308E-2</v>
      </c>
      <c r="EL23" s="60">
        <f>IFERROR(EL22/EL$7,"")</f>
        <v>1.8423937176204132E-2</v>
      </c>
      <c r="EM23" s="61">
        <f>(EK23-EL23)*10000</f>
        <v>-5.1274406130082451</v>
      </c>
      <c r="EN23" s="63">
        <f>IFERROR(EN22/EN$7,"")</f>
        <v>1.3780171807176386E-2</v>
      </c>
      <c r="EO23" s="60">
        <f>IFERROR(EO22/EO$7,"")</f>
        <v>4.0240971148133221E-2</v>
      </c>
      <c r="EP23" s="61">
        <f>(EN23-EO23)*10000</f>
        <v>-264.60799340956834</v>
      </c>
      <c r="EQ23" s="63">
        <f>IFERROR(EQ22/EQ$7,"")</f>
        <v>-1.7637107231014131E-2</v>
      </c>
      <c r="ER23" s="60">
        <f>IFERROR(ER22/ER$7,"")</f>
        <v>5.3613115316160198E-2</v>
      </c>
      <c r="ES23" s="61">
        <f>(EQ23-ER23)*10000</f>
        <v>-712.50222547174337</v>
      </c>
      <c r="ET23" s="63">
        <f>IFERROR(ET22/ET$7,"")</f>
        <v>1.8302373753053991E-2</v>
      </c>
      <c r="EU23" s="60">
        <f>IFERROR(EU22/EU$7,"")</f>
        <v>2.3959537812091869E-2</v>
      </c>
      <c r="EV23" s="61">
        <f>(ET23-EU23)*10000</f>
        <v>-56.571640590378777</v>
      </c>
      <c r="EW23" s="63">
        <f>IFERROR(EW22/EW$7,"")</f>
        <v>1.6749340910497356E-2</v>
      </c>
      <c r="EX23" s="60">
        <f>IFERROR(EX22/EX$7,"")</f>
        <v>2.9765338494161239E-2</v>
      </c>
      <c r="EY23" s="61">
        <f>(EW23-EX23)*10000</f>
        <v>-130.15997583663884</v>
      </c>
      <c r="EZ23" s="63">
        <f>IFERROR(EZ22/EZ$7,"")</f>
        <v>6.624351995727122E-3</v>
      </c>
      <c r="FA23" s="60">
        <f>IFERROR(FA22/FA$7,"")</f>
        <v>3.717337299487164E-2</v>
      </c>
      <c r="FB23" s="61">
        <f>(EZ23-FA23)*10000</f>
        <v>-305.49020999144517</v>
      </c>
      <c r="FC23" s="62"/>
      <c r="FD23" s="63">
        <f>IFERROR(FD22/FD$7,"")</f>
        <v>1.2069109414322645E-2</v>
      </c>
      <c r="FE23" s="60">
        <f>IFERROR(FE22/FE$7,"")</f>
        <v>1.8696307755148155E-2</v>
      </c>
      <c r="FF23" s="61">
        <f>(FD23-FE23)*10000</f>
        <v>-66.271983408255096</v>
      </c>
      <c r="FG23" s="63">
        <f>IFERROR(FG22/FG$7,"")</f>
        <v>-1.7126645226972362E-3</v>
      </c>
      <c r="FH23" s="60">
        <f>IFERROR(FH22/FH$7,"")</f>
        <v>1.7911193114903308E-2</v>
      </c>
      <c r="FI23" s="61">
        <f>(FG23-FH23)*10000</f>
        <v>-196.23857637600543</v>
      </c>
      <c r="FJ23" s="63">
        <f>IFERROR(FJ22/FJ$7,"")</f>
        <v>-8.5209318836409406E-3</v>
      </c>
      <c r="FK23" s="60">
        <f>IFERROR(FK22/FK$7,"")</f>
        <v>1.3780171807176386E-2</v>
      </c>
      <c r="FL23" s="61">
        <f>(FJ23-FK23)*10000</f>
        <v>-223.01103690817325</v>
      </c>
      <c r="FM23" s="63">
        <f>IFERROR(FM22/FM$7,"")</f>
        <v>2.7065508883715565E-2</v>
      </c>
      <c r="FN23" s="60">
        <f>IFERROR(FN22/FN$7,"")</f>
        <v>-1.7637107231014131E-2</v>
      </c>
      <c r="FO23" s="61">
        <f>(FM23-FN23)*10000</f>
        <v>447.02616114729699</v>
      </c>
      <c r="FP23" s="63">
        <f>IFERROR(FP22/FP$7,"")</f>
        <v>5.2978261685997048E-3</v>
      </c>
      <c r="FQ23" s="60">
        <f>IFERROR(FQ22/FQ$7,"")</f>
        <v>1.8302373753053991E-2</v>
      </c>
      <c r="FR23" s="61">
        <f>(FP23-FQ23)*10000</f>
        <v>-130.04547584454286</v>
      </c>
      <c r="FS23" s="63">
        <f>IFERROR(FS22/FS$7,"")</f>
        <v>6.5497831406467668E-4</v>
      </c>
      <c r="FT23" s="60">
        <f>IFERROR(FT22/FT$7,"")</f>
        <v>1.6749340910497356E-2</v>
      </c>
      <c r="FU23" s="61">
        <f>(FS23-FT23)*10000</f>
        <v>-160.9436259643268</v>
      </c>
      <c r="FV23" s="63">
        <f>IFERROR(FV22/FV$7,"")</f>
        <v>8.1525677631483599E-3</v>
      </c>
      <c r="FW23" s="60">
        <f>IFERROR(FW22/FW$7,"")</f>
        <v>6.624351995727122E-3</v>
      </c>
      <c r="FX23" s="61">
        <f>(FV23-FW23)*10000</f>
        <v>15.28215767421238</v>
      </c>
      <c r="FZ23" s="63">
        <f>IFERROR(FZ22/FZ$7,"")</f>
        <v>-9.8740673709575202E-3</v>
      </c>
      <c r="GA23" s="60">
        <f>IFERROR(GA22/GA$7,"")</f>
        <v>1.2069109414322645E-2</v>
      </c>
      <c r="GB23" s="61">
        <f>(FZ23-GA23)*10000</f>
        <v>-219.43176785280164</v>
      </c>
      <c r="GC23" s="63">
        <f>IFERROR(GC22/GC$7,"")</f>
        <v>-5.2017680736105021E-3</v>
      </c>
      <c r="GD23" s="60">
        <f>IFERROR(GD22/GD$7,"")</f>
        <v>-1.7126645226972362E-3</v>
      </c>
      <c r="GE23" s="61">
        <f>(GC23-GD23)*10000</f>
        <v>-34.891035509132657</v>
      </c>
      <c r="GF23" s="63">
        <f>IFERROR(GF22/GF$7,"")</f>
        <v>-9.1033944105320813E-3</v>
      </c>
      <c r="GG23" s="60">
        <f>IFERROR(GG22/GG$7,"")</f>
        <v>-8.5209318836409406E-3</v>
      </c>
      <c r="GH23" s="61">
        <f>(GF23-GG23)*10000</f>
        <v>-5.8246252689114071</v>
      </c>
      <c r="GI23" s="63">
        <f>IFERROR(GI22/GI$7,"")</f>
        <v>3.1843433094183048E-2</v>
      </c>
      <c r="GJ23" s="60">
        <f>IFERROR(GJ22/GJ$7,"")</f>
        <v>2.7065508883715565E-2</v>
      </c>
      <c r="GK23" s="61">
        <f>(GI23-GJ23)*10000</f>
        <v>47.779242104674829</v>
      </c>
      <c r="GL23" s="63">
        <f>IFERROR(GL22/GL$7,"")</f>
        <v>-7.6110943015632879E-3</v>
      </c>
      <c r="GM23" s="60">
        <f>IFERROR(GM22/GM$7,"")</f>
        <v>5.2978261685997048E-3</v>
      </c>
      <c r="GN23" s="61">
        <f>(GL23-GM23)*10000</f>
        <v>-129.08920470162994</v>
      </c>
      <c r="GO23" s="63">
        <f>IFERROR(GO22/GO$7,"")</f>
        <v>-8.1171278142564106E-3</v>
      </c>
      <c r="GP23" s="60">
        <f>IFERROR(GP22/GP$7,"")</f>
        <v>6.5497831406467668E-4</v>
      </c>
      <c r="GQ23" s="61">
        <f>(GO23-GP23)*10000</f>
        <v>-87.721061283210886</v>
      </c>
      <c r="GR23" s="63">
        <f>IFERROR(GR22/GR$7,"")</f>
        <v>3.4586581888527371E-3</v>
      </c>
      <c r="GS23" s="60">
        <f>IFERROR(GS22/GS$7,"")</f>
        <v>8.1525677631483599E-3</v>
      </c>
      <c r="GT23" s="61">
        <f>(GR23-GS23)*10000</f>
        <v>-46.939095742956226</v>
      </c>
      <c r="GV23" s="63">
        <f>IFERROR(GV22/GV$7,"")</f>
        <v>2.3783965694833337E-2</v>
      </c>
      <c r="GW23" s="60">
        <f>IFERROR(GW22/GW$7,"")</f>
        <v>-9.8740673709575202E-3</v>
      </c>
      <c r="GX23" s="61">
        <f>(GV23-GW23)*10000</f>
        <v>336.58033065790858</v>
      </c>
      <c r="GY23" s="63">
        <f>IFERROR(GY22/GY$7,"")</f>
        <v>3.8265894357314582E-2</v>
      </c>
      <c r="GZ23" s="60">
        <f>IFERROR(GZ22/GZ$7,"")</f>
        <v>-5.2017680736105021E-3</v>
      </c>
      <c r="HA23" s="61">
        <f>(GY23-GZ23)*10000</f>
        <v>434.67662430925083</v>
      </c>
      <c r="HB23" s="63">
        <f>IFERROR(HB22/HB$7,"")</f>
        <v>3.5967375283903286E-2</v>
      </c>
      <c r="HC23" s="60">
        <f>IFERROR(HC22/HC$7,"")</f>
        <v>-9.1033944105320813E-3</v>
      </c>
      <c r="HD23" s="61">
        <f>(HB23-HC23)*10000</f>
        <v>450.70769694435364</v>
      </c>
      <c r="HE23" s="63">
        <f>IFERROR(HE22/HE$7,"")</f>
        <v>4.4529794524047123E-2</v>
      </c>
      <c r="HF23" s="60">
        <f>IFERROR(HF22/HF$7,"")</f>
        <v>3.1843433094183048E-2</v>
      </c>
      <c r="HG23" s="61">
        <f>(HE23-HF23)*10000</f>
        <v>126.86361429864075</v>
      </c>
      <c r="HH23" s="63">
        <f>IFERROR(HH22/HH$7,"")</f>
        <v>3.095175365802421E-2</v>
      </c>
      <c r="HI23" s="60">
        <f>IFERROR(HI22/HI$7,"")</f>
        <v>-7.6110943015632879E-3</v>
      </c>
      <c r="HJ23" s="61">
        <f>(HH23-HI23)*10000</f>
        <v>385.62847959587498</v>
      </c>
      <c r="HK23" s="63">
        <f>IFERROR(HK22/HK$7,"")</f>
        <v>3.2650995623562419E-2</v>
      </c>
      <c r="HL23" s="60">
        <f>IFERROR(HL22/HL$7,"")</f>
        <v>-8.1171278142564106E-3</v>
      </c>
      <c r="HM23" s="61">
        <f>(HK23-HL23)*10000</f>
        <v>407.68123437818826</v>
      </c>
      <c r="HN23" s="63">
        <f>IFERROR(HN22/HN$7,"")</f>
        <v>3.6048422953031567E-2</v>
      </c>
      <c r="HO23" s="60">
        <f>IFERROR(HO22/HO$7,"")</f>
        <v>3.4586581888527371E-3</v>
      </c>
      <c r="HP23" s="61">
        <f>(HN23-HO23)*10000</f>
        <v>325.8976476417883</v>
      </c>
      <c r="HR23" s="63">
        <f>IFERROR(HR22/HR$7,"")</f>
        <v>3.9562267656380157E-2</v>
      </c>
      <c r="HS23" s="60">
        <f>IFERROR(HS22/HS$7,"")</f>
        <v>2.3783965694833337E-2</v>
      </c>
      <c r="HT23" s="61">
        <f>(HR23-HS23)*10000</f>
        <v>157.78301961546819</v>
      </c>
      <c r="HU23" s="63">
        <f>IFERROR(HU22/HU$7,"")</f>
        <v>3.8088265884803636E-2</v>
      </c>
      <c r="HV23" s="60">
        <f>IFERROR(HV22/HV$7,"")</f>
        <v>3.8265894357314582E-2</v>
      </c>
      <c r="HW23" s="61">
        <f>(HU23-HV23)*10000</f>
        <v>-1.7762847251094616</v>
      </c>
      <c r="HX23" s="63">
        <f>IFERROR(HX22/HX$7,"")</f>
        <v>3.5967375283903286E-2</v>
      </c>
      <c r="HY23" s="60">
        <f>IFERROR(HY22/HY$7,"")</f>
        <v>-9.1033944105320813E-3</v>
      </c>
      <c r="HZ23" s="61">
        <f>(HX23-HY23)*10000</f>
        <v>450.70769694435364</v>
      </c>
      <c r="IA23" s="63">
        <f>IFERROR(IA22/IA$7,"")</f>
        <v>4.4529794524047123E-2</v>
      </c>
      <c r="IB23" s="60">
        <f>IFERROR(IB22/IB$7,"")</f>
        <v>3.1843433094183048E-2</v>
      </c>
      <c r="IC23" s="61">
        <f>(IA23-IB23)*10000</f>
        <v>126.86361429864075</v>
      </c>
      <c r="ID23" s="63">
        <f>IFERROR(ID22/ID$7,"")</f>
        <v>3.8819294003345405E-2</v>
      </c>
      <c r="IE23" s="60">
        <f>IFERROR(IE22/IE$7,"")</f>
        <v>3.095175365802421E-2</v>
      </c>
      <c r="IF23" s="61">
        <f>(ID23-IE23)*10000</f>
        <v>78.675403453211942</v>
      </c>
      <c r="IG23" s="63">
        <f>IFERROR(IG22/IG$7,"")</f>
        <v>3.2650995623562419E-2</v>
      </c>
      <c r="IH23" s="60">
        <f>IFERROR(IH22/IH$7,"")</f>
        <v>-8.1171278142564106E-3</v>
      </c>
      <c r="II23" s="61">
        <f>(IG23-IH23)*10000</f>
        <v>407.68123437818826</v>
      </c>
      <c r="IJ23" s="63">
        <f>IFERROR(IJ22/IJ$7,"")</f>
        <v>3.6048422953031567E-2</v>
      </c>
      <c r="IK23" s="60">
        <f>IFERROR(IK22/IK$7,"")</f>
        <v>3.4586581888527371E-3</v>
      </c>
      <c r="IL23" s="61">
        <f>(IJ23-IK23)*10000</f>
        <v>325.8976476417883</v>
      </c>
    </row>
    <row r="24" spans="1:246">
      <c r="A24" s="49" t="s">
        <v>96</v>
      </c>
      <c r="B24" s="349" t="s">
        <v>306</v>
      </c>
      <c r="C24" s="349" t="s">
        <v>34</v>
      </c>
      <c r="D24" s="349" t="s">
        <v>701</v>
      </c>
      <c r="E24" s="436"/>
      <c r="F24" s="331">
        <v>141337</v>
      </c>
      <c r="G24" s="331">
        <v>122482</v>
      </c>
      <c r="H24" s="332">
        <f>IF((ABS((F24/G24)-1))&lt;100%,(F24/G24)-1,"N/A")</f>
        <v>0.15394098724710559</v>
      </c>
      <c r="I24" s="331">
        <v>165140</v>
      </c>
      <c r="J24" s="331">
        <v>164213</v>
      </c>
      <c r="K24" s="332">
        <f>IF((ABS((I24/J24)-1))&lt;100%,(I24/J24)-1,"N/A")</f>
        <v>5.6451072692174087E-3</v>
      </c>
      <c r="L24" s="331">
        <v>147239</v>
      </c>
      <c r="M24" s="331">
        <v>171260</v>
      </c>
      <c r="N24" s="332">
        <f>IF((ABS((L24/M24)-1))&lt;100%,(L24/M24)-1,"N/A")</f>
        <v>-0.14026042274903661</v>
      </c>
      <c r="O24" s="331">
        <v>279836</v>
      </c>
      <c r="P24" s="331">
        <v>292592</v>
      </c>
      <c r="Q24" s="332">
        <f>IF((ABS((O24/P24)-1))&lt;100%,(O24/P24)-1,"N/A")</f>
        <v>-4.3596543993000503E-2</v>
      </c>
      <c r="R24" s="331">
        <v>306477</v>
      </c>
      <c r="S24" s="331">
        <v>286695</v>
      </c>
      <c r="T24" s="332">
        <f>IF((ABS((R24/S24)-1))&lt;100%,(R24/S24)-1,"N/A")</f>
        <v>6.900015696123063E-2</v>
      </c>
      <c r="U24" s="331">
        <v>453716</v>
      </c>
      <c r="V24" s="331">
        <v>457956</v>
      </c>
      <c r="W24" s="332">
        <f>IF((ABS((U24/V24)-1))&lt;100%,(U24/V24)-1,"N/A")</f>
        <v>-9.2585313872948216E-3</v>
      </c>
      <c r="X24" s="331">
        <v>733552</v>
      </c>
      <c r="Y24" s="331">
        <v>750548</v>
      </c>
      <c r="Z24" s="332">
        <f>IF((ABS((X24/Y24)-1))&lt;100%,(X24/Y24)-1,"N/A")</f>
        <v>-2.2644787541902689E-2</v>
      </c>
      <c r="AA24" s="350"/>
      <c r="AB24" s="331">
        <v>125632</v>
      </c>
      <c r="AC24" s="331">
        <f t="shared" si="35"/>
        <v>141337</v>
      </c>
      <c r="AD24" s="332">
        <f>IF((ABS((AB24/AC24)-1))&lt;100%,(AB24/AC24)-1,"N/A")</f>
        <v>-0.11111740025612538</v>
      </c>
      <c r="AE24" s="331">
        <v>84919</v>
      </c>
      <c r="AF24" s="331">
        <f t="shared" si="36"/>
        <v>165140</v>
      </c>
      <c r="AG24" s="332">
        <f>IF((ABS((AE24/AF24)-1))&lt;100%,(AE24/AF24)-1,"N/A")</f>
        <v>-0.48577570546203219</v>
      </c>
      <c r="AH24" s="331">
        <v>75996</v>
      </c>
      <c r="AI24" s="331">
        <f t="shared" si="37"/>
        <v>147239</v>
      </c>
      <c r="AJ24" s="332">
        <f>IF((ABS((AH24/AI24)-1))&lt;100%,(AH24/AI24)-1,"N/A")</f>
        <v>-0.48385957524840562</v>
      </c>
      <c r="AK24" s="331">
        <v>207330</v>
      </c>
      <c r="AL24" s="331">
        <f t="shared" si="38"/>
        <v>279836</v>
      </c>
      <c r="AM24" s="332">
        <f>IF((ABS((AK24/AL24)-1))&lt;100%,(AK24/AL24)-1,"N/A")</f>
        <v>-0.25910175960205262</v>
      </c>
      <c r="AN24" s="331">
        <v>210551</v>
      </c>
      <c r="AO24" s="331">
        <f t="shared" si="39"/>
        <v>306477</v>
      </c>
      <c r="AP24" s="332">
        <f>IF((ABS((AN24/AO24)-1))&lt;100%,(AN24/AO24)-1,"N/A")</f>
        <v>-0.31299575498324506</v>
      </c>
      <c r="AQ24" s="331">
        <v>286547</v>
      </c>
      <c r="AR24" s="331">
        <f t="shared" si="40"/>
        <v>453716</v>
      </c>
      <c r="AS24" s="332">
        <f>IF((ABS((AQ24/AR24)-1))&lt;100%,(AQ24/AR24)-1,"N/A")</f>
        <v>-0.3684441368609439</v>
      </c>
      <c r="AT24" s="331">
        <v>493877</v>
      </c>
      <c r="AU24" s="331">
        <f t="shared" si="41"/>
        <v>733552</v>
      </c>
      <c r="AV24" s="332">
        <f>IF((ABS((AT24/AU24)-1))&lt;100%,(AT24/AU24)-1,"N/A")</f>
        <v>-0.32673211987698214</v>
      </c>
      <c r="AW24" s="333"/>
      <c r="AX24" s="331">
        <v>164687</v>
      </c>
      <c r="AY24" s="331">
        <f t="shared" si="42"/>
        <v>125632</v>
      </c>
      <c r="AZ24" s="332">
        <f>IF((ABS((AX24/AY24)-1))&lt;100%,(AX24/AY24)-1,"N/A")</f>
        <v>0.31086825012735608</v>
      </c>
      <c r="BA24" s="331">
        <v>189764</v>
      </c>
      <c r="BB24" s="331">
        <f t="shared" si="43"/>
        <v>84919</v>
      </c>
      <c r="BC24" s="332" t="str">
        <f>IF((ABS((BA24/BB24)-1))&lt;100%,(BA24/BB24)-1,"N/A")</f>
        <v>N/A</v>
      </c>
      <c r="BD24" s="331">
        <v>149306</v>
      </c>
      <c r="BE24" s="331">
        <f t="shared" si="44"/>
        <v>75996</v>
      </c>
      <c r="BF24" s="332">
        <f>IF((ABS((BD24/BE24)-1))&lt;100%,(BD24/BE24)-1,"N/A")</f>
        <v>0.96465603452813298</v>
      </c>
      <c r="BG24" s="335">
        <v>281457</v>
      </c>
      <c r="BH24" s="331">
        <f t="shared" si="45"/>
        <v>207330</v>
      </c>
      <c r="BI24" s="332">
        <f>IF((ABS((BG24/BH24)-1))&lt;100%,(BG24/BH24)-1,"N/A")</f>
        <v>0.35753147156706699</v>
      </c>
      <c r="BJ24" s="331">
        <v>354451</v>
      </c>
      <c r="BK24" s="331">
        <f t="shared" si="46"/>
        <v>210551</v>
      </c>
      <c r="BL24" s="332">
        <f>IF((ABS((BJ24/BK24)-1))&lt;100%,(BJ24/BK24)-1,"N/A")</f>
        <v>0.68344486608945099</v>
      </c>
      <c r="BM24" s="331">
        <v>503757</v>
      </c>
      <c r="BN24" s="331">
        <f t="shared" si="47"/>
        <v>286547</v>
      </c>
      <c r="BO24" s="332">
        <f>IF((ABS((BM24/BN24)-1))&lt;100%,(BM24/BN24)-1,"N/A")</f>
        <v>0.75802573399826212</v>
      </c>
      <c r="BP24" s="331">
        <v>785214</v>
      </c>
      <c r="BQ24" s="331">
        <f t="shared" si="48"/>
        <v>493877</v>
      </c>
      <c r="BR24" s="332">
        <f>IF((ABS((BP24/BQ24)-1))&lt;100%,(BP24/BQ24)-1,"N/A")</f>
        <v>0.58989788955549671</v>
      </c>
      <c r="BS24" s="333"/>
      <c r="BT24" s="335">
        <f t="shared" si="49"/>
        <v>165421</v>
      </c>
      <c r="BU24" s="331">
        <v>164687</v>
      </c>
      <c r="BV24" s="332">
        <f>IF((ABS((BT24/BU24)-1))&lt;100%,(BT24/BU24)-1,"N/A")</f>
        <v>4.4569395277100909E-3</v>
      </c>
      <c r="BW24" s="335">
        <f t="shared" si="50"/>
        <v>167577</v>
      </c>
      <c r="BX24" s="331">
        <v>189764</v>
      </c>
      <c r="BY24" s="332">
        <f>IF((ABS((BW24/BX24)-1))&lt;100%,(BW24/BX24)-1,"N/A")</f>
        <v>-0.1169189098037563</v>
      </c>
      <c r="BZ24" s="335">
        <f t="shared" si="51"/>
        <v>170185</v>
      </c>
      <c r="CA24" s="331">
        <v>149306</v>
      </c>
      <c r="CB24" s="332">
        <f>IF((ABS((BZ24/CA24)-1))&lt;100%,(BZ24/CA24)-1,"N/A")</f>
        <v>0.13984032791716339</v>
      </c>
      <c r="CC24" s="335">
        <f t="shared" si="52"/>
        <v>323509</v>
      </c>
      <c r="CD24" s="331">
        <v>281457</v>
      </c>
      <c r="CE24" s="332">
        <f>IF((ABS((CC24/CD24)-1))&lt;100%,(CC24/CD24)-1,"N/A")</f>
        <v>0.14940825774452215</v>
      </c>
      <c r="CF24" s="335">
        <f t="shared" si="53"/>
        <v>332998</v>
      </c>
      <c r="CG24" s="331">
        <v>354451</v>
      </c>
      <c r="CH24" s="332">
        <f>IF((ABS((CF24/CG24)-1))&lt;100%,(CF24/CG24)-1,"N/A")</f>
        <v>-6.0524585908912631E-2</v>
      </c>
      <c r="CI24" s="335">
        <f t="shared" si="54"/>
        <v>503183</v>
      </c>
      <c r="CJ24" s="331">
        <v>503757</v>
      </c>
      <c r="CK24" s="332">
        <f>IF((ABS((CI24/CJ24)-1))&lt;100%,(CI24/CJ24)-1,"N/A")</f>
        <v>-1.1394382609075659E-3</v>
      </c>
      <c r="CL24" s="335">
        <f t="shared" si="55"/>
        <v>826692</v>
      </c>
      <c r="CM24" s="331">
        <v>785214</v>
      </c>
      <c r="CN24" s="332">
        <f>IF((ABS((CL24/CM24)-1))&lt;100%,(CL24/CM24)-1,"N/A")</f>
        <v>5.2823816182594907E-2</v>
      </c>
      <c r="CO24" s="333"/>
      <c r="CP24" s="335">
        <v>165520</v>
      </c>
      <c r="CQ24" s="331">
        <v>165421</v>
      </c>
      <c r="CR24" s="332">
        <f>IF((ABS((CP24/CQ24)-1))&lt;100%,(CP24/CQ24)-1,"N/A")</f>
        <v>5.984729871055805E-4</v>
      </c>
      <c r="CS24" s="335">
        <v>202325</v>
      </c>
      <c r="CT24" s="331">
        <v>167577</v>
      </c>
      <c r="CU24" s="332">
        <f>IF((ABS((CS24/CT24)-1))&lt;100%,(CS24/CT24)-1,"N/A")</f>
        <v>0.20735542467045009</v>
      </c>
      <c r="CV24" s="335">
        <v>148413</v>
      </c>
      <c r="CW24" s="331">
        <v>170185</v>
      </c>
      <c r="CX24" s="332">
        <f>IF(AND(CV24&lt;0,CW24&lt;0),((CV24-CW24)/CW24),((CV24-CW24)/ABS(CW24)))</f>
        <v>-0.12793136880453623</v>
      </c>
      <c r="CY24" s="335">
        <v>321081</v>
      </c>
      <c r="CZ24" s="331">
        <v>323509</v>
      </c>
      <c r="DA24" s="332">
        <f>IF(AND(CY24&lt;0,CZ24&lt;0),((CY24-CZ24)/CZ24),((CY24-CZ24)/ABS(CZ24)))</f>
        <v>-7.505200782667561E-3</v>
      </c>
      <c r="DB24" s="335">
        <v>367845</v>
      </c>
      <c r="DC24" s="331">
        <v>332998</v>
      </c>
      <c r="DD24" s="332">
        <f>IF((ABS((DB24/DC24)-1))&lt;100%,(DB24/DC24)-1,"N/A")</f>
        <v>0.10464627415179661</v>
      </c>
      <c r="DE24" s="335">
        <v>516258</v>
      </c>
      <c r="DF24" s="331">
        <v>503183</v>
      </c>
      <c r="DG24" s="332">
        <f>IF(AND(DE24&lt;0,DF24&lt;0),((DE24-DF24)/DF24),((DE24-DF24)/ABS(DF24)))</f>
        <v>2.5984582150032891E-2</v>
      </c>
      <c r="DH24" s="335">
        <v>837339</v>
      </c>
      <c r="DI24" s="331">
        <v>826692</v>
      </c>
      <c r="DJ24" s="332">
        <f>IF(AND(DH24&lt;0,DI24&lt;0),((DH24-DI24)/DI24),((DH24-DI24)/ABS(DI24)))</f>
        <v>1.2879040803588277E-2</v>
      </c>
      <c r="DK24" s="333"/>
      <c r="DL24" s="335">
        <v>230140</v>
      </c>
      <c r="DM24" s="331">
        <v>165520</v>
      </c>
      <c r="DN24" s="332">
        <f t="shared" si="221"/>
        <v>0.3904059932334461</v>
      </c>
      <c r="DO24" s="335">
        <v>199270</v>
      </c>
      <c r="DP24" s="331">
        <v>202325</v>
      </c>
      <c r="DQ24" s="332">
        <f t="shared" si="222"/>
        <v>-1.5099468676634129E-2</v>
      </c>
      <c r="DR24" s="335">
        <v>218793</v>
      </c>
      <c r="DS24" s="331">
        <v>148413</v>
      </c>
      <c r="DT24" s="332">
        <f t="shared" si="223"/>
        <v>0.47421721816821977</v>
      </c>
      <c r="DU24" s="335">
        <v>385576</v>
      </c>
      <c r="DV24" s="331">
        <v>321081</v>
      </c>
      <c r="DW24" s="332">
        <f t="shared" si="224"/>
        <v>0.2008683167175884</v>
      </c>
      <c r="DX24" s="335">
        <v>429410</v>
      </c>
      <c r="DY24" s="331">
        <v>367845</v>
      </c>
      <c r="DZ24" s="332">
        <f t="shared" si="225"/>
        <v>0.16736668977422556</v>
      </c>
      <c r="EA24" s="335">
        <v>648203</v>
      </c>
      <c r="EB24" s="331">
        <v>516258</v>
      </c>
      <c r="EC24" s="332">
        <f t="shared" si="226"/>
        <v>0.25557957455380836</v>
      </c>
      <c r="ED24" s="335">
        <v>1033779</v>
      </c>
      <c r="EE24" s="331">
        <v>837339</v>
      </c>
      <c r="EF24" s="332">
        <f t="shared" si="227"/>
        <v>0.23460032316660279</v>
      </c>
      <c r="EG24" s="333"/>
      <c r="EH24" s="335">
        <v>234557</v>
      </c>
      <c r="EI24" s="331">
        <v>230140</v>
      </c>
      <c r="EJ24" s="332">
        <f t="shared" ref="EJ24" si="436">(EH24-EI24)/ABS(EI24)</f>
        <v>1.9192665334144435E-2</v>
      </c>
      <c r="EK24" s="335">
        <v>228155</v>
      </c>
      <c r="EL24" s="331">
        <v>199270</v>
      </c>
      <c r="EM24" s="332">
        <f t="shared" ref="EM24" si="437">(EK24-EL24)/ABS(EL24)</f>
        <v>0.1449540824007628</v>
      </c>
      <c r="EN24" s="335">
        <v>214783</v>
      </c>
      <c r="EO24" s="331">
        <v>218793</v>
      </c>
      <c r="EP24" s="332">
        <f t="shared" ref="EP24" si="438">(EN24-EO24)/ABS(EO24)</f>
        <v>-1.8327825844519707E-2</v>
      </c>
      <c r="EQ24" s="335">
        <v>319067</v>
      </c>
      <c r="ER24" s="331">
        <v>385576</v>
      </c>
      <c r="ES24" s="332">
        <f t="shared" ref="ES24" si="439">(EQ24-ER24)/ABS(ER24)</f>
        <v>-0.17249258252588334</v>
      </c>
      <c r="ET24" s="335">
        <v>462712</v>
      </c>
      <c r="EU24" s="331">
        <v>429410</v>
      </c>
      <c r="EV24" s="332">
        <f t="shared" ref="EV24" si="440">(ET24-EU24)/ABS(EU24)</f>
        <v>7.7552921450362119E-2</v>
      </c>
      <c r="EW24" s="335">
        <v>677495</v>
      </c>
      <c r="EX24" s="331">
        <v>648203</v>
      </c>
      <c r="EY24" s="332">
        <f t="shared" ref="EY24" si="441">(EW24-EX24)/ABS(EX24)</f>
        <v>4.5189547101756704E-2</v>
      </c>
      <c r="EZ24" s="335">
        <v>996562</v>
      </c>
      <c r="FA24" s="331">
        <v>1033779</v>
      </c>
      <c r="FB24" s="332">
        <f t="shared" ref="FB24" si="442">(EZ24-FA24)/ABS(FA24)</f>
        <v>-3.6000924762449225E-2</v>
      </c>
      <c r="FC24" s="333"/>
      <c r="FD24" s="335">
        <v>204243</v>
      </c>
      <c r="FE24" s="331">
        <v>234557</v>
      </c>
      <c r="FF24" s="332">
        <f t="shared" ref="FF24:FF26" si="443">(FD24-FE24)/ABS(FE24)</f>
        <v>-0.12923937465093774</v>
      </c>
      <c r="FG24" s="335">
        <v>200663</v>
      </c>
      <c r="FH24" s="331">
        <v>228155</v>
      </c>
      <c r="FI24" s="332">
        <f t="shared" ref="FI24" si="444">(FG24-FH24)/ABS(FH24)</f>
        <v>-0.12049703052749228</v>
      </c>
      <c r="FJ24" s="335">
        <v>156523</v>
      </c>
      <c r="FK24" s="331">
        <v>214783</v>
      </c>
      <c r="FL24" s="332">
        <f t="shared" ref="FL24" si="445">(FJ24-FK24)/ABS(FK24)</f>
        <v>-0.27125051796464339</v>
      </c>
      <c r="FM24" s="335">
        <v>319005</v>
      </c>
      <c r="FN24" s="331">
        <v>319067</v>
      </c>
      <c r="FO24" s="332">
        <f t="shared" ref="FO24" si="446">(FM24-FN24)/ABS(FN24)</f>
        <v>-1.9431655420334913E-4</v>
      </c>
      <c r="FP24" s="335">
        <v>404906</v>
      </c>
      <c r="FQ24" s="331">
        <v>462712</v>
      </c>
      <c r="FR24" s="332">
        <f t="shared" ref="FR24" si="447">(FP24-FQ24)/ABS(FQ24)</f>
        <v>-0.12492868133958056</v>
      </c>
      <c r="FS24" s="335">
        <v>561429</v>
      </c>
      <c r="FT24" s="331">
        <v>677495</v>
      </c>
      <c r="FU24" s="332">
        <f t="shared" ref="FU24" si="448">(FS24-FT24)/ABS(FT24)</f>
        <v>-0.17131639347891867</v>
      </c>
      <c r="FV24" s="335">
        <v>880434</v>
      </c>
      <c r="FW24" s="331">
        <v>996562</v>
      </c>
      <c r="FX24" s="332">
        <f t="shared" ref="FX24" si="449">(FV24-FW24)/ABS(FW24)</f>
        <v>-0.11652862541417393</v>
      </c>
      <c r="FZ24" s="335">
        <v>144134</v>
      </c>
      <c r="GA24" s="331">
        <v>204243</v>
      </c>
      <c r="GB24" s="332">
        <f t="shared" ref="GB24" si="450">(FZ24-GA24)/ABS(GA24)</f>
        <v>-0.29430139588627274</v>
      </c>
      <c r="GC24" s="335">
        <v>155596</v>
      </c>
      <c r="GD24" s="331">
        <v>200663</v>
      </c>
      <c r="GE24" s="332">
        <f t="shared" ref="GE24" si="451">(GC24-GD24)/ABS(GD24)</f>
        <v>-0.22459048255034561</v>
      </c>
      <c r="GF24" s="335">
        <v>166512</v>
      </c>
      <c r="GG24" s="331">
        <v>156523</v>
      </c>
      <c r="GH24" s="332">
        <f t="shared" ref="GH24" si="452">(GF24-GG24)/ABS(GG24)</f>
        <v>6.3818097020885103E-2</v>
      </c>
      <c r="GI24" s="335">
        <v>427213</v>
      </c>
      <c r="GJ24" s="331">
        <v>319005</v>
      </c>
      <c r="GK24" s="332">
        <f t="shared" ref="GK24" si="453">(GI24-GJ24)/ABS(GJ24)</f>
        <v>0.33920471465964486</v>
      </c>
      <c r="GL24" s="335">
        <v>299730</v>
      </c>
      <c r="GM24" s="331">
        <v>404906</v>
      </c>
      <c r="GN24" s="332">
        <f t="shared" ref="GN24" si="454">(GL24-GM24)/ABS(GM24)</f>
        <v>-0.25975411577007995</v>
      </c>
      <c r="GO24" s="335">
        <v>466242</v>
      </c>
      <c r="GP24" s="331">
        <v>561429</v>
      </c>
      <c r="GQ24" s="332">
        <f t="shared" ref="GQ24" si="455">(GO24-GP24)/ABS(GP24)</f>
        <v>-0.16954414538614856</v>
      </c>
      <c r="GR24" s="335">
        <v>893455</v>
      </c>
      <c r="GS24" s="331">
        <v>880434</v>
      </c>
      <c r="GT24" s="332">
        <f t="shared" ref="GT24" si="456">(GR24-GS24)/ABS(GS24)</f>
        <v>1.4789297096659148E-2</v>
      </c>
      <c r="GV24" s="335">
        <v>184539</v>
      </c>
      <c r="GW24" s="331">
        <v>144134</v>
      </c>
      <c r="GX24" s="332">
        <f t="shared" ref="GX24" si="457">(GV24-GW24)/ABS(GW24)</f>
        <v>0.28032941568262865</v>
      </c>
      <c r="GY24" s="335">
        <v>255641</v>
      </c>
      <c r="GZ24" s="331">
        <v>155596</v>
      </c>
      <c r="HA24" s="332">
        <f t="shared" ref="HA24" si="458">(GY24-GZ24)/ABS(GZ24)</f>
        <v>0.64297925396539757</v>
      </c>
      <c r="HB24" s="335">
        <v>245283</v>
      </c>
      <c r="HC24" s="331">
        <v>166512</v>
      </c>
      <c r="HD24" s="332">
        <f t="shared" ref="HD24" si="459">(HB24-HC24)/ABS(HC24)</f>
        <v>0.47306500432401266</v>
      </c>
      <c r="HE24" s="335">
        <v>421210</v>
      </c>
      <c r="HF24" s="331">
        <v>427213</v>
      </c>
      <c r="HG24" s="332">
        <f t="shared" ref="HG24" si="460">(HE24-HF24)/ABS(HF24)</f>
        <v>-1.4051538693813157E-2</v>
      </c>
      <c r="HH24" s="335">
        <v>440180</v>
      </c>
      <c r="HI24" s="331">
        <v>299730</v>
      </c>
      <c r="HJ24" s="332">
        <f t="shared" ref="HJ24" si="461">(HH24-HI24)/ABS(HI24)</f>
        <v>0.46858839622326759</v>
      </c>
      <c r="HK24" s="335">
        <v>685463</v>
      </c>
      <c r="HL24" s="331">
        <v>466242</v>
      </c>
      <c r="HM24" s="332">
        <f t="shared" ref="HM24" si="462">(HK24-HL24)/ABS(HL24)</f>
        <v>0.47018715602626959</v>
      </c>
      <c r="HN24" s="335">
        <v>1106673</v>
      </c>
      <c r="HO24" s="331">
        <v>893455</v>
      </c>
      <c r="HP24" s="332">
        <f t="shared" ref="HP24" si="463">(HN24-HO24)/ABS(HO24)</f>
        <v>0.23864436373404369</v>
      </c>
      <c r="HR24" s="335">
        <v>210190</v>
      </c>
      <c r="HS24" s="331">
        <v>184539</v>
      </c>
      <c r="HT24" s="332">
        <f t="shared" ref="HT24" si="464">(HR24-HS24)/ABS(HS24)</f>
        <v>0.13900042809379048</v>
      </c>
      <c r="HU24" s="335">
        <v>280637</v>
      </c>
      <c r="HV24" s="331">
        <v>255641</v>
      </c>
      <c r="HW24" s="332">
        <f t="shared" ref="HW24" si="465">(HU24-HV24)/ABS(HV24)</f>
        <v>9.777774300679469E-2</v>
      </c>
      <c r="HX24" s="335">
        <v>245283</v>
      </c>
      <c r="HY24" s="331">
        <v>166512</v>
      </c>
      <c r="HZ24" s="332">
        <f t="shared" ref="HZ24" si="466">(HX24-HY24)/ABS(HY24)</f>
        <v>0.47306500432401266</v>
      </c>
      <c r="IA24" s="335">
        <v>421210</v>
      </c>
      <c r="IB24" s="331">
        <v>427213</v>
      </c>
      <c r="IC24" s="332">
        <f t="shared" ref="IC24" si="467">(IA24-IB24)/ABS(IB24)</f>
        <v>-1.4051538693813157E-2</v>
      </c>
      <c r="ID24" s="335">
        <v>490827</v>
      </c>
      <c r="IE24" s="331">
        <v>440180</v>
      </c>
      <c r="IF24" s="332">
        <f t="shared" ref="IF24" si="468">(ID24-IE24)/ABS(IE24)</f>
        <v>0.11505974828479258</v>
      </c>
      <c r="IG24" s="335">
        <v>685463</v>
      </c>
      <c r="IH24" s="331">
        <v>466242</v>
      </c>
      <c r="II24" s="332">
        <f t="shared" ref="II24" si="469">(IG24-IH24)/ABS(IH24)</f>
        <v>0.47018715602626959</v>
      </c>
      <c r="IJ24" s="335">
        <v>1106673</v>
      </c>
      <c r="IK24" s="331">
        <v>893455</v>
      </c>
      <c r="IL24" s="332">
        <f t="shared" ref="IL24" si="470">(IJ24-IK24)/ABS(IK24)</f>
        <v>0.23864436373404369</v>
      </c>
    </row>
    <row r="25" spans="1:246" s="64" customFormat="1" ht="11.25">
      <c r="A25" s="57" t="s">
        <v>35</v>
      </c>
      <c r="B25" s="59" t="s">
        <v>35</v>
      </c>
      <c r="C25" s="59" t="s">
        <v>251</v>
      </c>
      <c r="D25" s="59" t="s">
        <v>702</v>
      </c>
      <c r="E25" s="431"/>
      <c r="F25" s="60">
        <f>IFERROR(F24/F$7,"")</f>
        <v>5.2030058359277133E-2</v>
      </c>
      <c r="G25" s="60">
        <f>IFERROR(G24/G$7,"")</f>
        <v>4.8221487660571626E-2</v>
      </c>
      <c r="H25" s="61">
        <f>IF((ABS((F25-G25)*10000))&lt;100,(F25-G25)*10000,"N/A")</f>
        <v>38.085706987055076</v>
      </c>
      <c r="I25" s="60">
        <f>IFERROR(I24/I$7,"")</f>
        <v>6.2460593356725484E-2</v>
      </c>
      <c r="J25" s="60">
        <f>IFERROR(J24/J$7,"")</f>
        <v>6.598832396496547E-2</v>
      </c>
      <c r="K25" s="61">
        <f>IF((ABS((I25-J25)*10000))&lt;100,(I25-J25)*10000,"N/A")</f>
        <v>-35.277306082399861</v>
      </c>
      <c r="L25" s="60">
        <f>IFERROR(L24/L$7,"")</f>
        <v>5.3872624259310414E-2</v>
      </c>
      <c r="M25" s="60">
        <f>IFERROR(M24/M$7,"")</f>
        <v>6.9122145522982931E-2</v>
      </c>
      <c r="N25" s="61" t="str">
        <f>IF((ABS((L25-M25)*10000))&lt;100,(L25-M25)*10000,"N/A")</f>
        <v>N/A</v>
      </c>
      <c r="O25" s="60">
        <f>IFERROR(O24/O$7,"")</f>
        <v>8.8183150298580371E-2</v>
      </c>
      <c r="P25" s="60">
        <f>IFERROR(P24/P$7,"")</f>
        <v>9.654573921708702E-2</v>
      </c>
      <c r="Q25" s="61">
        <f>IF((ABS((O25-P25)*10000))&lt;100,(O25-P25)*10000,"N/A")</f>
        <v>-83.625889185066498</v>
      </c>
      <c r="R25" s="60">
        <f>IFERROR(R24/R$7,"")</f>
        <v>5.7174747348870111E-2</v>
      </c>
      <c r="S25" s="60">
        <f>IFERROR(S24/S$7,"")</f>
        <v>5.7029092505506578E-2</v>
      </c>
      <c r="T25" s="61">
        <f>IF((ABS((R25-S25)*10000))&lt;100,(R25-S25)*10000,"N/A")</f>
        <v>1.456548433635338</v>
      </c>
      <c r="U25" s="60">
        <f>IFERROR(U24/U$7,"")</f>
        <v>5.6059646249788875E-2</v>
      </c>
      <c r="V25" s="60">
        <f>IFERROR(V24/V$7,"")</f>
        <v>6.1021632248314216E-2</v>
      </c>
      <c r="W25" s="61">
        <f>IF((ABS((U25-V25)*10000))&lt;100,(U25-V25)*10000,"N/A")</f>
        <v>-49.619859985253406</v>
      </c>
      <c r="X25" s="60">
        <f>IFERROR(X24/X$7,"")</f>
        <v>6.5107389400061291E-2</v>
      </c>
      <c r="Y25" s="60">
        <f>IFERROR(Y24/Y$7,"")</f>
        <v>7.1240450901857821E-2</v>
      </c>
      <c r="Z25" s="61">
        <f>IF((ABS((X25-Y25)*10000))&lt;100,(X25-Y25)*10000,"N/A")</f>
        <v>-61.3306150179653</v>
      </c>
      <c r="AA25" s="146"/>
      <c r="AB25" s="60">
        <f>IFERROR(AB24/AB$7,"")</f>
        <v>4.7414564187722906E-2</v>
      </c>
      <c r="AC25" s="60">
        <f t="shared" si="35"/>
        <v>5.2030058359277133E-2</v>
      </c>
      <c r="AD25" s="61">
        <f>IF((ABS((AB25-AC25)*10000))&lt;100,(AB25-AC25)*10000,"N/A")</f>
        <v>-46.154941715542272</v>
      </c>
      <c r="AE25" s="60">
        <f>IFERROR(AE24/AE$7,"")</f>
        <v>3.2748264229002996E-2</v>
      </c>
      <c r="AF25" s="60">
        <f t="shared" si="36"/>
        <v>6.2460593356725484E-2</v>
      </c>
      <c r="AG25" s="61" t="str">
        <f>IF((ABS((AE25-AF25)*10000))&lt;100,(AE25-AF25)*10000,"N/A")</f>
        <v>N/A</v>
      </c>
      <c r="AH25" s="60">
        <f>IFERROR(AH24/AH$7,"")</f>
        <v>2.8742987854692009E-2</v>
      </c>
      <c r="AI25" s="60">
        <f t="shared" si="37"/>
        <v>5.3872624259310414E-2</v>
      </c>
      <c r="AJ25" s="61" t="str">
        <f>IF((ABS((AH25-AI25)*10000))&lt;100,(AH25-AI25)*10000,"N/A")</f>
        <v>N/A</v>
      </c>
      <c r="AK25" s="60">
        <f>IFERROR(AK24/AK$7,"")</f>
        <v>6.8692350508905847E-2</v>
      </c>
      <c r="AL25" s="60">
        <f t="shared" si="38"/>
        <v>8.8183150298580371E-2</v>
      </c>
      <c r="AM25" s="61" t="str">
        <f>IF((ABS((AK25-AL25)*10000))&lt;100,(AK25-AL25)*10000,"N/A")</f>
        <v>N/A</v>
      </c>
      <c r="AN25" s="60">
        <f>IFERROR(AN24/AN$7,"")</f>
        <v>4.0160534560784507E-2</v>
      </c>
      <c r="AO25" s="60">
        <f t="shared" si="39"/>
        <v>5.7174747348870111E-2</v>
      </c>
      <c r="AP25" s="61" t="str">
        <f>IF((ABS((AN25-AO25)*10000))&lt;100,(AN25-AO25)*10000,"N/A")</f>
        <v>N/A</v>
      </c>
      <c r="AQ25" s="60">
        <f>IFERROR(AQ24/AQ$7,"")</f>
        <v>3.6332857343193962E-2</v>
      </c>
      <c r="AR25" s="60">
        <f t="shared" si="40"/>
        <v>5.6059646249788875E-2</v>
      </c>
      <c r="AS25" s="61" t="str">
        <f>IF((ABS((AQ25-AR25)*10000))&lt;100,(AQ25-AR25)*10000,"N/A")</f>
        <v>N/A</v>
      </c>
      <c r="AT25" s="60">
        <f>IFERROR(AT24/AT$7,"")</f>
        <v>4.5289216152872847E-2</v>
      </c>
      <c r="AU25" s="60">
        <f t="shared" si="41"/>
        <v>6.5107389400061291E-2</v>
      </c>
      <c r="AV25" s="61" t="str">
        <f>IF((ABS((AT25-AU25)*10000))&lt;100,(AT25-AU25)*10000,"N/A")</f>
        <v>N/A</v>
      </c>
      <c r="AW25" s="62"/>
      <c r="AX25" s="60">
        <f>IFERROR(AX24/AX$7,"")</f>
        <v>6.2114745967597453E-2</v>
      </c>
      <c r="AY25" s="60">
        <f t="shared" si="42"/>
        <v>4.7414564187722906E-2</v>
      </c>
      <c r="AZ25" s="61" t="str">
        <f>IF((ABS((AX25-AY25)*10000))&lt;100,(AX25-AY25)*10000,"N/A")</f>
        <v>N/A</v>
      </c>
      <c r="BA25" s="60">
        <f>IFERROR(BA24/BA$7,"")</f>
        <v>7.203156932588739E-2</v>
      </c>
      <c r="BB25" s="60">
        <f t="shared" si="43"/>
        <v>3.2748264229002996E-2</v>
      </c>
      <c r="BC25" s="61" t="str">
        <f>IF((ABS((BA25-BB25)*10000))&lt;100,(BA25-BB25)*10000,"N/A")</f>
        <v>N/A</v>
      </c>
      <c r="BD25" s="60">
        <f>IFERROR(BD24/BD$7,"")</f>
        <v>5.62095927434186E-2</v>
      </c>
      <c r="BE25" s="60">
        <f t="shared" si="44"/>
        <v>2.8742987854692009E-2</v>
      </c>
      <c r="BF25" s="61" t="str">
        <f>IF((ABS((BD25-BE25)*10000))&lt;100,(BD25-BE25)*10000,"N/A")</f>
        <v>N/A</v>
      </c>
      <c r="BG25" s="63">
        <f>IFERROR(BG24/BG$7,"")</f>
        <v>9.1408645428690857E-2</v>
      </c>
      <c r="BH25" s="60">
        <f t="shared" si="45"/>
        <v>6.8692350508905847E-2</v>
      </c>
      <c r="BI25" s="61" t="str">
        <f>IF((ABS((BG25-BH25)*10000))&lt;100,(BG25-BH25)*10000,"N/A")</f>
        <v>N/A</v>
      </c>
      <c r="BJ25" s="60">
        <f>IFERROR(BJ24/BJ$7,"")</f>
        <v>6.7057324059918377E-2</v>
      </c>
      <c r="BK25" s="60">
        <f t="shared" si="46"/>
        <v>4.0160534560784507E-2</v>
      </c>
      <c r="BL25" s="61" t="str">
        <f>IF((ABS((BJ25-BK25)*10000))&lt;100,(BJ25-BK25)*10000,"N/A")</f>
        <v>N/A</v>
      </c>
      <c r="BM25" s="60">
        <f>IFERROR(BM24/BM$7,"")</f>
        <v>6.3429265170054802E-2</v>
      </c>
      <c r="BN25" s="60">
        <f t="shared" si="47"/>
        <v>3.6332857343193962E-2</v>
      </c>
      <c r="BO25" s="61" t="str">
        <f>IF((ABS((BM25-BN25)*10000))&lt;100,(BM25-BN25)*10000,"N/A")</f>
        <v>N/A</v>
      </c>
      <c r="BP25" s="60">
        <f>IFERROR(BP24/BP$7,"")</f>
        <v>7.1246201049165986E-2</v>
      </c>
      <c r="BQ25" s="60">
        <f t="shared" si="48"/>
        <v>4.5289216152872847E-2</v>
      </c>
      <c r="BR25" s="61" t="str">
        <f>IF((ABS((BP25-BQ25)*10000))&lt;100,(BP25-BQ25)*10000,"N/A")</f>
        <v>N/A</v>
      </c>
      <c r="BS25" s="62"/>
      <c r="BT25" s="63">
        <f t="shared" si="49"/>
        <v>6.0575356210382923E-2</v>
      </c>
      <c r="BU25" s="60">
        <f>IFERROR(BU24/BU$7,"")</f>
        <v>6.2114745967597453E-2</v>
      </c>
      <c r="BV25" s="61">
        <f>IF((ABS((BT25-BU25)*10000))&lt;100,(BT25-BU25)*10000,"N/A")</f>
        <v>-15.393897572145294</v>
      </c>
      <c r="BW25" s="63">
        <f t="shared" si="50"/>
        <v>6.1922079803241083E-2</v>
      </c>
      <c r="BX25" s="60">
        <f>IFERROR(BX24/BX$7,"")</f>
        <v>7.203156932588739E-2</v>
      </c>
      <c r="BY25" s="61">
        <f>IF((ABS((BW25-BX25)*10000))&lt;1000,(BW25-BX25)*10000,"N/A")</f>
        <v>-101.09489522646308</v>
      </c>
      <c r="BZ25" s="63">
        <f t="shared" si="51"/>
        <v>6.0973468829134556E-2</v>
      </c>
      <c r="CA25" s="60">
        <f>IFERROR(CA24/CA$7,"")</f>
        <v>5.62095927434186E-2</v>
      </c>
      <c r="CB25" s="61">
        <f>IF((ABS((BZ25-CA25)*10000))&lt;1000,(BZ25-CA25)*10000,"N/A")</f>
        <v>47.638760857159554</v>
      </c>
      <c r="CC25" s="63">
        <f t="shared" si="52"/>
        <v>9.9356153184191665E-2</v>
      </c>
      <c r="CD25" s="60">
        <f>IFERROR(CD24/CD$7,"")</f>
        <v>9.1408645428690857E-2</v>
      </c>
      <c r="CE25" s="61">
        <f>IF((ABS((CC25-CD25)*10000))&lt;1000,(CC25-CD25)*10000,"N/A")</f>
        <v>79.47507755500807</v>
      </c>
      <c r="CF25" s="63">
        <f t="shared" si="53"/>
        <v>6.1245674613202732E-2</v>
      </c>
      <c r="CG25" s="60">
        <f>IFERROR(CG24/CG$7,"")</f>
        <v>6.7057324059918377E-2</v>
      </c>
      <c r="CH25" s="61">
        <f>IF((ABS((CF25-CG25)*10000))&lt;1000,(CF25-CG25)*10000,"N/A")</f>
        <v>-58.116494467156457</v>
      </c>
      <c r="CI25" s="63">
        <f t="shared" si="54"/>
        <v>6.1153338426376158E-2</v>
      </c>
      <c r="CJ25" s="60">
        <f>IFERROR(CJ24/CJ$7,"")</f>
        <v>6.3429265170054802E-2</v>
      </c>
      <c r="CK25" s="61">
        <f>IF((ABS((CI25-CJ25)*10000))&lt;1000,(CI25-CJ25)*10000,"N/A")</f>
        <v>-22.759267436786441</v>
      </c>
      <c r="CL25" s="63">
        <f t="shared" si="55"/>
        <v>7.1984710915937902E-2</v>
      </c>
      <c r="CM25" s="60">
        <f>IFERROR(CM24/CM$7,"")</f>
        <v>7.1246201049165986E-2</v>
      </c>
      <c r="CN25" s="61">
        <f>IF((ABS((CL25-CM25)*10000))&lt;1000,(CL25-CM25)*10000,"N/A")</f>
        <v>7.3850986677191646</v>
      </c>
      <c r="CO25" s="62"/>
      <c r="CP25" s="63">
        <f>IFERROR(CP24/CP$7,"")</f>
        <v>5.5371063400737365E-2</v>
      </c>
      <c r="CQ25" s="60">
        <f>IFERROR(CQ24/CQ$7,"")</f>
        <v>6.0575356210382923E-2</v>
      </c>
      <c r="CR25" s="61">
        <f>IF((ABS((CP25-CQ25)*10000))&lt;1000,(CP25-CQ25)*10000,"N/A")</f>
        <v>-52.042928096455583</v>
      </c>
      <c r="CS25" s="63">
        <f>IFERROR(CS24/CS$7,"")</f>
        <v>7.228404727785763E-2</v>
      </c>
      <c r="CT25" s="60">
        <f>IFERROR(CT24/CT$7,"")</f>
        <v>6.1922079803241083E-2</v>
      </c>
      <c r="CU25" s="61">
        <f>IF((ABS((CS25-CT25)*10000))&lt;1000,(CS25-CT25)*10000,"N/A")</f>
        <v>103.61967474616547</v>
      </c>
      <c r="CV25" s="63">
        <f>IFERROR(CV24/CV$7,"")</f>
        <v>5.4036292168009023E-2</v>
      </c>
      <c r="CW25" s="60">
        <f>IFERROR(CW24/CW$7,"")</f>
        <v>6.0973468829134556E-2</v>
      </c>
      <c r="CX25" s="61">
        <f>(CV25-CW25)*10000</f>
        <v>-69.371766611255325</v>
      </c>
      <c r="CY25" s="63">
        <f>IFERROR(CY24/CY$7,"")</f>
        <v>9.3678363977297632E-2</v>
      </c>
      <c r="CZ25" s="60">
        <f>IFERROR(CZ24/CZ$7,"")</f>
        <v>9.9356153184191665E-2</v>
      </c>
      <c r="DA25" s="61">
        <f>(CY25-CZ25)*10000</f>
        <v>-56.777892068940325</v>
      </c>
      <c r="DB25" s="63">
        <f>IFERROR(DB24/DB$7,"")</f>
        <v>6.3549593197604698E-2</v>
      </c>
      <c r="DC25" s="60">
        <f>IFERROR(DC24/DC$7,"")</f>
        <v>6.1245674613202732E-2</v>
      </c>
      <c r="DD25" s="61">
        <f>IF((ABS((DB25-DC25)*10000))&lt;1000,(DB25-DC25)*10000,"N/A")</f>
        <v>23.039185844019663</v>
      </c>
      <c r="DE25" s="63">
        <f>IFERROR(DE24/DE$7,"")</f>
        <v>6.0488183926221614E-2</v>
      </c>
      <c r="DF25" s="60">
        <f>IFERROR(DF24/DF$7,"")</f>
        <v>6.1153338426376158E-2</v>
      </c>
      <c r="DG25" s="61">
        <f>(DE25-DF25)*10000</f>
        <v>-6.6515450015454389</v>
      </c>
      <c r="DH25" s="63">
        <f>IFERROR(DH24/DH$7,"")</f>
        <v>6.9997926827025478E-2</v>
      </c>
      <c r="DI25" s="60">
        <f>IFERROR(DI24/DI$7,"")</f>
        <v>7.1984710915937902E-2</v>
      </c>
      <c r="DJ25" s="61">
        <f>(DH25-DI25)*10000</f>
        <v>-19.867840889124246</v>
      </c>
      <c r="DK25" s="62"/>
      <c r="DL25" s="63">
        <f>IFERROR(DL24/DL$7,"")</f>
        <v>7.9099121021586422E-2</v>
      </c>
      <c r="DM25" s="60">
        <f>IFERROR(DM24/DM$7,"")</f>
        <v>5.5371063400737365E-2</v>
      </c>
      <c r="DN25" s="61">
        <f>(DL25-DM25)*10000</f>
        <v>237.28057620849057</v>
      </c>
      <c r="DO25" s="63">
        <f>IFERROR(DO24/DO$7,"")</f>
        <v>7.235018841837848E-2</v>
      </c>
      <c r="DP25" s="60">
        <f>IFERROR(DP24/DP$7,"")</f>
        <v>7.228404727785763E-2</v>
      </c>
      <c r="DQ25" s="61">
        <f>(DO25-DP25)*10000</f>
        <v>0.66141140520850628</v>
      </c>
      <c r="DR25" s="63">
        <f>IFERROR(DR24/DR$7,"")</f>
        <v>6.9702274475822446E-2</v>
      </c>
      <c r="DS25" s="60">
        <f>IFERROR(DS24/DS$7,"")</f>
        <v>5.4036292168009023E-2</v>
      </c>
      <c r="DT25" s="61">
        <f>(DR25-DS25)*10000</f>
        <v>156.65982307813422</v>
      </c>
      <c r="DU25" s="63">
        <f>IFERROR(DU24/DU$7,"")</f>
        <v>9.7204196981843669E-2</v>
      </c>
      <c r="DV25" s="60">
        <f>IFERROR(DV24/DV$7,"")</f>
        <v>9.3678363977297632E-2</v>
      </c>
      <c r="DW25" s="61">
        <f>(DU25-DV25)*10000</f>
        <v>35.258330045460362</v>
      </c>
      <c r="DX25" s="63">
        <f>IFERROR(DX24/DX$7,"")</f>
        <v>7.5817165178520191E-2</v>
      </c>
      <c r="DY25" s="60">
        <f>IFERROR(DY24/DY$7,"")</f>
        <v>6.3549593197604698E-2</v>
      </c>
      <c r="DZ25" s="61">
        <f>(DX25-DY25)*10000</f>
        <v>122.67571980915493</v>
      </c>
      <c r="EA25" s="63">
        <f>IFERROR(EA24/EA$7,"")</f>
        <v>7.363665466204658E-2</v>
      </c>
      <c r="EB25" s="60">
        <f>IFERROR(EB24/EB$7,"")</f>
        <v>6.0488183926221614E-2</v>
      </c>
      <c r="EC25" s="61">
        <f>(EA25-EB25)*10000</f>
        <v>131.48470735824966</v>
      </c>
      <c r="ED25" s="63">
        <f>IFERROR(ED24/ED$7,"")</f>
        <v>8.0957637574003191E-2</v>
      </c>
      <c r="EE25" s="60">
        <f>IFERROR(EE24/EE$7,"")</f>
        <v>6.9997926827025478E-2</v>
      </c>
      <c r="EF25" s="61">
        <f>(ED25-EE25)*10000</f>
        <v>109.59710746977713</v>
      </c>
      <c r="EG25" s="62"/>
      <c r="EH25" s="63">
        <f>IFERROR(EH24/EH$7,"")</f>
        <v>6.7948834938940578E-2</v>
      </c>
      <c r="EI25" s="60">
        <f>IFERROR(EI24/EI$7,"")</f>
        <v>7.9099121021586422E-2</v>
      </c>
      <c r="EJ25" s="61">
        <f>(EH25-EI25)*10000</f>
        <v>-111.50286082645844</v>
      </c>
      <c r="EK25" s="63">
        <f>IFERROR(EK24/EK$7,"")</f>
        <v>6.5632279730354043E-2</v>
      </c>
      <c r="EL25" s="60">
        <f>IFERROR(EL24/EL$7,"")</f>
        <v>7.235018841837848E-2</v>
      </c>
      <c r="EM25" s="61">
        <f>(EK25-EL25)*10000</f>
        <v>-67.17908688024437</v>
      </c>
      <c r="EN25" s="63">
        <f>IFERROR(EN24/EN$7,"")</f>
        <v>5.9269612537011948E-2</v>
      </c>
      <c r="EO25" s="60">
        <f>IFERROR(EO24/EO$7,"")</f>
        <v>6.9702274475822446E-2</v>
      </c>
      <c r="EP25" s="61">
        <f>(EN25-EO25)*10000</f>
        <v>-104.32661938810497</v>
      </c>
      <c r="EQ25" s="63">
        <f>IFERROR(EQ24/EQ$7,"")</f>
        <v>7.2454793388242081E-2</v>
      </c>
      <c r="ER25" s="60">
        <f>IFERROR(ER24/ER$7,"")</f>
        <v>9.7204196981843669E-2</v>
      </c>
      <c r="ES25" s="61">
        <f>(EQ25-ER25)*10000</f>
        <v>-247.49403593601588</v>
      </c>
      <c r="ET25" s="63">
        <f>IFERROR(ET24/ET$7,"")</f>
        <v>6.6786495303921195E-2</v>
      </c>
      <c r="EU25" s="60">
        <f>IFERROR(EU24/EU$7,"")</f>
        <v>7.5817165178520191E-2</v>
      </c>
      <c r="EV25" s="61">
        <f>(ET25-EU25)*10000</f>
        <v>-90.306698745989962</v>
      </c>
      <c r="EW25" s="63">
        <f>IFERROR(EW24/EW$7,"")</f>
        <v>6.4205017088137417E-2</v>
      </c>
      <c r="EX25" s="60">
        <f>IFERROR(EX24/EX$7,"")</f>
        <v>7.363665466204658E-2</v>
      </c>
      <c r="EY25" s="61">
        <f>(EW25-EX25)*10000</f>
        <v>-94.316375739091626</v>
      </c>
      <c r="EZ25" s="63">
        <f>IFERROR(EZ24/EZ$7,"")</f>
        <v>6.6634139550688504E-2</v>
      </c>
      <c r="FA25" s="60">
        <f>IFERROR(FA24/FA$7,"")</f>
        <v>8.0957637574003191E-2</v>
      </c>
      <c r="FB25" s="61">
        <f>(EZ25-FA25)*10000</f>
        <v>-143.23498023314687</v>
      </c>
      <c r="FC25" s="62"/>
      <c r="FD25" s="63">
        <f>IFERROR(FD24/FD$7,"")</f>
        <v>5.463520355754909E-2</v>
      </c>
      <c r="FE25" s="60">
        <f>IFERROR(FE24/FE$7,"")</f>
        <v>6.7948834938940578E-2</v>
      </c>
      <c r="FF25" s="61">
        <f>(FD25-FE25)*10000</f>
        <v>-133.13631381391488</v>
      </c>
      <c r="FG25" s="63">
        <f>IFERROR(FG24/FG$7,"")</f>
        <v>5.557380354430716E-2</v>
      </c>
      <c r="FH25" s="60">
        <f>IFERROR(FH24/FH$7,"")</f>
        <v>6.5632279730354043E-2</v>
      </c>
      <c r="FI25" s="61">
        <f>(FG25-FH25)*10000</f>
        <v>-100.58476186046883</v>
      </c>
      <c r="FJ25" s="63">
        <f>IFERROR(FJ24/FJ$7,"")</f>
        <v>4.2093161471457502E-2</v>
      </c>
      <c r="FK25" s="60">
        <f>IFERROR(FK24/FK$7,"")</f>
        <v>5.9269612537011948E-2</v>
      </c>
      <c r="FL25" s="61">
        <f>(FJ25-FK25)*10000</f>
        <v>-171.76451065554446</v>
      </c>
      <c r="FM25" s="63">
        <f>IFERROR(FM24/FM$7,"")</f>
        <v>7.2708255744887818E-2</v>
      </c>
      <c r="FN25" s="60">
        <f>IFERROR(FN24/FN$7,"")</f>
        <v>7.2454793388242081E-2</v>
      </c>
      <c r="FO25" s="61">
        <f>(FM25-FN25)*10000</f>
        <v>2.5346235664573671</v>
      </c>
      <c r="FP25" s="63">
        <f>IFERROR(FP24/FP$7,"")</f>
        <v>5.5096358006447632E-2</v>
      </c>
      <c r="FQ25" s="60">
        <f>IFERROR(FQ24/FQ$7,"")</f>
        <v>6.6786495303921195E-2</v>
      </c>
      <c r="FR25" s="61">
        <f>(FP25-FQ25)*10000</f>
        <v>-116.90137297473562</v>
      </c>
      <c r="FS25" s="63">
        <f>IFERROR(FS24/FS$7,"")</f>
        <v>5.0727523780799748E-2</v>
      </c>
      <c r="FT25" s="60">
        <f>IFERROR(FT24/FT$7,"")</f>
        <v>6.4205017088137417E-2</v>
      </c>
      <c r="FU25" s="61">
        <f>(FS25-FT25)*10000</f>
        <v>-134.7749330733767</v>
      </c>
      <c r="FV25" s="63">
        <f>IFERROR(FV24/FV$7,"")</f>
        <v>5.6967553818153958E-2</v>
      </c>
      <c r="FW25" s="60">
        <f>IFERROR(FW24/FW$7,"")</f>
        <v>6.6634139550688504E-2</v>
      </c>
      <c r="FX25" s="61">
        <f>(FV25-FW25)*10000</f>
        <v>-96.665857325345456</v>
      </c>
      <c r="FZ25" s="63">
        <f>IFERROR(FZ24/FZ$7,"")</f>
        <v>3.7587851634724966E-2</v>
      </c>
      <c r="GA25" s="60">
        <f>IFERROR(GA24/GA$7,"")</f>
        <v>5.463520355754909E-2</v>
      </c>
      <c r="GB25" s="61">
        <f>(FZ25-GA25)*10000</f>
        <v>-170.47351922824126</v>
      </c>
      <c r="GC25" s="63">
        <f>IFERROR(GC24/GC$7,"")</f>
        <v>4.3201190562129684E-2</v>
      </c>
      <c r="GD25" s="60">
        <f>IFERROR(GD24/GD$7,"")</f>
        <v>5.557380354430716E-2</v>
      </c>
      <c r="GE25" s="61">
        <f>(GC25-GD25)*10000</f>
        <v>-123.72612982177476</v>
      </c>
      <c r="GF25" s="63">
        <f>IFERROR(GF24/GF$7,"")</f>
        <v>4.364219647270659E-2</v>
      </c>
      <c r="GG25" s="60">
        <f>IFERROR(GG24/GG$7,"")</f>
        <v>4.2093161471457502E-2</v>
      </c>
      <c r="GH25" s="61">
        <f>(GF25-GG25)*10000</f>
        <v>15.490350012490882</v>
      </c>
      <c r="GI25" s="63">
        <f>IFERROR(GI24/GI$7,"")</f>
        <v>9.3102983105766091E-2</v>
      </c>
      <c r="GJ25" s="60">
        <f>IFERROR(GJ24/GJ$7,"")</f>
        <v>7.2708255744887818E-2</v>
      </c>
      <c r="GK25" s="61">
        <f>(GI25-GJ25)*10000</f>
        <v>203.94727360878272</v>
      </c>
      <c r="GL25" s="63">
        <f>IFERROR(GL24/GL$7,"")</f>
        <v>4.0306606152294505E-2</v>
      </c>
      <c r="GM25" s="60">
        <f>IFERROR(GM24/GM$7,"")</f>
        <v>5.5096358006447632E-2</v>
      </c>
      <c r="GN25" s="61">
        <f>(GL25-GM25)*10000</f>
        <v>-147.89751854153127</v>
      </c>
      <c r="GO25" s="63">
        <f>IFERROR(GO24/GO$7,"")</f>
        <v>4.1437692638584239E-2</v>
      </c>
      <c r="GP25" s="60">
        <f>IFERROR(GP24/GP$7,"")</f>
        <v>5.0727523780799748E-2</v>
      </c>
      <c r="GQ25" s="61">
        <f>(GO25-GP25)*10000</f>
        <v>-92.898311422155089</v>
      </c>
      <c r="GR25" s="63">
        <f>IFERROR(GR24/GR$7,"")</f>
        <v>5.640410783998507E-2</v>
      </c>
      <c r="GS25" s="60">
        <f>IFERROR(GS24/GS$7,"")</f>
        <v>5.6967553818153958E-2</v>
      </c>
      <c r="GT25" s="61">
        <f>(GR25-GS25)*10000</f>
        <v>-5.6344597816888884</v>
      </c>
      <c r="GV25" s="63">
        <f>IFERROR(GV24/GV$7,"")</f>
        <v>4.7119813256023803E-2</v>
      </c>
      <c r="GW25" s="60">
        <f>IFERROR(GW24/GW$7,"")</f>
        <v>3.7587851634724966E-2</v>
      </c>
      <c r="GX25" s="61">
        <f>(GV25-GW25)*10000</f>
        <v>95.319616212988379</v>
      </c>
      <c r="GY25" s="63">
        <f>IFERROR(GY24/GY$7,"")</f>
        <v>6.6607643069473713E-2</v>
      </c>
      <c r="GZ25" s="60">
        <f>IFERROR(GZ24/GZ$7,"")</f>
        <v>4.3201190562129684E-2</v>
      </c>
      <c r="HA25" s="61">
        <f>(GY25-GZ25)*10000</f>
        <v>234.06452507344028</v>
      </c>
      <c r="HB25" s="63">
        <f>IFERROR(HB24/HB$7,"")</f>
        <v>6.1734618885005074E-2</v>
      </c>
      <c r="HC25" s="60">
        <f>IFERROR(HC24/HC$7,"")</f>
        <v>4.364219647270659E-2</v>
      </c>
      <c r="HD25" s="61">
        <f>(HB25-HC25)*10000</f>
        <v>180.92422412298484</v>
      </c>
      <c r="HE25" s="63">
        <f>IFERROR(HE24/HE$7,"")</f>
        <v>8.9661576030870785E-2</v>
      </c>
      <c r="HF25" s="60">
        <f>IFERROR(HF24/HF$7,"")</f>
        <v>9.3102983105766091E-2</v>
      </c>
      <c r="HG25" s="61">
        <f>(HE25-HF25)*10000</f>
        <v>-34.414070748953058</v>
      </c>
      <c r="HH25" s="63">
        <f>IFERROR(HH24/HH$7,"")</f>
        <v>5.6765257258758299E-2</v>
      </c>
      <c r="HI25" s="60">
        <f>IFERROR(HI24/HI$7,"")</f>
        <v>4.0306606152294505E-2</v>
      </c>
      <c r="HJ25" s="61">
        <f>(HH25-HI25)*10000</f>
        <v>164.58651106463793</v>
      </c>
      <c r="HK25" s="63">
        <f>IFERROR(HK24/HK$7,"")</f>
        <v>5.8448826803495182E-2</v>
      </c>
      <c r="HL25" s="60">
        <f>IFERROR(HL24/HL$7,"")</f>
        <v>4.1437692638584239E-2</v>
      </c>
      <c r="HM25" s="61">
        <f>(HK25-HL25)*10000</f>
        <v>170.11134164910942</v>
      </c>
      <c r="HN25" s="63">
        <f>IFERROR(HN24/HN$7,"")</f>
        <v>6.7375911784168269E-2</v>
      </c>
      <c r="HO25" s="60">
        <f>IFERROR(HO24/HO$7,"")</f>
        <v>5.640410783998507E-2</v>
      </c>
      <c r="HP25" s="61">
        <f>(HN25-HO25)*10000</f>
        <v>109.71803944183199</v>
      </c>
      <c r="HR25" s="63">
        <f>IFERROR(HR24/HR$7,"")</f>
        <v>5.2095532186631828E-2</v>
      </c>
      <c r="HS25" s="60">
        <f>IFERROR(HS24/HS$7,"")</f>
        <v>4.7119813256023803E-2</v>
      </c>
      <c r="HT25" s="61">
        <f>(HR25-HS25)*10000</f>
        <v>49.757189306080249</v>
      </c>
      <c r="HU25" s="63">
        <f>IFERROR(HU24/HU$7,"")</f>
        <v>6.8437482700841559E-2</v>
      </c>
      <c r="HV25" s="60">
        <f>IFERROR(HV24/HV$7,"")</f>
        <v>6.6607643069473713E-2</v>
      </c>
      <c r="HW25" s="61">
        <f>(HU25-HV25)*10000</f>
        <v>18.298396313678467</v>
      </c>
      <c r="HX25" s="63">
        <f>IFERROR(HX24/HX$7,"")</f>
        <v>6.1734618885005074E-2</v>
      </c>
      <c r="HY25" s="60">
        <f>IFERROR(HY24/HY$7,"")</f>
        <v>4.364219647270659E-2</v>
      </c>
      <c r="HZ25" s="61">
        <f>(HX25-HY25)*10000</f>
        <v>180.92422412298484</v>
      </c>
      <c r="IA25" s="63">
        <f>IFERROR(IA24/IA$7,"")</f>
        <v>8.9661576030870785E-2</v>
      </c>
      <c r="IB25" s="60">
        <f>IFERROR(IB24/IB$7,"")</f>
        <v>9.3102983105766091E-2</v>
      </c>
      <c r="IC25" s="61">
        <f>(IA25-IB25)*10000</f>
        <v>-34.414070748953058</v>
      </c>
      <c r="ID25" s="63">
        <f>IFERROR(ID24/ID$7,"")</f>
        <v>6.0332726269695561E-2</v>
      </c>
      <c r="IE25" s="60">
        <f>IFERROR(IE24/IE$7,"")</f>
        <v>5.6765257258758299E-2</v>
      </c>
      <c r="IF25" s="61">
        <f>(ID25-IE25)*10000</f>
        <v>35.674690109372619</v>
      </c>
      <c r="IG25" s="63">
        <f>IFERROR(IG24/IG$7,"")</f>
        <v>5.8448826803495182E-2</v>
      </c>
      <c r="IH25" s="60">
        <f>IFERROR(IH24/IH$7,"")</f>
        <v>4.1437692638584239E-2</v>
      </c>
      <c r="II25" s="61">
        <f>(IG25-IH25)*10000</f>
        <v>170.11134164910942</v>
      </c>
      <c r="IJ25" s="63">
        <f>IFERROR(IJ24/IJ$7,"")</f>
        <v>6.7375911784168269E-2</v>
      </c>
      <c r="IK25" s="60">
        <f>IFERROR(IK24/IK$7,"")</f>
        <v>5.640410783998507E-2</v>
      </c>
      <c r="IL25" s="61">
        <f>(IJ25-IK25)*10000</f>
        <v>109.71803944183199</v>
      </c>
    </row>
    <row r="26" spans="1:246" hidden="1" outlineLevel="1">
      <c r="A26" s="49" t="s">
        <v>379</v>
      </c>
      <c r="B26" s="74" t="s">
        <v>36</v>
      </c>
      <c r="C26" s="75" t="s">
        <v>36</v>
      </c>
      <c r="D26" s="75" t="s">
        <v>36</v>
      </c>
      <c r="E26" s="436"/>
      <c r="F26" s="331"/>
      <c r="G26" s="331"/>
      <c r="H26" s="332"/>
      <c r="I26" s="331"/>
      <c r="J26" s="331"/>
      <c r="K26" s="332"/>
      <c r="L26" s="331"/>
      <c r="M26" s="331"/>
      <c r="N26" s="332"/>
      <c r="O26" s="331"/>
      <c r="P26" s="331"/>
      <c r="Q26" s="332"/>
      <c r="R26" s="331"/>
      <c r="S26" s="331"/>
      <c r="T26" s="332"/>
      <c r="U26" s="331"/>
      <c r="V26" s="331"/>
      <c r="W26" s="332"/>
      <c r="X26" s="331"/>
      <c r="Y26" s="331"/>
      <c r="Z26" s="332"/>
      <c r="AA26" s="350"/>
      <c r="AB26" s="331"/>
      <c r="AC26" s="331"/>
      <c r="AD26" s="332"/>
      <c r="AE26" s="331"/>
      <c r="AF26" s="331"/>
      <c r="AG26" s="332"/>
      <c r="AH26" s="331"/>
      <c r="AI26" s="331"/>
      <c r="AJ26" s="332"/>
      <c r="AK26" s="331"/>
      <c r="AL26" s="331"/>
      <c r="AM26" s="332"/>
      <c r="AN26" s="331"/>
      <c r="AO26" s="331"/>
      <c r="AP26" s="332"/>
      <c r="AQ26" s="331"/>
      <c r="AR26" s="331"/>
      <c r="AS26" s="332"/>
      <c r="AT26" s="331"/>
      <c r="AU26" s="331"/>
      <c r="AV26" s="332"/>
      <c r="AW26" s="333"/>
      <c r="AX26" s="331"/>
      <c r="AY26" s="331"/>
      <c r="AZ26" s="332"/>
      <c r="BA26" s="331"/>
      <c r="BB26" s="331"/>
      <c r="BC26" s="332"/>
      <c r="BD26" s="331"/>
      <c r="BE26" s="331"/>
      <c r="BF26" s="332"/>
      <c r="BG26" s="335"/>
      <c r="BH26" s="331"/>
      <c r="BI26" s="332"/>
      <c r="BJ26" s="331"/>
      <c r="BK26" s="331"/>
      <c r="BL26" s="332"/>
      <c r="BM26" s="331"/>
      <c r="BN26" s="331"/>
      <c r="BO26" s="332"/>
      <c r="BP26" s="331"/>
      <c r="BQ26" s="331"/>
      <c r="BR26" s="332"/>
      <c r="BS26" s="333"/>
      <c r="BT26" s="335"/>
      <c r="BU26" s="331"/>
      <c r="BV26" s="332"/>
      <c r="BW26" s="335"/>
      <c r="BX26" s="331"/>
      <c r="BY26" s="332"/>
      <c r="BZ26" s="335"/>
      <c r="CA26" s="331"/>
      <c r="CB26" s="332"/>
      <c r="CC26" s="335"/>
      <c r="CD26" s="331"/>
      <c r="CE26" s="332"/>
      <c r="CF26" s="335"/>
      <c r="CG26" s="331"/>
      <c r="CH26" s="332"/>
      <c r="CI26" s="335"/>
      <c r="CJ26" s="331"/>
      <c r="CK26" s="332"/>
      <c r="CL26" s="335"/>
      <c r="CM26" s="331"/>
      <c r="CN26" s="332"/>
      <c r="CO26" s="333"/>
      <c r="CP26" s="335"/>
      <c r="CQ26" s="331"/>
      <c r="CR26" s="332"/>
      <c r="CS26" s="335"/>
      <c r="CT26" s="331"/>
      <c r="CU26" s="332"/>
      <c r="CV26" s="335"/>
      <c r="CW26" s="331"/>
      <c r="CX26" s="332"/>
      <c r="CY26" s="335"/>
      <c r="CZ26" s="331"/>
      <c r="DA26" s="332"/>
      <c r="DB26" s="335"/>
      <c r="DC26" s="331"/>
      <c r="DD26" s="332"/>
      <c r="DE26" s="335"/>
      <c r="DF26" s="331"/>
      <c r="DG26" s="332"/>
      <c r="DH26" s="335"/>
      <c r="DI26" s="331"/>
      <c r="DJ26" s="332"/>
      <c r="DK26" s="333"/>
      <c r="DL26" s="335"/>
      <c r="DM26" s="331"/>
      <c r="DN26" s="332"/>
      <c r="DO26" s="335"/>
      <c r="DP26" s="331"/>
      <c r="DQ26" s="332"/>
      <c r="DR26" s="335"/>
      <c r="DS26" s="331"/>
      <c r="DT26" s="332"/>
      <c r="DU26" s="335"/>
      <c r="DV26" s="331"/>
      <c r="DW26" s="332"/>
      <c r="DX26" s="335"/>
      <c r="DY26" s="331"/>
      <c r="DZ26" s="332"/>
      <c r="EA26" s="335"/>
      <c r="EB26" s="331"/>
      <c r="EC26" s="332"/>
      <c r="ED26" s="335"/>
      <c r="EE26" s="331"/>
      <c r="EF26" s="332"/>
      <c r="EG26" s="333"/>
      <c r="EH26" s="335"/>
      <c r="EI26" s="331"/>
      <c r="EJ26" s="332"/>
      <c r="EK26" s="335"/>
      <c r="EL26" s="331"/>
      <c r="EM26" s="332"/>
      <c r="EN26" s="335"/>
      <c r="EO26" s="331"/>
      <c r="EP26" s="332"/>
      <c r="EQ26" s="335"/>
      <c r="ER26" s="331"/>
      <c r="ES26" s="332"/>
      <c r="ET26" s="335"/>
      <c r="EU26" s="331"/>
      <c r="EV26" s="332"/>
      <c r="EW26" s="335"/>
      <c r="EX26" s="331"/>
      <c r="EY26" s="332"/>
      <c r="EZ26" s="335"/>
      <c r="FA26" s="331"/>
      <c r="FB26" s="332"/>
      <c r="FC26" s="333"/>
      <c r="FD26" s="77">
        <f>FD19-FD9-FD13</f>
        <v>199802</v>
      </c>
      <c r="FE26" s="76">
        <f>FE19-FE9-FE13</f>
        <v>232756</v>
      </c>
      <c r="FF26" s="70">
        <f t="shared" si="443"/>
        <v>-0.14158174225369055</v>
      </c>
      <c r="FG26" s="77">
        <f>FG19-FG9-FG13</f>
        <v>166900</v>
      </c>
      <c r="FH26" s="76">
        <f>FH19-FH9-FH13</f>
        <v>220835</v>
      </c>
      <c r="FI26" s="70">
        <f t="shared" ref="FI26" si="471">(FG26-FH26)/ABS(FH26)</f>
        <v>-0.24423211900287545</v>
      </c>
      <c r="FJ26" s="77">
        <v>132084</v>
      </c>
      <c r="FK26" s="76">
        <v>210490</v>
      </c>
      <c r="FL26" s="70">
        <f t="shared" ref="FL26" si="472">(FJ26-FK26)/ABS(FK26)</f>
        <v>-0.37249275500023754</v>
      </c>
      <c r="FM26" s="77">
        <v>294089</v>
      </c>
      <c r="FN26" s="76">
        <v>273653</v>
      </c>
      <c r="FO26" s="70">
        <f t="shared" ref="FO26" si="473">(FM26-FN26)/ABS(FN26)</f>
        <v>7.4678516223100053E-2</v>
      </c>
      <c r="FP26" s="77">
        <f>FP19-FP9-FP13</f>
        <v>366702</v>
      </c>
      <c r="FQ26" s="76">
        <f>FQ19-FQ9-FQ13</f>
        <v>453591</v>
      </c>
      <c r="FR26" s="70">
        <f t="shared" ref="FR26" si="474">(FP26-FQ26)/ABS(FQ26)</f>
        <v>-0.19155803355886691</v>
      </c>
      <c r="FS26" s="77">
        <v>498786</v>
      </c>
      <c r="FT26" s="76">
        <v>664081</v>
      </c>
      <c r="FU26" s="70">
        <f t="shared" ref="FU26" si="475">(FS26-FT26)/ABS(FT26)</f>
        <v>-0.24890788924845011</v>
      </c>
      <c r="FV26" s="77"/>
      <c r="FW26" s="76">
        <v>937734</v>
      </c>
      <c r="FX26" s="70">
        <f t="shared" ref="FX26" si="476">(FV26-FW26)/ABS(FW26)</f>
        <v>-1</v>
      </c>
      <c r="FZ26" s="77">
        <f>FZ19-FZ9-FZ13</f>
        <v>108989</v>
      </c>
      <c r="GA26" s="76">
        <f>GA19-GA9-GA13</f>
        <v>199802</v>
      </c>
      <c r="GB26" s="70">
        <f t="shared" ref="GB26" si="477">(FZ26-GA26)/ABS(GA26)</f>
        <v>-0.45451496982012191</v>
      </c>
      <c r="GC26" s="77">
        <f>GC19-GC9-GC13</f>
        <v>140737</v>
      </c>
      <c r="GD26" s="76">
        <f>GD19-GD9-GD13</f>
        <v>166900</v>
      </c>
      <c r="GE26" s="70">
        <f t="shared" ref="GE26" si="478">(GC26-GD26)/ABS(GD26)</f>
        <v>-0.15675853804673456</v>
      </c>
      <c r="GF26" s="77">
        <v>134326</v>
      </c>
      <c r="GG26" s="76">
        <v>132084</v>
      </c>
      <c r="GH26" s="70">
        <f t="shared" ref="GH26" si="479">(GF26-GG26)/ABS(GG26)</f>
        <v>1.6974046818691135E-2</v>
      </c>
      <c r="GI26" s="77">
        <v>415201</v>
      </c>
      <c r="GJ26" s="76">
        <v>294089</v>
      </c>
      <c r="GK26" s="70">
        <f t="shared" ref="GK26" si="480">(GI26-GJ26)/ABS(GJ26)</f>
        <v>0.41182091135676613</v>
      </c>
      <c r="GL26" s="77">
        <f>GL19-GL9-GL13</f>
        <v>249726</v>
      </c>
      <c r="GM26" s="76">
        <f>GM19-GM9-GM13</f>
        <v>366702</v>
      </c>
      <c r="GN26" s="70">
        <f t="shared" ref="GN26" si="481">(GL26-GM26)/ABS(GM26)</f>
        <v>-0.31899471505473109</v>
      </c>
      <c r="GO26" s="77">
        <v>384052</v>
      </c>
      <c r="GP26" s="76">
        <v>498786</v>
      </c>
      <c r="GQ26" s="70">
        <f t="shared" ref="GQ26" si="482">(GO26-GP26)/ABS(GP26)</f>
        <v>-0.23002650435256802</v>
      </c>
      <c r="GR26" s="77"/>
      <c r="GS26" s="76">
        <v>792875</v>
      </c>
      <c r="GT26" s="70">
        <f t="shared" ref="GT26" si="483">(GR26-GS26)/ABS(GS26)</f>
        <v>-1</v>
      </c>
      <c r="GV26" s="77">
        <f>GV19-GV9-GV13</f>
        <v>191014</v>
      </c>
      <c r="GW26" s="76">
        <f>GW19-GW9-GW13</f>
        <v>108989</v>
      </c>
      <c r="GX26" s="70">
        <f t="shared" ref="GX26" si="484">(GV26-GW26)/ABS(GW26)</f>
        <v>0.7525988861261228</v>
      </c>
      <c r="GY26" s="77">
        <f>GY19-GY9-GY13</f>
        <v>262060</v>
      </c>
      <c r="GZ26" s="76">
        <f>GZ19-GZ9-GZ13</f>
        <v>140737</v>
      </c>
      <c r="HA26" s="70">
        <f t="shared" ref="HA26" si="485">(GY26-GZ26)/ABS(GZ26)</f>
        <v>0.86205475461321468</v>
      </c>
      <c r="HB26" s="77"/>
      <c r="HC26" s="76">
        <v>134326</v>
      </c>
      <c r="HD26" s="70">
        <f t="shared" ref="HD26" si="486">(HB26-HC26)/ABS(HC26)</f>
        <v>-1</v>
      </c>
      <c r="HE26" s="77">
        <v>393473</v>
      </c>
      <c r="HF26" s="76">
        <v>415201</v>
      </c>
      <c r="HG26" s="70">
        <f t="shared" ref="HG26" si="487">(HE26-HF26)/ABS(HF26)</f>
        <v>-5.2331280512330172E-2</v>
      </c>
      <c r="HH26" s="77">
        <f>HH19-HH9-HH13</f>
        <v>453074</v>
      </c>
      <c r="HI26" s="76">
        <f>HI19-HI9-HI13</f>
        <v>249726</v>
      </c>
      <c r="HJ26" s="70">
        <f t="shared" ref="HJ26" si="488">(HH26-HI26)/ABS(HI26)</f>
        <v>0.81428445576351682</v>
      </c>
      <c r="HK26" s="77">
        <v>698132</v>
      </c>
      <c r="HL26" s="76">
        <v>384052</v>
      </c>
      <c r="HM26" s="70">
        <f t="shared" ref="HM26" si="489">(HK26-HL26)/ABS(HL26)</f>
        <v>0.81780592211471359</v>
      </c>
      <c r="HN26" s="77"/>
      <c r="HO26" s="76">
        <v>799253</v>
      </c>
      <c r="HP26" s="70">
        <f t="shared" ref="HP26" si="490">(HN26-HO26)/ABS(HO26)</f>
        <v>-1</v>
      </c>
      <c r="HR26" s="77">
        <f>HR19-HR9-HR13</f>
        <v>206723</v>
      </c>
      <c r="HS26" s="76">
        <f>HS19-HS9-HS13</f>
        <v>191014</v>
      </c>
      <c r="HT26" s="70">
        <f t="shared" ref="HT26" si="491">(HR26-HS26)/ABS(HS26)</f>
        <v>8.2240045232286632E-2</v>
      </c>
      <c r="HU26" s="77">
        <f>HU19-HU9-HU13</f>
        <v>268638</v>
      </c>
      <c r="HV26" s="76">
        <f>HV19-HV9-HV13</f>
        <v>262060</v>
      </c>
      <c r="HW26" s="70">
        <f t="shared" ref="HW26" si="492">(HU26-HV26)/ABS(HV26)</f>
        <v>2.5101121880485387E-2</v>
      </c>
      <c r="HX26" s="77"/>
      <c r="HY26" s="76">
        <v>134326</v>
      </c>
      <c r="HZ26" s="70">
        <f t="shared" ref="HZ26" si="493">(HX26-HY26)/ABS(HY26)</f>
        <v>-1</v>
      </c>
      <c r="IA26" s="77">
        <v>393473</v>
      </c>
      <c r="IB26" s="76">
        <v>415201</v>
      </c>
      <c r="IC26" s="70">
        <f t="shared" ref="IC26" si="494">(IA26-IB26)/ABS(IB26)</f>
        <v>-5.2331280512330172E-2</v>
      </c>
      <c r="ID26" s="77">
        <f>ID19-ID9-ID13</f>
        <v>475361</v>
      </c>
      <c r="IE26" s="76">
        <f>IE19-IE9-IE13</f>
        <v>453074</v>
      </c>
      <c r="IF26" s="70">
        <f t="shared" ref="IF26" si="495">(ID26-IE26)/ABS(IE26)</f>
        <v>4.9190639939612514E-2</v>
      </c>
      <c r="IG26" s="77">
        <v>698132</v>
      </c>
      <c r="IH26" s="76">
        <v>384052</v>
      </c>
      <c r="II26" s="70">
        <f t="shared" ref="II26" si="496">(IG26-IH26)/ABS(IH26)</f>
        <v>0.81780592211471359</v>
      </c>
      <c r="IJ26" s="77"/>
      <c r="IK26" s="76">
        <v>799253</v>
      </c>
      <c r="IL26" s="70">
        <f t="shared" ref="IL26" si="497">(IJ26-IK26)/ABS(IK26)</f>
        <v>-1</v>
      </c>
    </row>
    <row r="27" spans="1:246" s="64" customFormat="1" ht="12" hidden="1" outlineLevel="1" thickBot="1">
      <c r="A27" s="57" t="s">
        <v>35</v>
      </c>
      <c r="B27" s="58" t="s">
        <v>37</v>
      </c>
      <c r="C27" s="59" t="s">
        <v>252</v>
      </c>
      <c r="D27" s="59" t="s">
        <v>774</v>
      </c>
      <c r="E27" s="431"/>
      <c r="F27" s="60">
        <f>IFERROR(F26/F$7,"")</f>
        <v>0</v>
      </c>
      <c r="G27" s="60">
        <f>IFERROR(G26/G$7,"")</f>
        <v>0</v>
      </c>
      <c r="H27" s="61">
        <f>IF((ABS((F27-G27)*10000))&lt;100,(F27-G27)*10000,"N/A")</f>
        <v>0</v>
      </c>
      <c r="I27" s="60">
        <f>IFERROR(I26/I$7,"")</f>
        <v>0</v>
      </c>
      <c r="J27" s="60">
        <f>IFERROR(J26/J$7,"")</f>
        <v>0</v>
      </c>
      <c r="K27" s="61">
        <f>IF((ABS((I27-J27)*10000))&lt;100,(I27-J27)*10000,"N/A")</f>
        <v>0</v>
      </c>
      <c r="L27" s="60">
        <f>IFERROR(L26/L$7,"")</f>
        <v>0</v>
      </c>
      <c r="M27" s="60">
        <f>IFERROR(M26/M$7,"")</f>
        <v>0</v>
      </c>
      <c r="N27" s="61">
        <f>IF((ABS((L27-M27)*10000))&lt;100,(L27-M27)*10000,"N/A")</f>
        <v>0</v>
      </c>
      <c r="O27" s="60">
        <f>IFERROR(O26/O$7,"")</f>
        <v>0</v>
      </c>
      <c r="P27" s="60">
        <f>IFERROR(P26/P$7,"")</f>
        <v>0</v>
      </c>
      <c r="Q27" s="61">
        <f>IF((ABS((O27-P27)*10000))&lt;100,(O27-P27)*10000,"N/A")</f>
        <v>0</v>
      </c>
      <c r="R27" s="60">
        <f>IFERROR(R26/R$7,"")</f>
        <v>0</v>
      </c>
      <c r="S27" s="60">
        <f>IFERROR(S26/S$7,"")</f>
        <v>0</v>
      </c>
      <c r="T27" s="61">
        <f>IF((ABS((R27-S27)*10000))&lt;100,(R27-S27)*10000,"N/A")</f>
        <v>0</v>
      </c>
      <c r="U27" s="60">
        <f>IFERROR(U26/U$7,"")</f>
        <v>0</v>
      </c>
      <c r="V27" s="60">
        <f>IFERROR(V26/V$7,"")</f>
        <v>0</v>
      </c>
      <c r="W27" s="61">
        <f>IF((ABS((U27-V27)*10000))&lt;100,(U27-V27)*10000,"N/A")</f>
        <v>0</v>
      </c>
      <c r="X27" s="60">
        <f>IFERROR(X26/X$7,"")</f>
        <v>0</v>
      </c>
      <c r="Y27" s="60">
        <f>IFERROR(Y26/Y$7,"")</f>
        <v>0</v>
      </c>
      <c r="Z27" s="61">
        <f>IF((ABS((X27-Y27)*10000))&lt;100,(X27-Y27)*10000,"N/A")</f>
        <v>0</v>
      </c>
      <c r="AA27" s="146"/>
      <c r="AB27" s="60">
        <f>IFERROR(AB26/AB$7,"")</f>
        <v>0</v>
      </c>
      <c r="AC27" s="60">
        <f t="shared" ref="AC27" si="498">F27</f>
        <v>0</v>
      </c>
      <c r="AD27" s="61">
        <f>IF((ABS((AB27-AC27)*10000))&lt;100,(AB27-AC27)*10000,"N/A")</f>
        <v>0</v>
      </c>
      <c r="AE27" s="60">
        <f>IFERROR(AE26/AE$7,"")</f>
        <v>0</v>
      </c>
      <c r="AF27" s="60">
        <f t="shared" ref="AF27" si="499">I27</f>
        <v>0</v>
      </c>
      <c r="AG27" s="61">
        <f>IF((ABS((AE27-AF27)*10000))&lt;100,(AE27-AF27)*10000,"N/A")</f>
        <v>0</v>
      </c>
      <c r="AH27" s="60">
        <f>IFERROR(AH26/AH$7,"")</f>
        <v>0</v>
      </c>
      <c r="AI27" s="60">
        <f t="shared" ref="AI27" si="500">L27</f>
        <v>0</v>
      </c>
      <c r="AJ27" s="61">
        <f>IF((ABS((AH27-AI27)*10000))&lt;100,(AH27-AI27)*10000,"N/A")</f>
        <v>0</v>
      </c>
      <c r="AK27" s="60">
        <f>IFERROR(AK26/AK$7,"")</f>
        <v>0</v>
      </c>
      <c r="AL27" s="60">
        <f t="shared" ref="AL27" si="501">O27</f>
        <v>0</v>
      </c>
      <c r="AM27" s="61">
        <f>IF((ABS((AK27-AL27)*10000))&lt;100,(AK27-AL27)*10000,"N/A")</f>
        <v>0</v>
      </c>
      <c r="AN27" s="60">
        <f>IFERROR(AN26/AN$7,"")</f>
        <v>0</v>
      </c>
      <c r="AO27" s="60">
        <f t="shared" ref="AO27" si="502">R27</f>
        <v>0</v>
      </c>
      <c r="AP27" s="61">
        <f>IF((ABS((AN27-AO27)*10000))&lt;100,(AN27-AO27)*10000,"N/A")</f>
        <v>0</v>
      </c>
      <c r="AQ27" s="60">
        <f>IFERROR(AQ26/AQ$7,"")</f>
        <v>0</v>
      </c>
      <c r="AR27" s="60">
        <f t="shared" ref="AR27" si="503">U27</f>
        <v>0</v>
      </c>
      <c r="AS27" s="61">
        <f>IF((ABS((AQ27-AR27)*10000))&lt;100,(AQ27-AR27)*10000,"N/A")</f>
        <v>0</v>
      </c>
      <c r="AT27" s="60">
        <f>IFERROR(AT26/AT$7,"")</f>
        <v>0</v>
      </c>
      <c r="AU27" s="60">
        <f t="shared" ref="AU27" si="504">X27</f>
        <v>0</v>
      </c>
      <c r="AV27" s="61">
        <f>IF((ABS((AT27-AU27)*10000))&lt;100,(AT27-AU27)*10000,"N/A")</f>
        <v>0</v>
      </c>
      <c r="AW27" s="62"/>
      <c r="AX27" s="60">
        <f>IFERROR(AX26/AX$7,"")</f>
        <v>0</v>
      </c>
      <c r="AY27" s="60">
        <f t="shared" ref="AY27" si="505">AB27</f>
        <v>0</v>
      </c>
      <c r="AZ27" s="61">
        <f>IF((ABS((AX27-AY27)*10000))&lt;100,(AX27-AY27)*10000,"N/A")</f>
        <v>0</v>
      </c>
      <c r="BA27" s="60">
        <f>IFERROR(BA26/BA$7,"")</f>
        <v>0</v>
      </c>
      <c r="BB27" s="60">
        <f t="shared" ref="BB27" si="506">AE27</f>
        <v>0</v>
      </c>
      <c r="BC27" s="61">
        <f>IF((ABS((BA27-BB27)*10000))&lt;100,(BA27-BB27)*10000,"N/A")</f>
        <v>0</v>
      </c>
      <c r="BD27" s="60">
        <f>IFERROR(BD26/BD$7,"")</f>
        <v>0</v>
      </c>
      <c r="BE27" s="60">
        <f t="shared" ref="BE27" si="507">AH27</f>
        <v>0</v>
      </c>
      <c r="BF27" s="61">
        <f>IF((ABS((BD27-BE27)*10000))&lt;100,(BD27-BE27)*10000,"N/A")</f>
        <v>0</v>
      </c>
      <c r="BG27" s="63">
        <f>IFERROR(BG26/BG$7,"")</f>
        <v>0</v>
      </c>
      <c r="BH27" s="60">
        <f t="shared" ref="BH27" si="508">AK27</f>
        <v>0</v>
      </c>
      <c r="BI27" s="61">
        <f>IF((ABS((BG27-BH27)*10000))&lt;100,(BG27-BH27)*10000,"N/A")</f>
        <v>0</v>
      </c>
      <c r="BJ27" s="60">
        <f>IFERROR(BJ26/BJ$7,"")</f>
        <v>0</v>
      </c>
      <c r="BK27" s="60">
        <f t="shared" ref="BK27" si="509">AN27</f>
        <v>0</v>
      </c>
      <c r="BL27" s="61">
        <f>IF((ABS((BJ27-BK27)*10000))&lt;100,(BJ27-BK27)*10000,"N/A")</f>
        <v>0</v>
      </c>
      <c r="BM27" s="60">
        <f>IFERROR(BM26/BM$7,"")</f>
        <v>0</v>
      </c>
      <c r="BN27" s="60">
        <f t="shared" ref="BN27" si="510">AQ27</f>
        <v>0</v>
      </c>
      <c r="BO27" s="61">
        <f>IF((ABS((BM27-BN27)*10000))&lt;100,(BM27-BN27)*10000,"N/A")</f>
        <v>0</v>
      </c>
      <c r="BP27" s="60">
        <f>IFERROR(BP26/BP$7,"")</f>
        <v>0</v>
      </c>
      <c r="BQ27" s="60">
        <f t="shared" ref="BQ27" si="511">AT27</f>
        <v>0</v>
      </c>
      <c r="BR27" s="61">
        <f>IF((ABS((BP27-BQ27)*10000))&lt;100,(BP27-BQ27)*10000,"N/A")</f>
        <v>0</v>
      </c>
      <c r="BS27" s="62"/>
      <c r="BT27" s="63">
        <f t="shared" ref="BT27" si="512">CQ27</f>
        <v>0</v>
      </c>
      <c r="BU27" s="60">
        <f>IFERROR(BU26/BU$7,"")</f>
        <v>0</v>
      </c>
      <c r="BV27" s="61">
        <f>IF((ABS((BT27-BU27)*10000))&lt;100,(BT27-BU27)*10000,"N/A")</f>
        <v>0</v>
      </c>
      <c r="BW27" s="63">
        <f t="shared" ref="BW27" si="513">CT27</f>
        <v>0</v>
      </c>
      <c r="BX27" s="60">
        <f>IFERROR(BX26/BX$7,"")</f>
        <v>0</v>
      </c>
      <c r="BY27" s="61">
        <f>IF((ABS((BW27-BX27)*10000))&lt;1000,(BW27-BX27)*10000,"N/A")</f>
        <v>0</v>
      </c>
      <c r="BZ27" s="63">
        <f t="shared" ref="BZ27" si="514">CW27</f>
        <v>0</v>
      </c>
      <c r="CA27" s="60">
        <f>IFERROR(CA26/CA$7,"")</f>
        <v>0</v>
      </c>
      <c r="CB27" s="61">
        <f>IF((ABS((BZ27-CA27)*10000))&lt;1000,(BZ27-CA27)*10000,"N/A")</f>
        <v>0</v>
      </c>
      <c r="CC27" s="63">
        <f t="shared" ref="CC27" si="515">CZ27</f>
        <v>0</v>
      </c>
      <c r="CD27" s="60">
        <f>IFERROR(CD26/CD$7,"")</f>
        <v>0</v>
      </c>
      <c r="CE27" s="61">
        <f>IF((ABS((CC27-CD27)*10000))&lt;1000,(CC27-CD27)*10000,"N/A")</f>
        <v>0</v>
      </c>
      <c r="CF27" s="63">
        <f t="shared" ref="CF27" si="516">DC27</f>
        <v>0</v>
      </c>
      <c r="CG27" s="60">
        <f>IFERROR(CG26/CG$7,"")</f>
        <v>0</v>
      </c>
      <c r="CH27" s="61">
        <f>IF((ABS((CF27-CG27)*10000))&lt;1000,(CF27-CG27)*10000,"N/A")</f>
        <v>0</v>
      </c>
      <c r="CI27" s="63">
        <f t="shared" ref="CI27" si="517">DF27</f>
        <v>0</v>
      </c>
      <c r="CJ27" s="60">
        <f>IFERROR(CJ26/CJ$7,"")</f>
        <v>0</v>
      </c>
      <c r="CK27" s="61">
        <f>IF((ABS((CI27-CJ27)*10000))&lt;1000,(CI27-CJ27)*10000,"N/A")</f>
        <v>0</v>
      </c>
      <c r="CL27" s="63">
        <f t="shared" ref="CL27" si="518">DI27</f>
        <v>0</v>
      </c>
      <c r="CM27" s="60">
        <f>IFERROR(CM26/CM$7,"")</f>
        <v>0</v>
      </c>
      <c r="CN27" s="61">
        <f>IF((ABS((CL27-CM27)*10000))&lt;1000,(CL27-CM27)*10000,"N/A")</f>
        <v>0</v>
      </c>
      <c r="CO27" s="62"/>
      <c r="CP27" s="63">
        <f>IFERROR(CP26/CP$7,"")</f>
        <v>0</v>
      </c>
      <c r="CQ27" s="60">
        <f>IFERROR(CQ26/CQ$7,"")</f>
        <v>0</v>
      </c>
      <c r="CR27" s="61">
        <f>IF((ABS((CP27-CQ27)*10000))&lt;1000,(CP27-CQ27)*10000,"N/A")</f>
        <v>0</v>
      </c>
      <c r="CS27" s="63">
        <f>IFERROR(CS26/CS$7,"")</f>
        <v>0</v>
      </c>
      <c r="CT27" s="60">
        <f>IFERROR(CT26/CT$7,"")</f>
        <v>0</v>
      </c>
      <c r="CU27" s="61">
        <f>IF((ABS((CS27-CT27)*10000))&lt;1000,(CS27-CT27)*10000,"N/A")</f>
        <v>0</v>
      </c>
      <c r="CV27" s="63">
        <f>IFERROR(CV26/CV$7,"")</f>
        <v>0</v>
      </c>
      <c r="CW27" s="60">
        <f>IFERROR(CW26/CW$7,"")</f>
        <v>0</v>
      </c>
      <c r="CX27" s="61">
        <f>(CV27-CW27)*10000</f>
        <v>0</v>
      </c>
      <c r="CY27" s="63">
        <f>IFERROR(CY26/CY$7,"")</f>
        <v>0</v>
      </c>
      <c r="CZ27" s="60">
        <f>IFERROR(CZ26/CZ$7,"")</f>
        <v>0</v>
      </c>
      <c r="DA27" s="61">
        <f>(CY27-CZ27)*10000</f>
        <v>0</v>
      </c>
      <c r="DB27" s="63">
        <f>IFERROR(DB26/DB$7,"")</f>
        <v>0</v>
      </c>
      <c r="DC27" s="60">
        <f>IFERROR(DC26/DC$7,"")</f>
        <v>0</v>
      </c>
      <c r="DD27" s="61">
        <f>IF((ABS((DB27-DC27)*10000))&lt;1000,(DB27-DC27)*10000,"N/A")</f>
        <v>0</v>
      </c>
      <c r="DE27" s="63">
        <f>IFERROR(DE26/DE$7,"")</f>
        <v>0</v>
      </c>
      <c r="DF27" s="60">
        <f>IFERROR(DF26/DF$7,"")</f>
        <v>0</v>
      </c>
      <c r="DG27" s="61">
        <f>(DE27-DF27)*10000</f>
        <v>0</v>
      </c>
      <c r="DH27" s="63">
        <f>IFERROR(DH26/DH$7,"")</f>
        <v>0</v>
      </c>
      <c r="DI27" s="60">
        <f>IFERROR(DI26/DI$7,"")</f>
        <v>0</v>
      </c>
      <c r="DJ27" s="61">
        <f>(DH27-DI27)*10000</f>
        <v>0</v>
      </c>
      <c r="DK27" s="62"/>
      <c r="DL27" s="63">
        <f>IFERROR(DL26/DL$7,"")</f>
        <v>0</v>
      </c>
      <c r="DM27" s="60">
        <f>IFERROR(DM26/DM$7,"")</f>
        <v>0</v>
      </c>
      <c r="DN27" s="61">
        <f>(DL27-DM27)*10000</f>
        <v>0</v>
      </c>
      <c r="DO27" s="63">
        <f>IFERROR(DO26/DO$7,"")</f>
        <v>0</v>
      </c>
      <c r="DP27" s="60">
        <f>IFERROR(DP26/DP$7,"")</f>
        <v>0</v>
      </c>
      <c r="DQ27" s="61">
        <f>(DO27-DP27)*10000</f>
        <v>0</v>
      </c>
      <c r="DR27" s="63">
        <f>IFERROR(DR26/DR$7,"")</f>
        <v>0</v>
      </c>
      <c r="DS27" s="60">
        <f>IFERROR(DS26/DS$7,"")</f>
        <v>0</v>
      </c>
      <c r="DT27" s="61">
        <f>(DR27-DS27)*10000</f>
        <v>0</v>
      </c>
      <c r="DU27" s="63">
        <f>IFERROR(DU26/DU$7,"")</f>
        <v>0</v>
      </c>
      <c r="DV27" s="60">
        <f>IFERROR(DV26/DV$7,"")</f>
        <v>0</v>
      </c>
      <c r="DW27" s="61">
        <f>(DU27-DV27)*10000</f>
        <v>0</v>
      </c>
      <c r="DX27" s="63">
        <f>IFERROR(DX26/DX$7,"")</f>
        <v>0</v>
      </c>
      <c r="DY27" s="60">
        <f>IFERROR(DY26/DY$7,"")</f>
        <v>0</v>
      </c>
      <c r="DZ27" s="61">
        <f>(DX27-DY27)*10000</f>
        <v>0</v>
      </c>
      <c r="EA27" s="63">
        <f>IFERROR(EA26/EA$7,"")</f>
        <v>0</v>
      </c>
      <c r="EB27" s="60">
        <f>IFERROR(EB26/EB$7,"")</f>
        <v>0</v>
      </c>
      <c r="EC27" s="61">
        <f>(EA27-EB27)*10000</f>
        <v>0</v>
      </c>
      <c r="ED27" s="63">
        <f>IFERROR(ED26/ED$7,"")</f>
        <v>0</v>
      </c>
      <c r="EE27" s="60">
        <f>IFERROR(EE26/EE$7,"")</f>
        <v>0</v>
      </c>
      <c r="EF27" s="61">
        <f>(ED27-EE27)*10000</f>
        <v>0</v>
      </c>
      <c r="EG27" s="62"/>
      <c r="EH27" s="63">
        <f>IFERROR(EH26/EH$7,"")</f>
        <v>0</v>
      </c>
      <c r="EI27" s="60">
        <f>IFERROR(EI26/EI$7,"")</f>
        <v>0</v>
      </c>
      <c r="EJ27" s="61">
        <f>(EH27-EI27)*10000</f>
        <v>0</v>
      </c>
      <c r="EK27" s="63">
        <f>IFERROR(EK26/EK$7,"")</f>
        <v>0</v>
      </c>
      <c r="EL27" s="60">
        <f>IFERROR(EL26/EL$7,"")</f>
        <v>0</v>
      </c>
      <c r="EM27" s="61">
        <f>(EK27-EL27)*10000</f>
        <v>0</v>
      </c>
      <c r="EN27" s="63">
        <f>IFERROR(EN26/EN$7,"")</f>
        <v>0</v>
      </c>
      <c r="EO27" s="60">
        <f>IFERROR(EO26/EO$7,"")</f>
        <v>0</v>
      </c>
      <c r="EP27" s="61">
        <f>(EN27-EO27)*10000</f>
        <v>0</v>
      </c>
      <c r="EQ27" s="63">
        <f>IFERROR(EQ26/EQ$7,"")</f>
        <v>0</v>
      </c>
      <c r="ER27" s="60">
        <f>IFERROR(ER26/ER$7,"")</f>
        <v>0</v>
      </c>
      <c r="ES27" s="61">
        <f>(EQ27-ER27)*10000</f>
        <v>0</v>
      </c>
      <c r="ET27" s="63">
        <f>IFERROR(ET26/ET$7,"")</f>
        <v>0</v>
      </c>
      <c r="EU27" s="60">
        <f>IFERROR(EU26/EU$7,"")</f>
        <v>0</v>
      </c>
      <c r="EV27" s="61">
        <f>(ET27-EU27)*10000</f>
        <v>0</v>
      </c>
      <c r="EW27" s="63">
        <f>IFERROR(EW26/EW$7,"")</f>
        <v>0</v>
      </c>
      <c r="EX27" s="60">
        <f>IFERROR(EX26/EX$7,"")</f>
        <v>0</v>
      </c>
      <c r="EY27" s="61">
        <f>(EW27-EX27)*10000</f>
        <v>0</v>
      </c>
      <c r="EZ27" s="63">
        <f>IFERROR(EZ26/EZ$7,"")</f>
        <v>0</v>
      </c>
      <c r="FA27" s="60">
        <f>IFERROR(FA26/FA$7,"")</f>
        <v>0</v>
      </c>
      <c r="FB27" s="61">
        <f>(EZ27-FA27)*10000</f>
        <v>0</v>
      </c>
      <c r="FC27" s="62"/>
      <c r="FD27" s="94">
        <f>IFERROR(FD26/FD$7,"")</f>
        <v>5.3447231685812606E-2</v>
      </c>
      <c r="FE27" s="91">
        <f>IFERROR(FE26/FE$7,"")</f>
        <v>6.7427103113733775E-2</v>
      </c>
      <c r="FF27" s="92">
        <f>(FD27-FE27)*10000</f>
        <v>-139.79871427921168</v>
      </c>
      <c r="FG27" s="94">
        <f>IFERROR(FG26/FG$7,"")</f>
        <v>4.6223109449897916E-2</v>
      </c>
      <c r="FH27" s="91">
        <f>IFERROR(FH26/FH$7,"")</f>
        <v>6.3526569631402921E-2</v>
      </c>
      <c r="FI27" s="92">
        <f>(FG27-FH27)*10000</f>
        <v>-173.03460181505005</v>
      </c>
      <c r="FJ27" s="94">
        <f>IFERROR(FJ26/FJ$7,"")</f>
        <v>3.5520870030576926E-2</v>
      </c>
      <c r="FK27" s="91">
        <f>IFERROR(FK26/FK$7,"")</f>
        <v>5.8084954316289669E-2</v>
      </c>
      <c r="FL27" s="92">
        <f>(FJ27-FK27)*10000</f>
        <v>-225.64084285712744</v>
      </c>
      <c r="FM27" s="94">
        <f>IFERROR(FM26/FM$7,"")</f>
        <v>6.7029351338563081E-2</v>
      </c>
      <c r="FN27" s="91">
        <f>IFERROR(FN26/FN$7,"")</f>
        <v>6.2142031532789695E-2</v>
      </c>
      <c r="FO27" s="92">
        <f>(FM27-FN27)*10000</f>
        <v>48.873198057733866</v>
      </c>
      <c r="FP27" s="94">
        <f>IFERROR(FP26/FP$7,"")</f>
        <v>4.989786437760952E-2</v>
      </c>
      <c r="FQ27" s="91">
        <f>IFERROR(FQ26/FQ$7,"")</f>
        <v>6.5469996869328903E-2</v>
      </c>
      <c r="FR27" s="92">
        <f>(FP27-FQ27)*10000</f>
        <v>-155.72132491719384</v>
      </c>
      <c r="FS27" s="94">
        <f>IFERROR(FS26/FS$7,"")</f>
        <v>4.5067459423239593E-2</v>
      </c>
      <c r="FT27" s="91">
        <f>IFERROR(FT26/FT$7,"")</f>
        <v>6.2933795751861463E-2</v>
      </c>
      <c r="FU27" s="92">
        <f>(FS27-FT27)*10000</f>
        <v>-178.6633632862187</v>
      </c>
      <c r="FV27" s="94">
        <f>IFERROR(FV26/FV$7,"")</f>
        <v>0</v>
      </c>
      <c r="FW27" s="91">
        <f>IFERROR(FW26/FW$7,"")</f>
        <v>6.2700663097153345E-2</v>
      </c>
      <c r="FX27" s="92">
        <f>(FV27-FW27)*10000</f>
        <v>-627.00663097153347</v>
      </c>
      <c r="FZ27" s="94">
        <f>IFERROR(FZ26/FZ$7,"")</f>
        <v>2.8422595375255242E-2</v>
      </c>
      <c r="GA27" s="91">
        <f>IFERROR(GA26/GA$7,"")</f>
        <v>5.3447231685812606E-2</v>
      </c>
      <c r="GB27" s="92">
        <f>(FZ27-GA27)*10000</f>
        <v>-250.24636310557364</v>
      </c>
      <c r="GC27" s="94">
        <f>IFERROR(GC26/GC$7,"")</f>
        <v>3.9075592921041964E-2</v>
      </c>
      <c r="GD27" s="91">
        <f>IFERROR(GD26/GD$7,"")</f>
        <v>4.6223109449897916E-2</v>
      </c>
      <c r="GE27" s="92">
        <f>(GC27-GD27)*10000</f>
        <v>-71.475165288559523</v>
      </c>
      <c r="GF27" s="94">
        <f>IFERROR(GF26/GF$7,"")</f>
        <v>3.5206361603925158E-2</v>
      </c>
      <c r="GG27" s="91">
        <f>IFERROR(GG26/GG$7,"")</f>
        <v>3.5520870030576926E-2</v>
      </c>
      <c r="GH27" s="92">
        <f>(GF27-GG27)*10000</f>
        <v>-3.1450842665176753</v>
      </c>
      <c r="GI27" s="94">
        <f>IFERROR(GI26/GI$7,"")</f>
        <v>9.0485195180149441E-2</v>
      </c>
      <c r="GJ27" s="91">
        <f>IFERROR(GJ26/GJ$7,"")</f>
        <v>6.7029351338563081E-2</v>
      </c>
      <c r="GK27" s="92">
        <f>(GI27-GJ27)*10000</f>
        <v>234.55843841586361</v>
      </c>
      <c r="GL27" s="94">
        <f>IFERROR(GL26/GL$7,"")</f>
        <v>3.3582249117498741E-2</v>
      </c>
      <c r="GM27" s="91">
        <f>IFERROR(GM26/GM$7,"")</f>
        <v>4.989786437760952E-2</v>
      </c>
      <c r="GN27" s="92">
        <f>(GL27-GM27)*10000</f>
        <v>-163.15615260110778</v>
      </c>
      <c r="GO27" s="94">
        <f>IFERROR(GO26/GO$7,"")</f>
        <v>3.4132979725622223E-2</v>
      </c>
      <c r="GP27" s="91">
        <f>IFERROR(GP26/GP$7,"")</f>
        <v>4.5067459423239593E-2</v>
      </c>
      <c r="GQ27" s="92">
        <f>(GO27-GP27)*10000</f>
        <v>-109.34479697617371</v>
      </c>
      <c r="GR27" s="94">
        <f>IFERROR(GR26/GR$7,"")</f>
        <v>0</v>
      </c>
      <c r="GS27" s="91">
        <f>IFERROR(GS26/GS$7,"")</f>
        <v>5.130214102768501E-2</v>
      </c>
      <c r="GT27" s="92">
        <f>(GR27-GS27)*10000</f>
        <v>-513.02141027685013</v>
      </c>
      <c r="GV27" s="63">
        <f>IFERROR(GV26/GV$7,"")</f>
        <v>4.877312659809651E-2</v>
      </c>
      <c r="GW27" s="60">
        <f>IFERROR(GW26/GW$7,"")</f>
        <v>2.8422595375255242E-2</v>
      </c>
      <c r="GX27" s="61">
        <f>(GV27-GW27)*10000</f>
        <v>203.50531222841269</v>
      </c>
      <c r="GY27" s="63">
        <f>IFERROR(GY26/GY$7,"")</f>
        <v>6.8280123074101098E-2</v>
      </c>
      <c r="GZ27" s="60">
        <f>IFERROR(GZ26/GZ$7,"")</f>
        <v>3.9075592921041964E-2</v>
      </c>
      <c r="HA27" s="61">
        <f>(GY27-GZ27)*10000</f>
        <v>292.04530153059136</v>
      </c>
      <c r="HB27" s="63">
        <f>IFERROR(HB26/HB$7,"")</f>
        <v>0</v>
      </c>
      <c r="HC27" s="60">
        <f>IFERROR(HC26/HC$7,"")</f>
        <v>3.5206361603925158E-2</v>
      </c>
      <c r="HD27" s="61">
        <f>(HB27-HC27)*10000</f>
        <v>-352.0636160392516</v>
      </c>
      <c r="HE27" s="63">
        <f>IFERROR(HE26/HE$7,"")</f>
        <v>8.3757292812598985E-2</v>
      </c>
      <c r="HF27" s="60">
        <f>IFERROR(HF26/HF$7,"")</f>
        <v>9.0485195180149441E-2</v>
      </c>
      <c r="HG27" s="61">
        <f>(HE27-HF27)*10000</f>
        <v>-67.279023675504561</v>
      </c>
      <c r="HH27" s="63">
        <f>IFERROR(HH26/HH$7,"")</f>
        <v>5.8428057084044381E-2</v>
      </c>
      <c r="HI27" s="60">
        <f>IFERROR(HI26/HI$7,"")</f>
        <v>3.3582249117498741E-2</v>
      </c>
      <c r="HJ27" s="61">
        <f>(HH27-HI27)*10000</f>
        <v>248.45807966545641</v>
      </c>
      <c r="HK27" s="63">
        <f>IFERROR(HK26/HK$7,"")</f>
        <v>5.9529101284792468E-2</v>
      </c>
      <c r="HL27" s="60">
        <f>IFERROR(HL26/HL$7,"")</f>
        <v>3.4132979725622223E-2</v>
      </c>
      <c r="HM27" s="61">
        <f>(HK27-HL27)*10000</f>
        <v>253.96121559170246</v>
      </c>
      <c r="HN27" s="63">
        <f>IFERROR(HN26/HN$7,"")</f>
        <v>0</v>
      </c>
      <c r="HO27" s="60">
        <f>IFERROR(HO26/HO$7,"")</f>
        <v>5.0457104614593448E-2</v>
      </c>
      <c r="HP27" s="61">
        <f>(HN27-HO27)*10000</f>
        <v>-504.57104614593447</v>
      </c>
      <c r="HR27" s="63">
        <f>IFERROR(HR26/HR$7,"")</f>
        <v>5.1236237214982119E-2</v>
      </c>
      <c r="HS27" s="60">
        <f>IFERROR(HS26/HS$7,"")</f>
        <v>4.877312659809651E-2</v>
      </c>
      <c r="HT27" s="61">
        <f>(HR27-HS27)*10000</f>
        <v>24.631106168856096</v>
      </c>
      <c r="HU27" s="63">
        <f>IFERROR(HU26/HU$7,"")</f>
        <v>6.5511349101467997E-2</v>
      </c>
      <c r="HV27" s="60">
        <f>IFERROR(HV26/HV$7,"")</f>
        <v>6.8280123074101098E-2</v>
      </c>
      <c r="HW27" s="61">
        <f>(HU27-HV27)*10000</f>
        <v>-27.687739726331014</v>
      </c>
      <c r="HX27" s="63">
        <f>IFERROR(HX26/HX$7,"")</f>
        <v>0</v>
      </c>
      <c r="HY27" s="60">
        <f>IFERROR(HY26/HY$7,"")</f>
        <v>3.5206361603925158E-2</v>
      </c>
      <c r="HZ27" s="61">
        <f>(HX27-HY27)*10000</f>
        <v>-352.0636160392516</v>
      </c>
      <c r="IA27" s="63">
        <f>IFERROR(IA26/IA$7,"")</f>
        <v>8.3757292812598985E-2</v>
      </c>
      <c r="IB27" s="60">
        <f>IFERROR(IB26/IB$7,"")</f>
        <v>9.0485195180149441E-2</v>
      </c>
      <c r="IC27" s="61">
        <f>(IA27-IB27)*10000</f>
        <v>-67.279023675504561</v>
      </c>
      <c r="ID27" s="63">
        <f>IFERROR(ID26/ID$7,"")</f>
        <v>5.8431636996923053E-2</v>
      </c>
      <c r="IE27" s="60">
        <f>IFERROR(IE26/IE$7,"")</f>
        <v>5.8428057084044381E-2</v>
      </c>
      <c r="IF27" s="61">
        <f>(ID27-IE27)*10000</f>
        <v>3.5799128786720424E-2</v>
      </c>
      <c r="IG27" s="63">
        <f>IFERROR(IG26/IG$7,"")</f>
        <v>5.9529101284792468E-2</v>
      </c>
      <c r="IH27" s="60">
        <f>IFERROR(IH26/IH$7,"")</f>
        <v>3.4132979725622223E-2</v>
      </c>
      <c r="II27" s="61">
        <f>(IG27-IH27)*10000</f>
        <v>253.96121559170246</v>
      </c>
      <c r="IJ27" s="63">
        <f>IFERROR(IJ26/IJ$7,"")</f>
        <v>0</v>
      </c>
      <c r="IK27" s="60">
        <f>IFERROR(IK26/IK$7,"")</f>
        <v>5.0457104614593448E-2</v>
      </c>
      <c r="IL27" s="61">
        <f>(IJ27-IK27)*10000</f>
        <v>-504.57104614593447</v>
      </c>
    </row>
    <row r="28" spans="1:246" s="159" customFormat="1" ht="12.75" collapsed="1">
      <c r="A28" s="156"/>
      <c r="B28" s="478"/>
      <c r="C28" s="474"/>
      <c r="D28" s="474"/>
      <c r="E28" s="161"/>
      <c r="F28" s="161"/>
      <c r="G28" s="161"/>
      <c r="H28" s="158"/>
      <c r="I28" s="19"/>
      <c r="J28" s="19"/>
      <c r="K28" s="98"/>
      <c r="L28" s="19"/>
      <c r="M28" s="19"/>
      <c r="N28" s="98"/>
      <c r="O28" s="19"/>
      <c r="P28" s="19"/>
      <c r="Q28" s="98"/>
      <c r="R28" s="19"/>
      <c r="S28" s="19"/>
      <c r="T28" s="98"/>
      <c r="U28" s="19"/>
      <c r="V28" s="19"/>
      <c r="W28" s="98"/>
      <c r="X28" s="19"/>
      <c r="Y28" s="19"/>
      <c r="Z28" s="98"/>
      <c r="AA28" s="98"/>
      <c r="AB28" s="161"/>
      <c r="AC28" s="161"/>
      <c r="AD28" s="158"/>
      <c r="AE28" s="19"/>
      <c r="AF28" s="19"/>
      <c r="AG28" s="98"/>
      <c r="AH28" s="19"/>
      <c r="AI28" s="19"/>
      <c r="AJ28" s="98"/>
      <c r="AK28" s="19"/>
      <c r="AL28" s="19"/>
      <c r="AM28" s="98"/>
      <c r="AN28" s="19"/>
      <c r="AO28" s="19"/>
      <c r="AP28" s="98"/>
      <c r="AQ28" s="19"/>
      <c r="AR28" s="19"/>
      <c r="AS28" s="98"/>
      <c r="AT28" s="19"/>
      <c r="AU28" s="19"/>
      <c r="AV28" s="98"/>
      <c r="AW28" s="98"/>
      <c r="AX28" s="161"/>
      <c r="AY28" s="161"/>
      <c r="AZ28" s="158"/>
      <c r="BA28" s="19"/>
      <c r="BB28" s="19"/>
      <c r="BC28" s="98"/>
      <c r="BD28" s="19"/>
      <c r="BE28" s="19"/>
      <c r="BF28" s="98"/>
      <c r="BG28" s="19"/>
      <c r="BH28" s="19"/>
      <c r="BI28" s="98"/>
      <c r="BJ28" s="19"/>
      <c r="BK28" s="19"/>
      <c r="BL28" s="98"/>
      <c r="BM28" s="19"/>
      <c r="BN28" s="19"/>
      <c r="BO28" s="98"/>
      <c r="BP28" s="19"/>
      <c r="BQ28" s="161"/>
      <c r="BR28" s="98"/>
      <c r="BS28" s="98"/>
      <c r="BT28" s="161"/>
      <c r="BU28" s="161"/>
      <c r="BV28" s="158"/>
      <c r="BW28" s="19"/>
      <c r="BX28" s="19"/>
      <c r="BY28" s="98"/>
      <c r="BZ28" s="19"/>
      <c r="CA28" s="19"/>
      <c r="CB28" s="98"/>
      <c r="CC28" s="19"/>
      <c r="CD28" s="19"/>
      <c r="CE28" s="98"/>
      <c r="CF28" s="19"/>
      <c r="CG28" s="19"/>
      <c r="CH28" s="98"/>
      <c r="CI28" s="19"/>
      <c r="CJ28" s="19"/>
      <c r="CK28" s="98"/>
      <c r="CL28" s="19"/>
      <c r="CM28" s="19"/>
      <c r="CN28" s="98"/>
      <c r="CO28" s="98"/>
      <c r="CP28" s="161"/>
      <c r="CQ28" s="161"/>
      <c r="CR28" s="158"/>
      <c r="CS28" s="19"/>
      <c r="CT28" s="19"/>
      <c r="CU28" s="98"/>
      <c r="CV28" s="19"/>
      <c r="CW28" s="19"/>
      <c r="CX28" s="98"/>
      <c r="CY28" s="19"/>
      <c r="CZ28" s="19"/>
      <c r="DA28" s="98"/>
      <c r="DB28" s="19"/>
      <c r="DC28" s="19"/>
      <c r="DD28" s="98"/>
      <c r="DE28" s="19"/>
      <c r="DF28" s="19"/>
      <c r="DG28" s="98"/>
      <c r="DH28" s="19"/>
      <c r="DI28" s="19"/>
      <c r="DJ28" s="98"/>
      <c r="DK28" s="98"/>
      <c r="DL28" s="161"/>
      <c r="DM28" s="161"/>
      <c r="DN28" s="158"/>
      <c r="DO28" s="19"/>
      <c r="DP28" s="19"/>
      <c r="DQ28" s="98"/>
      <c r="DR28" s="19"/>
      <c r="DS28" s="19"/>
      <c r="DT28" s="98"/>
      <c r="DU28" s="19"/>
      <c r="DV28" s="19"/>
      <c r="DW28" s="98"/>
      <c r="DX28" s="19"/>
      <c r="DY28" s="19"/>
      <c r="DZ28" s="98"/>
      <c r="EA28" s="19"/>
      <c r="EB28" s="19"/>
      <c r="EC28" s="98"/>
      <c r="ED28" s="19"/>
      <c r="EE28" s="19"/>
      <c r="EF28" s="98"/>
      <c r="EG28" s="98"/>
      <c r="EH28" s="161"/>
      <c r="EI28" s="161"/>
      <c r="EJ28" s="158"/>
      <c r="EK28" s="19"/>
      <c r="EL28" s="19"/>
      <c r="EM28" s="98"/>
      <c r="EN28" s="19"/>
      <c r="EO28" s="19"/>
      <c r="EP28" s="98"/>
      <c r="EQ28" s="19"/>
      <c r="ER28" s="19"/>
      <c r="ES28" s="98"/>
      <c r="ET28" s="19"/>
      <c r="EU28" s="19"/>
      <c r="EV28" s="98"/>
      <c r="EW28" s="19"/>
      <c r="EX28" s="19"/>
      <c r="EY28" s="98"/>
      <c r="EZ28" s="19"/>
      <c r="FA28" s="19"/>
      <c r="FB28" s="98"/>
      <c r="FC28" s="98"/>
      <c r="FD28" s="161"/>
      <c r="FE28" s="161"/>
      <c r="FF28" s="158"/>
      <c r="FG28" s="19"/>
      <c r="FH28" s="19"/>
      <c r="FI28" s="98"/>
      <c r="FJ28" s="19"/>
      <c r="FK28" s="19"/>
      <c r="FL28" s="98"/>
      <c r="FM28" s="19"/>
      <c r="FN28" s="19"/>
      <c r="FO28" s="98"/>
      <c r="FP28" s="19"/>
      <c r="FQ28" s="19"/>
      <c r="FR28" s="98"/>
      <c r="FS28" s="19"/>
      <c r="FT28" s="19"/>
      <c r="FU28" s="98"/>
      <c r="FV28" s="19"/>
      <c r="FW28" s="19"/>
      <c r="FX28" s="98"/>
      <c r="FZ28" s="161"/>
      <c r="GA28" s="161"/>
      <c r="GB28" s="158"/>
      <c r="GC28" s="19"/>
      <c r="GD28" s="19"/>
      <c r="GE28" s="98"/>
      <c r="GF28" s="19"/>
      <c r="GG28" s="19"/>
      <c r="GH28" s="98"/>
      <c r="GI28" s="19"/>
      <c r="GJ28" s="19"/>
      <c r="GK28" s="98"/>
      <c r="GL28" s="19"/>
      <c r="GM28" s="19"/>
      <c r="GN28" s="98"/>
      <c r="GO28" s="19"/>
      <c r="GP28" s="19"/>
      <c r="GQ28" s="98"/>
      <c r="GR28" s="19"/>
      <c r="GS28" s="19"/>
      <c r="GT28" s="98"/>
      <c r="GV28" s="474"/>
      <c r="GW28" s="474"/>
      <c r="GX28" s="475"/>
      <c r="GY28" s="476"/>
      <c r="GZ28" s="476"/>
      <c r="HA28" s="477"/>
      <c r="HB28" s="476"/>
      <c r="HC28" s="476"/>
      <c r="HD28" s="477"/>
      <c r="HE28" s="476"/>
      <c r="HF28" s="476"/>
      <c r="HG28" s="477"/>
      <c r="HH28" s="476"/>
      <c r="HI28" s="476"/>
      <c r="HJ28" s="477"/>
      <c r="HK28" s="476"/>
      <c r="HL28" s="476"/>
      <c r="HM28" s="477"/>
      <c r="HN28" s="476"/>
      <c r="HO28" s="476"/>
      <c r="HP28" s="477"/>
      <c r="HR28" s="474"/>
      <c r="HS28" s="474"/>
      <c r="HT28" s="475"/>
      <c r="HU28" s="476"/>
      <c r="HV28" s="476"/>
      <c r="HW28" s="477"/>
      <c r="HX28" s="476"/>
      <c r="HY28" s="476"/>
      <c r="HZ28" s="477"/>
      <c r="IA28" s="476"/>
      <c r="IB28" s="476"/>
      <c r="IC28" s="477"/>
      <c r="ID28" s="476"/>
      <c r="IE28" s="476"/>
      <c r="IF28" s="477"/>
      <c r="IG28" s="476"/>
      <c r="IH28" s="476"/>
      <c r="II28" s="477"/>
      <c r="IJ28" s="476"/>
      <c r="IK28" s="476"/>
      <c r="IL28" s="477"/>
    </row>
    <row r="29" spans="1:246">
      <c r="G29" s="159"/>
      <c r="H29" s="160"/>
      <c r="I29" s="161"/>
      <c r="J29" s="161"/>
      <c r="K29" s="158"/>
      <c r="L29" s="161"/>
      <c r="M29" s="161"/>
      <c r="N29" s="158"/>
      <c r="O29" s="161"/>
      <c r="P29" s="161"/>
      <c r="Q29" s="158"/>
      <c r="R29" s="161"/>
      <c r="S29" s="161"/>
      <c r="T29" s="158"/>
      <c r="U29" s="161"/>
      <c r="V29" s="161"/>
      <c r="W29" s="158"/>
      <c r="X29" s="161"/>
      <c r="Y29" s="161"/>
      <c r="Z29" s="158"/>
      <c r="AA29" s="158"/>
      <c r="AC29" s="159"/>
      <c r="AD29" s="160"/>
      <c r="AE29" s="161"/>
      <c r="AF29" s="161"/>
      <c r="AG29" s="158"/>
      <c r="AH29" s="161"/>
      <c r="AI29" s="161"/>
      <c r="AJ29" s="158"/>
      <c r="AK29" s="161"/>
      <c r="AL29" s="161"/>
      <c r="AM29" s="158"/>
      <c r="AN29" s="161"/>
      <c r="AO29" s="161"/>
      <c r="AP29" s="158"/>
      <c r="AQ29" s="161"/>
      <c r="AR29" s="161"/>
      <c r="AS29" s="158"/>
      <c r="AT29" s="161"/>
      <c r="AU29" s="161"/>
      <c r="AV29" s="158"/>
      <c r="AW29" s="158"/>
      <c r="AY29" s="159"/>
      <c r="AZ29" s="160"/>
      <c r="BA29" s="161"/>
      <c r="BB29" s="161"/>
      <c r="BC29" s="158"/>
      <c r="BD29" s="161"/>
      <c r="BE29" s="161"/>
      <c r="BF29" s="158"/>
      <c r="BG29" s="161"/>
      <c r="BH29" s="161"/>
      <c r="BI29" s="158"/>
      <c r="BJ29" s="161"/>
      <c r="BK29" s="161"/>
      <c r="BL29" s="158"/>
      <c r="BM29" s="161"/>
      <c r="BN29" s="161"/>
      <c r="BO29" s="158"/>
      <c r="BP29" s="161"/>
      <c r="BQ29" s="159"/>
      <c r="BR29" s="158"/>
      <c r="BS29" s="158"/>
      <c r="BU29" s="159"/>
      <c r="BV29" s="160"/>
      <c r="BW29" s="161"/>
      <c r="BX29" s="161"/>
      <c r="BY29" s="158"/>
      <c r="BZ29" s="161"/>
      <c r="CA29" s="161"/>
      <c r="CB29" s="158"/>
      <c r="CC29" s="161"/>
      <c r="CD29" s="161"/>
      <c r="CE29" s="158"/>
      <c r="CF29" s="161"/>
      <c r="CG29" s="161"/>
      <c r="CH29" s="158"/>
      <c r="CI29" s="161"/>
      <c r="CJ29" s="161"/>
      <c r="CK29" s="158"/>
      <c r="CL29" s="161"/>
      <c r="CM29" s="161"/>
      <c r="CN29" s="158"/>
      <c r="CO29" s="158"/>
      <c r="CQ29" s="159"/>
      <c r="CR29" s="160"/>
      <c r="CS29" s="161"/>
      <c r="CT29" s="161"/>
      <c r="CU29" s="158"/>
      <c r="CV29" s="161"/>
      <c r="CW29" s="161"/>
      <c r="CX29" s="158"/>
      <c r="CY29" s="161"/>
      <c r="CZ29" s="161"/>
      <c r="DA29" s="158"/>
      <c r="DB29" s="161"/>
      <c r="DC29" s="161"/>
      <c r="DD29" s="158"/>
      <c r="DE29" s="161"/>
      <c r="DF29" s="161"/>
      <c r="DG29" s="158"/>
      <c r="DH29" s="161"/>
      <c r="DI29" s="161"/>
      <c r="DJ29" s="158"/>
      <c r="DK29" s="158"/>
      <c r="DM29" s="159"/>
      <c r="DN29" s="160"/>
      <c r="DO29" s="161"/>
      <c r="DP29" s="161"/>
      <c r="DQ29" s="158"/>
      <c r="DR29" s="161"/>
      <c r="DS29" s="161"/>
      <c r="DT29" s="158"/>
      <c r="DU29" s="161"/>
      <c r="DV29" s="161"/>
      <c r="DW29" s="158"/>
      <c r="DX29" s="161"/>
      <c r="DY29" s="161"/>
      <c r="DZ29" s="158"/>
      <c r="EA29" s="161"/>
      <c r="EB29" s="161"/>
      <c r="EC29" s="158"/>
      <c r="ED29" s="161"/>
      <c r="EE29" s="161"/>
      <c r="EF29" s="158"/>
      <c r="EG29" s="158"/>
      <c r="EI29" s="159"/>
      <c r="EJ29" s="160"/>
      <c r="EK29" s="161"/>
      <c r="EL29" s="161"/>
      <c r="EM29" s="158"/>
      <c r="EN29" s="161"/>
      <c r="EO29" s="161"/>
      <c r="EP29" s="158"/>
      <c r="EQ29" s="161"/>
      <c r="ER29" s="161"/>
      <c r="ES29" s="158"/>
      <c r="ET29" s="161"/>
      <c r="EU29" s="161"/>
      <c r="EV29" s="158"/>
      <c r="EW29" s="161"/>
      <c r="EX29" s="161"/>
      <c r="EY29" s="158"/>
      <c r="EZ29" s="161"/>
      <c r="FA29" s="161"/>
      <c r="FB29" s="158"/>
      <c r="FC29" s="158"/>
      <c r="FE29" s="159"/>
      <c r="FF29" s="160"/>
      <c r="FG29" s="161"/>
      <c r="FH29" s="161"/>
      <c r="FI29" s="158"/>
      <c r="FJ29" s="161"/>
      <c r="FK29" s="161"/>
      <c r="FL29" s="158"/>
      <c r="FM29" s="161"/>
      <c r="FN29" s="161"/>
      <c r="FO29" s="158"/>
      <c r="FP29" s="161"/>
      <c r="FQ29" s="161"/>
      <c r="FR29" s="158"/>
      <c r="FS29" s="161"/>
      <c r="FT29" s="161"/>
      <c r="FU29" s="158"/>
      <c r="FV29" s="161"/>
      <c r="FW29" s="161"/>
      <c r="FX29" s="158"/>
      <c r="GA29" s="159"/>
      <c r="GB29" s="160"/>
      <c r="GC29" s="161"/>
      <c r="GD29" s="161"/>
      <c r="GE29" s="158"/>
      <c r="GF29" s="161"/>
      <c r="GG29" s="161"/>
      <c r="GH29" s="158"/>
      <c r="GI29" s="161"/>
      <c r="GJ29" s="161"/>
      <c r="GK29" s="158"/>
      <c r="GL29" s="161"/>
      <c r="GM29" s="161"/>
      <c r="GN29" s="158"/>
      <c r="GO29" s="161"/>
      <c r="GP29" s="161"/>
      <c r="GQ29" s="158"/>
      <c r="GR29" s="161"/>
      <c r="GS29" s="161"/>
      <c r="GT29" s="158"/>
      <c r="GW29" s="159"/>
      <c r="GX29" s="160"/>
      <c r="GY29" s="161"/>
      <c r="GZ29" s="161"/>
      <c r="HA29" s="158"/>
      <c r="HB29" s="161"/>
      <c r="HC29" s="161"/>
      <c r="HD29" s="158"/>
      <c r="HE29" s="161"/>
      <c r="HF29" s="161"/>
      <c r="HG29" s="158"/>
      <c r="HH29" s="161"/>
      <c r="HI29" s="161"/>
      <c r="HJ29" s="158"/>
      <c r="HK29" s="161"/>
      <c r="HL29" s="161"/>
      <c r="HM29" s="158"/>
      <c r="HN29" s="161"/>
      <c r="HO29" s="161"/>
      <c r="HP29" s="158"/>
      <c r="HS29" s="159"/>
      <c r="HT29" s="160"/>
      <c r="HU29" s="161"/>
      <c r="HV29" s="161"/>
      <c r="HW29" s="158"/>
      <c r="HX29" s="161"/>
      <c r="HY29" s="161"/>
      <c r="HZ29" s="158"/>
      <c r="IA29" s="161"/>
      <c r="IB29" s="161"/>
      <c r="IC29" s="158"/>
      <c r="ID29" s="161"/>
      <c r="IE29" s="161"/>
      <c r="IF29" s="158"/>
      <c r="IG29" s="161"/>
      <c r="IH29" s="161"/>
      <c r="II29" s="158"/>
      <c r="IJ29" s="161"/>
      <c r="IK29" s="161"/>
      <c r="IL29" s="158"/>
    </row>
    <row r="30" spans="1:246">
      <c r="F30" s="27"/>
      <c r="G30" s="27"/>
      <c r="H30" s="27"/>
      <c r="I30" s="27"/>
      <c r="J30" s="27"/>
      <c r="K30" s="27"/>
      <c r="L30" s="27"/>
      <c r="M30" s="27"/>
      <c r="N30" s="27"/>
      <c r="O30" s="27"/>
      <c r="P30" s="27"/>
      <c r="Q30" s="27"/>
      <c r="R30" s="27"/>
      <c r="S30" s="27"/>
      <c r="T30" s="27"/>
      <c r="U30" s="27"/>
      <c r="V30" s="27"/>
      <c r="W30" s="27"/>
      <c r="X30" s="27"/>
      <c r="Y30" s="27"/>
      <c r="Z30" s="27"/>
      <c r="AA30" s="98"/>
      <c r="AB30" s="27"/>
      <c r="AC30" s="27"/>
      <c r="AD30" s="27"/>
      <c r="AE30" s="27"/>
      <c r="AF30" s="27"/>
      <c r="AG30" s="27"/>
      <c r="AH30" s="27"/>
      <c r="AI30" s="27"/>
      <c r="AJ30" s="27"/>
      <c r="AK30" s="27"/>
      <c r="AL30" s="27"/>
      <c r="AM30" s="27"/>
      <c r="AN30" s="27"/>
      <c r="AO30" s="27"/>
      <c r="AP30" s="27"/>
      <c r="AQ30" s="27"/>
      <c r="AR30" s="27"/>
      <c r="AS30" s="27"/>
      <c r="AT30" s="27"/>
      <c r="AU30" s="27"/>
      <c r="AV30" s="98"/>
      <c r="AW30" s="98"/>
      <c r="AX30" s="27"/>
      <c r="AY30" s="27"/>
      <c r="AZ30" s="27"/>
      <c r="BA30" s="27"/>
      <c r="BB30" s="27"/>
      <c r="BC30" s="27"/>
      <c r="BD30" s="27"/>
      <c r="BE30" s="27"/>
      <c r="BF30" s="27"/>
      <c r="BG30" s="27"/>
      <c r="BH30" s="27"/>
      <c r="BI30" s="27"/>
      <c r="BJ30" s="27"/>
      <c r="BK30" s="27"/>
      <c r="BL30" s="27"/>
      <c r="BM30" s="27"/>
      <c r="BN30" s="27"/>
      <c r="BO30" s="27"/>
      <c r="BP30" s="27"/>
      <c r="BQ30" s="27"/>
      <c r="BR30" s="98"/>
      <c r="BS30" s="98"/>
      <c r="BT30" s="27"/>
      <c r="BU30" s="27"/>
      <c r="BV30" s="158"/>
      <c r="BW30" s="27"/>
      <c r="BX30" s="27"/>
      <c r="BY30" s="98"/>
      <c r="BZ30" s="27"/>
      <c r="CA30" s="27"/>
      <c r="CB30" s="98"/>
      <c r="CC30" s="27"/>
      <c r="CD30" s="27"/>
      <c r="CE30" s="98"/>
      <c r="CF30" s="27"/>
      <c r="CG30" s="27"/>
      <c r="CH30" s="98"/>
      <c r="CI30" s="27"/>
      <c r="CJ30" s="27"/>
      <c r="CK30" s="98"/>
      <c r="CL30" s="27"/>
      <c r="CM30" s="27"/>
      <c r="CN30" s="98"/>
      <c r="CO30" s="98"/>
      <c r="CP30" s="27"/>
      <c r="CQ30" s="27"/>
      <c r="CR30" s="158"/>
      <c r="CS30" s="27"/>
      <c r="CT30" s="27"/>
      <c r="CU30" s="98"/>
      <c r="CV30" s="27"/>
      <c r="CW30" s="27"/>
      <c r="CX30" s="98"/>
      <c r="CY30" s="27"/>
      <c r="CZ30" s="27"/>
      <c r="DA30" s="98"/>
      <c r="DB30" s="27"/>
      <c r="DC30" s="27"/>
      <c r="DD30" s="98"/>
      <c r="DE30" s="27"/>
      <c r="DF30" s="27"/>
      <c r="DG30" s="98"/>
      <c r="DH30" s="27"/>
      <c r="DI30" s="27"/>
      <c r="DJ30" s="98"/>
      <c r="DK30" s="98"/>
      <c r="DL30" s="27"/>
      <c r="DM30" s="27"/>
      <c r="DN30" s="158"/>
      <c r="DO30" s="27"/>
      <c r="DP30" s="27"/>
      <c r="DQ30" s="98"/>
      <c r="DR30" s="27"/>
      <c r="DS30" s="27"/>
      <c r="DT30" s="98"/>
      <c r="DU30" s="27"/>
      <c r="DV30" s="27"/>
      <c r="DW30" s="98"/>
      <c r="DX30" s="27"/>
      <c r="DY30" s="27"/>
      <c r="DZ30" s="98"/>
      <c r="EA30" s="27"/>
      <c r="EB30" s="27"/>
      <c r="EC30" s="98"/>
      <c r="ED30" s="27"/>
      <c r="EE30" s="27"/>
      <c r="EF30" s="98"/>
      <c r="EG30" s="98"/>
      <c r="EH30" s="27"/>
      <c r="EI30" s="27"/>
      <c r="EJ30" s="158"/>
      <c r="EK30" s="27"/>
      <c r="EL30" s="27"/>
      <c r="EM30" s="98"/>
      <c r="EN30" s="27"/>
      <c r="EO30" s="27"/>
      <c r="EP30" s="98"/>
      <c r="EQ30" s="27"/>
      <c r="ER30" s="27"/>
      <c r="ES30" s="98"/>
      <c r="ET30" s="27"/>
      <c r="EU30" s="27"/>
      <c r="EV30" s="98"/>
      <c r="EW30" s="27"/>
      <c r="EX30" s="27"/>
      <c r="EY30" s="98"/>
      <c r="EZ30" s="27"/>
      <c r="FA30" s="27"/>
      <c r="FB30" s="98"/>
      <c r="FC30" s="98"/>
      <c r="FD30" s="27"/>
      <c r="FE30" s="27"/>
      <c r="FF30" s="158"/>
      <c r="FG30" s="27"/>
      <c r="FH30" s="27"/>
      <c r="FI30" s="98"/>
      <c r="FJ30" s="27"/>
      <c r="FK30" s="27"/>
      <c r="FL30" s="98"/>
      <c r="FM30" s="27"/>
      <c r="FN30" s="27"/>
      <c r="FO30" s="98"/>
      <c r="FP30" s="27"/>
      <c r="FQ30" s="27"/>
      <c r="FR30" s="98"/>
      <c r="FS30" s="27"/>
      <c r="FT30" s="27"/>
      <c r="FU30" s="98"/>
      <c r="FV30" s="27"/>
      <c r="FW30" s="27"/>
      <c r="FX30" s="98"/>
      <c r="FZ30" s="27"/>
      <c r="GA30" s="27"/>
      <c r="GB30" s="158"/>
      <c r="GC30" s="27"/>
      <c r="GD30" s="27"/>
      <c r="GE30" s="98"/>
      <c r="GF30" s="27"/>
      <c r="GG30" s="27"/>
      <c r="GH30" s="98"/>
      <c r="GI30" s="27"/>
      <c r="GJ30" s="27"/>
      <c r="GK30" s="98"/>
      <c r="GL30" s="27"/>
      <c r="GM30" s="27"/>
      <c r="GN30" s="98"/>
      <c r="GO30" s="27"/>
      <c r="GP30" s="27"/>
      <c r="GQ30" s="98"/>
      <c r="GR30" s="27"/>
      <c r="GS30" s="27"/>
      <c r="GT30" s="98"/>
      <c r="GV30" s="27"/>
      <c r="GW30" s="27"/>
      <c r="GX30" s="158"/>
      <c r="GY30" s="27"/>
      <c r="GZ30" s="27"/>
      <c r="HA30" s="98"/>
      <c r="HB30" s="27"/>
      <c r="HC30" s="27"/>
      <c r="HD30" s="98"/>
      <c r="HE30" s="27"/>
      <c r="HF30" s="27"/>
      <c r="HG30" s="98"/>
      <c r="HH30" s="27"/>
      <c r="HI30" s="27"/>
      <c r="HJ30" s="98"/>
      <c r="HK30" s="27"/>
      <c r="HL30" s="27"/>
      <c r="HM30" s="98"/>
      <c r="HN30" s="27"/>
      <c r="HO30" s="27"/>
      <c r="HP30" s="98"/>
      <c r="HR30" s="27"/>
      <c r="HS30" s="27"/>
      <c r="HT30" s="158"/>
      <c r="HU30" s="27"/>
      <c r="HV30" s="27"/>
      <c r="HW30" s="98"/>
      <c r="HX30" s="27"/>
      <c r="HY30" s="27"/>
      <c r="HZ30" s="98"/>
      <c r="IA30" s="27"/>
      <c r="IB30" s="27"/>
      <c r="IC30" s="98"/>
      <c r="ID30" s="27"/>
      <c r="IE30" s="27"/>
      <c r="IF30" s="98"/>
      <c r="IG30" s="27"/>
      <c r="IH30" s="27"/>
      <c r="II30" s="98"/>
      <c r="IJ30" s="27"/>
      <c r="IK30" s="27"/>
      <c r="IL30" s="98"/>
    </row>
    <row r="31" spans="1:246">
      <c r="F31" s="162"/>
      <c r="G31" s="162"/>
      <c r="H31" s="27"/>
      <c r="I31" s="162"/>
      <c r="J31" s="162"/>
      <c r="K31" s="27"/>
      <c r="L31" s="162"/>
      <c r="M31" s="162"/>
      <c r="N31" s="27"/>
      <c r="O31" s="162"/>
      <c r="P31" s="162"/>
      <c r="Q31" s="162"/>
      <c r="R31" s="162"/>
      <c r="S31" s="162"/>
      <c r="T31" s="162"/>
      <c r="U31" s="162"/>
      <c r="V31" s="162"/>
      <c r="W31" s="162"/>
      <c r="X31" s="162"/>
      <c r="Y31" s="162"/>
      <c r="Z31" s="162"/>
      <c r="AA31" s="158"/>
      <c r="AB31" s="162"/>
      <c r="AC31" s="162"/>
      <c r="AD31" s="27"/>
      <c r="AE31" s="162"/>
      <c r="AF31" s="162"/>
      <c r="AG31" s="27"/>
      <c r="AH31" s="162"/>
      <c r="AI31" s="162"/>
      <c r="AJ31" s="27"/>
      <c r="AK31" s="162"/>
      <c r="AL31" s="162"/>
      <c r="AM31" s="162"/>
      <c r="AN31" s="162"/>
      <c r="AO31" s="162"/>
      <c r="AP31" s="162"/>
      <c r="AQ31" s="162"/>
      <c r="AR31" s="162"/>
      <c r="AS31" s="162"/>
      <c r="AT31" s="162"/>
      <c r="AU31" s="162"/>
      <c r="AV31" s="158"/>
      <c r="AW31" s="158"/>
      <c r="AX31" s="162"/>
      <c r="AY31" s="162"/>
      <c r="AZ31" s="27"/>
      <c r="BA31" s="162"/>
      <c r="BB31" s="162"/>
      <c r="BC31" s="27"/>
      <c r="BD31" s="162"/>
      <c r="BE31" s="162"/>
      <c r="BF31" s="27"/>
      <c r="BG31" s="162"/>
      <c r="BH31" s="162"/>
      <c r="BI31" s="162"/>
      <c r="BJ31" s="162"/>
      <c r="BK31" s="162"/>
      <c r="BL31" s="162"/>
      <c r="BM31" s="162"/>
      <c r="BN31" s="162"/>
      <c r="BO31" s="162"/>
      <c r="BP31" s="162"/>
      <c r="BQ31" s="162"/>
      <c r="BR31" s="158"/>
      <c r="BS31" s="158"/>
      <c r="BT31" s="162"/>
      <c r="BU31" s="162"/>
      <c r="BV31" s="160"/>
      <c r="BW31" s="162"/>
      <c r="BX31" s="162"/>
      <c r="BY31" s="158"/>
      <c r="BZ31" s="162"/>
      <c r="CA31" s="162"/>
      <c r="CB31" s="158"/>
      <c r="CC31" s="162"/>
      <c r="CD31" s="162"/>
      <c r="CE31" s="158"/>
      <c r="CF31" s="162"/>
      <c r="CG31" s="162"/>
      <c r="CH31" s="158"/>
      <c r="CI31" s="162"/>
      <c r="CJ31" s="162"/>
      <c r="CK31" s="158"/>
      <c r="CL31" s="162"/>
      <c r="CM31" s="162"/>
      <c r="CN31" s="158"/>
      <c r="CO31" s="158"/>
      <c r="CP31" s="162"/>
      <c r="CQ31" s="162"/>
      <c r="CR31" s="160"/>
      <c r="CS31" s="162"/>
      <c r="CT31" s="162"/>
      <c r="CU31" s="158"/>
      <c r="CV31" s="162"/>
      <c r="CW31" s="162"/>
      <c r="CX31" s="158"/>
      <c r="CY31" s="162"/>
      <c r="CZ31" s="162"/>
      <c r="DA31" s="158"/>
      <c r="DB31" s="162"/>
      <c r="DC31" s="162"/>
      <c r="DD31" s="158"/>
      <c r="DE31" s="162"/>
      <c r="DF31" s="162"/>
      <c r="DG31" s="158"/>
      <c r="DH31" s="162"/>
      <c r="DI31" s="162"/>
      <c r="DJ31" s="158"/>
      <c r="DK31" s="158"/>
      <c r="DL31" s="162"/>
      <c r="DM31" s="162"/>
      <c r="DN31" s="160"/>
      <c r="DO31" s="162"/>
      <c r="DP31" s="162"/>
      <c r="DQ31" s="158"/>
      <c r="DR31" s="162"/>
      <c r="DS31" s="162"/>
      <c r="DT31" s="158"/>
      <c r="DU31" s="162"/>
      <c r="DV31" s="162"/>
      <c r="DW31" s="158"/>
      <c r="DX31" s="162"/>
      <c r="DY31" s="162"/>
      <c r="DZ31" s="158"/>
      <c r="EA31" s="162"/>
      <c r="EB31" s="162"/>
      <c r="EC31" s="158"/>
      <c r="ED31" s="162"/>
      <c r="EE31" s="162"/>
      <c r="EF31" s="158"/>
      <c r="EG31" s="158"/>
      <c r="EH31" s="162"/>
      <c r="EI31" s="162"/>
      <c r="EJ31" s="160"/>
      <c r="EK31" s="162"/>
      <c r="EL31" s="162"/>
      <c r="EM31" s="158"/>
      <c r="EN31" s="162"/>
      <c r="EO31" s="162"/>
      <c r="EP31" s="158"/>
      <c r="EQ31" s="162"/>
      <c r="ER31" s="162"/>
      <c r="ES31" s="158"/>
      <c r="ET31" s="162"/>
      <c r="EU31" s="162"/>
      <c r="EV31" s="158"/>
      <c r="EW31" s="162"/>
      <c r="EX31" s="162"/>
      <c r="EY31" s="158"/>
      <c r="EZ31" s="162"/>
      <c r="FA31" s="162"/>
      <c r="FB31" s="158"/>
      <c r="FC31" s="158"/>
      <c r="FD31" s="162"/>
      <c r="FE31" s="162"/>
      <c r="FF31" s="160"/>
      <c r="FG31" s="162"/>
      <c r="FH31" s="162"/>
      <c r="FI31" s="158"/>
      <c r="FJ31" s="162"/>
      <c r="FK31" s="162"/>
      <c r="FL31" s="158"/>
      <c r="FM31" s="162"/>
      <c r="FN31" s="162"/>
      <c r="FO31" s="158"/>
      <c r="FP31" s="162"/>
      <c r="FQ31" s="162"/>
      <c r="FR31" s="158"/>
      <c r="FS31" s="162"/>
      <c r="FT31" s="162"/>
      <c r="FU31" s="158"/>
      <c r="FV31" s="162"/>
      <c r="FW31" s="162"/>
      <c r="FX31" s="158"/>
      <c r="FZ31" s="162"/>
      <c r="GA31" s="162"/>
      <c r="GB31" s="160"/>
      <c r="GC31" s="162"/>
      <c r="GD31" s="162"/>
      <c r="GE31" s="158"/>
      <c r="GF31" s="162"/>
      <c r="GG31" s="162"/>
      <c r="GH31" s="158"/>
      <c r="GI31" s="162"/>
      <c r="GJ31" s="162"/>
      <c r="GK31" s="158"/>
      <c r="GL31" s="162"/>
      <c r="GM31" s="162"/>
      <c r="GN31" s="158"/>
      <c r="GO31" s="162"/>
      <c r="GP31" s="162"/>
      <c r="GQ31" s="158"/>
      <c r="GR31" s="162"/>
      <c r="GS31" s="162"/>
      <c r="GT31" s="158"/>
      <c r="GV31" s="162"/>
      <c r="GW31" s="162"/>
      <c r="GX31" s="160"/>
      <c r="GY31" s="162"/>
      <c r="GZ31" s="162"/>
      <c r="HA31" s="158"/>
      <c r="HB31" s="162"/>
      <c r="HC31" s="162"/>
      <c r="HD31" s="158"/>
      <c r="HE31" s="162"/>
      <c r="HF31" s="162"/>
      <c r="HG31" s="158"/>
      <c r="HH31" s="162"/>
      <c r="HI31" s="162"/>
      <c r="HJ31" s="158"/>
      <c r="HK31" s="162"/>
      <c r="HL31" s="162"/>
      <c r="HM31" s="158"/>
      <c r="HN31" s="162"/>
      <c r="HO31" s="162"/>
      <c r="HP31" s="158"/>
      <c r="HR31" s="162"/>
      <c r="HS31" s="162"/>
      <c r="HT31" s="160"/>
      <c r="HU31" s="162"/>
      <c r="HV31" s="162"/>
      <c r="HW31" s="158"/>
      <c r="HX31" s="162"/>
      <c r="HY31" s="162"/>
      <c r="HZ31" s="158"/>
      <c r="IA31" s="162"/>
      <c r="IB31" s="162"/>
      <c r="IC31" s="158"/>
      <c r="ID31" s="162"/>
      <c r="IE31" s="162"/>
      <c r="IF31" s="158"/>
      <c r="IG31" s="162"/>
      <c r="IH31" s="162"/>
      <c r="II31" s="158"/>
      <c r="IJ31" s="162"/>
      <c r="IK31" s="162"/>
      <c r="IL31" s="158"/>
    </row>
    <row r="32" spans="1:246">
      <c r="F32" s="27"/>
      <c r="G32" s="27"/>
      <c r="H32" s="27"/>
      <c r="I32" s="27"/>
      <c r="J32" s="27"/>
      <c r="K32" s="27"/>
      <c r="L32" s="27"/>
      <c r="M32" s="27"/>
      <c r="N32" s="27"/>
      <c r="O32" s="27"/>
      <c r="P32" s="27"/>
      <c r="Q32" s="27"/>
      <c r="R32" s="27"/>
      <c r="S32" s="27"/>
      <c r="T32" s="27"/>
      <c r="U32" s="27"/>
      <c r="V32" s="27"/>
      <c r="W32" s="27"/>
      <c r="X32" s="27"/>
      <c r="Y32" s="27"/>
      <c r="Z32" s="27"/>
      <c r="AA32" s="98"/>
      <c r="AB32" s="27"/>
      <c r="AC32" s="27"/>
      <c r="AD32" s="27"/>
      <c r="AE32" s="27"/>
      <c r="AF32" s="27"/>
      <c r="AG32" s="27"/>
      <c r="AH32" s="27"/>
      <c r="AI32" s="27"/>
      <c r="AJ32" s="27"/>
      <c r="AK32" s="27"/>
      <c r="AL32" s="27"/>
      <c r="AM32" s="27"/>
      <c r="AN32" s="27"/>
      <c r="AO32" s="27"/>
      <c r="AP32" s="27"/>
      <c r="AQ32" s="27"/>
      <c r="AR32" s="27"/>
      <c r="AS32" s="27"/>
      <c r="AT32" s="27"/>
      <c r="AU32" s="27"/>
      <c r="AV32" s="98"/>
      <c r="AW32" s="98"/>
      <c r="AX32" s="27"/>
      <c r="AY32" s="27"/>
      <c r="AZ32" s="27"/>
      <c r="BA32" s="27"/>
      <c r="BB32" s="27"/>
      <c r="BC32" s="27"/>
      <c r="BD32" s="27"/>
      <c r="BE32" s="27"/>
      <c r="BF32" s="27"/>
      <c r="BG32" s="27"/>
      <c r="BH32" s="27"/>
      <c r="BI32" s="27"/>
      <c r="BJ32" s="27"/>
      <c r="BK32" s="27"/>
      <c r="BL32" s="27"/>
      <c r="BM32" s="27"/>
      <c r="BN32" s="27"/>
      <c r="BO32" s="27"/>
      <c r="BP32" s="27"/>
      <c r="BQ32" s="27"/>
      <c r="BR32" s="98"/>
      <c r="BS32" s="98"/>
      <c r="BT32" s="27"/>
      <c r="BU32" s="27"/>
      <c r="BV32" s="158"/>
      <c r="BW32" s="27"/>
      <c r="BX32" s="27"/>
      <c r="BY32" s="98"/>
      <c r="BZ32" s="27"/>
      <c r="CA32" s="27"/>
      <c r="CB32" s="98"/>
      <c r="CC32" s="27"/>
      <c r="CD32" s="27"/>
      <c r="CE32" s="98"/>
      <c r="CF32" s="27"/>
      <c r="CG32" s="27"/>
      <c r="CH32" s="98"/>
      <c r="CI32" s="27"/>
      <c r="CJ32" s="27"/>
      <c r="CK32" s="98"/>
      <c r="CL32" s="27"/>
      <c r="CM32" s="27"/>
      <c r="CN32" s="98"/>
      <c r="CO32" s="98"/>
      <c r="CP32" s="27"/>
      <c r="CQ32" s="27"/>
      <c r="CR32" s="158"/>
      <c r="CS32" s="27"/>
      <c r="CT32" s="27"/>
      <c r="CU32" s="98"/>
      <c r="CV32" s="27"/>
      <c r="CW32" s="27"/>
      <c r="CX32" s="98"/>
      <c r="CY32" s="27"/>
      <c r="CZ32" s="27"/>
      <c r="DA32" s="98"/>
      <c r="DB32" s="27"/>
      <c r="DC32" s="27"/>
      <c r="DD32" s="98"/>
      <c r="DE32" s="27"/>
      <c r="DF32" s="27"/>
      <c r="DG32" s="98"/>
      <c r="DH32" s="27"/>
      <c r="DI32" s="27"/>
      <c r="DJ32" s="98"/>
      <c r="DK32" s="98"/>
      <c r="DL32" s="27"/>
      <c r="DM32" s="27"/>
      <c r="DN32" s="158"/>
      <c r="DO32" s="27"/>
      <c r="DP32" s="27"/>
      <c r="DQ32" s="98"/>
      <c r="DR32" s="27"/>
      <c r="DS32" s="27"/>
      <c r="DT32" s="98"/>
      <c r="DU32" s="27"/>
      <c r="DV32" s="27"/>
      <c r="DW32" s="98"/>
      <c r="DX32" s="27"/>
      <c r="DY32" s="27"/>
      <c r="DZ32" s="98"/>
      <c r="EA32" s="27"/>
      <c r="EB32" s="27"/>
      <c r="EC32" s="98"/>
      <c r="ED32" s="27"/>
      <c r="EE32" s="27"/>
      <c r="EF32" s="98"/>
      <c r="EG32" s="98"/>
      <c r="EH32" s="27"/>
      <c r="EI32" s="27"/>
      <c r="EJ32" s="158"/>
      <c r="EK32" s="27"/>
      <c r="EL32" s="27"/>
      <c r="EM32" s="98"/>
      <c r="EN32" s="27"/>
      <c r="EO32" s="27"/>
      <c r="EP32" s="98"/>
      <c r="EQ32" s="27"/>
      <c r="ER32" s="27"/>
      <c r="ES32" s="98"/>
      <c r="ET32" s="27"/>
      <c r="EU32" s="27"/>
      <c r="EV32" s="98"/>
      <c r="EW32" s="27"/>
      <c r="EX32" s="27"/>
      <c r="EY32" s="98"/>
      <c r="EZ32" s="27"/>
      <c r="FA32" s="27"/>
      <c r="FB32" s="98"/>
      <c r="FC32" s="98"/>
      <c r="FD32" s="27"/>
      <c r="FE32" s="27"/>
      <c r="FF32" s="158"/>
      <c r="FG32" s="27"/>
      <c r="FH32" s="27"/>
      <c r="FI32" s="98"/>
      <c r="FJ32" s="27"/>
      <c r="FK32" s="27"/>
      <c r="FL32" s="98"/>
      <c r="FM32" s="27"/>
      <c r="FN32" s="27"/>
      <c r="FO32" s="98"/>
      <c r="FP32" s="27"/>
      <c r="FQ32" s="27"/>
      <c r="FR32" s="98"/>
      <c r="FS32" s="27"/>
      <c r="FT32" s="27"/>
      <c r="FU32" s="98"/>
      <c r="FV32" s="27"/>
      <c r="FW32" s="27"/>
      <c r="FX32" s="98"/>
      <c r="FZ32" s="27"/>
      <c r="GA32" s="27"/>
      <c r="GB32" s="158"/>
      <c r="GC32" s="27"/>
      <c r="GD32" s="27"/>
      <c r="GE32" s="98"/>
      <c r="GF32" s="27"/>
      <c r="GG32" s="27"/>
      <c r="GH32" s="98"/>
      <c r="GI32" s="27"/>
      <c r="GJ32" s="27"/>
      <c r="GK32" s="98"/>
      <c r="GL32" s="27"/>
      <c r="GM32" s="27"/>
      <c r="GN32" s="98"/>
      <c r="GO32" s="27"/>
      <c r="GP32" s="27"/>
      <c r="GQ32" s="98"/>
      <c r="GR32" s="27"/>
      <c r="GS32" s="27"/>
      <c r="GT32" s="98"/>
      <c r="GV32" s="27"/>
      <c r="GW32" s="27"/>
      <c r="GX32" s="158"/>
      <c r="GY32" s="27"/>
      <c r="GZ32" s="27"/>
      <c r="HA32" s="98"/>
      <c r="HB32" s="27"/>
      <c r="HC32" s="27"/>
      <c r="HD32" s="98"/>
      <c r="HE32" s="27"/>
      <c r="HF32" s="27"/>
      <c r="HG32" s="98"/>
      <c r="HH32" s="27"/>
      <c r="HI32" s="27"/>
      <c r="HJ32" s="98"/>
      <c r="HK32" s="27"/>
      <c r="HL32" s="27"/>
      <c r="HM32" s="98"/>
      <c r="HN32" s="27"/>
      <c r="HO32" s="27"/>
      <c r="HP32" s="98"/>
      <c r="HR32" s="27"/>
      <c r="HS32" s="27"/>
      <c r="HT32" s="158"/>
      <c r="HU32" s="27"/>
      <c r="HV32" s="27"/>
      <c r="HW32" s="98"/>
      <c r="HX32" s="27"/>
      <c r="HY32" s="27"/>
      <c r="HZ32" s="98"/>
      <c r="IA32" s="27"/>
      <c r="IB32" s="27"/>
      <c r="IC32" s="98"/>
      <c r="ID32" s="27"/>
      <c r="IE32" s="27"/>
      <c r="IF32" s="98"/>
      <c r="IG32" s="27"/>
      <c r="IH32" s="27"/>
      <c r="II32" s="98"/>
      <c r="IJ32" s="27"/>
      <c r="IK32" s="27"/>
      <c r="IL32" s="98"/>
    </row>
    <row r="33" spans="6:246">
      <c r="F33" s="27"/>
      <c r="G33" s="27"/>
      <c r="H33" s="27"/>
      <c r="I33" s="27"/>
      <c r="J33" s="27"/>
      <c r="K33" s="27"/>
      <c r="L33" s="27"/>
      <c r="M33" s="27"/>
      <c r="N33" s="27"/>
      <c r="O33" s="27"/>
      <c r="P33" s="27"/>
      <c r="Q33" s="27"/>
      <c r="R33" s="27"/>
      <c r="S33" s="27"/>
      <c r="T33" s="27"/>
      <c r="U33" s="27"/>
      <c r="V33" s="27"/>
      <c r="W33" s="27"/>
      <c r="X33" s="27"/>
      <c r="Y33" s="27"/>
      <c r="Z33" s="27"/>
      <c r="AA33" s="158"/>
      <c r="AB33" s="27"/>
      <c r="AC33" s="27"/>
      <c r="AD33" s="27"/>
      <c r="AE33" s="27"/>
      <c r="AF33" s="27"/>
      <c r="AG33" s="27"/>
      <c r="AH33" s="27"/>
      <c r="AI33" s="27"/>
      <c r="AJ33" s="27"/>
      <c r="AK33" s="27"/>
      <c r="AL33" s="27"/>
      <c r="AM33" s="27"/>
      <c r="AN33" s="27"/>
      <c r="AO33" s="27"/>
      <c r="AP33" s="27"/>
      <c r="AQ33" s="27"/>
      <c r="AR33" s="27"/>
      <c r="AS33" s="27"/>
      <c r="AT33" s="27"/>
      <c r="AU33" s="27"/>
      <c r="AV33" s="158"/>
      <c r="AW33" s="158"/>
      <c r="AX33" s="27"/>
      <c r="AY33" s="27"/>
      <c r="AZ33" s="27"/>
      <c r="BA33" s="27"/>
      <c r="BB33" s="27"/>
      <c r="BC33" s="27"/>
      <c r="BD33" s="27"/>
      <c r="BE33" s="27"/>
      <c r="BF33" s="27"/>
      <c r="BG33" s="27"/>
      <c r="BH33" s="27"/>
      <c r="BI33" s="27"/>
      <c r="BJ33" s="27"/>
      <c r="BK33" s="27"/>
      <c r="BL33" s="27"/>
      <c r="BM33" s="27"/>
      <c r="BN33" s="27"/>
      <c r="BO33" s="27"/>
      <c r="BP33" s="27"/>
      <c r="BQ33" s="27"/>
      <c r="BR33" s="158"/>
      <c r="BS33" s="158"/>
      <c r="BT33" s="27"/>
      <c r="BU33" s="27"/>
      <c r="BV33" s="160"/>
      <c r="BW33" s="27"/>
      <c r="BX33" s="27"/>
      <c r="BY33" s="158"/>
      <c r="BZ33" s="27"/>
      <c r="CA33" s="27"/>
      <c r="CB33" s="158"/>
      <c r="CC33" s="27"/>
      <c r="CD33" s="27"/>
      <c r="CE33" s="158"/>
      <c r="CF33" s="27"/>
      <c r="CG33" s="27"/>
      <c r="CH33" s="158"/>
      <c r="CI33" s="27"/>
      <c r="CJ33" s="27"/>
      <c r="CK33" s="158"/>
      <c r="CL33" s="27"/>
      <c r="CM33" s="27"/>
      <c r="CN33" s="158"/>
      <c r="CO33" s="158"/>
      <c r="CP33" s="27"/>
      <c r="CQ33" s="27"/>
      <c r="CR33" s="160"/>
      <c r="CS33" s="27"/>
      <c r="CT33" s="27"/>
      <c r="CU33" s="158"/>
      <c r="CV33" s="27"/>
      <c r="CW33" s="27"/>
      <c r="CX33" s="158"/>
      <c r="CY33" s="27"/>
      <c r="CZ33" s="27"/>
      <c r="DA33" s="158"/>
      <c r="DB33" s="27"/>
      <c r="DC33" s="27"/>
      <c r="DD33" s="158"/>
      <c r="DE33" s="27"/>
      <c r="DF33" s="27"/>
      <c r="DG33" s="158"/>
      <c r="DH33" s="27"/>
      <c r="DI33" s="27"/>
      <c r="DJ33" s="158"/>
      <c r="DK33" s="158"/>
      <c r="DL33" s="27"/>
      <c r="DM33" s="27"/>
      <c r="DN33" s="160"/>
      <c r="DO33" s="27"/>
      <c r="DP33" s="27"/>
      <c r="DQ33" s="158"/>
      <c r="DR33" s="27"/>
      <c r="DS33" s="27"/>
      <c r="DT33" s="158"/>
      <c r="DU33" s="27"/>
      <c r="DV33" s="27"/>
      <c r="DW33" s="158"/>
      <c r="DX33" s="27"/>
      <c r="DY33" s="27"/>
      <c r="DZ33" s="158"/>
      <c r="EA33" s="27"/>
      <c r="EB33" s="27"/>
      <c r="EC33" s="158"/>
      <c r="ED33" s="27"/>
      <c r="EE33" s="27"/>
      <c r="EF33" s="158"/>
      <c r="EG33" s="158"/>
      <c r="EH33" s="27"/>
      <c r="EI33" s="27"/>
      <c r="EJ33" s="160"/>
      <c r="EK33" s="27"/>
      <c r="EL33" s="27"/>
      <c r="EM33" s="158"/>
      <c r="EN33" s="27"/>
      <c r="EO33" s="27"/>
      <c r="EP33" s="158"/>
      <c r="EQ33" s="27"/>
      <c r="ER33" s="27"/>
      <c r="ES33" s="158"/>
      <c r="ET33" s="27"/>
      <c r="EU33" s="27"/>
      <c r="EV33" s="158"/>
      <c r="EW33" s="27"/>
      <c r="EX33" s="27"/>
      <c r="EY33" s="158"/>
      <c r="EZ33" s="27"/>
      <c r="FA33" s="27"/>
      <c r="FB33" s="158"/>
      <c r="FC33" s="158"/>
      <c r="FD33" s="27"/>
      <c r="FE33" s="27"/>
      <c r="FF33" s="160"/>
      <c r="FG33" s="27"/>
      <c r="FH33" s="27"/>
      <c r="FI33" s="158"/>
      <c r="FJ33" s="27"/>
      <c r="FK33" s="27"/>
      <c r="FL33" s="158"/>
      <c r="FM33" s="27"/>
      <c r="FN33" s="27"/>
      <c r="FO33" s="158"/>
      <c r="FP33" s="27"/>
      <c r="FQ33" s="27"/>
      <c r="FR33" s="158"/>
      <c r="FS33" s="27"/>
      <c r="FT33" s="27"/>
      <c r="FU33" s="158"/>
      <c r="FV33" s="27"/>
      <c r="FW33" s="27"/>
      <c r="FX33" s="158"/>
      <c r="FZ33" s="27"/>
      <c r="GA33" s="27"/>
      <c r="GB33" s="160"/>
      <c r="GC33" s="27"/>
      <c r="GD33" s="27"/>
      <c r="GE33" s="158"/>
      <c r="GF33" s="27"/>
      <c r="GG33" s="27"/>
      <c r="GH33" s="158"/>
      <c r="GI33" s="27"/>
      <c r="GJ33" s="27"/>
      <c r="GK33" s="158"/>
      <c r="GL33" s="27"/>
      <c r="GM33" s="27"/>
      <c r="GN33" s="158"/>
      <c r="GO33" s="27"/>
      <c r="GP33" s="27"/>
      <c r="GQ33" s="158"/>
      <c r="GR33" s="27"/>
      <c r="GS33" s="27"/>
      <c r="GT33" s="158"/>
      <c r="GV33" s="27"/>
      <c r="GW33" s="27"/>
      <c r="GX33" s="160"/>
      <c r="GY33" s="27"/>
      <c r="GZ33" s="27"/>
      <c r="HA33" s="158"/>
      <c r="HB33" s="27"/>
      <c r="HC33" s="27"/>
      <c r="HD33" s="158"/>
      <c r="HE33" s="27"/>
      <c r="HF33" s="27"/>
      <c r="HG33" s="158"/>
      <c r="HH33" s="27"/>
      <c r="HI33" s="27"/>
      <c r="HJ33" s="158"/>
      <c r="HK33" s="27"/>
      <c r="HL33" s="27"/>
      <c r="HM33" s="158"/>
      <c r="HN33" s="27"/>
      <c r="HO33" s="27"/>
      <c r="HP33" s="158"/>
      <c r="HR33" s="27"/>
      <c r="HS33" s="27"/>
      <c r="HT33" s="160"/>
      <c r="HU33" s="27"/>
      <c r="HV33" s="27"/>
      <c r="HW33" s="158"/>
      <c r="HX33" s="27"/>
      <c r="HY33" s="27"/>
      <c r="HZ33" s="158"/>
      <c r="IA33" s="27"/>
      <c r="IB33" s="27"/>
      <c r="IC33" s="158"/>
      <c r="ID33" s="27"/>
      <c r="IE33" s="27"/>
      <c r="IF33" s="158"/>
      <c r="IG33" s="27"/>
      <c r="IH33" s="27"/>
      <c r="II33" s="158"/>
      <c r="IJ33" s="27"/>
      <c r="IK33" s="27"/>
      <c r="IL33" s="158"/>
    </row>
    <row r="34" spans="6:246">
      <c r="F34" s="27"/>
      <c r="G34" s="27"/>
      <c r="H34" s="25"/>
      <c r="I34" s="27"/>
      <c r="J34" s="27"/>
      <c r="K34" s="27"/>
      <c r="L34" s="27"/>
      <c r="M34" s="27"/>
      <c r="N34" s="27"/>
      <c r="O34" s="27"/>
      <c r="P34" s="27"/>
      <c r="Q34" s="27"/>
      <c r="R34" s="27"/>
      <c r="S34" s="27"/>
      <c r="T34" s="27"/>
      <c r="U34" s="27"/>
      <c r="V34" s="27"/>
      <c r="W34" s="27"/>
      <c r="X34" s="27"/>
      <c r="Y34" s="27"/>
      <c r="Z34" s="27"/>
      <c r="AA34" s="98"/>
      <c r="AB34" s="27"/>
      <c r="AC34" s="27"/>
      <c r="AD34" s="25"/>
      <c r="AE34" s="27"/>
      <c r="AF34" s="27"/>
      <c r="AG34" s="27"/>
      <c r="AH34" s="27"/>
      <c r="AI34" s="27"/>
      <c r="AJ34" s="27"/>
      <c r="AK34" s="27"/>
      <c r="AL34" s="27"/>
      <c r="AM34" s="27"/>
      <c r="AN34" s="27"/>
      <c r="AO34" s="27"/>
      <c r="AP34" s="27"/>
      <c r="AQ34" s="27"/>
      <c r="AR34" s="27"/>
      <c r="AS34" s="27"/>
      <c r="AT34" s="27"/>
      <c r="AU34" s="27"/>
      <c r="AV34" s="98"/>
      <c r="AW34" s="98"/>
      <c r="AX34" s="27"/>
      <c r="AY34" s="27"/>
      <c r="AZ34" s="25"/>
      <c r="BA34" s="27"/>
      <c r="BB34" s="27"/>
      <c r="BC34" s="27"/>
      <c r="BD34" s="27"/>
      <c r="BE34" s="27"/>
      <c r="BF34" s="27"/>
      <c r="BG34" s="27"/>
      <c r="BH34" s="27"/>
      <c r="BI34" s="27"/>
      <c r="BJ34" s="27"/>
      <c r="BK34" s="27"/>
      <c r="BL34" s="27"/>
      <c r="BM34" s="27"/>
      <c r="BN34" s="27"/>
      <c r="BO34" s="27"/>
      <c r="BP34" s="27"/>
      <c r="BQ34" s="27"/>
      <c r="BR34" s="98"/>
      <c r="BS34" s="98"/>
      <c r="BT34" s="27"/>
      <c r="BU34" s="27"/>
      <c r="BV34" s="158"/>
      <c r="BW34" s="27"/>
      <c r="BX34" s="27"/>
      <c r="BY34" s="98"/>
      <c r="BZ34" s="27"/>
      <c r="CA34" s="27"/>
      <c r="CB34" s="98"/>
      <c r="CC34" s="27"/>
      <c r="CD34" s="27"/>
      <c r="CE34" s="98"/>
      <c r="CF34" s="27"/>
      <c r="CG34" s="27"/>
      <c r="CH34" s="98"/>
      <c r="CI34" s="27"/>
      <c r="CJ34" s="27"/>
      <c r="CK34" s="98"/>
      <c r="CL34" s="27"/>
      <c r="CM34" s="27"/>
      <c r="CN34" s="98"/>
      <c r="CO34" s="98"/>
      <c r="CP34" s="27"/>
      <c r="CQ34" s="27"/>
      <c r="CR34" s="158"/>
      <c r="CS34" s="27"/>
      <c r="CT34" s="27"/>
      <c r="CU34" s="98"/>
      <c r="CV34" s="27"/>
      <c r="CW34" s="27"/>
      <c r="CX34" s="98"/>
      <c r="CY34" s="27"/>
      <c r="CZ34" s="27"/>
      <c r="DA34" s="98"/>
      <c r="DB34" s="27"/>
      <c r="DC34" s="27"/>
      <c r="DD34" s="98"/>
      <c r="DE34" s="27"/>
      <c r="DF34" s="27"/>
      <c r="DG34" s="98"/>
      <c r="DH34" s="27"/>
      <c r="DI34" s="27"/>
      <c r="DJ34" s="98"/>
      <c r="DK34" s="98"/>
      <c r="DL34" s="27"/>
      <c r="DM34" s="27"/>
      <c r="DN34" s="158"/>
      <c r="DO34" s="27"/>
      <c r="DP34" s="27"/>
      <c r="DQ34" s="98"/>
      <c r="DR34" s="27"/>
      <c r="DS34" s="27"/>
      <c r="DT34" s="98"/>
      <c r="DU34" s="27"/>
      <c r="DV34" s="27"/>
      <c r="DW34" s="98"/>
      <c r="DX34" s="27"/>
      <c r="DY34" s="27"/>
      <c r="DZ34" s="98"/>
      <c r="EA34" s="27"/>
      <c r="EB34" s="27"/>
      <c r="EC34" s="98"/>
      <c r="ED34" s="27"/>
      <c r="EE34" s="27"/>
      <c r="EF34" s="98"/>
      <c r="EG34" s="98"/>
      <c r="EH34" s="27"/>
      <c r="EI34" s="27"/>
      <c r="EJ34" s="158"/>
      <c r="EK34" s="27"/>
      <c r="EL34" s="27"/>
      <c r="EM34" s="98"/>
      <c r="EN34" s="27"/>
      <c r="EO34" s="27"/>
      <c r="EP34" s="98"/>
      <c r="EQ34" s="27"/>
      <c r="ER34" s="27"/>
      <c r="ES34" s="98"/>
      <c r="ET34" s="27"/>
      <c r="EU34" s="27"/>
      <c r="EV34" s="98"/>
      <c r="EW34" s="27"/>
      <c r="EX34" s="27"/>
      <c r="EY34" s="98"/>
      <c r="EZ34" s="27"/>
      <c r="FA34" s="27"/>
      <c r="FB34" s="98"/>
      <c r="FC34" s="98"/>
      <c r="FD34" s="27"/>
      <c r="FE34" s="27"/>
      <c r="FF34" s="158"/>
      <c r="FG34" s="27"/>
      <c r="FH34" s="27"/>
      <c r="FI34" s="98"/>
      <c r="FJ34" s="27"/>
      <c r="FK34" s="27"/>
      <c r="FL34" s="98"/>
      <c r="FM34" s="27"/>
      <c r="FN34" s="27"/>
      <c r="FO34" s="98"/>
      <c r="FP34" s="27"/>
      <c r="FQ34" s="27"/>
      <c r="FR34" s="98"/>
      <c r="FS34" s="27"/>
      <c r="FT34" s="27"/>
      <c r="FU34" s="98"/>
      <c r="FV34" s="27"/>
      <c r="FW34" s="27"/>
      <c r="FX34" s="98"/>
      <c r="FZ34" s="27"/>
      <c r="GA34" s="27"/>
      <c r="GB34" s="158"/>
      <c r="GC34" s="27"/>
      <c r="GD34" s="27"/>
      <c r="GE34" s="98"/>
      <c r="GF34" s="27"/>
      <c r="GG34" s="27"/>
      <c r="GH34" s="98"/>
      <c r="GI34" s="27"/>
      <c r="GJ34" s="27"/>
      <c r="GK34" s="98"/>
      <c r="GL34" s="27"/>
      <c r="GM34" s="27"/>
      <c r="GN34" s="98"/>
      <c r="GO34" s="27"/>
      <c r="GP34" s="27"/>
      <c r="GQ34" s="98"/>
      <c r="GR34" s="27"/>
      <c r="GS34" s="27"/>
      <c r="GT34" s="98"/>
      <c r="GV34" s="27"/>
      <c r="GW34" s="27"/>
      <c r="GX34" s="158"/>
      <c r="GY34" s="27"/>
      <c r="GZ34" s="27"/>
      <c r="HA34" s="98"/>
      <c r="HB34" s="27"/>
      <c r="HC34" s="27"/>
      <c r="HD34" s="98"/>
      <c r="HE34" s="27"/>
      <c r="HF34" s="27"/>
      <c r="HG34" s="98"/>
      <c r="HH34" s="27"/>
      <c r="HI34" s="27"/>
      <c r="HJ34" s="98"/>
      <c r="HK34" s="27"/>
      <c r="HL34" s="27"/>
      <c r="HM34" s="98"/>
      <c r="HN34" s="27"/>
      <c r="HO34" s="27"/>
      <c r="HP34" s="98"/>
      <c r="HR34" s="27"/>
      <c r="HS34" s="27"/>
      <c r="HT34" s="158"/>
      <c r="HU34" s="27"/>
      <c r="HV34" s="27"/>
      <c r="HW34" s="98"/>
      <c r="HX34" s="27"/>
      <c r="HY34" s="27"/>
      <c r="HZ34" s="98"/>
      <c r="IA34" s="27"/>
      <c r="IB34" s="27"/>
      <c r="IC34" s="98"/>
      <c r="ID34" s="27"/>
      <c r="IE34" s="27"/>
      <c r="IF34" s="98"/>
      <c r="IG34" s="27"/>
      <c r="IH34" s="27"/>
      <c r="II34" s="98"/>
      <c r="IJ34" s="27"/>
      <c r="IK34" s="27"/>
      <c r="IL34" s="98"/>
    </row>
    <row r="35" spans="6:246">
      <c r="F35" s="27"/>
      <c r="G35" s="27"/>
      <c r="H35" s="27"/>
      <c r="I35" s="27"/>
      <c r="J35" s="27"/>
      <c r="K35" s="27"/>
      <c r="L35" s="27"/>
      <c r="M35" s="27"/>
      <c r="N35" s="27"/>
      <c r="O35" s="27"/>
      <c r="P35" s="27"/>
      <c r="Q35" s="27"/>
      <c r="R35" s="27"/>
      <c r="S35" s="27"/>
      <c r="T35" s="27"/>
      <c r="U35" s="27"/>
      <c r="V35" s="27"/>
      <c r="W35" s="27"/>
      <c r="X35" s="27"/>
      <c r="Y35" s="27"/>
      <c r="Z35" s="27"/>
      <c r="AA35" s="158"/>
      <c r="AB35" s="27"/>
      <c r="AC35" s="27"/>
      <c r="AD35" s="27"/>
      <c r="AE35" s="27"/>
      <c r="AF35" s="27"/>
      <c r="AG35" s="27"/>
      <c r="AH35" s="27"/>
      <c r="AI35" s="27"/>
      <c r="AJ35" s="27"/>
      <c r="AK35" s="27"/>
      <c r="AL35" s="27"/>
      <c r="AM35" s="27"/>
      <c r="AN35" s="27"/>
      <c r="AO35" s="27"/>
      <c r="AP35" s="27"/>
      <c r="AQ35" s="27"/>
      <c r="AR35" s="27"/>
      <c r="AS35" s="27"/>
      <c r="AT35" s="27"/>
      <c r="AU35" s="27"/>
      <c r="AV35" s="158"/>
      <c r="AW35" s="158"/>
      <c r="AX35" s="27"/>
      <c r="AY35" s="27"/>
      <c r="AZ35" s="27"/>
      <c r="BA35" s="27"/>
      <c r="BB35" s="27"/>
      <c r="BC35" s="27"/>
      <c r="BD35" s="27"/>
      <c r="BE35" s="27"/>
      <c r="BF35" s="27"/>
      <c r="BG35" s="27"/>
      <c r="BH35" s="27"/>
      <c r="BI35" s="27"/>
      <c r="BJ35" s="27"/>
      <c r="BK35" s="27"/>
      <c r="BL35" s="27"/>
      <c r="BM35" s="27"/>
      <c r="BN35" s="27"/>
      <c r="BO35" s="27"/>
      <c r="BP35" s="27"/>
      <c r="BQ35" s="27"/>
      <c r="BR35" s="158"/>
      <c r="BS35" s="158"/>
      <c r="BT35" s="27"/>
      <c r="BU35" s="27"/>
      <c r="BV35" s="160"/>
      <c r="BW35" s="27"/>
      <c r="BX35" s="27"/>
      <c r="BY35" s="158"/>
      <c r="BZ35" s="27"/>
      <c r="CA35" s="27"/>
      <c r="CB35" s="158"/>
      <c r="CC35" s="27"/>
      <c r="CD35" s="27"/>
      <c r="CE35" s="158"/>
      <c r="CF35" s="27"/>
      <c r="CG35" s="27"/>
      <c r="CH35" s="158"/>
      <c r="CI35" s="27"/>
      <c r="CJ35" s="27"/>
      <c r="CK35" s="158"/>
      <c r="CL35" s="27"/>
      <c r="CM35" s="27"/>
      <c r="CN35" s="158"/>
      <c r="CO35" s="158"/>
      <c r="CP35" s="27"/>
      <c r="CQ35" s="27"/>
      <c r="CR35" s="160"/>
      <c r="CS35" s="27"/>
      <c r="CT35" s="27"/>
      <c r="CU35" s="158"/>
      <c r="CV35" s="27"/>
      <c r="CW35" s="27"/>
      <c r="CX35" s="158"/>
      <c r="CY35" s="27"/>
      <c r="CZ35" s="27"/>
      <c r="DA35" s="158"/>
      <c r="DB35" s="27"/>
      <c r="DC35" s="27"/>
      <c r="DD35" s="158"/>
      <c r="DE35" s="27"/>
      <c r="DF35" s="27"/>
      <c r="DG35" s="158"/>
      <c r="DH35" s="27"/>
      <c r="DI35" s="27"/>
      <c r="DJ35" s="158"/>
      <c r="DK35" s="158"/>
      <c r="DL35" s="27"/>
      <c r="DM35" s="27"/>
      <c r="DN35" s="160"/>
      <c r="DO35" s="27"/>
      <c r="DP35" s="27"/>
      <c r="DQ35" s="158"/>
      <c r="DR35" s="27"/>
      <c r="DS35" s="27"/>
      <c r="DT35" s="158"/>
      <c r="DU35" s="27"/>
      <c r="DV35" s="27"/>
      <c r="DW35" s="158"/>
      <c r="DX35" s="27"/>
      <c r="DY35" s="27"/>
      <c r="DZ35" s="158"/>
      <c r="EA35" s="27"/>
      <c r="EB35" s="27"/>
      <c r="EC35" s="158"/>
      <c r="ED35" s="27"/>
      <c r="EE35" s="27"/>
      <c r="EF35" s="158"/>
      <c r="EG35" s="158"/>
      <c r="EH35" s="27"/>
      <c r="EI35" s="27"/>
      <c r="EJ35" s="160"/>
      <c r="EK35" s="27"/>
      <c r="EL35" s="27"/>
      <c r="EM35" s="158"/>
      <c r="EN35" s="27"/>
      <c r="EO35" s="27"/>
      <c r="EP35" s="158"/>
      <c r="EQ35" s="27"/>
      <c r="ER35" s="27"/>
      <c r="ES35" s="158"/>
      <c r="ET35" s="27"/>
      <c r="EU35" s="27"/>
      <c r="EV35" s="158"/>
      <c r="EW35" s="27"/>
      <c r="EX35" s="27"/>
      <c r="EY35" s="158"/>
      <c r="EZ35" s="27"/>
      <c r="FA35" s="27"/>
      <c r="FB35" s="158"/>
      <c r="FC35" s="158"/>
      <c r="FD35" s="27"/>
      <c r="FE35" s="27"/>
      <c r="FF35" s="160"/>
      <c r="FG35" s="27"/>
      <c r="FH35" s="27"/>
      <c r="FI35" s="158"/>
      <c r="FJ35" s="27"/>
      <c r="FK35" s="27"/>
      <c r="FL35" s="158"/>
      <c r="FM35" s="27"/>
      <c r="FN35" s="27"/>
      <c r="FO35" s="158"/>
      <c r="FP35" s="27"/>
      <c r="FQ35" s="27"/>
      <c r="FR35" s="158"/>
      <c r="FS35" s="27"/>
      <c r="FT35" s="27"/>
      <c r="FU35" s="158"/>
      <c r="FV35" s="27"/>
      <c r="FW35" s="27"/>
      <c r="FX35" s="158"/>
      <c r="FZ35" s="27"/>
      <c r="GA35" s="27"/>
      <c r="GB35" s="160"/>
      <c r="GC35" s="27"/>
      <c r="GD35" s="27"/>
      <c r="GE35" s="158"/>
      <c r="GF35" s="27"/>
      <c r="GG35" s="27"/>
      <c r="GH35" s="158"/>
      <c r="GI35" s="27"/>
      <c r="GJ35" s="27"/>
      <c r="GK35" s="158"/>
      <c r="GL35" s="27"/>
      <c r="GM35" s="27"/>
      <c r="GN35" s="158"/>
      <c r="GO35" s="27"/>
      <c r="GP35" s="27"/>
      <c r="GQ35" s="158"/>
      <c r="GR35" s="27"/>
      <c r="GS35" s="27"/>
      <c r="GT35" s="158"/>
      <c r="GV35" s="27"/>
      <c r="GW35" s="27"/>
      <c r="GX35" s="160"/>
      <c r="GY35" s="27"/>
      <c r="GZ35" s="27"/>
      <c r="HA35" s="158"/>
      <c r="HB35" s="27"/>
      <c r="HC35" s="27"/>
      <c r="HD35" s="158"/>
      <c r="HE35" s="27"/>
      <c r="HF35" s="27"/>
      <c r="HG35" s="158"/>
      <c r="HH35" s="27"/>
      <c r="HI35" s="27"/>
      <c r="HJ35" s="158"/>
      <c r="HK35" s="27"/>
      <c r="HL35" s="27"/>
      <c r="HM35" s="158"/>
      <c r="HN35" s="27"/>
      <c r="HO35" s="27"/>
      <c r="HP35" s="158"/>
      <c r="HR35" s="27"/>
      <c r="HS35" s="27"/>
      <c r="HT35" s="160"/>
      <c r="HU35" s="27"/>
      <c r="HV35" s="27"/>
      <c r="HW35" s="158"/>
      <c r="HX35" s="27"/>
      <c r="HY35" s="27"/>
      <c r="HZ35" s="158"/>
      <c r="IA35" s="27"/>
      <c r="IB35" s="27"/>
      <c r="IC35" s="158"/>
      <c r="ID35" s="27"/>
      <c r="IE35" s="27"/>
      <c r="IF35" s="158"/>
      <c r="IG35" s="27"/>
      <c r="IH35" s="27"/>
      <c r="II35" s="158"/>
      <c r="IJ35" s="27"/>
      <c r="IK35" s="27"/>
      <c r="IL35" s="158"/>
    </row>
    <row r="36" spans="6:246">
      <c r="G36" s="161"/>
      <c r="H36" s="158"/>
      <c r="I36" s="19"/>
      <c r="J36" s="19"/>
      <c r="K36" s="98"/>
      <c r="L36" s="19"/>
      <c r="M36" s="19"/>
      <c r="N36" s="98"/>
      <c r="O36" s="19"/>
      <c r="P36" s="19"/>
      <c r="Q36" s="98"/>
      <c r="R36" s="19"/>
      <c r="S36" s="19"/>
      <c r="T36" s="98"/>
      <c r="U36" s="19"/>
      <c r="V36" s="19"/>
      <c r="W36" s="98"/>
      <c r="X36" s="19"/>
      <c r="Y36" s="19"/>
      <c r="Z36" s="98"/>
      <c r="AA36" s="98"/>
      <c r="AC36" s="161"/>
      <c r="AD36" s="158"/>
      <c r="AE36" s="19"/>
      <c r="AF36" s="19"/>
      <c r="AG36" s="98"/>
      <c r="AH36" s="19"/>
      <c r="AI36" s="19"/>
      <c r="AJ36" s="98"/>
      <c r="AK36" s="19"/>
      <c r="AL36" s="19"/>
      <c r="AM36" s="98"/>
      <c r="AN36" s="19"/>
      <c r="AO36" s="19"/>
      <c r="AP36" s="98"/>
      <c r="AQ36" s="19"/>
      <c r="AR36" s="19"/>
      <c r="AS36" s="98"/>
      <c r="AT36" s="19"/>
      <c r="AU36" s="19"/>
      <c r="AV36" s="98"/>
      <c r="AW36" s="98"/>
      <c r="AY36" s="161"/>
      <c r="AZ36" s="158"/>
      <c r="BA36" s="19"/>
      <c r="BB36" s="19"/>
      <c r="BC36" s="98"/>
      <c r="BD36" s="19"/>
      <c r="BE36" s="19"/>
      <c r="BF36" s="98"/>
      <c r="BG36" s="19"/>
      <c r="BH36" s="19"/>
      <c r="BI36" s="98"/>
      <c r="BJ36" s="19"/>
      <c r="BK36" s="19"/>
      <c r="BL36" s="98"/>
      <c r="BM36" s="19"/>
      <c r="BN36" s="19"/>
      <c r="BO36" s="98"/>
      <c r="BP36" s="19"/>
      <c r="BQ36" s="161"/>
      <c r="BR36" s="98"/>
      <c r="BS36" s="98"/>
      <c r="BU36" s="161"/>
      <c r="BV36" s="158"/>
      <c r="BW36" s="19"/>
      <c r="BX36" s="19"/>
      <c r="BY36" s="98"/>
      <c r="BZ36" s="19"/>
      <c r="CA36" s="19"/>
      <c r="CB36" s="98"/>
      <c r="CC36" s="19"/>
      <c r="CD36" s="19"/>
      <c r="CE36" s="98"/>
      <c r="CF36" s="19"/>
      <c r="CG36" s="19"/>
      <c r="CH36" s="98"/>
      <c r="CI36" s="19"/>
      <c r="CJ36" s="19"/>
      <c r="CK36" s="98"/>
      <c r="CL36" s="19"/>
      <c r="CM36" s="19"/>
      <c r="CN36" s="98"/>
      <c r="CO36" s="98"/>
      <c r="CQ36" s="161"/>
      <c r="CR36" s="158"/>
      <c r="CS36" s="19"/>
      <c r="CT36" s="19"/>
      <c r="CU36" s="98"/>
      <c r="CV36" s="19"/>
      <c r="CW36" s="19"/>
      <c r="CX36" s="98"/>
      <c r="CY36" s="19"/>
      <c r="CZ36" s="19"/>
      <c r="DA36" s="98"/>
      <c r="DB36" s="19"/>
      <c r="DC36" s="19"/>
      <c r="DD36" s="98"/>
      <c r="DE36" s="19"/>
      <c r="DF36" s="19"/>
      <c r="DG36" s="98"/>
      <c r="DH36" s="19"/>
      <c r="DI36" s="19"/>
      <c r="DJ36" s="98"/>
      <c r="DK36" s="98"/>
      <c r="DM36" s="161"/>
      <c r="DN36" s="158"/>
      <c r="DO36" s="19"/>
      <c r="DP36" s="19"/>
      <c r="DQ36" s="98"/>
      <c r="DR36" s="19"/>
      <c r="DS36" s="19"/>
      <c r="DT36" s="98"/>
      <c r="DU36" s="19"/>
      <c r="DV36" s="19"/>
      <c r="DW36" s="98"/>
      <c r="DX36" s="19"/>
      <c r="DY36" s="19"/>
      <c r="DZ36" s="98"/>
      <c r="EA36" s="19"/>
      <c r="EB36" s="19"/>
      <c r="EC36" s="98"/>
      <c r="ED36" s="19"/>
      <c r="EE36" s="19"/>
      <c r="EF36" s="98"/>
      <c r="EG36" s="98"/>
      <c r="EI36" s="161"/>
      <c r="EJ36" s="158"/>
      <c r="EK36" s="19"/>
      <c r="EL36" s="19"/>
      <c r="EM36" s="98"/>
      <c r="EN36" s="19"/>
      <c r="EO36" s="19"/>
      <c r="EP36" s="98"/>
      <c r="EQ36" s="19"/>
      <c r="ER36" s="19"/>
      <c r="ES36" s="98"/>
      <c r="ET36" s="19"/>
      <c r="EU36" s="19"/>
      <c r="EV36" s="98"/>
      <c r="EW36" s="19"/>
      <c r="EX36" s="19"/>
      <c r="EY36" s="98"/>
      <c r="EZ36" s="19"/>
      <c r="FA36" s="19"/>
      <c r="FB36" s="98"/>
      <c r="FC36" s="98"/>
      <c r="FE36" s="161"/>
      <c r="FF36" s="158"/>
      <c r="FG36" s="19"/>
      <c r="FH36" s="19"/>
      <c r="FI36" s="98"/>
      <c r="FJ36" s="19"/>
      <c r="FK36" s="19"/>
      <c r="FL36" s="98"/>
      <c r="FM36" s="19"/>
      <c r="FN36" s="19"/>
      <c r="FO36" s="98"/>
      <c r="FP36" s="19"/>
      <c r="FQ36" s="19"/>
      <c r="FR36" s="98"/>
      <c r="FS36" s="19"/>
      <c r="FT36" s="19"/>
      <c r="FU36" s="98"/>
      <c r="FV36" s="19"/>
      <c r="FW36" s="19"/>
      <c r="FX36" s="98"/>
      <c r="GA36" s="161"/>
      <c r="GB36" s="158"/>
      <c r="GC36" s="19"/>
      <c r="GD36" s="19"/>
      <c r="GE36" s="98"/>
      <c r="GF36" s="19"/>
      <c r="GG36" s="19"/>
      <c r="GH36" s="98"/>
      <c r="GI36" s="19"/>
      <c r="GJ36" s="19"/>
      <c r="GK36" s="98"/>
      <c r="GL36" s="19"/>
      <c r="GM36" s="19"/>
      <c r="GN36" s="98"/>
      <c r="GO36" s="19"/>
      <c r="GP36" s="19"/>
      <c r="GQ36" s="98"/>
      <c r="GR36" s="19"/>
      <c r="GS36" s="19"/>
      <c r="GT36" s="98"/>
      <c r="GW36" s="161"/>
      <c r="GX36" s="158"/>
      <c r="GY36" s="19"/>
      <c r="GZ36" s="19"/>
      <c r="HA36" s="98"/>
      <c r="HB36" s="19"/>
      <c r="HC36" s="19"/>
      <c r="HD36" s="98"/>
      <c r="HE36" s="19"/>
      <c r="HF36" s="19"/>
      <c r="HG36" s="98"/>
      <c r="HH36" s="19"/>
      <c r="HI36" s="19"/>
      <c r="HJ36" s="98"/>
      <c r="HK36" s="19"/>
      <c r="HL36" s="19"/>
      <c r="HM36" s="98"/>
      <c r="HN36" s="19"/>
      <c r="HO36" s="19"/>
      <c r="HP36" s="98"/>
      <c r="HS36" s="161"/>
      <c r="HT36" s="158"/>
      <c r="HU36" s="19"/>
      <c r="HV36" s="19"/>
      <c r="HW36" s="98"/>
      <c r="HX36" s="19"/>
      <c r="HY36" s="19"/>
      <c r="HZ36" s="98"/>
      <c r="IA36" s="19"/>
      <c r="IB36" s="19"/>
      <c r="IC36" s="98"/>
      <c r="ID36" s="19"/>
      <c r="IE36" s="19"/>
      <c r="IF36" s="98"/>
      <c r="IG36" s="19"/>
      <c r="IH36" s="19"/>
      <c r="II36" s="98"/>
      <c r="IJ36" s="19"/>
      <c r="IK36" s="19"/>
      <c r="IL36" s="98"/>
    </row>
    <row r="37" spans="6:246">
      <c r="G37" s="159"/>
      <c r="H37" s="160"/>
      <c r="I37" s="161"/>
      <c r="J37" s="161"/>
      <c r="K37" s="158"/>
      <c r="L37" s="161"/>
      <c r="M37" s="161"/>
      <c r="N37" s="158"/>
      <c r="O37" s="161"/>
      <c r="P37" s="161"/>
      <c r="Q37" s="158"/>
      <c r="R37" s="161"/>
      <c r="S37" s="161"/>
      <c r="T37" s="158"/>
      <c r="U37" s="161"/>
      <c r="V37" s="161"/>
      <c r="W37" s="158"/>
      <c r="X37" s="161"/>
      <c r="Y37" s="161"/>
      <c r="Z37" s="158"/>
      <c r="AA37" s="158"/>
      <c r="AC37" s="159"/>
      <c r="AD37" s="160"/>
      <c r="AE37" s="161"/>
      <c r="AF37" s="161"/>
      <c r="AG37" s="158"/>
      <c r="AH37" s="161"/>
      <c r="AI37" s="161"/>
      <c r="AJ37" s="158"/>
      <c r="AK37" s="161"/>
      <c r="AL37" s="161"/>
      <c r="AM37" s="158"/>
      <c r="AN37" s="161"/>
      <c r="AO37" s="161"/>
      <c r="AP37" s="158"/>
      <c r="AQ37" s="161"/>
      <c r="AR37" s="161"/>
      <c r="AS37" s="158"/>
      <c r="AT37" s="161"/>
      <c r="AU37" s="161"/>
      <c r="AV37" s="158"/>
      <c r="AW37" s="158"/>
      <c r="AY37" s="159"/>
      <c r="AZ37" s="160"/>
      <c r="BA37" s="161"/>
      <c r="BB37" s="161"/>
      <c r="BC37" s="158"/>
      <c r="BD37" s="161"/>
      <c r="BE37" s="161"/>
      <c r="BF37" s="158"/>
      <c r="BG37" s="161"/>
      <c r="BH37" s="161"/>
      <c r="BI37" s="158"/>
      <c r="BJ37" s="161"/>
      <c r="BK37" s="161"/>
      <c r="BL37" s="158"/>
      <c r="BM37" s="161"/>
      <c r="BN37" s="161"/>
      <c r="BO37" s="158"/>
      <c r="BP37" s="161"/>
      <c r="BQ37" s="159"/>
      <c r="BR37" s="158"/>
      <c r="BS37" s="158"/>
      <c r="BU37" s="159"/>
      <c r="BV37" s="160"/>
      <c r="BW37" s="161"/>
      <c r="BX37" s="161"/>
      <c r="BY37" s="158"/>
      <c r="BZ37" s="161"/>
      <c r="CA37" s="161"/>
      <c r="CB37" s="158"/>
      <c r="CC37" s="161"/>
      <c r="CD37" s="161"/>
      <c r="CE37" s="158"/>
      <c r="CF37" s="161"/>
      <c r="CG37" s="161"/>
      <c r="CH37" s="158"/>
      <c r="CI37" s="161"/>
      <c r="CJ37" s="161"/>
      <c r="CK37" s="158"/>
      <c r="CL37" s="161"/>
      <c r="CM37" s="161"/>
      <c r="CN37" s="158"/>
      <c r="CO37" s="158"/>
      <c r="CQ37" s="159"/>
      <c r="CR37" s="160"/>
      <c r="CS37" s="161"/>
      <c r="CT37" s="161"/>
      <c r="CU37" s="158"/>
      <c r="CV37" s="161"/>
      <c r="CW37" s="161"/>
      <c r="CX37" s="158"/>
      <c r="CY37" s="161"/>
      <c r="CZ37" s="161"/>
      <c r="DA37" s="158"/>
      <c r="DB37" s="161"/>
      <c r="DC37" s="161"/>
      <c r="DD37" s="158"/>
      <c r="DE37" s="161"/>
      <c r="DF37" s="161"/>
      <c r="DG37" s="158"/>
      <c r="DH37" s="161"/>
      <c r="DI37" s="161"/>
      <c r="DJ37" s="158"/>
      <c r="DK37" s="158"/>
      <c r="DM37" s="159"/>
      <c r="DN37" s="160"/>
      <c r="DO37" s="161"/>
      <c r="DP37" s="161"/>
      <c r="DQ37" s="158"/>
      <c r="DR37" s="161"/>
      <c r="DS37" s="161"/>
      <c r="DT37" s="158"/>
      <c r="DU37" s="161"/>
      <c r="DV37" s="161"/>
      <c r="DW37" s="158"/>
      <c r="DX37" s="161"/>
      <c r="DY37" s="161"/>
      <c r="DZ37" s="158"/>
      <c r="EA37" s="161"/>
      <c r="EB37" s="161"/>
      <c r="EC37" s="158"/>
      <c r="ED37" s="161"/>
      <c r="EE37" s="161"/>
      <c r="EF37" s="158"/>
      <c r="EG37" s="158"/>
      <c r="EI37" s="159"/>
      <c r="EJ37" s="160"/>
      <c r="EK37" s="161"/>
      <c r="EL37" s="161"/>
      <c r="EM37" s="158"/>
      <c r="EN37" s="161"/>
      <c r="EO37" s="161"/>
      <c r="EP37" s="158"/>
      <c r="EQ37" s="161"/>
      <c r="ER37" s="161"/>
      <c r="ES37" s="158"/>
      <c r="ET37" s="161"/>
      <c r="EU37" s="161"/>
      <c r="EV37" s="158"/>
      <c r="EW37" s="161"/>
      <c r="EX37" s="161"/>
      <c r="EY37" s="158"/>
      <c r="EZ37" s="161"/>
      <c r="FA37" s="161"/>
      <c r="FB37" s="158"/>
      <c r="FC37" s="158"/>
      <c r="FE37" s="159"/>
      <c r="FF37" s="160"/>
      <c r="FG37" s="161"/>
      <c r="FH37" s="161"/>
      <c r="FI37" s="158"/>
      <c r="FJ37" s="161"/>
      <c r="FK37" s="161"/>
      <c r="FL37" s="158"/>
      <c r="FM37" s="161"/>
      <c r="FN37" s="161"/>
      <c r="FO37" s="158"/>
      <c r="FP37" s="161"/>
      <c r="FQ37" s="161"/>
      <c r="FR37" s="158"/>
      <c r="FS37" s="161"/>
      <c r="FT37" s="161"/>
      <c r="FU37" s="158"/>
      <c r="FV37" s="161"/>
      <c r="FW37" s="161"/>
      <c r="FX37" s="158"/>
      <c r="GA37" s="159"/>
      <c r="GB37" s="160"/>
      <c r="GC37" s="161"/>
      <c r="GD37" s="161"/>
      <c r="GE37" s="158"/>
      <c r="GF37" s="161"/>
      <c r="GG37" s="161"/>
      <c r="GH37" s="158"/>
      <c r="GI37" s="161"/>
      <c r="GJ37" s="161"/>
      <c r="GK37" s="158"/>
      <c r="GL37" s="161"/>
      <c r="GM37" s="161"/>
      <c r="GN37" s="158"/>
      <c r="GO37" s="161"/>
      <c r="GP37" s="161"/>
      <c r="GQ37" s="158"/>
      <c r="GR37" s="161"/>
      <c r="GS37" s="161"/>
      <c r="GT37" s="158"/>
      <c r="GW37" s="159"/>
      <c r="GX37" s="160"/>
      <c r="GY37" s="161"/>
      <c r="GZ37" s="161"/>
      <c r="HA37" s="158"/>
      <c r="HB37" s="161"/>
      <c r="HC37" s="161"/>
      <c r="HD37" s="158"/>
      <c r="HE37" s="161"/>
      <c r="HF37" s="161"/>
      <c r="HG37" s="158"/>
      <c r="HH37" s="161"/>
      <c r="HI37" s="161"/>
      <c r="HJ37" s="158"/>
      <c r="HK37" s="161"/>
      <c r="HL37" s="161"/>
      <c r="HM37" s="158"/>
      <c r="HN37" s="161"/>
      <c r="HO37" s="161"/>
      <c r="HP37" s="158"/>
      <c r="HS37" s="159"/>
      <c r="HT37" s="160"/>
      <c r="HU37" s="161"/>
      <c r="HV37" s="161"/>
      <c r="HW37" s="158"/>
      <c r="HX37" s="161"/>
      <c r="HY37" s="161"/>
      <c r="HZ37" s="158"/>
      <c r="IA37" s="161"/>
      <c r="IB37" s="161"/>
      <c r="IC37" s="158"/>
      <c r="ID37" s="161"/>
      <c r="IE37" s="161"/>
      <c r="IF37" s="158"/>
      <c r="IG37" s="161"/>
      <c r="IH37" s="161"/>
      <c r="II37" s="158"/>
      <c r="IJ37" s="161"/>
      <c r="IK37" s="161"/>
      <c r="IL37" s="158"/>
    </row>
    <row r="38" spans="6:246">
      <c r="G38" s="161"/>
      <c r="H38" s="158"/>
      <c r="I38" s="19"/>
      <c r="J38" s="19"/>
      <c r="K38" s="98"/>
      <c r="L38" s="19"/>
      <c r="M38" s="19"/>
      <c r="N38" s="98"/>
      <c r="O38" s="19"/>
      <c r="P38" s="19"/>
      <c r="Q38" s="98"/>
      <c r="R38" s="19"/>
      <c r="S38" s="19"/>
      <c r="T38" s="98"/>
      <c r="U38" s="19"/>
      <c r="V38" s="19"/>
      <c r="W38" s="98"/>
      <c r="X38" s="19"/>
      <c r="Y38" s="19"/>
      <c r="Z38" s="98"/>
      <c r="AA38" s="98"/>
      <c r="AC38" s="161"/>
      <c r="AD38" s="158"/>
      <c r="AE38" s="19"/>
      <c r="AF38" s="19"/>
      <c r="AG38" s="98"/>
      <c r="AH38" s="19"/>
      <c r="AI38" s="19"/>
      <c r="AJ38" s="98"/>
      <c r="AK38" s="19"/>
      <c r="AL38" s="19"/>
      <c r="AM38" s="98"/>
      <c r="AN38" s="19"/>
      <c r="AO38" s="19"/>
      <c r="AP38" s="98"/>
      <c r="AQ38" s="19"/>
      <c r="AR38" s="19"/>
      <c r="AS38" s="98"/>
      <c r="AT38" s="19"/>
      <c r="AU38" s="19"/>
      <c r="AV38" s="98"/>
      <c r="AW38" s="98"/>
      <c r="AY38" s="161"/>
      <c r="AZ38" s="158"/>
      <c r="BA38" s="19"/>
      <c r="BB38" s="19"/>
      <c r="BC38" s="98"/>
      <c r="BD38" s="19"/>
      <c r="BE38" s="19"/>
      <c r="BF38" s="98"/>
      <c r="BG38" s="19"/>
      <c r="BH38" s="19"/>
      <c r="BI38" s="98"/>
      <c r="BJ38" s="19"/>
      <c r="BK38" s="19"/>
      <c r="BL38" s="98"/>
      <c r="BM38" s="19"/>
      <c r="BN38" s="19"/>
      <c r="BO38" s="98"/>
      <c r="BP38" s="19"/>
      <c r="BQ38" s="161"/>
      <c r="BR38" s="98"/>
      <c r="BS38" s="98"/>
      <c r="BU38" s="161"/>
      <c r="BV38" s="158"/>
      <c r="BW38" s="19"/>
      <c r="BX38" s="19"/>
      <c r="BY38" s="98"/>
      <c r="BZ38" s="19"/>
      <c r="CA38" s="19"/>
      <c r="CB38" s="98"/>
      <c r="CC38" s="19"/>
      <c r="CD38" s="19"/>
      <c r="CE38" s="98"/>
      <c r="CF38" s="19"/>
      <c r="CG38" s="19"/>
      <c r="CH38" s="98"/>
      <c r="CI38" s="19"/>
      <c r="CJ38" s="19"/>
      <c r="CK38" s="98"/>
      <c r="CL38" s="19"/>
      <c r="CM38" s="19"/>
      <c r="CN38" s="98"/>
      <c r="CO38" s="98"/>
      <c r="CQ38" s="161"/>
      <c r="CR38" s="158"/>
      <c r="CS38" s="19"/>
      <c r="CT38" s="19"/>
      <c r="CU38" s="98"/>
      <c r="CV38" s="19"/>
      <c r="CW38" s="19"/>
      <c r="CX38" s="98"/>
      <c r="CY38" s="19"/>
      <c r="CZ38" s="19"/>
      <c r="DA38" s="98"/>
      <c r="DB38" s="19"/>
      <c r="DC38" s="19"/>
      <c r="DD38" s="98"/>
      <c r="DE38" s="19"/>
      <c r="DF38" s="19"/>
      <c r="DG38" s="98"/>
      <c r="DH38" s="19"/>
      <c r="DI38" s="19"/>
      <c r="DJ38" s="98"/>
      <c r="DK38" s="98"/>
      <c r="DM38" s="161"/>
      <c r="DN38" s="158"/>
      <c r="DO38" s="19"/>
      <c r="DP38" s="19"/>
      <c r="DQ38" s="98"/>
      <c r="DR38" s="19"/>
      <c r="DS38" s="19"/>
      <c r="DT38" s="98"/>
      <c r="DU38" s="19"/>
      <c r="DV38" s="19"/>
      <c r="DW38" s="98"/>
      <c r="DX38" s="19"/>
      <c r="DY38" s="19"/>
      <c r="DZ38" s="98"/>
      <c r="EA38" s="19"/>
      <c r="EB38" s="19"/>
      <c r="EC38" s="98"/>
      <c r="ED38" s="19"/>
      <c r="EE38" s="19"/>
      <c r="EF38" s="98"/>
      <c r="EG38" s="98"/>
      <c r="EI38" s="161"/>
      <c r="EJ38" s="158"/>
      <c r="EK38" s="19"/>
      <c r="EL38" s="19"/>
      <c r="EM38" s="98"/>
      <c r="EN38" s="19"/>
      <c r="EO38" s="19"/>
      <c r="EP38" s="98"/>
      <c r="EQ38" s="19"/>
      <c r="ER38" s="19"/>
      <c r="ES38" s="98"/>
      <c r="ET38" s="19"/>
      <c r="EU38" s="19"/>
      <c r="EV38" s="98"/>
      <c r="EW38" s="19"/>
      <c r="EX38" s="19"/>
      <c r="EY38" s="98"/>
      <c r="EZ38" s="19"/>
      <c r="FA38" s="19"/>
      <c r="FB38" s="98"/>
      <c r="FC38" s="98"/>
      <c r="FE38" s="161"/>
      <c r="FF38" s="158"/>
      <c r="FG38" s="19"/>
      <c r="FH38" s="19"/>
      <c r="FI38" s="98"/>
      <c r="FJ38" s="19"/>
      <c r="FK38" s="19"/>
      <c r="FL38" s="98"/>
      <c r="FM38" s="19"/>
      <c r="FN38" s="19"/>
      <c r="FO38" s="98"/>
      <c r="FP38" s="19"/>
      <c r="FQ38" s="19"/>
      <c r="FR38" s="98"/>
      <c r="FS38" s="19"/>
      <c r="FT38" s="19"/>
      <c r="FU38" s="98"/>
      <c r="FV38" s="19"/>
      <c r="FW38" s="19"/>
      <c r="FX38" s="98"/>
      <c r="GA38" s="161"/>
      <c r="GB38" s="158"/>
      <c r="GC38" s="19"/>
      <c r="GD38" s="19"/>
      <c r="GE38" s="98"/>
      <c r="GF38" s="19"/>
      <c r="GG38" s="19"/>
      <c r="GH38" s="98"/>
      <c r="GI38" s="19"/>
      <c r="GJ38" s="19"/>
      <c r="GK38" s="98"/>
      <c r="GL38" s="19"/>
      <c r="GM38" s="19"/>
      <c r="GN38" s="98"/>
      <c r="GO38" s="19"/>
      <c r="GP38" s="19"/>
      <c r="GQ38" s="98"/>
      <c r="GR38" s="19"/>
      <c r="GS38" s="19"/>
      <c r="GT38" s="98"/>
      <c r="GW38" s="161"/>
      <c r="GX38" s="158"/>
      <c r="GY38" s="19"/>
      <c r="GZ38" s="19"/>
      <c r="HA38" s="98"/>
      <c r="HB38" s="19"/>
      <c r="HC38" s="19"/>
      <c r="HD38" s="98"/>
      <c r="HE38" s="19"/>
      <c r="HF38" s="19"/>
      <c r="HG38" s="98"/>
      <c r="HH38" s="19"/>
      <c r="HI38" s="19"/>
      <c r="HJ38" s="98"/>
      <c r="HK38" s="19"/>
      <c r="HL38" s="19"/>
      <c r="HM38" s="98"/>
      <c r="HN38" s="19"/>
      <c r="HO38" s="19"/>
      <c r="HP38" s="98"/>
      <c r="HS38" s="161"/>
      <c r="HT38" s="158"/>
      <c r="HU38" s="19"/>
      <c r="HV38" s="19"/>
      <c r="HW38" s="98"/>
      <c r="HX38" s="19"/>
      <c r="HY38" s="19"/>
      <c r="HZ38" s="98"/>
      <c r="IA38" s="19"/>
      <c r="IB38" s="19"/>
      <c r="IC38" s="98"/>
      <c r="ID38" s="19"/>
      <c r="IE38" s="19"/>
      <c r="IF38" s="98"/>
      <c r="IG38" s="19"/>
      <c r="IH38" s="19"/>
      <c r="II38" s="98"/>
      <c r="IJ38" s="19"/>
      <c r="IK38" s="19"/>
      <c r="IL38" s="98"/>
    </row>
    <row r="39" spans="6:246">
      <c r="G39" s="159"/>
      <c r="H39" s="160"/>
      <c r="I39" s="161"/>
      <c r="J39" s="161"/>
      <c r="K39" s="158"/>
      <c r="L39" s="161"/>
      <c r="M39" s="161"/>
      <c r="N39" s="158"/>
      <c r="O39" s="161"/>
      <c r="P39" s="161"/>
      <c r="Q39" s="158"/>
      <c r="R39" s="161"/>
      <c r="S39" s="161"/>
      <c r="T39" s="158"/>
      <c r="U39" s="161"/>
      <c r="V39" s="161"/>
      <c r="W39" s="158"/>
      <c r="X39" s="161"/>
      <c r="Y39" s="161"/>
      <c r="Z39" s="158"/>
      <c r="AA39" s="158"/>
      <c r="AC39" s="159"/>
      <c r="AD39" s="160"/>
      <c r="AE39" s="161"/>
      <c r="AF39" s="161"/>
      <c r="AG39" s="158"/>
      <c r="AH39" s="161"/>
      <c r="AI39" s="161"/>
      <c r="AJ39" s="158"/>
      <c r="AK39" s="161"/>
      <c r="AL39" s="161"/>
      <c r="AM39" s="158"/>
      <c r="AN39" s="161"/>
      <c r="AO39" s="161"/>
      <c r="AP39" s="158"/>
      <c r="AQ39" s="161"/>
      <c r="AR39" s="161"/>
      <c r="AS39" s="158"/>
      <c r="AT39" s="161"/>
      <c r="AU39" s="161"/>
      <c r="AV39" s="158"/>
      <c r="AW39" s="158"/>
      <c r="AY39" s="159"/>
      <c r="AZ39" s="160"/>
      <c r="BA39" s="161"/>
      <c r="BB39" s="161"/>
      <c r="BC39" s="158"/>
      <c r="BD39" s="161"/>
      <c r="BE39" s="161"/>
      <c r="BF39" s="158"/>
      <c r="BG39" s="161"/>
      <c r="BH39" s="161"/>
      <c r="BI39" s="158"/>
      <c r="BJ39" s="161"/>
      <c r="BK39" s="161"/>
      <c r="BL39" s="158"/>
      <c r="BM39" s="161"/>
      <c r="BN39" s="161"/>
      <c r="BO39" s="158"/>
      <c r="BP39" s="161"/>
      <c r="BQ39" s="159"/>
      <c r="BR39" s="158"/>
      <c r="BS39" s="158"/>
      <c r="BU39" s="159"/>
      <c r="BV39" s="160"/>
      <c r="BW39" s="161"/>
      <c r="BX39" s="161"/>
      <c r="BY39" s="158"/>
      <c r="BZ39" s="161"/>
      <c r="CA39" s="161"/>
      <c r="CB39" s="158"/>
      <c r="CC39" s="161"/>
      <c r="CD39" s="161"/>
      <c r="CE39" s="158"/>
      <c r="CF39" s="161"/>
      <c r="CG39" s="161"/>
      <c r="CH39" s="158"/>
      <c r="CI39" s="161"/>
      <c r="CJ39" s="161"/>
      <c r="CK39" s="158"/>
      <c r="CL39" s="161"/>
      <c r="CM39" s="161"/>
      <c r="CN39" s="158"/>
      <c r="CO39" s="158"/>
      <c r="CQ39" s="159"/>
      <c r="CR39" s="160"/>
      <c r="CS39" s="161"/>
      <c r="CT39" s="161"/>
      <c r="CU39" s="158"/>
      <c r="CV39" s="161"/>
      <c r="CW39" s="161"/>
      <c r="CX39" s="158"/>
      <c r="CY39" s="161"/>
      <c r="CZ39" s="161"/>
      <c r="DA39" s="158"/>
      <c r="DB39" s="161"/>
      <c r="DC39" s="161"/>
      <c r="DD39" s="158"/>
      <c r="DE39" s="161"/>
      <c r="DF39" s="161"/>
      <c r="DG39" s="158"/>
      <c r="DH39" s="161"/>
      <c r="DI39" s="161"/>
      <c r="DJ39" s="158"/>
      <c r="DK39" s="158"/>
      <c r="DM39" s="159"/>
      <c r="DN39" s="160"/>
      <c r="DO39" s="161"/>
      <c r="DP39" s="161"/>
      <c r="DQ39" s="158"/>
      <c r="DR39" s="161"/>
      <c r="DS39" s="161"/>
      <c r="DT39" s="158"/>
      <c r="DU39" s="161"/>
      <c r="DV39" s="161"/>
      <c r="DW39" s="158"/>
      <c r="DX39" s="161"/>
      <c r="DY39" s="161"/>
      <c r="DZ39" s="158"/>
      <c r="EA39" s="161"/>
      <c r="EB39" s="161"/>
      <c r="EC39" s="158"/>
      <c r="ED39" s="161"/>
      <c r="EE39" s="161"/>
      <c r="EF39" s="158"/>
      <c r="EG39" s="158"/>
      <c r="EI39" s="159"/>
      <c r="EJ39" s="160"/>
      <c r="EK39" s="161"/>
      <c r="EL39" s="161"/>
      <c r="EM39" s="158"/>
      <c r="EN39" s="161"/>
      <c r="EO39" s="161"/>
      <c r="EP39" s="158"/>
      <c r="EQ39" s="161"/>
      <c r="ER39" s="161"/>
      <c r="ES39" s="158"/>
      <c r="ET39" s="161"/>
      <c r="EU39" s="161"/>
      <c r="EV39" s="158"/>
      <c r="EW39" s="161"/>
      <c r="EX39" s="161"/>
      <c r="EY39" s="158"/>
      <c r="EZ39" s="161"/>
      <c r="FA39" s="161"/>
      <c r="FB39" s="158"/>
      <c r="FC39" s="158"/>
      <c r="FE39" s="159"/>
      <c r="FF39" s="160"/>
      <c r="FG39" s="161"/>
      <c r="FH39" s="161"/>
      <c r="FI39" s="158"/>
      <c r="FJ39" s="161"/>
      <c r="FK39" s="161"/>
      <c r="FL39" s="158"/>
      <c r="FM39" s="161"/>
      <c r="FN39" s="161"/>
      <c r="FO39" s="158"/>
      <c r="FP39" s="161"/>
      <c r="FQ39" s="161"/>
      <c r="FR39" s="158"/>
      <c r="FS39" s="161"/>
      <c r="FT39" s="161"/>
      <c r="FU39" s="158"/>
      <c r="FV39" s="161"/>
      <c r="FW39" s="161"/>
      <c r="FX39" s="158"/>
      <c r="GA39" s="159"/>
      <c r="GB39" s="160"/>
      <c r="GC39" s="161"/>
      <c r="GD39" s="161"/>
      <c r="GE39" s="158"/>
      <c r="GF39" s="161"/>
      <c r="GG39" s="161"/>
      <c r="GH39" s="158"/>
      <c r="GI39" s="161"/>
      <c r="GJ39" s="161"/>
      <c r="GK39" s="158"/>
      <c r="GL39" s="161"/>
      <c r="GM39" s="161"/>
      <c r="GN39" s="158"/>
      <c r="GO39" s="161"/>
      <c r="GP39" s="161"/>
      <c r="GQ39" s="158"/>
      <c r="GR39" s="161"/>
      <c r="GS39" s="161"/>
      <c r="GT39" s="158"/>
      <c r="GW39" s="159"/>
      <c r="GX39" s="160"/>
      <c r="GY39" s="161"/>
      <c r="GZ39" s="161"/>
      <c r="HA39" s="158"/>
      <c r="HB39" s="161"/>
      <c r="HC39" s="161"/>
      <c r="HD39" s="158"/>
      <c r="HE39" s="161"/>
      <c r="HF39" s="161"/>
      <c r="HG39" s="158"/>
      <c r="HH39" s="161"/>
      <c r="HI39" s="161"/>
      <c r="HJ39" s="158"/>
      <c r="HK39" s="161"/>
      <c r="HL39" s="161"/>
      <c r="HM39" s="158"/>
      <c r="HN39" s="161"/>
      <c r="HO39" s="161"/>
      <c r="HP39" s="158"/>
      <c r="HS39" s="159"/>
      <c r="HT39" s="160"/>
      <c r="HU39" s="161"/>
      <c r="HV39" s="161"/>
      <c r="HW39" s="158"/>
      <c r="HX39" s="161"/>
      <c r="HY39" s="161"/>
      <c r="HZ39" s="158"/>
      <c r="IA39" s="161"/>
      <c r="IB39" s="161"/>
      <c r="IC39" s="158"/>
      <c r="ID39" s="161"/>
      <c r="IE39" s="161"/>
      <c r="IF39" s="158"/>
      <c r="IG39" s="161"/>
      <c r="IH39" s="161"/>
      <c r="II39" s="158"/>
      <c r="IJ39" s="161"/>
      <c r="IK39" s="161"/>
      <c r="IL39" s="158"/>
    </row>
    <row r="40" spans="6:246">
      <c r="G40" s="161"/>
      <c r="H40" s="158"/>
      <c r="I40" s="19"/>
      <c r="J40" s="19"/>
      <c r="K40" s="98"/>
      <c r="L40" s="19"/>
      <c r="M40" s="19"/>
      <c r="N40" s="98"/>
      <c r="O40" s="19"/>
      <c r="P40" s="19"/>
      <c r="Q40" s="98"/>
      <c r="R40" s="19"/>
      <c r="S40" s="19"/>
      <c r="T40" s="98"/>
      <c r="U40" s="19"/>
      <c r="V40" s="19"/>
      <c r="W40" s="98"/>
      <c r="X40" s="19"/>
      <c r="Y40" s="19"/>
      <c r="Z40" s="98"/>
      <c r="AA40" s="98"/>
      <c r="AC40" s="161"/>
      <c r="AD40" s="158"/>
      <c r="AE40" s="19"/>
      <c r="AF40" s="19"/>
      <c r="AG40" s="98"/>
      <c r="AH40" s="19"/>
      <c r="AI40" s="19"/>
      <c r="AJ40" s="98"/>
      <c r="AK40" s="19"/>
      <c r="AL40" s="19"/>
      <c r="AM40" s="98"/>
      <c r="AN40" s="19"/>
      <c r="AO40" s="19"/>
      <c r="AP40" s="98"/>
      <c r="AQ40" s="19"/>
      <c r="AR40" s="19"/>
      <c r="AS40" s="98"/>
      <c r="AT40" s="19"/>
      <c r="AU40" s="19"/>
      <c r="AV40" s="98"/>
      <c r="AW40" s="98"/>
      <c r="AY40" s="161"/>
      <c r="AZ40" s="158"/>
      <c r="BA40" s="19"/>
      <c r="BB40" s="19"/>
      <c r="BC40" s="98"/>
      <c r="BD40" s="19"/>
      <c r="BE40" s="19"/>
      <c r="BF40" s="98"/>
      <c r="BG40" s="19"/>
      <c r="BH40" s="19"/>
      <c r="BI40" s="98"/>
      <c r="BJ40" s="19"/>
      <c r="BK40" s="19"/>
      <c r="BL40" s="98"/>
      <c r="BM40" s="19"/>
      <c r="BN40" s="19"/>
      <c r="BO40" s="98"/>
      <c r="BP40" s="19"/>
      <c r="BQ40" s="161"/>
      <c r="BR40" s="98"/>
      <c r="BS40" s="98"/>
      <c r="BU40" s="161"/>
      <c r="BV40" s="158"/>
      <c r="BW40" s="19"/>
      <c r="BX40" s="19"/>
      <c r="BY40" s="98"/>
      <c r="BZ40" s="19"/>
      <c r="CA40" s="19"/>
      <c r="CB40" s="98"/>
      <c r="CC40" s="19"/>
      <c r="CD40" s="19"/>
      <c r="CE40" s="98"/>
      <c r="CF40" s="19"/>
      <c r="CG40" s="19"/>
      <c r="CH40" s="98"/>
      <c r="CI40" s="19"/>
      <c r="CJ40" s="19"/>
      <c r="CK40" s="98"/>
      <c r="CL40" s="19"/>
      <c r="CM40" s="19"/>
      <c r="CN40" s="98"/>
      <c r="CO40" s="98"/>
      <c r="CQ40" s="161"/>
      <c r="CR40" s="158"/>
      <c r="CS40" s="19"/>
      <c r="CT40" s="19"/>
      <c r="CU40" s="98"/>
      <c r="CV40" s="19"/>
      <c r="CW40" s="19"/>
      <c r="CX40" s="98"/>
      <c r="CY40" s="19"/>
      <c r="CZ40" s="19"/>
      <c r="DA40" s="98"/>
      <c r="DB40" s="19"/>
      <c r="DC40" s="19"/>
      <c r="DD40" s="98"/>
      <c r="DE40" s="19"/>
      <c r="DF40" s="19"/>
      <c r="DG40" s="98"/>
      <c r="DH40" s="19"/>
      <c r="DI40" s="19"/>
      <c r="DJ40" s="98"/>
      <c r="DK40" s="98"/>
      <c r="DM40" s="161"/>
      <c r="DN40" s="158"/>
      <c r="DO40" s="19"/>
      <c r="DP40" s="19"/>
      <c r="DQ40" s="98"/>
      <c r="DR40" s="19"/>
      <c r="DS40" s="19"/>
      <c r="DT40" s="98"/>
      <c r="DU40" s="19"/>
      <c r="DV40" s="19"/>
      <c r="DW40" s="98"/>
      <c r="DX40" s="19"/>
      <c r="DY40" s="19"/>
      <c r="DZ40" s="98"/>
      <c r="EA40" s="19"/>
      <c r="EB40" s="19"/>
      <c r="EC40" s="98"/>
      <c r="ED40" s="19"/>
      <c r="EE40" s="19"/>
      <c r="EF40" s="98"/>
      <c r="EG40" s="98"/>
      <c r="EI40" s="161"/>
      <c r="EJ40" s="158"/>
      <c r="EK40" s="19"/>
      <c r="EL40" s="19"/>
      <c r="EM40" s="98"/>
      <c r="EN40" s="19"/>
      <c r="EO40" s="19"/>
      <c r="EP40" s="98"/>
      <c r="EQ40" s="19"/>
      <c r="ER40" s="19"/>
      <c r="ES40" s="98"/>
      <c r="ET40" s="19"/>
      <c r="EU40" s="19"/>
      <c r="EV40" s="98"/>
      <c r="EW40" s="19"/>
      <c r="EX40" s="19"/>
      <c r="EY40" s="98"/>
      <c r="EZ40" s="19"/>
      <c r="FA40" s="19"/>
      <c r="FB40" s="98"/>
      <c r="FC40" s="98"/>
      <c r="FE40" s="161"/>
      <c r="FF40" s="158"/>
      <c r="FG40" s="19"/>
      <c r="FH40" s="19"/>
      <c r="FI40" s="98"/>
      <c r="FJ40" s="19"/>
      <c r="FK40" s="19"/>
      <c r="FL40" s="98"/>
      <c r="FM40" s="19"/>
      <c r="FN40" s="19"/>
      <c r="FO40" s="98"/>
      <c r="FP40" s="19"/>
      <c r="FQ40" s="19"/>
      <c r="FR40" s="98"/>
      <c r="FS40" s="19"/>
      <c r="FT40" s="19"/>
      <c r="FU40" s="98"/>
      <c r="FV40" s="19"/>
      <c r="FW40" s="19"/>
      <c r="FX40" s="98"/>
      <c r="GA40" s="161"/>
      <c r="GB40" s="158"/>
      <c r="GC40" s="19"/>
      <c r="GD40" s="19"/>
      <c r="GE40" s="98"/>
      <c r="GF40" s="19"/>
      <c r="GG40" s="19"/>
      <c r="GH40" s="98"/>
      <c r="GI40" s="19"/>
      <c r="GJ40" s="19"/>
      <c r="GK40" s="98"/>
      <c r="GL40" s="19"/>
      <c r="GM40" s="19"/>
      <c r="GN40" s="98"/>
      <c r="GO40" s="19"/>
      <c r="GP40" s="19"/>
      <c r="GQ40" s="98"/>
      <c r="GR40" s="19"/>
      <c r="GS40" s="19"/>
      <c r="GT40" s="98"/>
      <c r="GW40" s="161"/>
      <c r="GX40" s="158"/>
      <c r="GY40" s="19"/>
      <c r="GZ40" s="19"/>
      <c r="HA40" s="98"/>
      <c r="HB40" s="19"/>
      <c r="HC40" s="19"/>
      <c r="HD40" s="98"/>
      <c r="HE40" s="19"/>
      <c r="HF40" s="19"/>
      <c r="HG40" s="98"/>
      <c r="HH40" s="19"/>
      <c r="HI40" s="19"/>
      <c r="HJ40" s="98"/>
      <c r="HK40" s="19"/>
      <c r="HL40" s="19"/>
      <c r="HM40" s="98"/>
      <c r="HN40" s="19"/>
      <c r="HO40" s="19"/>
      <c r="HP40" s="98"/>
      <c r="HS40" s="161"/>
      <c r="HT40" s="158"/>
      <c r="HU40" s="19"/>
      <c r="HV40" s="19"/>
      <c r="HW40" s="98"/>
      <c r="HX40" s="19"/>
      <c r="HY40" s="19"/>
      <c r="HZ40" s="98"/>
      <c r="IA40" s="19"/>
      <c r="IB40" s="19"/>
      <c r="IC40" s="98"/>
      <c r="ID40" s="19"/>
      <c r="IE40" s="19"/>
      <c r="IF40" s="98"/>
      <c r="IG40" s="19"/>
      <c r="IH40" s="19"/>
      <c r="II40" s="98"/>
      <c r="IJ40" s="19"/>
      <c r="IK40" s="19"/>
      <c r="IL40" s="98"/>
    </row>
    <row r="41" spans="6:246">
      <c r="G41" s="159"/>
      <c r="H41" s="160"/>
      <c r="I41" s="161"/>
      <c r="J41" s="161"/>
      <c r="K41" s="158"/>
      <c r="L41" s="161"/>
      <c r="M41" s="161"/>
      <c r="N41" s="158"/>
      <c r="O41" s="161"/>
      <c r="P41" s="161"/>
      <c r="Q41" s="158"/>
      <c r="R41" s="161"/>
      <c r="S41" s="161"/>
      <c r="T41" s="158"/>
      <c r="U41" s="161"/>
      <c r="V41" s="161"/>
      <c r="W41" s="158"/>
      <c r="X41" s="161"/>
      <c r="Y41" s="161"/>
      <c r="Z41" s="158"/>
      <c r="AA41" s="158"/>
      <c r="AC41" s="159"/>
      <c r="AD41" s="160"/>
      <c r="AE41" s="161"/>
      <c r="AF41" s="161"/>
      <c r="AG41" s="158"/>
      <c r="AH41" s="161"/>
      <c r="AI41" s="161"/>
      <c r="AJ41" s="158"/>
      <c r="AK41" s="161"/>
      <c r="AL41" s="161"/>
      <c r="AM41" s="158"/>
      <c r="AN41" s="161"/>
      <c r="AO41" s="161"/>
      <c r="AP41" s="158"/>
      <c r="AQ41" s="161"/>
      <c r="AR41" s="161"/>
      <c r="AS41" s="158"/>
      <c r="AT41" s="161"/>
      <c r="AU41" s="161"/>
      <c r="AV41" s="158"/>
      <c r="AW41" s="158"/>
      <c r="AY41" s="159"/>
      <c r="AZ41" s="160"/>
      <c r="BA41" s="161"/>
      <c r="BB41" s="161"/>
      <c r="BC41" s="158"/>
      <c r="BD41" s="161"/>
      <c r="BE41" s="161"/>
      <c r="BF41" s="158"/>
      <c r="BG41" s="161"/>
      <c r="BH41" s="161"/>
      <c r="BI41" s="158"/>
      <c r="BJ41" s="161"/>
      <c r="BK41" s="161"/>
      <c r="BL41" s="158"/>
      <c r="BM41" s="161"/>
      <c r="BN41" s="161"/>
      <c r="BO41" s="158"/>
      <c r="BP41" s="161"/>
      <c r="BQ41" s="159"/>
      <c r="BR41" s="158"/>
      <c r="BS41" s="158"/>
      <c r="BU41" s="159"/>
      <c r="BV41" s="160"/>
      <c r="BW41" s="161"/>
      <c r="BX41" s="161"/>
      <c r="BY41" s="158"/>
      <c r="BZ41" s="161"/>
      <c r="CA41" s="161"/>
      <c r="CB41" s="158"/>
      <c r="CC41" s="161"/>
      <c r="CD41" s="161"/>
      <c r="CE41" s="158"/>
      <c r="CF41" s="161"/>
      <c r="CG41" s="161"/>
      <c r="CH41" s="158"/>
      <c r="CI41" s="161"/>
      <c r="CJ41" s="161"/>
      <c r="CK41" s="158"/>
      <c r="CL41" s="161"/>
      <c r="CM41" s="161"/>
      <c r="CN41" s="158"/>
      <c r="CO41" s="158"/>
      <c r="CQ41" s="159"/>
      <c r="CR41" s="160"/>
      <c r="CS41" s="161"/>
      <c r="CT41" s="161"/>
      <c r="CU41" s="158"/>
      <c r="CV41" s="161"/>
      <c r="CW41" s="161"/>
      <c r="CX41" s="158"/>
      <c r="CY41" s="161"/>
      <c r="CZ41" s="161"/>
      <c r="DA41" s="158"/>
      <c r="DB41" s="161"/>
      <c r="DC41" s="161"/>
      <c r="DD41" s="158"/>
      <c r="DE41" s="161"/>
      <c r="DF41" s="161"/>
      <c r="DG41" s="158"/>
      <c r="DH41" s="161"/>
      <c r="DI41" s="161"/>
      <c r="DJ41" s="158"/>
      <c r="DK41" s="158"/>
      <c r="DM41" s="159"/>
      <c r="DN41" s="160"/>
      <c r="DO41" s="161"/>
      <c r="DP41" s="161"/>
      <c r="DQ41" s="158"/>
      <c r="DR41" s="161"/>
      <c r="DS41" s="161"/>
      <c r="DT41" s="158"/>
      <c r="DU41" s="161"/>
      <c r="DV41" s="161"/>
      <c r="DW41" s="158"/>
      <c r="DX41" s="161"/>
      <c r="DY41" s="161"/>
      <c r="DZ41" s="158"/>
      <c r="EA41" s="161"/>
      <c r="EB41" s="161"/>
      <c r="EC41" s="158"/>
      <c r="ED41" s="161"/>
      <c r="EE41" s="161"/>
      <c r="EF41" s="158"/>
      <c r="EG41" s="158"/>
      <c r="EI41" s="159"/>
      <c r="EJ41" s="160"/>
      <c r="EK41" s="161"/>
      <c r="EL41" s="161"/>
      <c r="EM41" s="158"/>
      <c r="EN41" s="161"/>
      <c r="EO41" s="161"/>
      <c r="EP41" s="158"/>
      <c r="EQ41" s="161"/>
      <c r="ER41" s="161"/>
      <c r="ES41" s="158"/>
      <c r="ET41" s="161"/>
      <c r="EU41" s="161"/>
      <c r="EV41" s="158"/>
      <c r="EW41" s="161"/>
      <c r="EX41" s="161"/>
      <c r="EY41" s="158"/>
      <c r="EZ41" s="161"/>
      <c r="FA41" s="161"/>
      <c r="FB41" s="158"/>
      <c r="FC41" s="158"/>
      <c r="FE41" s="159"/>
      <c r="FF41" s="160"/>
      <c r="FG41" s="161"/>
      <c r="FH41" s="161"/>
      <c r="FI41" s="158"/>
      <c r="FJ41" s="161"/>
      <c r="FK41" s="161"/>
      <c r="FL41" s="158"/>
      <c r="FM41" s="161"/>
      <c r="FN41" s="161"/>
      <c r="FO41" s="158"/>
      <c r="FP41" s="161"/>
      <c r="FQ41" s="161"/>
      <c r="FR41" s="158"/>
      <c r="FS41" s="161"/>
      <c r="FT41" s="161"/>
      <c r="FU41" s="158"/>
      <c r="FV41" s="161"/>
      <c r="FW41" s="161"/>
      <c r="FX41" s="158"/>
      <c r="GA41" s="159"/>
      <c r="GB41" s="160"/>
      <c r="GC41" s="161"/>
      <c r="GD41" s="161"/>
      <c r="GE41" s="158"/>
      <c r="GF41" s="161"/>
      <c r="GG41" s="161"/>
      <c r="GH41" s="158"/>
      <c r="GI41" s="161"/>
      <c r="GJ41" s="161"/>
      <c r="GK41" s="158"/>
      <c r="GL41" s="161"/>
      <c r="GM41" s="161"/>
      <c r="GN41" s="158"/>
      <c r="GO41" s="161"/>
      <c r="GP41" s="161"/>
      <c r="GQ41" s="158"/>
      <c r="GR41" s="161"/>
      <c r="GS41" s="161"/>
      <c r="GT41" s="158"/>
      <c r="GW41" s="159"/>
      <c r="GX41" s="160"/>
      <c r="GY41" s="161"/>
      <c r="GZ41" s="161"/>
      <c r="HA41" s="158"/>
      <c r="HB41" s="161"/>
      <c r="HC41" s="161"/>
      <c r="HD41" s="158"/>
      <c r="HE41" s="161"/>
      <c r="HF41" s="161"/>
      <c r="HG41" s="158"/>
      <c r="HH41" s="161"/>
      <c r="HI41" s="161"/>
      <c r="HJ41" s="158"/>
      <c r="HK41" s="161"/>
      <c r="HL41" s="161"/>
      <c r="HM41" s="158"/>
      <c r="HN41" s="161"/>
      <c r="HO41" s="161"/>
      <c r="HP41" s="158"/>
      <c r="HS41" s="159"/>
      <c r="HT41" s="160"/>
      <c r="HU41" s="161"/>
      <c r="HV41" s="161"/>
      <c r="HW41" s="158"/>
      <c r="HX41" s="161"/>
      <c r="HY41" s="161"/>
      <c r="HZ41" s="158"/>
      <c r="IA41" s="161"/>
      <c r="IB41" s="161"/>
      <c r="IC41" s="158"/>
      <c r="ID41" s="161"/>
      <c r="IE41" s="161"/>
      <c r="IF41" s="158"/>
      <c r="IG41" s="161"/>
      <c r="IH41" s="161"/>
      <c r="II41" s="158"/>
      <c r="IJ41" s="161"/>
      <c r="IK41" s="161"/>
      <c r="IL41" s="158"/>
    </row>
    <row r="42" spans="6:246">
      <c r="G42" s="161"/>
      <c r="H42" s="158"/>
      <c r="I42" s="19"/>
      <c r="J42" s="19"/>
      <c r="K42" s="98"/>
      <c r="L42" s="19"/>
      <c r="M42" s="19"/>
      <c r="N42" s="98"/>
      <c r="O42" s="19"/>
      <c r="P42" s="19"/>
      <c r="Q42" s="98"/>
      <c r="R42" s="19"/>
      <c r="S42" s="19"/>
      <c r="T42" s="98"/>
      <c r="U42" s="19"/>
      <c r="V42" s="19"/>
      <c r="W42" s="98"/>
      <c r="X42" s="19"/>
      <c r="Y42" s="19"/>
      <c r="Z42" s="98"/>
      <c r="AA42" s="98"/>
      <c r="AC42" s="161"/>
      <c r="AD42" s="158"/>
      <c r="AE42" s="19"/>
      <c r="AF42" s="19"/>
      <c r="AG42" s="98"/>
      <c r="AH42" s="19"/>
      <c r="AI42" s="19"/>
      <c r="AJ42" s="98"/>
      <c r="AK42" s="19"/>
      <c r="AL42" s="19"/>
      <c r="AM42" s="98"/>
      <c r="AN42" s="19"/>
      <c r="AO42" s="19"/>
      <c r="AP42" s="98"/>
      <c r="AQ42" s="19"/>
      <c r="AR42" s="19"/>
      <c r="AS42" s="98"/>
      <c r="AT42" s="19"/>
      <c r="AU42" s="19"/>
      <c r="AV42" s="98"/>
      <c r="AW42" s="98"/>
      <c r="AY42" s="161"/>
      <c r="AZ42" s="158"/>
      <c r="BA42" s="19"/>
      <c r="BB42" s="19"/>
      <c r="BC42" s="98"/>
      <c r="BD42" s="19"/>
      <c r="BE42" s="19"/>
      <c r="BF42" s="98"/>
      <c r="BG42" s="19"/>
      <c r="BH42" s="19"/>
      <c r="BI42" s="98"/>
      <c r="BJ42" s="19"/>
      <c r="BK42" s="19"/>
      <c r="BL42" s="98"/>
      <c r="BM42" s="19"/>
      <c r="BN42" s="19"/>
      <c r="BO42" s="98"/>
      <c r="BP42" s="19"/>
      <c r="BQ42" s="161"/>
      <c r="BR42" s="98"/>
      <c r="BS42" s="98"/>
      <c r="BU42" s="161"/>
      <c r="BV42" s="158"/>
      <c r="BW42" s="19"/>
      <c r="BX42" s="19"/>
      <c r="BY42" s="98"/>
      <c r="BZ42" s="19"/>
      <c r="CA42" s="19"/>
      <c r="CB42" s="98"/>
      <c r="CC42" s="19"/>
      <c r="CD42" s="19"/>
      <c r="CE42" s="98"/>
      <c r="CF42" s="19"/>
      <c r="CG42" s="19"/>
      <c r="CH42" s="98"/>
      <c r="CI42" s="19"/>
      <c r="CJ42" s="19"/>
      <c r="CK42" s="98"/>
      <c r="CL42" s="19"/>
      <c r="CM42" s="19"/>
      <c r="CN42" s="98"/>
      <c r="CO42" s="98"/>
      <c r="CQ42" s="161"/>
      <c r="CR42" s="158"/>
      <c r="CS42" s="19"/>
      <c r="CT42" s="19"/>
      <c r="CU42" s="98"/>
      <c r="CV42" s="19"/>
      <c r="CW42" s="19"/>
      <c r="CX42" s="98"/>
      <c r="CY42" s="19"/>
      <c r="CZ42" s="19"/>
      <c r="DA42" s="98"/>
      <c r="DB42" s="19"/>
      <c r="DC42" s="19"/>
      <c r="DD42" s="98"/>
      <c r="DE42" s="19"/>
      <c r="DF42" s="19"/>
      <c r="DG42" s="98"/>
      <c r="DH42" s="19"/>
      <c r="DI42" s="19"/>
      <c r="DJ42" s="98"/>
      <c r="DK42" s="98"/>
      <c r="DM42" s="161"/>
      <c r="DN42" s="158"/>
      <c r="DO42" s="19"/>
      <c r="DP42" s="19"/>
      <c r="DQ42" s="98"/>
      <c r="DR42" s="19"/>
      <c r="DS42" s="19"/>
      <c r="DT42" s="98"/>
      <c r="DU42" s="19"/>
      <c r="DV42" s="19"/>
      <c r="DW42" s="98"/>
      <c r="DX42" s="19"/>
      <c r="DY42" s="19"/>
      <c r="DZ42" s="98"/>
      <c r="EA42" s="19"/>
      <c r="EB42" s="19"/>
      <c r="EC42" s="98"/>
      <c r="ED42" s="19"/>
      <c r="EE42" s="19"/>
      <c r="EF42" s="98"/>
      <c r="EG42" s="98"/>
      <c r="EI42" s="161"/>
      <c r="EJ42" s="158"/>
      <c r="EK42" s="19"/>
      <c r="EL42" s="19"/>
      <c r="EM42" s="98"/>
      <c r="EN42" s="19"/>
      <c r="EO42" s="19"/>
      <c r="EP42" s="98"/>
      <c r="EQ42" s="19"/>
      <c r="ER42" s="19"/>
      <c r="ES42" s="98"/>
      <c r="ET42" s="19"/>
      <c r="EU42" s="19"/>
      <c r="EV42" s="98"/>
      <c r="EW42" s="19"/>
      <c r="EX42" s="19"/>
      <c r="EY42" s="98"/>
      <c r="EZ42" s="19"/>
      <c r="FA42" s="19"/>
      <c r="FB42" s="98"/>
      <c r="FC42" s="98"/>
      <c r="FE42" s="161"/>
      <c r="FF42" s="158"/>
      <c r="FG42" s="19"/>
      <c r="FH42" s="19"/>
      <c r="FI42" s="98"/>
      <c r="FJ42" s="19"/>
      <c r="FK42" s="19"/>
      <c r="FL42" s="98"/>
      <c r="FM42" s="19"/>
      <c r="FN42" s="19"/>
      <c r="FO42" s="98"/>
      <c r="FP42" s="19"/>
      <c r="FQ42" s="19"/>
      <c r="FR42" s="98"/>
      <c r="FS42" s="19"/>
      <c r="FT42" s="19"/>
      <c r="FU42" s="98"/>
      <c r="FV42" s="19"/>
      <c r="FW42" s="19"/>
      <c r="FX42" s="98"/>
      <c r="GA42" s="161"/>
      <c r="GB42" s="158"/>
      <c r="GC42" s="19"/>
      <c r="GD42" s="19"/>
      <c r="GE42" s="98"/>
      <c r="GF42" s="19"/>
      <c r="GG42" s="19"/>
      <c r="GH42" s="98"/>
      <c r="GI42" s="19"/>
      <c r="GJ42" s="19"/>
      <c r="GK42" s="98"/>
      <c r="GL42" s="19"/>
      <c r="GM42" s="19"/>
      <c r="GN42" s="98"/>
      <c r="GO42" s="19"/>
      <c r="GP42" s="19"/>
      <c r="GQ42" s="98"/>
      <c r="GR42" s="19"/>
      <c r="GS42" s="19"/>
      <c r="GT42" s="98"/>
      <c r="GW42" s="161"/>
      <c r="GX42" s="158"/>
      <c r="GY42" s="19"/>
      <c r="GZ42" s="19"/>
      <c r="HA42" s="98"/>
      <c r="HB42" s="19"/>
      <c r="HC42" s="19"/>
      <c r="HD42" s="98"/>
      <c r="HE42" s="19"/>
      <c r="HF42" s="19"/>
      <c r="HG42" s="98"/>
      <c r="HH42" s="19"/>
      <c r="HI42" s="19"/>
      <c r="HJ42" s="98"/>
      <c r="HK42" s="19"/>
      <c r="HL42" s="19"/>
      <c r="HM42" s="98"/>
      <c r="HN42" s="19"/>
      <c r="HO42" s="19"/>
      <c r="HP42" s="98"/>
      <c r="HS42" s="161"/>
      <c r="HT42" s="158"/>
      <c r="HU42" s="19"/>
      <c r="HV42" s="19"/>
      <c r="HW42" s="98"/>
      <c r="HX42" s="19"/>
      <c r="HY42" s="19"/>
      <c r="HZ42" s="98"/>
      <c r="IA42" s="19"/>
      <c r="IB42" s="19"/>
      <c r="IC42" s="98"/>
      <c r="ID42" s="19"/>
      <c r="IE42" s="19"/>
      <c r="IF42" s="98"/>
      <c r="IG42" s="19"/>
      <c r="IH42" s="19"/>
      <c r="II42" s="98"/>
      <c r="IJ42" s="19"/>
      <c r="IK42" s="19"/>
      <c r="IL42" s="98"/>
    </row>
    <row r="43" spans="6:246">
      <c r="G43" s="159"/>
      <c r="H43" s="160"/>
      <c r="I43" s="161"/>
      <c r="J43" s="161"/>
      <c r="K43" s="158"/>
      <c r="L43" s="161"/>
      <c r="M43" s="161"/>
      <c r="N43" s="158"/>
      <c r="O43" s="161"/>
      <c r="P43" s="161"/>
      <c r="Q43" s="158"/>
      <c r="R43" s="161"/>
      <c r="S43" s="161"/>
      <c r="T43" s="158"/>
      <c r="U43" s="161"/>
      <c r="V43" s="161"/>
      <c r="W43" s="158"/>
      <c r="X43" s="161"/>
      <c r="Y43" s="161"/>
      <c r="Z43" s="158"/>
      <c r="AA43" s="158"/>
      <c r="AC43" s="159"/>
      <c r="AD43" s="160"/>
      <c r="AE43" s="161"/>
      <c r="AF43" s="161"/>
      <c r="AG43" s="158"/>
      <c r="AH43" s="161"/>
      <c r="AI43" s="161"/>
      <c r="AJ43" s="158"/>
      <c r="AK43" s="161"/>
      <c r="AL43" s="161"/>
      <c r="AM43" s="158"/>
      <c r="AN43" s="161"/>
      <c r="AO43" s="161"/>
      <c r="AP43" s="158"/>
      <c r="AQ43" s="161"/>
      <c r="AR43" s="161"/>
      <c r="AS43" s="158"/>
      <c r="AT43" s="161"/>
      <c r="AU43" s="161"/>
      <c r="AV43" s="158"/>
      <c r="AW43" s="158"/>
      <c r="AY43" s="159"/>
      <c r="AZ43" s="160"/>
      <c r="BA43" s="161"/>
      <c r="BB43" s="161"/>
      <c r="BC43" s="158"/>
      <c r="BD43" s="161"/>
      <c r="BE43" s="161"/>
      <c r="BF43" s="158"/>
      <c r="BG43" s="161"/>
      <c r="BH43" s="161"/>
      <c r="BI43" s="158"/>
      <c r="BJ43" s="161"/>
      <c r="BK43" s="161"/>
      <c r="BL43" s="158"/>
      <c r="BM43" s="161"/>
      <c r="BN43" s="161"/>
      <c r="BO43" s="158"/>
      <c r="BP43" s="161"/>
      <c r="BQ43" s="159"/>
      <c r="BR43" s="158"/>
      <c r="BS43" s="158"/>
      <c r="BU43" s="159"/>
      <c r="BV43" s="160"/>
      <c r="BW43" s="161"/>
      <c r="BX43" s="161"/>
      <c r="BY43" s="158"/>
      <c r="BZ43" s="161"/>
      <c r="CA43" s="161"/>
      <c r="CB43" s="158"/>
      <c r="CC43" s="161"/>
      <c r="CD43" s="161"/>
      <c r="CE43" s="158"/>
      <c r="CF43" s="161"/>
      <c r="CG43" s="161"/>
      <c r="CH43" s="158"/>
      <c r="CI43" s="161"/>
      <c r="CJ43" s="161"/>
      <c r="CK43" s="158"/>
      <c r="CL43" s="161"/>
      <c r="CM43" s="161"/>
      <c r="CN43" s="158"/>
      <c r="CO43" s="158"/>
      <c r="CQ43" s="159"/>
      <c r="CR43" s="160"/>
      <c r="CS43" s="161"/>
      <c r="CT43" s="161"/>
      <c r="CU43" s="158"/>
      <c r="CV43" s="161"/>
      <c r="CW43" s="161"/>
      <c r="CX43" s="158"/>
      <c r="CY43" s="161"/>
      <c r="CZ43" s="161"/>
      <c r="DA43" s="158"/>
      <c r="DB43" s="161"/>
      <c r="DC43" s="161"/>
      <c r="DD43" s="158"/>
      <c r="DE43" s="161"/>
      <c r="DF43" s="161"/>
      <c r="DG43" s="158"/>
      <c r="DH43" s="161"/>
      <c r="DI43" s="161"/>
      <c r="DJ43" s="158"/>
      <c r="DK43" s="158"/>
      <c r="DM43" s="159"/>
      <c r="DN43" s="160"/>
      <c r="DO43" s="161"/>
      <c r="DP43" s="161"/>
      <c r="DQ43" s="158"/>
      <c r="DR43" s="161"/>
      <c r="DS43" s="161"/>
      <c r="DT43" s="158"/>
      <c r="DU43" s="161"/>
      <c r="DV43" s="161"/>
      <c r="DW43" s="158"/>
      <c r="DX43" s="161"/>
      <c r="DY43" s="161"/>
      <c r="DZ43" s="158"/>
      <c r="EA43" s="161"/>
      <c r="EB43" s="161"/>
      <c r="EC43" s="158"/>
      <c r="ED43" s="161"/>
      <c r="EE43" s="161"/>
      <c r="EF43" s="158"/>
      <c r="EG43" s="158"/>
      <c r="EI43" s="159"/>
      <c r="EJ43" s="160"/>
      <c r="EK43" s="161"/>
      <c r="EL43" s="161"/>
      <c r="EM43" s="158"/>
      <c r="EN43" s="161"/>
      <c r="EO43" s="161"/>
      <c r="EP43" s="158"/>
      <c r="EQ43" s="161"/>
      <c r="ER43" s="161"/>
      <c r="ES43" s="158"/>
      <c r="ET43" s="161"/>
      <c r="EU43" s="161"/>
      <c r="EV43" s="158"/>
      <c r="EW43" s="161"/>
      <c r="EX43" s="161"/>
      <c r="EY43" s="158"/>
      <c r="EZ43" s="161"/>
      <c r="FA43" s="161"/>
      <c r="FB43" s="158"/>
      <c r="FC43" s="158"/>
      <c r="FE43" s="159"/>
      <c r="FF43" s="160"/>
      <c r="FG43" s="161"/>
      <c r="FH43" s="161"/>
      <c r="FI43" s="158"/>
      <c r="FJ43" s="161"/>
      <c r="FK43" s="161"/>
      <c r="FL43" s="158"/>
      <c r="FM43" s="161"/>
      <c r="FN43" s="161"/>
      <c r="FO43" s="158"/>
      <c r="FP43" s="161"/>
      <c r="FQ43" s="161"/>
      <c r="FR43" s="158"/>
      <c r="FS43" s="161"/>
      <c r="FT43" s="161"/>
      <c r="FU43" s="158"/>
      <c r="FV43" s="161"/>
      <c r="FW43" s="161"/>
      <c r="FX43" s="158"/>
      <c r="GA43" s="159"/>
      <c r="GB43" s="160"/>
      <c r="GC43" s="161"/>
      <c r="GD43" s="161"/>
      <c r="GE43" s="158"/>
      <c r="GF43" s="161"/>
      <c r="GG43" s="161"/>
      <c r="GH43" s="158"/>
      <c r="GI43" s="161"/>
      <c r="GJ43" s="161"/>
      <c r="GK43" s="158"/>
      <c r="GL43" s="161"/>
      <c r="GM43" s="161"/>
      <c r="GN43" s="158"/>
      <c r="GO43" s="161"/>
      <c r="GP43" s="161"/>
      <c r="GQ43" s="158"/>
      <c r="GR43" s="161"/>
      <c r="GS43" s="161"/>
      <c r="GT43" s="158"/>
      <c r="GW43" s="159"/>
      <c r="GX43" s="160"/>
      <c r="GY43" s="161"/>
      <c r="GZ43" s="161"/>
      <c r="HA43" s="158"/>
      <c r="HB43" s="161"/>
      <c r="HC43" s="161"/>
      <c r="HD43" s="158"/>
      <c r="HE43" s="161"/>
      <c r="HF43" s="161"/>
      <c r="HG43" s="158"/>
      <c r="HH43" s="161"/>
      <c r="HI43" s="161"/>
      <c r="HJ43" s="158"/>
      <c r="HK43" s="161"/>
      <c r="HL43" s="161"/>
      <c r="HM43" s="158"/>
      <c r="HN43" s="161"/>
      <c r="HO43" s="161"/>
      <c r="HP43" s="158"/>
      <c r="HS43" s="159"/>
      <c r="HT43" s="160"/>
      <c r="HU43" s="161"/>
      <c r="HV43" s="161"/>
      <c r="HW43" s="158"/>
      <c r="HX43" s="161"/>
      <c r="HY43" s="161"/>
      <c r="HZ43" s="158"/>
      <c r="IA43" s="161"/>
      <c r="IB43" s="161"/>
      <c r="IC43" s="158"/>
      <c r="ID43" s="161"/>
      <c r="IE43" s="161"/>
      <c r="IF43" s="158"/>
      <c r="IG43" s="161"/>
      <c r="IH43" s="161"/>
      <c r="II43" s="158"/>
      <c r="IJ43" s="161"/>
      <c r="IK43" s="161"/>
      <c r="IL43" s="158"/>
    </row>
    <row r="44" spans="6:246">
      <c r="G44" s="161"/>
      <c r="H44" s="158"/>
      <c r="I44" s="19"/>
      <c r="J44" s="19"/>
      <c r="K44" s="98"/>
      <c r="L44" s="19"/>
      <c r="M44" s="19"/>
      <c r="N44" s="98"/>
      <c r="O44" s="19"/>
      <c r="P44" s="19"/>
      <c r="Q44" s="98"/>
      <c r="R44" s="19"/>
      <c r="S44" s="19"/>
      <c r="T44" s="98"/>
      <c r="U44" s="19"/>
      <c r="V44" s="19"/>
      <c r="W44" s="98"/>
      <c r="X44" s="19"/>
      <c r="Y44" s="19"/>
      <c r="Z44" s="98"/>
      <c r="AA44" s="98"/>
      <c r="AC44" s="161"/>
      <c r="AD44" s="158"/>
      <c r="AE44" s="19"/>
      <c r="AF44" s="19"/>
      <c r="AG44" s="98"/>
      <c r="AH44" s="19"/>
      <c r="AI44" s="19"/>
      <c r="AJ44" s="98"/>
      <c r="AK44" s="19"/>
      <c r="AL44" s="19"/>
      <c r="AM44" s="98"/>
      <c r="AN44" s="19"/>
      <c r="AO44" s="19"/>
      <c r="AP44" s="98"/>
      <c r="AQ44" s="19"/>
      <c r="AR44" s="19"/>
      <c r="AS44" s="98"/>
      <c r="AT44" s="19"/>
      <c r="AU44" s="19"/>
      <c r="AV44" s="98"/>
      <c r="AW44" s="98"/>
      <c r="AY44" s="161"/>
      <c r="AZ44" s="158"/>
      <c r="BA44" s="19"/>
      <c r="BB44" s="19"/>
      <c r="BC44" s="98"/>
      <c r="BD44" s="19"/>
      <c r="BE44" s="19"/>
      <c r="BF44" s="98"/>
      <c r="BG44" s="19"/>
      <c r="BH44" s="19"/>
      <c r="BI44" s="98"/>
      <c r="BJ44" s="19"/>
      <c r="BK44" s="19"/>
      <c r="BL44" s="98"/>
      <c r="BM44" s="19"/>
      <c r="BN44" s="19"/>
      <c r="BO44" s="98"/>
      <c r="BP44" s="19"/>
      <c r="BQ44" s="161"/>
      <c r="BR44" s="98"/>
      <c r="BS44" s="98"/>
      <c r="BU44" s="161"/>
      <c r="BV44" s="158"/>
      <c r="BW44" s="19"/>
      <c r="BX44" s="19"/>
      <c r="BY44" s="98"/>
      <c r="BZ44" s="19"/>
      <c r="CA44" s="19"/>
      <c r="CB44" s="98"/>
      <c r="CC44" s="19"/>
      <c r="CD44" s="19"/>
      <c r="CE44" s="98"/>
      <c r="CF44" s="19"/>
      <c r="CG44" s="19"/>
      <c r="CH44" s="98"/>
      <c r="CI44" s="19"/>
      <c r="CJ44" s="19"/>
      <c r="CK44" s="98"/>
      <c r="CL44" s="19"/>
      <c r="CM44" s="19"/>
      <c r="CN44" s="98"/>
      <c r="CO44" s="98"/>
      <c r="CQ44" s="161"/>
      <c r="CR44" s="158"/>
      <c r="CS44" s="19"/>
      <c r="CT44" s="19"/>
      <c r="CU44" s="98"/>
      <c r="CV44" s="19"/>
      <c r="CW44" s="19"/>
      <c r="CX44" s="98"/>
      <c r="CY44" s="19"/>
      <c r="CZ44" s="19"/>
      <c r="DA44" s="98"/>
      <c r="DB44" s="19"/>
      <c r="DC44" s="19"/>
      <c r="DD44" s="98"/>
      <c r="DE44" s="19"/>
      <c r="DF44" s="19"/>
      <c r="DG44" s="98"/>
      <c r="DH44" s="19"/>
      <c r="DI44" s="19"/>
      <c r="DJ44" s="98"/>
      <c r="DK44" s="98"/>
      <c r="DM44" s="161"/>
      <c r="DN44" s="158"/>
      <c r="DO44" s="19"/>
      <c r="DP44" s="19"/>
      <c r="DQ44" s="98"/>
      <c r="DR44" s="19"/>
      <c r="DS44" s="19"/>
      <c r="DT44" s="98"/>
      <c r="DU44" s="19"/>
      <c r="DV44" s="19"/>
      <c r="DW44" s="98"/>
      <c r="DX44" s="19"/>
      <c r="DY44" s="19"/>
      <c r="DZ44" s="98"/>
      <c r="EA44" s="19"/>
      <c r="EB44" s="19"/>
      <c r="EC44" s="98"/>
      <c r="ED44" s="19"/>
      <c r="EE44" s="19"/>
      <c r="EF44" s="98"/>
      <c r="EG44" s="98"/>
      <c r="EI44" s="161"/>
      <c r="EJ44" s="158"/>
      <c r="EK44" s="19"/>
      <c r="EL44" s="19"/>
      <c r="EM44" s="98"/>
      <c r="EN44" s="19"/>
      <c r="EO44" s="19"/>
      <c r="EP44" s="98"/>
      <c r="EQ44" s="19"/>
      <c r="ER44" s="19"/>
      <c r="ES44" s="98"/>
      <c r="ET44" s="19"/>
      <c r="EU44" s="19"/>
      <c r="EV44" s="98"/>
      <c r="EW44" s="19"/>
      <c r="EX44" s="19"/>
      <c r="EY44" s="98"/>
      <c r="EZ44" s="19"/>
      <c r="FA44" s="19"/>
      <c r="FB44" s="98"/>
      <c r="FC44" s="98"/>
      <c r="FE44" s="161"/>
      <c r="FF44" s="158"/>
      <c r="FG44" s="19"/>
      <c r="FH44" s="19"/>
      <c r="FI44" s="98"/>
      <c r="FJ44" s="19"/>
      <c r="FK44" s="19"/>
      <c r="FL44" s="98"/>
      <c r="FM44" s="19"/>
      <c r="FN44" s="19"/>
      <c r="FO44" s="98"/>
      <c r="FP44" s="19"/>
      <c r="FQ44" s="19"/>
      <c r="FR44" s="98"/>
      <c r="FS44" s="19"/>
      <c r="FT44" s="19"/>
      <c r="FU44" s="98"/>
      <c r="FV44" s="19"/>
      <c r="FW44" s="19"/>
      <c r="FX44" s="98"/>
      <c r="GA44" s="161"/>
      <c r="GB44" s="158"/>
      <c r="GC44" s="19"/>
      <c r="GD44" s="19"/>
      <c r="GE44" s="98"/>
      <c r="GF44" s="19"/>
      <c r="GG44" s="19"/>
      <c r="GH44" s="98"/>
      <c r="GI44" s="19"/>
      <c r="GJ44" s="19"/>
      <c r="GK44" s="98"/>
      <c r="GL44" s="19"/>
      <c r="GM44" s="19"/>
      <c r="GN44" s="98"/>
      <c r="GO44" s="19"/>
      <c r="GP44" s="19"/>
      <c r="GQ44" s="98"/>
      <c r="GR44" s="19"/>
      <c r="GS44" s="19"/>
      <c r="GT44" s="98"/>
      <c r="GW44" s="161"/>
      <c r="GX44" s="158"/>
      <c r="GY44" s="19"/>
      <c r="GZ44" s="19"/>
      <c r="HA44" s="98"/>
      <c r="HB44" s="19"/>
      <c r="HC44" s="19"/>
      <c r="HD44" s="98"/>
      <c r="HE44" s="19"/>
      <c r="HF44" s="19"/>
      <c r="HG44" s="98"/>
      <c r="HH44" s="19"/>
      <c r="HI44" s="19"/>
      <c r="HJ44" s="98"/>
      <c r="HK44" s="19"/>
      <c r="HL44" s="19"/>
      <c r="HM44" s="98"/>
      <c r="HN44" s="19"/>
      <c r="HO44" s="19"/>
      <c r="HP44" s="98"/>
      <c r="HS44" s="161"/>
      <c r="HT44" s="158"/>
      <c r="HU44" s="19"/>
      <c r="HV44" s="19"/>
      <c r="HW44" s="98"/>
      <c r="HX44" s="19"/>
      <c r="HY44" s="19"/>
      <c r="HZ44" s="98"/>
      <c r="IA44" s="19"/>
      <c r="IB44" s="19"/>
      <c r="IC44" s="98"/>
      <c r="ID44" s="19"/>
      <c r="IE44" s="19"/>
      <c r="IF44" s="98"/>
      <c r="IG44" s="19"/>
      <c r="IH44" s="19"/>
      <c r="II44" s="98"/>
      <c r="IJ44" s="19"/>
      <c r="IK44" s="19"/>
      <c r="IL44" s="98"/>
    </row>
    <row r="45" spans="6:246">
      <c r="G45" s="159"/>
      <c r="H45" s="160"/>
      <c r="I45" s="161"/>
      <c r="J45" s="161"/>
      <c r="K45" s="158"/>
      <c r="L45" s="161"/>
      <c r="M45" s="161"/>
      <c r="N45" s="158"/>
      <c r="O45" s="161"/>
      <c r="P45" s="161"/>
      <c r="Q45" s="158"/>
      <c r="R45" s="161"/>
      <c r="S45" s="161"/>
      <c r="T45" s="158"/>
      <c r="U45" s="161"/>
      <c r="V45" s="161"/>
      <c r="W45" s="158"/>
      <c r="X45" s="161"/>
      <c r="Y45" s="161"/>
      <c r="Z45" s="158"/>
      <c r="AA45" s="158"/>
      <c r="AC45" s="159"/>
      <c r="AD45" s="160"/>
      <c r="AE45" s="161"/>
      <c r="AF45" s="161"/>
      <c r="AG45" s="158"/>
      <c r="AH45" s="161"/>
      <c r="AI45" s="161"/>
      <c r="AJ45" s="158"/>
      <c r="AK45" s="161"/>
      <c r="AL45" s="161"/>
      <c r="AM45" s="158"/>
      <c r="AN45" s="161"/>
      <c r="AO45" s="161"/>
      <c r="AP45" s="158"/>
      <c r="AQ45" s="161"/>
      <c r="AR45" s="161"/>
      <c r="AS45" s="158"/>
      <c r="AT45" s="161"/>
      <c r="AU45" s="161"/>
      <c r="AV45" s="158"/>
      <c r="AW45" s="158"/>
      <c r="AY45" s="159"/>
      <c r="AZ45" s="160"/>
      <c r="BA45" s="161"/>
      <c r="BB45" s="161"/>
      <c r="BC45" s="158"/>
      <c r="BD45" s="161"/>
      <c r="BE45" s="161"/>
      <c r="BF45" s="158"/>
      <c r="BG45" s="161"/>
      <c r="BH45" s="161"/>
      <c r="BI45" s="158"/>
      <c r="BJ45" s="161"/>
      <c r="BK45" s="161"/>
      <c r="BL45" s="158"/>
      <c r="BM45" s="161"/>
      <c r="BN45" s="161"/>
      <c r="BO45" s="158"/>
      <c r="BP45" s="161"/>
      <c r="BQ45" s="159"/>
      <c r="BR45" s="158"/>
      <c r="BS45" s="158"/>
      <c r="BU45" s="159"/>
      <c r="BV45" s="160"/>
      <c r="BW45" s="161"/>
      <c r="BX45" s="161"/>
      <c r="BY45" s="158"/>
      <c r="BZ45" s="161"/>
      <c r="CA45" s="161"/>
      <c r="CB45" s="158"/>
      <c r="CC45" s="161"/>
      <c r="CD45" s="161"/>
      <c r="CE45" s="158"/>
      <c r="CF45" s="161"/>
      <c r="CG45" s="161"/>
      <c r="CH45" s="158"/>
      <c r="CI45" s="161"/>
      <c r="CJ45" s="161"/>
      <c r="CK45" s="158"/>
      <c r="CL45" s="161"/>
      <c r="CM45" s="161"/>
      <c r="CN45" s="158"/>
      <c r="CO45" s="158"/>
      <c r="CQ45" s="159"/>
      <c r="CR45" s="160"/>
      <c r="CS45" s="161"/>
      <c r="CT45" s="161"/>
      <c r="CU45" s="158"/>
      <c r="CV45" s="161"/>
      <c r="CW45" s="161"/>
      <c r="CX45" s="158"/>
      <c r="CY45" s="161"/>
      <c r="CZ45" s="161"/>
      <c r="DA45" s="158"/>
      <c r="DB45" s="161"/>
      <c r="DC45" s="161"/>
      <c r="DD45" s="158"/>
      <c r="DE45" s="161"/>
      <c r="DF45" s="161"/>
      <c r="DG45" s="158"/>
      <c r="DH45" s="161"/>
      <c r="DI45" s="161"/>
      <c r="DJ45" s="158"/>
      <c r="DK45" s="158"/>
      <c r="DM45" s="159"/>
      <c r="DN45" s="160"/>
      <c r="DO45" s="161"/>
      <c r="DP45" s="161"/>
      <c r="DQ45" s="158"/>
      <c r="DR45" s="161"/>
      <c r="DS45" s="161"/>
      <c r="DT45" s="158"/>
      <c r="DU45" s="161"/>
      <c r="DV45" s="161"/>
      <c r="DW45" s="158"/>
      <c r="DX45" s="161"/>
      <c r="DY45" s="161"/>
      <c r="DZ45" s="158"/>
      <c r="EA45" s="161"/>
      <c r="EB45" s="161"/>
      <c r="EC45" s="158"/>
      <c r="ED45" s="161"/>
      <c r="EE45" s="161"/>
      <c r="EF45" s="158"/>
      <c r="EG45" s="158"/>
      <c r="EI45" s="159"/>
      <c r="EJ45" s="160"/>
      <c r="EK45" s="161"/>
      <c r="EL45" s="161"/>
      <c r="EM45" s="158"/>
      <c r="EN45" s="161"/>
      <c r="EO45" s="161"/>
      <c r="EP45" s="158"/>
      <c r="EQ45" s="161"/>
      <c r="ER45" s="161"/>
      <c r="ES45" s="158"/>
      <c r="ET45" s="161"/>
      <c r="EU45" s="161"/>
      <c r="EV45" s="158"/>
      <c r="EW45" s="161"/>
      <c r="EX45" s="161"/>
      <c r="EY45" s="158"/>
      <c r="EZ45" s="161"/>
      <c r="FA45" s="161"/>
      <c r="FB45" s="158"/>
      <c r="FC45" s="158"/>
      <c r="FE45" s="159"/>
      <c r="FF45" s="160"/>
      <c r="FG45" s="161"/>
      <c r="FH45" s="161"/>
      <c r="FI45" s="158"/>
      <c r="FJ45" s="161"/>
      <c r="FK45" s="161"/>
      <c r="FL45" s="158"/>
      <c r="FM45" s="161"/>
      <c r="FN45" s="161"/>
      <c r="FO45" s="158"/>
      <c r="FP45" s="161"/>
      <c r="FQ45" s="161"/>
      <c r="FR45" s="158"/>
      <c r="FS45" s="161"/>
      <c r="FT45" s="161"/>
      <c r="FU45" s="158"/>
      <c r="FV45" s="161"/>
      <c r="FW45" s="161"/>
      <c r="FX45" s="158"/>
      <c r="GA45" s="159"/>
      <c r="GB45" s="160"/>
      <c r="GC45" s="161"/>
      <c r="GD45" s="161"/>
      <c r="GE45" s="158"/>
      <c r="GF45" s="161"/>
      <c r="GG45" s="161"/>
      <c r="GH45" s="158"/>
      <c r="GI45" s="161"/>
      <c r="GJ45" s="161"/>
      <c r="GK45" s="158"/>
      <c r="GL45" s="161"/>
      <c r="GM45" s="161"/>
      <c r="GN45" s="158"/>
      <c r="GO45" s="161"/>
      <c r="GP45" s="161"/>
      <c r="GQ45" s="158"/>
      <c r="GR45" s="161"/>
      <c r="GS45" s="161"/>
      <c r="GT45" s="158"/>
      <c r="GW45" s="159"/>
      <c r="GX45" s="160"/>
      <c r="GY45" s="161"/>
      <c r="GZ45" s="161"/>
      <c r="HA45" s="158"/>
      <c r="HB45" s="161"/>
      <c r="HC45" s="161"/>
      <c r="HD45" s="158"/>
      <c r="HE45" s="161"/>
      <c r="HF45" s="161"/>
      <c r="HG45" s="158"/>
      <c r="HH45" s="161"/>
      <c r="HI45" s="161"/>
      <c r="HJ45" s="158"/>
      <c r="HK45" s="161"/>
      <c r="HL45" s="161"/>
      <c r="HM45" s="158"/>
      <c r="HN45" s="161"/>
      <c r="HO45" s="161"/>
      <c r="HP45" s="158"/>
      <c r="HS45" s="159"/>
      <c r="HT45" s="160"/>
      <c r="HU45" s="161"/>
      <c r="HV45" s="161"/>
      <c r="HW45" s="158"/>
      <c r="HX45" s="161"/>
      <c r="HY45" s="161"/>
      <c r="HZ45" s="158"/>
      <c r="IA45" s="161"/>
      <c r="IB45" s="161"/>
      <c r="IC45" s="158"/>
      <c r="ID45" s="161"/>
      <c r="IE45" s="161"/>
      <c r="IF45" s="158"/>
      <c r="IG45" s="161"/>
      <c r="IH45" s="161"/>
      <c r="II45" s="158"/>
      <c r="IJ45" s="161"/>
      <c r="IK45" s="161"/>
      <c r="IL45" s="158"/>
    </row>
    <row r="46" spans="6:246">
      <c r="G46" s="161"/>
      <c r="H46" s="158"/>
      <c r="I46" s="19"/>
      <c r="J46" s="19"/>
      <c r="K46" s="98"/>
      <c r="L46" s="19"/>
      <c r="M46" s="19"/>
      <c r="N46" s="98"/>
      <c r="O46" s="19"/>
      <c r="P46" s="19"/>
      <c r="Q46" s="98"/>
      <c r="R46" s="19"/>
      <c r="S46" s="19"/>
      <c r="T46" s="98"/>
      <c r="U46" s="19"/>
      <c r="V46" s="19"/>
      <c r="W46" s="98"/>
      <c r="X46" s="19"/>
      <c r="Y46" s="19"/>
      <c r="Z46" s="98"/>
      <c r="AA46" s="98"/>
      <c r="AC46" s="161"/>
      <c r="AD46" s="158"/>
      <c r="AE46" s="19"/>
      <c r="AF46" s="19"/>
      <c r="AG46" s="98"/>
      <c r="AH46" s="19"/>
      <c r="AI46" s="19"/>
      <c r="AJ46" s="98"/>
      <c r="AK46" s="19"/>
      <c r="AL46" s="19"/>
      <c r="AM46" s="98"/>
      <c r="AN46" s="19"/>
      <c r="AO46" s="19"/>
      <c r="AP46" s="98"/>
      <c r="AQ46" s="19"/>
      <c r="AR46" s="19"/>
      <c r="AS46" s="98"/>
      <c r="AT46" s="19"/>
      <c r="AU46" s="19"/>
      <c r="AV46" s="98"/>
      <c r="AW46" s="98"/>
      <c r="AY46" s="161"/>
      <c r="AZ46" s="158"/>
      <c r="BA46" s="19"/>
      <c r="BB46" s="19"/>
      <c r="BC46" s="98"/>
      <c r="BD46" s="19"/>
      <c r="BE46" s="19"/>
      <c r="BF46" s="98"/>
      <c r="BG46" s="19"/>
      <c r="BH46" s="19"/>
      <c r="BI46" s="98"/>
      <c r="BJ46" s="19"/>
      <c r="BK46" s="19"/>
      <c r="BL46" s="98"/>
      <c r="BM46" s="19"/>
      <c r="BN46" s="19"/>
      <c r="BO46" s="98"/>
      <c r="BP46" s="19"/>
      <c r="BQ46" s="161"/>
      <c r="BR46" s="98"/>
      <c r="BS46" s="98"/>
      <c r="BU46" s="161"/>
      <c r="BV46" s="158"/>
      <c r="BW46" s="19"/>
      <c r="BX46" s="19"/>
      <c r="BY46" s="98"/>
      <c r="BZ46" s="19"/>
      <c r="CA46" s="19"/>
      <c r="CB46" s="98"/>
      <c r="CC46" s="19"/>
      <c r="CD46" s="19"/>
      <c r="CE46" s="98"/>
      <c r="CF46" s="19"/>
      <c r="CG46" s="19"/>
      <c r="CH46" s="98"/>
      <c r="CI46" s="19"/>
      <c r="CJ46" s="19"/>
      <c r="CK46" s="98"/>
      <c r="CL46" s="19"/>
      <c r="CM46" s="19"/>
      <c r="CN46" s="98"/>
      <c r="CO46" s="98"/>
      <c r="CQ46" s="161"/>
      <c r="CR46" s="158"/>
      <c r="CS46" s="19"/>
      <c r="CT46" s="19"/>
      <c r="CU46" s="98"/>
      <c r="CV46" s="19"/>
      <c r="CW46" s="19"/>
      <c r="CX46" s="98"/>
      <c r="CY46" s="19"/>
      <c r="CZ46" s="19"/>
      <c r="DA46" s="98"/>
      <c r="DB46" s="19"/>
      <c r="DC46" s="19"/>
      <c r="DD46" s="98"/>
      <c r="DE46" s="19"/>
      <c r="DF46" s="19"/>
      <c r="DG46" s="98"/>
      <c r="DH46" s="19"/>
      <c r="DI46" s="19"/>
      <c r="DJ46" s="98"/>
      <c r="DK46" s="98"/>
      <c r="DM46" s="161"/>
      <c r="DN46" s="158"/>
      <c r="DO46" s="19"/>
      <c r="DP46" s="19"/>
      <c r="DQ46" s="98"/>
      <c r="DR46" s="19"/>
      <c r="DS46" s="19"/>
      <c r="DT46" s="98"/>
      <c r="DU46" s="19"/>
      <c r="DV46" s="19"/>
      <c r="DW46" s="98"/>
      <c r="DX46" s="19"/>
      <c r="DY46" s="19"/>
      <c r="DZ46" s="98"/>
      <c r="EA46" s="19"/>
      <c r="EB46" s="19"/>
      <c r="EC46" s="98"/>
      <c r="ED46" s="19"/>
      <c r="EE46" s="19"/>
      <c r="EF46" s="98"/>
      <c r="EG46" s="98"/>
      <c r="EI46" s="161"/>
      <c r="EJ46" s="158"/>
      <c r="EK46" s="19"/>
      <c r="EL46" s="19"/>
      <c r="EM46" s="98"/>
      <c r="EN46" s="19"/>
      <c r="EO46" s="19"/>
      <c r="EP46" s="98"/>
      <c r="EQ46" s="19"/>
      <c r="ER46" s="19"/>
      <c r="ES46" s="98"/>
      <c r="ET46" s="19"/>
      <c r="EU46" s="19"/>
      <c r="EV46" s="98"/>
      <c r="EW46" s="19"/>
      <c r="EX46" s="19"/>
      <c r="EY46" s="98"/>
      <c r="EZ46" s="19"/>
      <c r="FA46" s="19"/>
      <c r="FB46" s="98"/>
      <c r="FC46" s="98"/>
      <c r="FE46" s="161"/>
      <c r="FF46" s="158"/>
      <c r="FG46" s="19"/>
      <c r="FH46" s="19"/>
      <c r="FI46" s="98"/>
      <c r="FJ46" s="19"/>
      <c r="FK46" s="19"/>
      <c r="FL46" s="98"/>
      <c r="FM46" s="19"/>
      <c r="FN46" s="19"/>
      <c r="FO46" s="98"/>
      <c r="FP46" s="19"/>
      <c r="FQ46" s="19"/>
      <c r="FR46" s="98"/>
      <c r="FS46" s="19"/>
      <c r="FT46" s="19"/>
      <c r="FU46" s="98"/>
      <c r="FV46" s="19"/>
      <c r="FW46" s="19"/>
      <c r="FX46" s="98"/>
      <c r="GA46" s="161"/>
      <c r="GB46" s="158"/>
      <c r="GC46" s="19"/>
      <c r="GD46" s="19"/>
      <c r="GE46" s="98"/>
      <c r="GF46" s="19"/>
      <c r="GG46" s="19"/>
      <c r="GH46" s="98"/>
      <c r="GI46" s="19"/>
      <c r="GJ46" s="19"/>
      <c r="GK46" s="98"/>
      <c r="GL46" s="19"/>
      <c r="GM46" s="19"/>
      <c r="GN46" s="98"/>
      <c r="GO46" s="19"/>
      <c r="GP46" s="19"/>
      <c r="GQ46" s="98"/>
      <c r="GR46" s="19"/>
      <c r="GS46" s="19"/>
      <c r="GT46" s="98"/>
      <c r="GW46" s="161"/>
      <c r="GX46" s="158"/>
      <c r="GY46" s="19"/>
      <c r="GZ46" s="19"/>
      <c r="HA46" s="98"/>
      <c r="HB46" s="19"/>
      <c r="HC46" s="19"/>
      <c r="HD46" s="98"/>
      <c r="HE46" s="19"/>
      <c r="HF46" s="19"/>
      <c r="HG46" s="98"/>
      <c r="HH46" s="19"/>
      <c r="HI46" s="19"/>
      <c r="HJ46" s="98"/>
      <c r="HK46" s="19"/>
      <c r="HL46" s="19"/>
      <c r="HM46" s="98"/>
      <c r="HN46" s="19"/>
      <c r="HO46" s="19"/>
      <c r="HP46" s="98"/>
      <c r="HS46" s="161"/>
      <c r="HT46" s="158"/>
      <c r="HU46" s="19"/>
      <c r="HV46" s="19"/>
      <c r="HW46" s="98"/>
      <c r="HX46" s="19"/>
      <c r="HY46" s="19"/>
      <c r="HZ46" s="98"/>
      <c r="IA46" s="19"/>
      <c r="IB46" s="19"/>
      <c r="IC46" s="98"/>
      <c r="ID46" s="19"/>
      <c r="IE46" s="19"/>
      <c r="IF46" s="98"/>
      <c r="IG46" s="19"/>
      <c r="IH46" s="19"/>
      <c r="II46" s="98"/>
      <c r="IJ46" s="19"/>
      <c r="IK46" s="19"/>
      <c r="IL46" s="98"/>
    </row>
    <row r="47" spans="6:246">
      <c r="G47" s="159"/>
      <c r="H47" s="160"/>
      <c r="I47" s="161"/>
      <c r="J47" s="161"/>
      <c r="K47" s="158"/>
      <c r="L47" s="161"/>
      <c r="M47" s="161"/>
      <c r="N47" s="158"/>
      <c r="O47" s="161"/>
      <c r="P47" s="161"/>
      <c r="Q47" s="158"/>
      <c r="R47" s="161"/>
      <c r="S47" s="161"/>
      <c r="T47" s="158"/>
      <c r="U47" s="161"/>
      <c r="V47" s="161"/>
      <c r="W47" s="158"/>
      <c r="X47" s="161"/>
      <c r="Y47" s="161"/>
      <c r="Z47" s="158"/>
      <c r="AA47" s="158"/>
      <c r="AC47" s="159"/>
      <c r="AD47" s="160"/>
      <c r="AE47" s="161"/>
      <c r="AF47" s="161"/>
      <c r="AG47" s="158"/>
      <c r="AH47" s="161"/>
      <c r="AI47" s="161"/>
      <c r="AJ47" s="158"/>
      <c r="AK47" s="161"/>
      <c r="AL47" s="161"/>
      <c r="AM47" s="158"/>
      <c r="AN47" s="161"/>
      <c r="AO47" s="161"/>
      <c r="AP47" s="158"/>
      <c r="AQ47" s="161"/>
      <c r="AR47" s="161"/>
      <c r="AS47" s="158"/>
      <c r="AT47" s="161"/>
      <c r="AU47" s="161"/>
      <c r="AV47" s="158"/>
      <c r="AW47" s="158"/>
      <c r="AY47" s="159"/>
      <c r="AZ47" s="160"/>
      <c r="BA47" s="161"/>
      <c r="BB47" s="161"/>
      <c r="BC47" s="158"/>
      <c r="BD47" s="161"/>
      <c r="BE47" s="161"/>
      <c r="BF47" s="158"/>
      <c r="BG47" s="161"/>
      <c r="BH47" s="161"/>
      <c r="BI47" s="158"/>
      <c r="BJ47" s="161"/>
      <c r="BK47" s="161"/>
      <c r="BL47" s="158"/>
      <c r="BM47" s="161"/>
      <c r="BN47" s="161"/>
      <c r="BO47" s="158"/>
      <c r="BP47" s="161"/>
      <c r="BQ47" s="159"/>
      <c r="BR47" s="158"/>
      <c r="BS47" s="158"/>
      <c r="BU47" s="159"/>
      <c r="BV47" s="160"/>
      <c r="BW47" s="161"/>
      <c r="BX47" s="161"/>
      <c r="BY47" s="158"/>
      <c r="BZ47" s="161"/>
      <c r="CA47" s="161"/>
      <c r="CB47" s="158"/>
      <c r="CC47" s="161"/>
      <c r="CD47" s="161"/>
      <c r="CE47" s="158"/>
      <c r="CF47" s="161"/>
      <c r="CG47" s="161"/>
      <c r="CH47" s="158"/>
      <c r="CI47" s="161"/>
      <c r="CJ47" s="161"/>
      <c r="CK47" s="158"/>
      <c r="CL47" s="161"/>
      <c r="CM47" s="161"/>
      <c r="CN47" s="158"/>
      <c r="CO47" s="158"/>
      <c r="CQ47" s="159"/>
      <c r="CR47" s="160"/>
      <c r="CS47" s="161"/>
      <c r="CT47" s="161"/>
      <c r="CU47" s="158"/>
      <c r="CV47" s="161"/>
      <c r="CW47" s="161"/>
      <c r="CX47" s="158"/>
      <c r="CY47" s="161"/>
      <c r="CZ47" s="161"/>
      <c r="DA47" s="158"/>
      <c r="DB47" s="161"/>
      <c r="DC47" s="161"/>
      <c r="DD47" s="158"/>
      <c r="DE47" s="161"/>
      <c r="DF47" s="161"/>
      <c r="DG47" s="158"/>
      <c r="DH47" s="161"/>
      <c r="DI47" s="161"/>
      <c r="DJ47" s="158"/>
      <c r="DK47" s="158"/>
      <c r="DM47" s="159"/>
      <c r="DN47" s="160"/>
      <c r="DO47" s="161"/>
      <c r="DP47" s="161"/>
      <c r="DQ47" s="158"/>
      <c r="DR47" s="161"/>
      <c r="DS47" s="161"/>
      <c r="DT47" s="158"/>
      <c r="DU47" s="161"/>
      <c r="DV47" s="161"/>
      <c r="DW47" s="158"/>
      <c r="DX47" s="161"/>
      <c r="DY47" s="161"/>
      <c r="DZ47" s="158"/>
      <c r="EA47" s="161"/>
      <c r="EB47" s="161"/>
      <c r="EC47" s="158"/>
      <c r="ED47" s="161"/>
      <c r="EE47" s="161"/>
      <c r="EF47" s="158"/>
      <c r="EG47" s="158"/>
      <c r="EI47" s="159"/>
      <c r="EJ47" s="160"/>
      <c r="EK47" s="161"/>
      <c r="EL47" s="161"/>
      <c r="EM47" s="158"/>
      <c r="EN47" s="161"/>
      <c r="EO47" s="161"/>
      <c r="EP47" s="158"/>
      <c r="EQ47" s="161"/>
      <c r="ER47" s="161"/>
      <c r="ES47" s="158"/>
      <c r="ET47" s="161"/>
      <c r="EU47" s="161"/>
      <c r="EV47" s="158"/>
      <c r="EW47" s="161"/>
      <c r="EX47" s="161"/>
      <c r="EY47" s="158"/>
      <c r="EZ47" s="161"/>
      <c r="FA47" s="161"/>
      <c r="FB47" s="158"/>
      <c r="FC47" s="158"/>
      <c r="FE47" s="159"/>
      <c r="FF47" s="160"/>
      <c r="FG47" s="161"/>
      <c r="FH47" s="161"/>
      <c r="FI47" s="158"/>
      <c r="FJ47" s="161"/>
      <c r="FK47" s="161"/>
      <c r="FL47" s="158"/>
      <c r="FM47" s="161"/>
      <c r="FN47" s="161"/>
      <c r="FO47" s="158"/>
      <c r="FP47" s="161"/>
      <c r="FQ47" s="161"/>
      <c r="FR47" s="158"/>
      <c r="FS47" s="161"/>
      <c r="FT47" s="161"/>
      <c r="FU47" s="158"/>
      <c r="FV47" s="161"/>
      <c r="FW47" s="161"/>
      <c r="FX47" s="158"/>
      <c r="GA47" s="159"/>
      <c r="GB47" s="160"/>
      <c r="GC47" s="161"/>
      <c r="GD47" s="161"/>
      <c r="GE47" s="158"/>
      <c r="GF47" s="161"/>
      <c r="GG47" s="161"/>
      <c r="GH47" s="158"/>
      <c r="GI47" s="161"/>
      <c r="GJ47" s="161"/>
      <c r="GK47" s="158"/>
      <c r="GL47" s="161"/>
      <c r="GM47" s="161"/>
      <c r="GN47" s="158"/>
      <c r="GO47" s="161"/>
      <c r="GP47" s="161"/>
      <c r="GQ47" s="158"/>
      <c r="GR47" s="161"/>
      <c r="GS47" s="161"/>
      <c r="GT47" s="158"/>
      <c r="GW47" s="159"/>
      <c r="GX47" s="160"/>
      <c r="GY47" s="161"/>
      <c r="GZ47" s="161"/>
      <c r="HA47" s="158"/>
      <c r="HB47" s="161"/>
      <c r="HC47" s="161"/>
      <c r="HD47" s="158"/>
      <c r="HE47" s="161"/>
      <c r="HF47" s="161"/>
      <c r="HG47" s="158"/>
      <c r="HH47" s="161"/>
      <c r="HI47" s="161"/>
      <c r="HJ47" s="158"/>
      <c r="HK47" s="161"/>
      <c r="HL47" s="161"/>
      <c r="HM47" s="158"/>
      <c r="HN47" s="161"/>
      <c r="HO47" s="161"/>
      <c r="HP47" s="158"/>
      <c r="HS47" s="159"/>
      <c r="HT47" s="160"/>
      <c r="HU47" s="161"/>
      <c r="HV47" s="161"/>
      <c r="HW47" s="158"/>
      <c r="HX47" s="161"/>
      <c r="HY47" s="161"/>
      <c r="HZ47" s="158"/>
      <c r="IA47" s="161"/>
      <c r="IB47" s="161"/>
      <c r="IC47" s="158"/>
      <c r="ID47" s="161"/>
      <c r="IE47" s="161"/>
      <c r="IF47" s="158"/>
      <c r="IG47" s="161"/>
      <c r="IH47" s="161"/>
      <c r="II47" s="158"/>
      <c r="IJ47" s="161"/>
      <c r="IK47" s="161"/>
      <c r="IL47" s="158"/>
    </row>
    <row r="48" spans="6:246">
      <c r="G48" s="161"/>
      <c r="H48" s="158"/>
      <c r="I48" s="19"/>
      <c r="J48" s="19"/>
      <c r="K48" s="98"/>
      <c r="L48" s="19"/>
      <c r="M48" s="19"/>
      <c r="N48" s="98"/>
      <c r="O48" s="19"/>
      <c r="P48" s="19"/>
      <c r="Q48" s="98"/>
      <c r="R48" s="19"/>
      <c r="S48" s="19"/>
      <c r="T48" s="98"/>
      <c r="U48" s="19"/>
      <c r="V48" s="19"/>
      <c r="W48" s="98"/>
      <c r="X48" s="19"/>
      <c r="Y48" s="19"/>
      <c r="Z48" s="98"/>
      <c r="AA48" s="98"/>
      <c r="AC48" s="161"/>
      <c r="AD48" s="158"/>
      <c r="AE48" s="19"/>
      <c r="AF48" s="19"/>
      <c r="AG48" s="98"/>
      <c r="AH48" s="19"/>
      <c r="AI48" s="19"/>
      <c r="AJ48" s="98"/>
      <c r="AK48" s="19"/>
      <c r="AL48" s="19"/>
      <c r="AM48" s="98"/>
      <c r="AN48" s="19"/>
      <c r="AO48" s="19"/>
      <c r="AP48" s="98"/>
      <c r="AQ48" s="19"/>
      <c r="AR48" s="19"/>
      <c r="AS48" s="98"/>
      <c r="AT48" s="19"/>
      <c r="AU48" s="19"/>
      <c r="AV48" s="98"/>
      <c r="AW48" s="98"/>
      <c r="AY48" s="161"/>
      <c r="AZ48" s="158"/>
      <c r="BA48" s="19"/>
      <c r="BB48" s="19"/>
      <c r="BC48" s="98"/>
      <c r="BD48" s="19"/>
      <c r="BE48" s="19"/>
      <c r="BF48" s="98"/>
      <c r="BG48" s="19"/>
      <c r="BH48" s="19"/>
      <c r="BI48" s="98"/>
      <c r="BJ48" s="19"/>
      <c r="BK48" s="19"/>
      <c r="BL48" s="98"/>
      <c r="BM48" s="19"/>
      <c r="BN48" s="19"/>
      <c r="BO48" s="98"/>
      <c r="BP48" s="19"/>
      <c r="BQ48" s="161"/>
      <c r="BR48" s="98"/>
      <c r="BS48" s="98"/>
      <c r="BU48" s="161"/>
      <c r="BV48" s="158"/>
      <c r="BW48" s="19"/>
      <c r="BX48" s="19"/>
      <c r="BY48" s="98"/>
      <c r="BZ48" s="19"/>
      <c r="CA48" s="19"/>
      <c r="CB48" s="98"/>
      <c r="CC48" s="19"/>
      <c r="CD48" s="19"/>
      <c r="CE48" s="98"/>
      <c r="CF48" s="19"/>
      <c r="CG48" s="19"/>
      <c r="CH48" s="98"/>
      <c r="CI48" s="19"/>
      <c r="CJ48" s="19"/>
      <c r="CK48" s="98"/>
      <c r="CL48" s="19"/>
      <c r="CM48" s="19"/>
      <c r="CN48" s="98"/>
      <c r="CO48" s="98"/>
      <c r="CQ48" s="161"/>
      <c r="CR48" s="158"/>
      <c r="CS48" s="19"/>
      <c r="CT48" s="19"/>
      <c r="CU48" s="98"/>
      <c r="CV48" s="19"/>
      <c r="CW48" s="19"/>
      <c r="CX48" s="98"/>
      <c r="CY48" s="19"/>
      <c r="CZ48" s="19"/>
      <c r="DA48" s="98"/>
      <c r="DB48" s="19"/>
      <c r="DC48" s="19"/>
      <c r="DD48" s="98"/>
      <c r="DE48" s="19"/>
      <c r="DF48" s="19"/>
      <c r="DG48" s="98"/>
      <c r="DH48" s="19"/>
      <c r="DI48" s="19"/>
      <c r="DJ48" s="98"/>
      <c r="DK48" s="98"/>
      <c r="DM48" s="161"/>
      <c r="DN48" s="158"/>
      <c r="DO48" s="19"/>
      <c r="DP48" s="19"/>
      <c r="DQ48" s="98"/>
      <c r="DR48" s="19"/>
      <c r="DS48" s="19"/>
      <c r="DT48" s="98"/>
      <c r="DU48" s="19"/>
      <c r="DV48" s="19"/>
      <c r="DW48" s="98"/>
      <c r="DX48" s="19"/>
      <c r="DY48" s="19"/>
      <c r="DZ48" s="98"/>
      <c r="EA48" s="19"/>
      <c r="EB48" s="19"/>
      <c r="EC48" s="98"/>
      <c r="ED48" s="19"/>
      <c r="EE48" s="19"/>
      <c r="EF48" s="98"/>
      <c r="EG48" s="98"/>
      <c r="EI48" s="161"/>
      <c r="EJ48" s="158"/>
      <c r="EK48" s="19"/>
      <c r="EL48" s="19"/>
      <c r="EM48" s="98"/>
      <c r="EN48" s="19"/>
      <c r="EO48" s="19"/>
      <c r="EP48" s="98"/>
      <c r="EQ48" s="19"/>
      <c r="ER48" s="19"/>
      <c r="ES48" s="98"/>
      <c r="ET48" s="19"/>
      <c r="EU48" s="19"/>
      <c r="EV48" s="98"/>
      <c r="EW48" s="19"/>
      <c r="EX48" s="19"/>
      <c r="EY48" s="98"/>
      <c r="EZ48" s="19"/>
      <c r="FA48" s="19"/>
      <c r="FB48" s="98"/>
      <c r="FC48" s="98"/>
      <c r="FE48" s="161"/>
      <c r="FF48" s="158"/>
      <c r="FG48" s="19"/>
      <c r="FH48" s="19"/>
      <c r="FI48" s="98"/>
      <c r="FJ48" s="19"/>
      <c r="FK48" s="19"/>
      <c r="FL48" s="98"/>
      <c r="FM48" s="19"/>
      <c r="FN48" s="19"/>
      <c r="FO48" s="98"/>
      <c r="FP48" s="19"/>
      <c r="FQ48" s="19"/>
      <c r="FR48" s="98"/>
      <c r="FS48" s="19"/>
      <c r="FT48" s="19"/>
      <c r="FU48" s="98"/>
      <c r="FV48" s="19"/>
      <c r="FW48" s="19"/>
      <c r="FX48" s="98"/>
      <c r="GA48" s="161"/>
      <c r="GB48" s="158"/>
      <c r="GC48" s="19"/>
      <c r="GD48" s="19"/>
      <c r="GE48" s="98"/>
      <c r="GF48" s="19"/>
      <c r="GG48" s="19"/>
      <c r="GH48" s="98"/>
      <c r="GI48" s="19"/>
      <c r="GJ48" s="19"/>
      <c r="GK48" s="98"/>
      <c r="GL48" s="19"/>
      <c r="GM48" s="19"/>
      <c r="GN48" s="98"/>
      <c r="GO48" s="19"/>
      <c r="GP48" s="19"/>
      <c r="GQ48" s="98"/>
      <c r="GR48" s="19"/>
      <c r="GS48" s="19"/>
      <c r="GT48" s="98"/>
      <c r="GW48" s="161"/>
      <c r="GX48" s="158"/>
      <c r="GY48" s="19"/>
      <c r="GZ48" s="19"/>
      <c r="HA48" s="98"/>
      <c r="HB48" s="19"/>
      <c r="HC48" s="19"/>
      <c r="HD48" s="98"/>
      <c r="HE48" s="19"/>
      <c r="HF48" s="19"/>
      <c r="HG48" s="98"/>
      <c r="HH48" s="19"/>
      <c r="HI48" s="19"/>
      <c r="HJ48" s="98"/>
      <c r="HK48" s="19"/>
      <c r="HL48" s="19"/>
      <c r="HM48" s="98"/>
      <c r="HN48" s="19"/>
      <c r="HO48" s="19"/>
      <c r="HP48" s="98"/>
      <c r="HS48" s="161"/>
      <c r="HT48" s="158"/>
      <c r="HU48" s="19"/>
      <c r="HV48" s="19"/>
      <c r="HW48" s="98"/>
      <c r="HX48" s="19"/>
      <c r="HY48" s="19"/>
      <c r="HZ48" s="98"/>
      <c r="IA48" s="19"/>
      <c r="IB48" s="19"/>
      <c r="IC48" s="98"/>
      <c r="ID48" s="19"/>
      <c r="IE48" s="19"/>
      <c r="IF48" s="98"/>
      <c r="IG48" s="19"/>
      <c r="IH48" s="19"/>
      <c r="II48" s="98"/>
      <c r="IJ48" s="19"/>
      <c r="IK48" s="19"/>
      <c r="IL48" s="98"/>
    </row>
    <row r="49" spans="7:246">
      <c r="G49" s="159"/>
      <c r="H49" s="160"/>
      <c r="I49" s="161"/>
      <c r="J49" s="161"/>
      <c r="K49" s="158"/>
      <c r="L49" s="161"/>
      <c r="M49" s="161"/>
      <c r="N49" s="158"/>
      <c r="O49" s="161"/>
      <c r="P49" s="161"/>
      <c r="Q49" s="158"/>
      <c r="R49" s="161"/>
      <c r="S49" s="161"/>
      <c r="T49" s="158"/>
      <c r="U49" s="161"/>
      <c r="V49" s="161"/>
      <c r="W49" s="158"/>
      <c r="X49" s="161"/>
      <c r="Y49" s="161"/>
      <c r="Z49" s="158"/>
      <c r="AA49" s="158"/>
      <c r="AC49" s="159"/>
      <c r="AD49" s="160"/>
      <c r="AE49" s="161"/>
      <c r="AF49" s="161"/>
      <c r="AG49" s="158"/>
      <c r="AH49" s="161"/>
      <c r="AI49" s="161"/>
      <c r="AJ49" s="158"/>
      <c r="AK49" s="161"/>
      <c r="AL49" s="161"/>
      <c r="AM49" s="158"/>
      <c r="AN49" s="161"/>
      <c r="AO49" s="161"/>
      <c r="AP49" s="158"/>
      <c r="AQ49" s="161"/>
      <c r="AR49" s="161"/>
      <c r="AS49" s="158"/>
      <c r="AT49" s="161"/>
      <c r="AU49" s="161"/>
      <c r="AV49" s="158"/>
      <c r="AW49" s="158"/>
      <c r="AY49" s="159"/>
      <c r="AZ49" s="160"/>
      <c r="BA49" s="161"/>
      <c r="BB49" s="161"/>
      <c r="BC49" s="158"/>
      <c r="BD49" s="161"/>
      <c r="BE49" s="161"/>
      <c r="BF49" s="158"/>
      <c r="BG49" s="161"/>
      <c r="BH49" s="161"/>
      <c r="BI49" s="158"/>
      <c r="BJ49" s="161"/>
      <c r="BK49" s="161"/>
      <c r="BL49" s="158"/>
      <c r="BM49" s="161"/>
      <c r="BN49" s="161"/>
      <c r="BO49" s="158"/>
      <c r="BP49" s="161"/>
      <c r="BQ49" s="159"/>
      <c r="BR49" s="158"/>
      <c r="BS49" s="158"/>
      <c r="BU49" s="159"/>
      <c r="BV49" s="160"/>
      <c r="BW49" s="161"/>
      <c r="BX49" s="161"/>
      <c r="BY49" s="158"/>
      <c r="BZ49" s="161"/>
      <c r="CA49" s="161"/>
      <c r="CB49" s="158"/>
      <c r="CC49" s="161"/>
      <c r="CD49" s="161"/>
      <c r="CE49" s="158"/>
      <c r="CF49" s="161"/>
      <c r="CG49" s="161"/>
      <c r="CH49" s="158"/>
      <c r="CI49" s="161"/>
      <c r="CJ49" s="161"/>
      <c r="CK49" s="158"/>
      <c r="CL49" s="161"/>
      <c r="CM49" s="161"/>
      <c r="CN49" s="158"/>
      <c r="CO49" s="158"/>
      <c r="CQ49" s="159"/>
      <c r="CR49" s="160"/>
      <c r="CS49" s="161"/>
      <c r="CT49" s="161"/>
      <c r="CU49" s="158"/>
      <c r="CV49" s="161"/>
      <c r="CW49" s="161"/>
      <c r="CX49" s="158"/>
      <c r="CY49" s="161"/>
      <c r="CZ49" s="161"/>
      <c r="DA49" s="158"/>
      <c r="DB49" s="161"/>
      <c r="DC49" s="161"/>
      <c r="DD49" s="158"/>
      <c r="DE49" s="161"/>
      <c r="DF49" s="161"/>
      <c r="DG49" s="158"/>
      <c r="DH49" s="161"/>
      <c r="DI49" s="161"/>
      <c r="DJ49" s="158"/>
      <c r="DK49" s="158"/>
      <c r="DM49" s="159"/>
      <c r="DN49" s="160"/>
      <c r="DO49" s="161"/>
      <c r="DP49" s="161"/>
      <c r="DQ49" s="158"/>
      <c r="DR49" s="161"/>
      <c r="DS49" s="161"/>
      <c r="DT49" s="158"/>
      <c r="DU49" s="161"/>
      <c r="DV49" s="161"/>
      <c r="DW49" s="158"/>
      <c r="DX49" s="161"/>
      <c r="DY49" s="161"/>
      <c r="DZ49" s="158"/>
      <c r="EA49" s="161"/>
      <c r="EB49" s="161"/>
      <c r="EC49" s="158"/>
      <c r="ED49" s="161"/>
      <c r="EE49" s="161"/>
      <c r="EF49" s="158"/>
      <c r="EG49" s="158"/>
      <c r="EI49" s="159"/>
      <c r="EJ49" s="160"/>
      <c r="EK49" s="161"/>
      <c r="EL49" s="161"/>
      <c r="EM49" s="158"/>
      <c r="EN49" s="161"/>
      <c r="EO49" s="161"/>
      <c r="EP49" s="158"/>
      <c r="EQ49" s="161"/>
      <c r="ER49" s="161"/>
      <c r="ES49" s="158"/>
      <c r="ET49" s="161"/>
      <c r="EU49" s="161"/>
      <c r="EV49" s="158"/>
      <c r="EW49" s="161"/>
      <c r="EX49" s="161"/>
      <c r="EY49" s="158"/>
      <c r="EZ49" s="161"/>
      <c r="FA49" s="161"/>
      <c r="FB49" s="158"/>
      <c r="FC49" s="158"/>
      <c r="FE49" s="159"/>
      <c r="FF49" s="160"/>
      <c r="FG49" s="161"/>
      <c r="FH49" s="161"/>
      <c r="FI49" s="158"/>
      <c r="FJ49" s="161"/>
      <c r="FK49" s="161"/>
      <c r="FL49" s="158"/>
      <c r="FM49" s="161"/>
      <c r="FN49" s="161"/>
      <c r="FO49" s="158"/>
      <c r="FP49" s="161"/>
      <c r="FQ49" s="161"/>
      <c r="FR49" s="158"/>
      <c r="FS49" s="161"/>
      <c r="FT49" s="161"/>
      <c r="FU49" s="158"/>
      <c r="FV49" s="161"/>
      <c r="FW49" s="161"/>
      <c r="FX49" s="158"/>
      <c r="GA49" s="159"/>
      <c r="GB49" s="160"/>
      <c r="GC49" s="161"/>
      <c r="GD49" s="161"/>
      <c r="GE49" s="158"/>
      <c r="GF49" s="161"/>
      <c r="GG49" s="161"/>
      <c r="GH49" s="158"/>
      <c r="GI49" s="161"/>
      <c r="GJ49" s="161"/>
      <c r="GK49" s="158"/>
      <c r="GL49" s="161"/>
      <c r="GM49" s="161"/>
      <c r="GN49" s="158"/>
      <c r="GO49" s="161"/>
      <c r="GP49" s="161"/>
      <c r="GQ49" s="158"/>
      <c r="GR49" s="161"/>
      <c r="GS49" s="161"/>
      <c r="GT49" s="158"/>
      <c r="GW49" s="159"/>
      <c r="GX49" s="160"/>
      <c r="GY49" s="161"/>
      <c r="GZ49" s="161"/>
      <c r="HA49" s="158"/>
      <c r="HB49" s="161"/>
      <c r="HC49" s="161"/>
      <c r="HD49" s="158"/>
      <c r="HE49" s="161"/>
      <c r="HF49" s="161"/>
      <c r="HG49" s="158"/>
      <c r="HH49" s="161"/>
      <c r="HI49" s="161"/>
      <c r="HJ49" s="158"/>
      <c r="HK49" s="161"/>
      <c r="HL49" s="161"/>
      <c r="HM49" s="158"/>
      <c r="HN49" s="161"/>
      <c r="HO49" s="161"/>
      <c r="HP49" s="158"/>
      <c r="HS49" s="159"/>
      <c r="HT49" s="160"/>
      <c r="HU49" s="161"/>
      <c r="HV49" s="161"/>
      <c r="HW49" s="158"/>
      <c r="HX49" s="161"/>
      <c r="HY49" s="161"/>
      <c r="HZ49" s="158"/>
      <c r="IA49" s="161"/>
      <c r="IB49" s="161"/>
      <c r="IC49" s="158"/>
      <c r="ID49" s="161"/>
      <c r="IE49" s="161"/>
      <c r="IF49" s="158"/>
      <c r="IG49" s="161"/>
      <c r="IH49" s="161"/>
      <c r="II49" s="158"/>
      <c r="IJ49" s="161"/>
      <c r="IK49" s="161"/>
      <c r="IL49" s="158"/>
    </row>
    <row r="50" spans="7:246">
      <c r="G50" s="161"/>
      <c r="H50" s="158"/>
      <c r="I50" s="19"/>
      <c r="J50" s="19"/>
      <c r="K50" s="98"/>
      <c r="L50" s="19"/>
      <c r="M50" s="19"/>
      <c r="N50" s="98"/>
      <c r="O50" s="19"/>
      <c r="P50" s="19"/>
      <c r="Q50" s="98"/>
      <c r="R50" s="19"/>
      <c r="S50" s="19"/>
      <c r="T50" s="98"/>
      <c r="U50" s="19"/>
      <c r="V50" s="19"/>
      <c r="W50" s="98"/>
      <c r="X50" s="19"/>
      <c r="Y50" s="19"/>
      <c r="Z50" s="98"/>
      <c r="AA50" s="98"/>
      <c r="AC50" s="161"/>
      <c r="AD50" s="158"/>
      <c r="AE50" s="19"/>
      <c r="AF50" s="19"/>
      <c r="AG50" s="98"/>
      <c r="AH50" s="19"/>
      <c r="AI50" s="19"/>
      <c r="AJ50" s="98"/>
      <c r="AK50" s="19"/>
      <c r="AL50" s="19"/>
      <c r="AM50" s="98"/>
      <c r="AN50" s="19"/>
      <c r="AO50" s="19"/>
      <c r="AP50" s="98"/>
      <c r="AQ50" s="19"/>
      <c r="AR50" s="19"/>
      <c r="AS50" s="98"/>
      <c r="AT50" s="19"/>
      <c r="AU50" s="19"/>
      <c r="AV50" s="98"/>
      <c r="AW50" s="98"/>
      <c r="AY50" s="161"/>
      <c r="AZ50" s="158"/>
      <c r="BA50" s="19"/>
      <c r="BB50" s="19"/>
      <c r="BC50" s="98"/>
      <c r="BD50" s="19"/>
      <c r="BE50" s="19"/>
      <c r="BF50" s="98"/>
      <c r="BG50" s="19"/>
      <c r="BH50" s="19"/>
      <c r="BI50" s="98"/>
      <c r="BJ50" s="19"/>
      <c r="BK50" s="19"/>
      <c r="BL50" s="98"/>
      <c r="BM50" s="19"/>
      <c r="BN50" s="19"/>
      <c r="BO50" s="98"/>
      <c r="BP50" s="19"/>
      <c r="BQ50" s="161"/>
      <c r="BR50" s="98"/>
      <c r="BS50" s="98"/>
      <c r="BU50" s="161"/>
      <c r="BV50" s="158"/>
      <c r="BW50" s="19"/>
      <c r="BX50" s="19"/>
      <c r="BY50" s="98"/>
      <c r="BZ50" s="19"/>
      <c r="CA50" s="19"/>
      <c r="CB50" s="98"/>
      <c r="CC50" s="19"/>
      <c r="CD50" s="19"/>
      <c r="CE50" s="98"/>
      <c r="CF50" s="19"/>
      <c r="CG50" s="19"/>
      <c r="CH50" s="98"/>
      <c r="CI50" s="19"/>
      <c r="CJ50" s="19"/>
      <c r="CK50" s="98"/>
      <c r="CL50" s="19"/>
      <c r="CM50" s="19"/>
      <c r="CN50" s="98"/>
      <c r="CO50" s="98"/>
      <c r="CQ50" s="161"/>
      <c r="CR50" s="158"/>
      <c r="CS50" s="19"/>
      <c r="CT50" s="19"/>
      <c r="CU50" s="98"/>
      <c r="CV50" s="19"/>
      <c r="CW50" s="19"/>
      <c r="CX50" s="98"/>
      <c r="CY50" s="19"/>
      <c r="CZ50" s="19"/>
      <c r="DA50" s="98"/>
      <c r="DB50" s="19"/>
      <c r="DC50" s="19"/>
      <c r="DD50" s="98"/>
      <c r="DE50" s="19"/>
      <c r="DF50" s="19"/>
      <c r="DG50" s="98"/>
      <c r="DH50" s="19"/>
      <c r="DI50" s="19"/>
      <c r="DJ50" s="98"/>
      <c r="DK50" s="98"/>
      <c r="DM50" s="161"/>
      <c r="DN50" s="158"/>
      <c r="DO50" s="19"/>
      <c r="DP50" s="19"/>
      <c r="DQ50" s="98"/>
      <c r="DR50" s="19"/>
      <c r="DS50" s="19"/>
      <c r="DT50" s="98"/>
      <c r="DU50" s="19"/>
      <c r="DV50" s="19"/>
      <c r="DW50" s="98"/>
      <c r="DX50" s="19"/>
      <c r="DY50" s="19"/>
      <c r="DZ50" s="98"/>
      <c r="EA50" s="19"/>
      <c r="EB50" s="19"/>
      <c r="EC50" s="98"/>
      <c r="ED50" s="19"/>
      <c r="EE50" s="19"/>
      <c r="EF50" s="98"/>
      <c r="EG50" s="98"/>
      <c r="EI50" s="161"/>
      <c r="EJ50" s="158"/>
      <c r="EK50" s="19"/>
      <c r="EL50" s="19"/>
      <c r="EM50" s="98"/>
      <c r="EN50" s="19"/>
      <c r="EO50" s="19"/>
      <c r="EP50" s="98"/>
      <c r="EQ50" s="19"/>
      <c r="ER50" s="19"/>
      <c r="ES50" s="98"/>
      <c r="ET50" s="19"/>
      <c r="EU50" s="19"/>
      <c r="EV50" s="98"/>
      <c r="EW50" s="19"/>
      <c r="EX50" s="19"/>
      <c r="EY50" s="98"/>
      <c r="EZ50" s="19"/>
      <c r="FA50" s="19"/>
      <c r="FB50" s="98"/>
      <c r="FC50" s="98"/>
      <c r="FE50" s="161"/>
      <c r="FF50" s="158"/>
      <c r="FG50" s="19"/>
      <c r="FH50" s="19"/>
      <c r="FI50" s="98"/>
      <c r="FJ50" s="19"/>
      <c r="FK50" s="19"/>
      <c r="FL50" s="98"/>
      <c r="FM50" s="19"/>
      <c r="FN50" s="19"/>
      <c r="FO50" s="98"/>
      <c r="FP50" s="19"/>
      <c r="FQ50" s="19"/>
      <c r="FR50" s="98"/>
      <c r="FS50" s="19"/>
      <c r="FT50" s="19"/>
      <c r="FU50" s="98"/>
      <c r="FV50" s="19"/>
      <c r="FW50" s="19"/>
      <c r="FX50" s="98"/>
      <c r="GA50" s="161"/>
      <c r="GB50" s="158"/>
      <c r="GC50" s="19"/>
      <c r="GD50" s="19"/>
      <c r="GE50" s="98"/>
      <c r="GF50" s="19"/>
      <c r="GG50" s="19"/>
      <c r="GH50" s="98"/>
      <c r="GI50" s="19"/>
      <c r="GJ50" s="19"/>
      <c r="GK50" s="98"/>
      <c r="GL50" s="19"/>
      <c r="GM50" s="19"/>
      <c r="GN50" s="98"/>
      <c r="GO50" s="19"/>
      <c r="GP50" s="19"/>
      <c r="GQ50" s="98"/>
      <c r="GR50" s="19"/>
      <c r="GS50" s="19"/>
      <c r="GT50" s="98"/>
      <c r="GW50" s="161"/>
      <c r="GX50" s="158"/>
      <c r="GY50" s="19"/>
      <c r="GZ50" s="19"/>
      <c r="HA50" s="98"/>
      <c r="HB50" s="19"/>
      <c r="HC50" s="19"/>
      <c r="HD50" s="98"/>
      <c r="HE50" s="19"/>
      <c r="HF50" s="19"/>
      <c r="HG50" s="98"/>
      <c r="HH50" s="19"/>
      <c r="HI50" s="19"/>
      <c r="HJ50" s="98"/>
      <c r="HK50" s="19"/>
      <c r="HL50" s="19"/>
      <c r="HM50" s="98"/>
      <c r="HN50" s="19"/>
      <c r="HO50" s="19"/>
      <c r="HP50" s="98"/>
      <c r="HS50" s="161"/>
      <c r="HT50" s="158"/>
      <c r="HU50" s="19"/>
      <c r="HV50" s="19"/>
      <c r="HW50" s="98"/>
      <c r="HX50" s="19"/>
      <c r="HY50" s="19"/>
      <c r="HZ50" s="98"/>
      <c r="IA50" s="19"/>
      <c r="IB50" s="19"/>
      <c r="IC50" s="98"/>
      <c r="ID50" s="19"/>
      <c r="IE50" s="19"/>
      <c r="IF50" s="98"/>
      <c r="IG50" s="19"/>
      <c r="IH50" s="19"/>
      <c r="II50" s="98"/>
      <c r="IJ50" s="19"/>
      <c r="IK50" s="19"/>
      <c r="IL50" s="98"/>
    </row>
    <row r="51" spans="7:246">
      <c r="G51" s="159"/>
      <c r="H51" s="160"/>
      <c r="I51" s="161"/>
      <c r="J51" s="161"/>
      <c r="K51" s="158"/>
      <c r="L51" s="161"/>
      <c r="M51" s="161"/>
      <c r="N51" s="158"/>
      <c r="O51" s="161"/>
      <c r="P51" s="161"/>
      <c r="Q51" s="158"/>
      <c r="R51" s="161"/>
      <c r="S51" s="161"/>
      <c r="T51" s="158"/>
      <c r="U51" s="161"/>
      <c r="V51" s="161"/>
      <c r="W51" s="158"/>
      <c r="X51" s="161"/>
      <c r="Y51" s="161"/>
      <c r="Z51" s="158"/>
      <c r="AA51" s="158"/>
      <c r="AC51" s="159"/>
      <c r="AD51" s="160"/>
      <c r="AE51" s="161"/>
      <c r="AF51" s="161"/>
      <c r="AG51" s="158"/>
      <c r="AH51" s="161"/>
      <c r="AI51" s="161"/>
      <c r="AJ51" s="158"/>
      <c r="AK51" s="161"/>
      <c r="AL51" s="161"/>
      <c r="AM51" s="158"/>
      <c r="AN51" s="161"/>
      <c r="AO51" s="161"/>
      <c r="AP51" s="158"/>
      <c r="AQ51" s="161"/>
      <c r="AR51" s="161"/>
      <c r="AS51" s="158"/>
      <c r="AT51" s="161"/>
      <c r="AU51" s="161"/>
      <c r="AV51" s="158"/>
      <c r="AW51" s="158"/>
      <c r="AY51" s="159"/>
      <c r="AZ51" s="160"/>
      <c r="BA51" s="161"/>
      <c r="BB51" s="161"/>
      <c r="BC51" s="158"/>
      <c r="BD51" s="161"/>
      <c r="BE51" s="161"/>
      <c r="BF51" s="158"/>
      <c r="BG51" s="161"/>
      <c r="BH51" s="161"/>
      <c r="BI51" s="158"/>
      <c r="BJ51" s="161"/>
      <c r="BK51" s="161"/>
      <c r="BL51" s="158"/>
      <c r="BM51" s="161"/>
      <c r="BN51" s="161"/>
      <c r="BO51" s="158"/>
      <c r="BP51" s="161"/>
      <c r="BQ51" s="159"/>
      <c r="BR51" s="158"/>
      <c r="BS51" s="158"/>
      <c r="BU51" s="159"/>
      <c r="BV51" s="160"/>
      <c r="BW51" s="161"/>
      <c r="BX51" s="161"/>
      <c r="BY51" s="158"/>
      <c r="BZ51" s="161"/>
      <c r="CA51" s="161"/>
      <c r="CB51" s="158"/>
      <c r="CC51" s="161"/>
      <c r="CD51" s="161"/>
      <c r="CE51" s="158"/>
      <c r="CF51" s="161"/>
      <c r="CG51" s="161"/>
      <c r="CH51" s="158"/>
      <c r="CI51" s="161"/>
      <c r="CJ51" s="161"/>
      <c r="CK51" s="158"/>
      <c r="CL51" s="161"/>
      <c r="CM51" s="161"/>
      <c r="CN51" s="158"/>
      <c r="CO51" s="158"/>
      <c r="CQ51" s="159"/>
      <c r="CR51" s="160"/>
      <c r="CS51" s="161"/>
      <c r="CT51" s="161"/>
      <c r="CU51" s="158"/>
      <c r="CV51" s="161"/>
      <c r="CW51" s="161"/>
      <c r="CX51" s="158"/>
      <c r="CY51" s="161"/>
      <c r="CZ51" s="161"/>
      <c r="DA51" s="158"/>
      <c r="DB51" s="161"/>
      <c r="DC51" s="161"/>
      <c r="DD51" s="158"/>
      <c r="DE51" s="161"/>
      <c r="DF51" s="161"/>
      <c r="DG51" s="158"/>
      <c r="DH51" s="161"/>
      <c r="DI51" s="161"/>
      <c r="DJ51" s="158"/>
      <c r="DK51" s="158"/>
      <c r="DM51" s="159"/>
      <c r="DN51" s="160"/>
      <c r="DO51" s="161"/>
      <c r="DP51" s="161"/>
      <c r="DQ51" s="158"/>
      <c r="DR51" s="161"/>
      <c r="DS51" s="161"/>
      <c r="DT51" s="158"/>
      <c r="DU51" s="161"/>
      <c r="DV51" s="161"/>
      <c r="DW51" s="158"/>
      <c r="DX51" s="161"/>
      <c r="DY51" s="161"/>
      <c r="DZ51" s="158"/>
      <c r="EA51" s="161"/>
      <c r="EB51" s="161"/>
      <c r="EC51" s="158"/>
      <c r="ED51" s="161"/>
      <c r="EE51" s="161"/>
      <c r="EF51" s="158"/>
      <c r="EG51" s="158"/>
      <c r="EI51" s="159"/>
      <c r="EJ51" s="160"/>
      <c r="EK51" s="161"/>
      <c r="EL51" s="161"/>
      <c r="EM51" s="158"/>
      <c r="EN51" s="161"/>
      <c r="EO51" s="161"/>
      <c r="EP51" s="158"/>
      <c r="EQ51" s="161"/>
      <c r="ER51" s="161"/>
      <c r="ES51" s="158"/>
      <c r="ET51" s="161"/>
      <c r="EU51" s="161"/>
      <c r="EV51" s="158"/>
      <c r="EW51" s="161"/>
      <c r="EX51" s="161"/>
      <c r="EY51" s="158"/>
      <c r="EZ51" s="161"/>
      <c r="FA51" s="161"/>
      <c r="FB51" s="158"/>
      <c r="FC51" s="158"/>
      <c r="FE51" s="159"/>
      <c r="FF51" s="160"/>
      <c r="FG51" s="161"/>
      <c r="FH51" s="161"/>
      <c r="FI51" s="158"/>
      <c r="FJ51" s="161"/>
      <c r="FK51" s="161"/>
      <c r="FL51" s="158"/>
      <c r="FM51" s="161"/>
      <c r="FN51" s="161"/>
      <c r="FO51" s="158"/>
      <c r="FP51" s="161"/>
      <c r="FQ51" s="161"/>
      <c r="FR51" s="158"/>
      <c r="FS51" s="161"/>
      <c r="FT51" s="161"/>
      <c r="FU51" s="158"/>
      <c r="FV51" s="161"/>
      <c r="FW51" s="161"/>
      <c r="FX51" s="158"/>
      <c r="GA51" s="159"/>
      <c r="GB51" s="160"/>
      <c r="GC51" s="161"/>
      <c r="GD51" s="161"/>
      <c r="GE51" s="158"/>
      <c r="GF51" s="161"/>
      <c r="GG51" s="161"/>
      <c r="GH51" s="158"/>
      <c r="GI51" s="161"/>
      <c r="GJ51" s="161"/>
      <c r="GK51" s="158"/>
      <c r="GL51" s="161"/>
      <c r="GM51" s="161"/>
      <c r="GN51" s="158"/>
      <c r="GO51" s="161"/>
      <c r="GP51" s="161"/>
      <c r="GQ51" s="158"/>
      <c r="GR51" s="161"/>
      <c r="GS51" s="161"/>
      <c r="GT51" s="158"/>
      <c r="GW51" s="159"/>
      <c r="GX51" s="160"/>
      <c r="GY51" s="161"/>
      <c r="GZ51" s="161"/>
      <c r="HA51" s="158"/>
      <c r="HB51" s="161"/>
      <c r="HC51" s="161"/>
      <c r="HD51" s="158"/>
      <c r="HE51" s="161"/>
      <c r="HF51" s="161"/>
      <c r="HG51" s="158"/>
      <c r="HH51" s="161"/>
      <c r="HI51" s="161"/>
      <c r="HJ51" s="158"/>
      <c r="HK51" s="161"/>
      <c r="HL51" s="161"/>
      <c r="HM51" s="158"/>
      <c r="HN51" s="161"/>
      <c r="HO51" s="161"/>
      <c r="HP51" s="158"/>
      <c r="HS51" s="159"/>
      <c r="HT51" s="160"/>
      <c r="HU51" s="161"/>
      <c r="HV51" s="161"/>
      <c r="HW51" s="158"/>
      <c r="HX51" s="161"/>
      <c r="HY51" s="161"/>
      <c r="HZ51" s="158"/>
      <c r="IA51" s="161"/>
      <c r="IB51" s="161"/>
      <c r="IC51" s="158"/>
      <c r="ID51" s="161"/>
      <c r="IE51" s="161"/>
      <c r="IF51" s="158"/>
      <c r="IG51" s="161"/>
      <c r="IH51" s="161"/>
      <c r="II51" s="158"/>
      <c r="IJ51" s="161"/>
      <c r="IK51" s="161"/>
      <c r="IL51" s="158"/>
    </row>
    <row r="52" spans="7:246">
      <c r="G52" s="161"/>
      <c r="H52" s="158"/>
      <c r="I52" s="19"/>
      <c r="J52" s="19"/>
      <c r="K52" s="98"/>
      <c r="L52" s="19"/>
      <c r="M52" s="19"/>
      <c r="N52" s="98"/>
      <c r="O52" s="19"/>
      <c r="P52" s="19"/>
      <c r="Q52" s="98"/>
      <c r="R52" s="19"/>
      <c r="S52" s="19"/>
      <c r="T52" s="98"/>
      <c r="U52" s="19"/>
      <c r="V52" s="19"/>
      <c r="W52" s="98"/>
      <c r="X52" s="19"/>
      <c r="Y52" s="19"/>
      <c r="Z52" s="98"/>
      <c r="AA52" s="98"/>
      <c r="AC52" s="161"/>
      <c r="AD52" s="158"/>
      <c r="AE52" s="19"/>
      <c r="AF52" s="19"/>
      <c r="AG52" s="98"/>
      <c r="AH52" s="19"/>
      <c r="AI52" s="19"/>
      <c r="AJ52" s="98"/>
      <c r="AK52" s="19"/>
      <c r="AL52" s="19"/>
      <c r="AM52" s="98"/>
      <c r="AN52" s="19"/>
      <c r="AO52" s="19"/>
      <c r="AP52" s="98"/>
      <c r="AQ52" s="19"/>
      <c r="AR52" s="19"/>
      <c r="AS52" s="98"/>
      <c r="AT52" s="19"/>
      <c r="AU52" s="19"/>
      <c r="AV52" s="98"/>
      <c r="AW52" s="98"/>
      <c r="AY52" s="161"/>
      <c r="AZ52" s="158"/>
      <c r="BA52" s="19"/>
      <c r="BB52" s="19"/>
      <c r="BC52" s="98"/>
      <c r="BD52" s="19"/>
      <c r="BE52" s="19"/>
      <c r="BF52" s="98"/>
      <c r="BG52" s="19"/>
      <c r="BH52" s="19"/>
      <c r="BI52" s="98"/>
      <c r="BJ52" s="19"/>
      <c r="BK52" s="19"/>
      <c r="BL52" s="98"/>
      <c r="BM52" s="19"/>
      <c r="BN52" s="19"/>
      <c r="BO52" s="98"/>
      <c r="BP52" s="19"/>
      <c r="BQ52" s="161"/>
      <c r="BR52" s="98"/>
      <c r="BS52" s="98"/>
      <c r="BU52" s="161"/>
      <c r="BV52" s="158"/>
      <c r="BW52" s="19"/>
      <c r="BX52" s="19"/>
      <c r="BY52" s="98"/>
      <c r="BZ52" s="19"/>
      <c r="CA52" s="19"/>
      <c r="CB52" s="98"/>
      <c r="CC52" s="19"/>
      <c r="CD52" s="19"/>
      <c r="CE52" s="98"/>
      <c r="CF52" s="19"/>
      <c r="CG52" s="19"/>
      <c r="CH52" s="98"/>
      <c r="CI52" s="19"/>
      <c r="CJ52" s="19"/>
      <c r="CK52" s="98"/>
      <c r="CL52" s="19"/>
      <c r="CM52" s="19"/>
      <c r="CN52" s="98"/>
      <c r="CO52" s="98"/>
      <c r="CQ52" s="161"/>
      <c r="CR52" s="158"/>
      <c r="CS52" s="19"/>
      <c r="CT52" s="19"/>
      <c r="CU52" s="98"/>
      <c r="CV52" s="19"/>
      <c r="CW52" s="19"/>
      <c r="CX52" s="98"/>
      <c r="CY52" s="19"/>
      <c r="CZ52" s="19"/>
      <c r="DA52" s="98"/>
      <c r="DB52" s="19"/>
      <c r="DC52" s="19"/>
      <c r="DD52" s="98"/>
      <c r="DE52" s="19"/>
      <c r="DF52" s="19"/>
      <c r="DG52" s="98"/>
      <c r="DH52" s="19"/>
      <c r="DI52" s="19"/>
      <c r="DJ52" s="98"/>
      <c r="DK52" s="98"/>
      <c r="DM52" s="161"/>
      <c r="DN52" s="158"/>
      <c r="DO52" s="19"/>
      <c r="DP52" s="19"/>
      <c r="DQ52" s="98"/>
      <c r="DR52" s="19"/>
      <c r="DS52" s="19"/>
      <c r="DT52" s="98"/>
      <c r="DU52" s="19"/>
      <c r="DV52" s="19"/>
      <c r="DW52" s="98"/>
      <c r="DX52" s="19"/>
      <c r="DY52" s="19"/>
      <c r="DZ52" s="98"/>
      <c r="EA52" s="19"/>
      <c r="EB52" s="19"/>
      <c r="EC52" s="98"/>
      <c r="ED52" s="19"/>
      <c r="EE52" s="19"/>
      <c r="EF52" s="98"/>
      <c r="EG52" s="98"/>
      <c r="EI52" s="161"/>
      <c r="EJ52" s="158"/>
      <c r="EK52" s="19"/>
      <c r="EL52" s="19"/>
      <c r="EM52" s="98"/>
      <c r="EN52" s="19"/>
      <c r="EO52" s="19"/>
      <c r="EP52" s="98"/>
      <c r="EQ52" s="19"/>
      <c r="ER52" s="19"/>
      <c r="ES52" s="98"/>
      <c r="ET52" s="19"/>
      <c r="EU52" s="19"/>
      <c r="EV52" s="98"/>
      <c r="EW52" s="19"/>
      <c r="EX52" s="19"/>
      <c r="EY52" s="98"/>
      <c r="EZ52" s="19"/>
      <c r="FA52" s="19"/>
      <c r="FB52" s="98"/>
      <c r="FC52" s="98"/>
      <c r="FE52" s="161"/>
      <c r="FF52" s="158"/>
      <c r="FG52" s="19"/>
      <c r="FH52" s="19"/>
      <c r="FI52" s="98"/>
      <c r="FJ52" s="19"/>
      <c r="FK52" s="19"/>
      <c r="FL52" s="98"/>
      <c r="FM52" s="19"/>
      <c r="FN52" s="19"/>
      <c r="FO52" s="98"/>
      <c r="FP52" s="19"/>
      <c r="FQ52" s="19"/>
      <c r="FR52" s="98"/>
      <c r="FS52" s="19"/>
      <c r="FT52" s="19"/>
      <c r="FU52" s="98"/>
      <c r="FV52" s="19"/>
      <c r="FW52" s="19"/>
      <c r="FX52" s="98"/>
      <c r="GA52" s="161"/>
      <c r="GB52" s="158"/>
      <c r="GC52" s="19"/>
      <c r="GD52" s="19"/>
      <c r="GE52" s="98"/>
      <c r="GF52" s="19"/>
      <c r="GG52" s="19"/>
      <c r="GH52" s="98"/>
      <c r="GI52" s="19"/>
      <c r="GJ52" s="19"/>
      <c r="GK52" s="98"/>
      <c r="GL52" s="19"/>
      <c r="GM52" s="19"/>
      <c r="GN52" s="98"/>
      <c r="GO52" s="19"/>
      <c r="GP52" s="19"/>
      <c r="GQ52" s="98"/>
      <c r="GR52" s="19"/>
      <c r="GS52" s="19"/>
      <c r="GT52" s="98"/>
      <c r="GW52" s="161"/>
      <c r="GX52" s="158"/>
      <c r="GY52" s="19"/>
      <c r="GZ52" s="19"/>
      <c r="HA52" s="98"/>
      <c r="HB52" s="19"/>
      <c r="HC52" s="19"/>
      <c r="HD52" s="98"/>
      <c r="HE52" s="19"/>
      <c r="HF52" s="19"/>
      <c r="HG52" s="98"/>
      <c r="HH52" s="19"/>
      <c r="HI52" s="19"/>
      <c r="HJ52" s="98"/>
      <c r="HK52" s="19"/>
      <c r="HL52" s="19"/>
      <c r="HM52" s="98"/>
      <c r="HN52" s="19"/>
      <c r="HO52" s="19"/>
      <c r="HP52" s="98"/>
      <c r="HS52" s="161"/>
      <c r="HT52" s="158"/>
      <c r="HU52" s="19"/>
      <c r="HV52" s="19"/>
      <c r="HW52" s="98"/>
      <c r="HX52" s="19"/>
      <c r="HY52" s="19"/>
      <c r="HZ52" s="98"/>
      <c r="IA52" s="19"/>
      <c r="IB52" s="19"/>
      <c r="IC52" s="98"/>
      <c r="ID52" s="19"/>
      <c r="IE52" s="19"/>
      <c r="IF52" s="98"/>
      <c r="IG52" s="19"/>
      <c r="IH52" s="19"/>
      <c r="II52" s="98"/>
      <c r="IJ52" s="19"/>
      <c r="IK52" s="19"/>
      <c r="IL52" s="98"/>
    </row>
    <row r="53" spans="7:246">
      <c r="G53" s="159"/>
      <c r="H53" s="160"/>
      <c r="I53" s="161"/>
      <c r="J53" s="161"/>
      <c r="K53" s="158"/>
      <c r="L53" s="161"/>
      <c r="M53" s="161"/>
      <c r="N53" s="158"/>
      <c r="O53" s="161"/>
      <c r="P53" s="161"/>
      <c r="Q53" s="158"/>
      <c r="R53" s="161"/>
      <c r="S53" s="161"/>
      <c r="T53" s="158"/>
      <c r="U53" s="161"/>
      <c r="V53" s="161"/>
      <c r="W53" s="158"/>
      <c r="X53" s="161"/>
      <c r="Y53" s="161"/>
      <c r="Z53" s="158"/>
      <c r="AA53" s="158"/>
      <c r="AC53" s="159"/>
      <c r="AD53" s="160"/>
      <c r="AE53" s="161"/>
      <c r="AF53" s="161"/>
      <c r="AG53" s="158"/>
      <c r="AH53" s="161"/>
      <c r="AI53" s="161"/>
      <c r="AJ53" s="158"/>
      <c r="AK53" s="161"/>
      <c r="AL53" s="161"/>
      <c r="AM53" s="158"/>
      <c r="AN53" s="161"/>
      <c r="AO53" s="161"/>
      <c r="AP53" s="158"/>
      <c r="AQ53" s="161"/>
      <c r="AR53" s="161"/>
      <c r="AS53" s="158"/>
      <c r="AT53" s="161"/>
      <c r="AU53" s="161"/>
      <c r="AV53" s="158"/>
      <c r="AW53" s="158"/>
      <c r="AY53" s="159"/>
      <c r="AZ53" s="160"/>
      <c r="BA53" s="161"/>
      <c r="BB53" s="161"/>
      <c r="BC53" s="158"/>
      <c r="BD53" s="161"/>
      <c r="BE53" s="161"/>
      <c r="BF53" s="158"/>
      <c r="BG53" s="161"/>
      <c r="BH53" s="161"/>
      <c r="BI53" s="158"/>
      <c r="BJ53" s="161"/>
      <c r="BK53" s="161"/>
      <c r="BL53" s="158"/>
      <c r="BM53" s="161"/>
      <c r="BN53" s="161"/>
      <c r="BO53" s="158"/>
      <c r="BP53" s="161"/>
      <c r="BQ53" s="159"/>
      <c r="BR53" s="158"/>
      <c r="BS53" s="158"/>
      <c r="BU53" s="159"/>
      <c r="BV53" s="160"/>
      <c r="BW53" s="161"/>
      <c r="BX53" s="161"/>
      <c r="BY53" s="158"/>
      <c r="BZ53" s="161"/>
      <c r="CA53" s="161"/>
      <c r="CB53" s="158"/>
      <c r="CC53" s="161"/>
      <c r="CD53" s="161"/>
      <c r="CE53" s="158"/>
      <c r="CF53" s="161"/>
      <c r="CG53" s="161"/>
      <c r="CH53" s="158"/>
      <c r="CI53" s="161"/>
      <c r="CJ53" s="161"/>
      <c r="CK53" s="158"/>
      <c r="CL53" s="161"/>
      <c r="CM53" s="161"/>
      <c r="CN53" s="158"/>
      <c r="CO53" s="158"/>
      <c r="CQ53" s="159"/>
      <c r="CR53" s="160"/>
      <c r="CS53" s="161"/>
      <c r="CT53" s="161"/>
      <c r="CU53" s="158"/>
      <c r="CV53" s="161"/>
      <c r="CW53" s="161"/>
      <c r="CX53" s="158"/>
      <c r="CY53" s="161"/>
      <c r="CZ53" s="161"/>
      <c r="DA53" s="158"/>
      <c r="DB53" s="161"/>
      <c r="DC53" s="161"/>
      <c r="DD53" s="158"/>
      <c r="DE53" s="161"/>
      <c r="DF53" s="161"/>
      <c r="DG53" s="158"/>
      <c r="DH53" s="161"/>
      <c r="DI53" s="161"/>
      <c r="DJ53" s="158"/>
      <c r="DK53" s="158"/>
      <c r="DM53" s="159"/>
      <c r="DN53" s="160"/>
      <c r="DO53" s="161"/>
      <c r="DP53" s="161"/>
      <c r="DQ53" s="158"/>
      <c r="DR53" s="161"/>
      <c r="DS53" s="161"/>
      <c r="DT53" s="158"/>
      <c r="DU53" s="161"/>
      <c r="DV53" s="161"/>
      <c r="DW53" s="158"/>
      <c r="DX53" s="161"/>
      <c r="DY53" s="161"/>
      <c r="DZ53" s="158"/>
      <c r="EA53" s="161"/>
      <c r="EB53" s="161"/>
      <c r="EC53" s="158"/>
      <c r="ED53" s="161"/>
      <c r="EE53" s="161"/>
      <c r="EF53" s="158"/>
      <c r="EG53" s="158"/>
      <c r="EI53" s="159"/>
      <c r="EJ53" s="160"/>
      <c r="EK53" s="161"/>
      <c r="EL53" s="161"/>
      <c r="EM53" s="158"/>
      <c r="EN53" s="161"/>
      <c r="EO53" s="161"/>
      <c r="EP53" s="158"/>
      <c r="EQ53" s="161"/>
      <c r="ER53" s="161"/>
      <c r="ES53" s="158"/>
      <c r="ET53" s="161"/>
      <c r="EU53" s="161"/>
      <c r="EV53" s="158"/>
      <c r="EW53" s="161"/>
      <c r="EX53" s="161"/>
      <c r="EY53" s="158"/>
      <c r="EZ53" s="161"/>
      <c r="FA53" s="161"/>
      <c r="FB53" s="158"/>
      <c r="FC53" s="158"/>
      <c r="FE53" s="159"/>
      <c r="FF53" s="160"/>
      <c r="FG53" s="161"/>
      <c r="FH53" s="161"/>
      <c r="FI53" s="158"/>
      <c r="FJ53" s="161"/>
      <c r="FK53" s="161"/>
      <c r="FL53" s="158"/>
      <c r="FM53" s="161"/>
      <c r="FN53" s="161"/>
      <c r="FO53" s="158"/>
      <c r="FP53" s="161"/>
      <c r="FQ53" s="161"/>
      <c r="FR53" s="158"/>
      <c r="FS53" s="161"/>
      <c r="FT53" s="161"/>
      <c r="FU53" s="158"/>
      <c r="FV53" s="161"/>
      <c r="FW53" s="161"/>
      <c r="FX53" s="158"/>
      <c r="GA53" s="159"/>
      <c r="GB53" s="160"/>
      <c r="GC53" s="161"/>
      <c r="GD53" s="161"/>
      <c r="GE53" s="158"/>
      <c r="GF53" s="161"/>
      <c r="GG53" s="161"/>
      <c r="GH53" s="158"/>
      <c r="GI53" s="161"/>
      <c r="GJ53" s="161"/>
      <c r="GK53" s="158"/>
      <c r="GL53" s="161"/>
      <c r="GM53" s="161"/>
      <c r="GN53" s="158"/>
      <c r="GO53" s="161"/>
      <c r="GP53" s="161"/>
      <c r="GQ53" s="158"/>
      <c r="GR53" s="161"/>
      <c r="GS53" s="161"/>
      <c r="GT53" s="158"/>
      <c r="GW53" s="159"/>
      <c r="GX53" s="160"/>
      <c r="GY53" s="161"/>
      <c r="GZ53" s="161"/>
      <c r="HA53" s="158"/>
      <c r="HB53" s="161"/>
      <c r="HC53" s="161"/>
      <c r="HD53" s="158"/>
      <c r="HE53" s="161"/>
      <c r="HF53" s="161"/>
      <c r="HG53" s="158"/>
      <c r="HH53" s="161"/>
      <c r="HI53" s="161"/>
      <c r="HJ53" s="158"/>
      <c r="HK53" s="161"/>
      <c r="HL53" s="161"/>
      <c r="HM53" s="158"/>
      <c r="HN53" s="161"/>
      <c r="HO53" s="161"/>
      <c r="HP53" s="158"/>
      <c r="HS53" s="159"/>
      <c r="HT53" s="160"/>
      <c r="HU53" s="161"/>
      <c r="HV53" s="161"/>
      <c r="HW53" s="158"/>
      <c r="HX53" s="161"/>
      <c r="HY53" s="161"/>
      <c r="HZ53" s="158"/>
      <c r="IA53" s="161"/>
      <c r="IB53" s="161"/>
      <c r="IC53" s="158"/>
      <c r="ID53" s="161"/>
      <c r="IE53" s="161"/>
      <c r="IF53" s="158"/>
      <c r="IG53" s="161"/>
      <c r="IH53" s="161"/>
      <c r="II53" s="158"/>
      <c r="IJ53" s="161"/>
      <c r="IK53" s="161"/>
      <c r="IL53" s="158"/>
    </row>
    <row r="54" spans="7:246">
      <c r="G54" s="161"/>
      <c r="H54" s="158"/>
      <c r="I54" s="19"/>
      <c r="J54" s="19"/>
      <c r="K54" s="98"/>
      <c r="L54" s="19"/>
      <c r="M54" s="19"/>
      <c r="N54" s="98"/>
      <c r="O54" s="19"/>
      <c r="P54" s="19"/>
      <c r="Q54" s="98"/>
      <c r="R54" s="19"/>
      <c r="S54" s="19"/>
      <c r="T54" s="98"/>
      <c r="U54" s="19"/>
      <c r="V54" s="19"/>
      <c r="W54" s="98"/>
      <c r="X54" s="19"/>
      <c r="Y54" s="19"/>
      <c r="Z54" s="98"/>
      <c r="AA54" s="98"/>
      <c r="AC54" s="161"/>
      <c r="AD54" s="158"/>
      <c r="AE54" s="19"/>
      <c r="AF54" s="19"/>
      <c r="AG54" s="98"/>
      <c r="AH54" s="19"/>
      <c r="AI54" s="19"/>
      <c r="AJ54" s="98"/>
      <c r="AK54" s="19"/>
      <c r="AL54" s="19"/>
      <c r="AM54" s="98"/>
      <c r="AN54" s="19"/>
      <c r="AO54" s="19"/>
      <c r="AP54" s="98"/>
      <c r="AQ54" s="19"/>
      <c r="AR54" s="19"/>
      <c r="AS54" s="98"/>
      <c r="AT54" s="19"/>
      <c r="AU54" s="19"/>
      <c r="AV54" s="98"/>
      <c r="AW54" s="98"/>
      <c r="AY54" s="161"/>
      <c r="AZ54" s="158"/>
      <c r="BA54" s="19"/>
      <c r="BB54" s="19"/>
      <c r="BC54" s="98"/>
      <c r="BD54" s="19"/>
      <c r="BE54" s="19"/>
      <c r="BF54" s="98"/>
      <c r="BG54" s="19"/>
      <c r="BH54" s="19"/>
      <c r="BI54" s="98"/>
      <c r="BJ54" s="19"/>
      <c r="BK54" s="19"/>
      <c r="BL54" s="98"/>
      <c r="BM54" s="19"/>
      <c r="BN54" s="19"/>
      <c r="BO54" s="98"/>
      <c r="BP54" s="19"/>
      <c r="BQ54" s="161"/>
      <c r="BR54" s="98"/>
      <c r="BS54" s="98"/>
      <c r="BU54" s="161"/>
      <c r="BV54" s="158"/>
      <c r="BW54" s="19"/>
      <c r="BX54" s="19"/>
      <c r="BY54" s="98"/>
      <c r="BZ54" s="19"/>
      <c r="CA54" s="19"/>
      <c r="CB54" s="98"/>
      <c r="CC54" s="19"/>
      <c r="CD54" s="19"/>
      <c r="CE54" s="98"/>
      <c r="CF54" s="19"/>
      <c r="CG54" s="19"/>
      <c r="CH54" s="98"/>
      <c r="CI54" s="19"/>
      <c r="CJ54" s="19"/>
      <c r="CK54" s="98"/>
      <c r="CL54" s="19"/>
      <c r="CM54" s="19"/>
      <c r="CN54" s="98"/>
      <c r="CO54" s="98"/>
      <c r="CQ54" s="161"/>
      <c r="CR54" s="158"/>
      <c r="CS54" s="19"/>
      <c r="CT54" s="19"/>
      <c r="CU54" s="98"/>
      <c r="CV54" s="19"/>
      <c r="CW54" s="19"/>
      <c r="CX54" s="98"/>
      <c r="CY54" s="19"/>
      <c r="CZ54" s="19"/>
      <c r="DA54" s="98"/>
      <c r="DB54" s="19"/>
      <c r="DC54" s="19"/>
      <c r="DD54" s="98"/>
      <c r="DE54" s="19"/>
      <c r="DF54" s="19"/>
      <c r="DG54" s="98"/>
      <c r="DH54" s="19"/>
      <c r="DI54" s="19"/>
      <c r="DJ54" s="98"/>
      <c r="DK54" s="98"/>
      <c r="DM54" s="161"/>
      <c r="DN54" s="158"/>
      <c r="DO54" s="19"/>
      <c r="DP54" s="19"/>
      <c r="DQ54" s="98"/>
      <c r="DR54" s="19"/>
      <c r="DS54" s="19"/>
      <c r="DT54" s="98"/>
      <c r="DU54" s="19"/>
      <c r="DV54" s="19"/>
      <c r="DW54" s="98"/>
      <c r="DX54" s="19"/>
      <c r="DY54" s="19"/>
      <c r="DZ54" s="98"/>
      <c r="EA54" s="19"/>
      <c r="EB54" s="19"/>
      <c r="EC54" s="98"/>
      <c r="ED54" s="19"/>
      <c r="EE54" s="19"/>
      <c r="EF54" s="98"/>
      <c r="EG54" s="98"/>
      <c r="EI54" s="161"/>
      <c r="EJ54" s="158"/>
      <c r="EK54" s="19"/>
      <c r="EL54" s="19"/>
      <c r="EM54" s="98"/>
      <c r="EN54" s="19"/>
      <c r="EO54" s="19"/>
      <c r="EP54" s="98"/>
      <c r="EQ54" s="19"/>
      <c r="ER54" s="19"/>
      <c r="ES54" s="98"/>
      <c r="ET54" s="19"/>
      <c r="EU54" s="19"/>
      <c r="EV54" s="98"/>
      <c r="EW54" s="19"/>
      <c r="EX54" s="19"/>
      <c r="EY54" s="98"/>
      <c r="EZ54" s="19"/>
      <c r="FA54" s="19"/>
      <c r="FB54" s="98"/>
      <c r="FC54" s="98"/>
      <c r="FE54" s="161"/>
      <c r="FF54" s="158"/>
      <c r="FG54" s="19"/>
      <c r="FH54" s="19"/>
      <c r="FI54" s="98"/>
      <c r="FJ54" s="19"/>
      <c r="FK54" s="19"/>
      <c r="FL54" s="98"/>
      <c r="FM54" s="19"/>
      <c r="FN54" s="19"/>
      <c r="FO54" s="98"/>
      <c r="FP54" s="19"/>
      <c r="FQ54" s="19"/>
      <c r="FR54" s="98"/>
      <c r="FS54" s="19"/>
      <c r="FT54" s="19"/>
      <c r="FU54" s="98"/>
      <c r="FV54" s="19"/>
      <c r="FW54" s="19"/>
      <c r="FX54" s="98"/>
      <c r="GA54" s="161"/>
      <c r="GB54" s="158"/>
      <c r="GC54" s="19"/>
      <c r="GD54" s="19"/>
      <c r="GE54" s="98"/>
      <c r="GF54" s="19"/>
      <c r="GG54" s="19"/>
      <c r="GH54" s="98"/>
      <c r="GI54" s="19"/>
      <c r="GJ54" s="19"/>
      <c r="GK54" s="98"/>
      <c r="GL54" s="19"/>
      <c r="GM54" s="19"/>
      <c r="GN54" s="98"/>
      <c r="GO54" s="19"/>
      <c r="GP54" s="19"/>
      <c r="GQ54" s="98"/>
      <c r="GR54" s="19"/>
      <c r="GS54" s="19"/>
      <c r="GT54" s="98"/>
      <c r="GW54" s="161"/>
      <c r="GX54" s="158"/>
      <c r="GY54" s="19"/>
      <c r="GZ54" s="19"/>
      <c r="HA54" s="98"/>
      <c r="HB54" s="19"/>
      <c r="HC54" s="19"/>
      <c r="HD54" s="98"/>
      <c r="HE54" s="19"/>
      <c r="HF54" s="19"/>
      <c r="HG54" s="98"/>
      <c r="HH54" s="19"/>
      <c r="HI54" s="19"/>
      <c r="HJ54" s="98"/>
      <c r="HK54" s="19"/>
      <c r="HL54" s="19"/>
      <c r="HM54" s="98"/>
      <c r="HN54" s="19"/>
      <c r="HO54" s="19"/>
      <c r="HP54" s="98"/>
      <c r="HS54" s="161"/>
      <c r="HT54" s="158"/>
      <c r="HU54" s="19"/>
      <c r="HV54" s="19"/>
      <c r="HW54" s="98"/>
      <c r="HX54" s="19"/>
      <c r="HY54" s="19"/>
      <c r="HZ54" s="98"/>
      <c r="IA54" s="19"/>
      <c r="IB54" s="19"/>
      <c r="IC54" s="98"/>
      <c r="ID54" s="19"/>
      <c r="IE54" s="19"/>
      <c r="IF54" s="98"/>
      <c r="IG54" s="19"/>
      <c r="IH54" s="19"/>
      <c r="II54" s="98"/>
      <c r="IJ54" s="19"/>
      <c r="IK54" s="19"/>
      <c r="IL54" s="98"/>
    </row>
    <row r="55" spans="7:246">
      <c r="G55" s="159"/>
      <c r="H55" s="160"/>
      <c r="I55" s="161"/>
      <c r="J55" s="161"/>
      <c r="K55" s="158"/>
      <c r="L55" s="161"/>
      <c r="M55" s="161"/>
      <c r="N55" s="158"/>
      <c r="O55" s="161"/>
      <c r="P55" s="161"/>
      <c r="Q55" s="158"/>
      <c r="R55" s="161"/>
      <c r="S55" s="161"/>
      <c r="T55" s="158"/>
      <c r="U55" s="161"/>
      <c r="V55" s="161"/>
      <c r="W55" s="158"/>
      <c r="X55" s="161"/>
      <c r="Y55" s="161"/>
      <c r="Z55" s="158"/>
      <c r="AA55" s="158"/>
      <c r="AC55" s="159"/>
      <c r="AD55" s="160"/>
      <c r="AE55" s="161"/>
      <c r="AF55" s="161"/>
      <c r="AG55" s="158"/>
      <c r="AH55" s="161"/>
      <c r="AI55" s="161"/>
      <c r="AJ55" s="158"/>
      <c r="AK55" s="161"/>
      <c r="AL55" s="161"/>
      <c r="AM55" s="158"/>
      <c r="AN55" s="161"/>
      <c r="AO55" s="161"/>
      <c r="AP55" s="158"/>
      <c r="AQ55" s="161"/>
      <c r="AR55" s="161"/>
      <c r="AS55" s="158"/>
      <c r="AT55" s="161"/>
      <c r="AU55" s="161"/>
      <c r="AV55" s="158"/>
      <c r="AW55" s="158"/>
      <c r="AY55" s="159"/>
      <c r="AZ55" s="160"/>
      <c r="BA55" s="161"/>
      <c r="BB55" s="161"/>
      <c r="BC55" s="158"/>
      <c r="BD55" s="161"/>
      <c r="BE55" s="161"/>
      <c r="BF55" s="158"/>
      <c r="BG55" s="161"/>
      <c r="BH55" s="161"/>
      <c r="BI55" s="158"/>
      <c r="BJ55" s="161"/>
      <c r="BK55" s="161"/>
      <c r="BL55" s="158"/>
      <c r="BM55" s="161"/>
      <c r="BN55" s="161"/>
      <c r="BO55" s="158"/>
      <c r="BP55" s="161"/>
      <c r="BQ55" s="159"/>
      <c r="BR55" s="158"/>
      <c r="BS55" s="158"/>
      <c r="BU55" s="159"/>
      <c r="BV55" s="160"/>
      <c r="BW55" s="161"/>
      <c r="BX55" s="161"/>
      <c r="BY55" s="158"/>
      <c r="BZ55" s="161"/>
      <c r="CA55" s="161"/>
      <c r="CB55" s="158"/>
      <c r="CC55" s="161"/>
      <c r="CD55" s="161"/>
      <c r="CE55" s="158"/>
      <c r="CF55" s="161"/>
      <c r="CG55" s="161"/>
      <c r="CH55" s="158"/>
      <c r="CI55" s="161"/>
      <c r="CJ55" s="161"/>
      <c r="CK55" s="158"/>
      <c r="CL55" s="161"/>
      <c r="CM55" s="161"/>
      <c r="CN55" s="158"/>
      <c r="CO55" s="158"/>
      <c r="CQ55" s="159"/>
      <c r="CR55" s="160"/>
      <c r="CS55" s="161"/>
      <c r="CT55" s="161"/>
      <c r="CU55" s="158"/>
      <c r="CV55" s="161"/>
      <c r="CW55" s="161"/>
      <c r="CX55" s="158"/>
      <c r="CY55" s="161"/>
      <c r="CZ55" s="161"/>
      <c r="DA55" s="158"/>
      <c r="DB55" s="161"/>
      <c r="DC55" s="161"/>
      <c r="DD55" s="158"/>
      <c r="DE55" s="161"/>
      <c r="DF55" s="161"/>
      <c r="DG55" s="158"/>
      <c r="DH55" s="161"/>
      <c r="DI55" s="161"/>
      <c r="DJ55" s="158"/>
      <c r="DK55" s="158"/>
      <c r="DM55" s="159"/>
      <c r="DN55" s="160"/>
      <c r="DO55" s="161"/>
      <c r="DP55" s="161"/>
      <c r="DQ55" s="158"/>
      <c r="DR55" s="161"/>
      <c r="DS55" s="161"/>
      <c r="DT55" s="158"/>
      <c r="DU55" s="161"/>
      <c r="DV55" s="161"/>
      <c r="DW55" s="158"/>
      <c r="DX55" s="161"/>
      <c r="DY55" s="161"/>
      <c r="DZ55" s="158"/>
      <c r="EA55" s="161"/>
      <c r="EB55" s="161"/>
      <c r="EC55" s="158"/>
      <c r="ED55" s="161"/>
      <c r="EE55" s="161"/>
      <c r="EF55" s="158"/>
      <c r="EG55" s="158"/>
      <c r="EI55" s="159"/>
      <c r="EJ55" s="160"/>
      <c r="EK55" s="161"/>
      <c r="EL55" s="161"/>
      <c r="EM55" s="158"/>
      <c r="EN55" s="161"/>
      <c r="EO55" s="161"/>
      <c r="EP55" s="158"/>
      <c r="EQ55" s="161"/>
      <c r="ER55" s="161"/>
      <c r="ES55" s="158"/>
      <c r="ET55" s="161"/>
      <c r="EU55" s="161"/>
      <c r="EV55" s="158"/>
      <c r="EW55" s="161"/>
      <c r="EX55" s="161"/>
      <c r="EY55" s="158"/>
      <c r="EZ55" s="161"/>
      <c r="FA55" s="161"/>
      <c r="FB55" s="158"/>
      <c r="FC55" s="158"/>
      <c r="FE55" s="159"/>
      <c r="FF55" s="160"/>
      <c r="FG55" s="161"/>
      <c r="FH55" s="161"/>
      <c r="FI55" s="158"/>
      <c r="FJ55" s="161"/>
      <c r="FK55" s="161"/>
      <c r="FL55" s="158"/>
      <c r="FM55" s="161"/>
      <c r="FN55" s="161"/>
      <c r="FO55" s="158"/>
      <c r="FP55" s="161"/>
      <c r="FQ55" s="161"/>
      <c r="FR55" s="158"/>
      <c r="FS55" s="161"/>
      <c r="FT55" s="161"/>
      <c r="FU55" s="158"/>
      <c r="FV55" s="161"/>
      <c r="FW55" s="161"/>
      <c r="FX55" s="158"/>
      <c r="GA55" s="159"/>
      <c r="GB55" s="160"/>
      <c r="GC55" s="161"/>
      <c r="GD55" s="161"/>
      <c r="GE55" s="158"/>
      <c r="GF55" s="161"/>
      <c r="GG55" s="161"/>
      <c r="GH55" s="158"/>
      <c r="GI55" s="161"/>
      <c r="GJ55" s="161"/>
      <c r="GK55" s="158"/>
      <c r="GL55" s="161"/>
      <c r="GM55" s="161"/>
      <c r="GN55" s="158"/>
      <c r="GO55" s="161"/>
      <c r="GP55" s="161"/>
      <c r="GQ55" s="158"/>
      <c r="GR55" s="161"/>
      <c r="GS55" s="161"/>
      <c r="GT55" s="158"/>
      <c r="GW55" s="159"/>
      <c r="GX55" s="160"/>
      <c r="GY55" s="161"/>
      <c r="GZ55" s="161"/>
      <c r="HA55" s="158"/>
      <c r="HB55" s="161"/>
      <c r="HC55" s="161"/>
      <c r="HD55" s="158"/>
      <c r="HE55" s="161"/>
      <c r="HF55" s="161"/>
      <c r="HG55" s="158"/>
      <c r="HH55" s="161"/>
      <c r="HI55" s="161"/>
      <c r="HJ55" s="158"/>
      <c r="HK55" s="161"/>
      <c r="HL55" s="161"/>
      <c r="HM55" s="158"/>
      <c r="HN55" s="161"/>
      <c r="HO55" s="161"/>
      <c r="HP55" s="158"/>
      <c r="HS55" s="159"/>
      <c r="HT55" s="160"/>
      <c r="HU55" s="161"/>
      <c r="HV55" s="161"/>
      <c r="HW55" s="158"/>
      <c r="HX55" s="161"/>
      <c r="HY55" s="161"/>
      <c r="HZ55" s="158"/>
      <c r="IA55" s="161"/>
      <c r="IB55" s="161"/>
      <c r="IC55" s="158"/>
      <c r="ID55" s="161"/>
      <c r="IE55" s="161"/>
      <c r="IF55" s="158"/>
      <c r="IG55" s="161"/>
      <c r="IH55" s="161"/>
      <c r="II55" s="158"/>
      <c r="IJ55" s="161"/>
      <c r="IK55" s="161"/>
      <c r="IL55" s="158"/>
    </row>
    <row r="56" spans="7:246">
      <c r="G56" s="161"/>
      <c r="H56" s="158"/>
      <c r="I56" s="19"/>
      <c r="J56" s="19"/>
      <c r="K56" s="98"/>
      <c r="L56" s="19"/>
      <c r="M56" s="19"/>
      <c r="N56" s="98"/>
      <c r="O56" s="19"/>
      <c r="P56" s="19"/>
      <c r="Q56" s="98"/>
      <c r="R56" s="19"/>
      <c r="S56" s="19"/>
      <c r="T56" s="98"/>
      <c r="U56" s="19"/>
      <c r="V56" s="19"/>
      <c r="W56" s="98"/>
      <c r="X56" s="19"/>
      <c r="Y56" s="19"/>
      <c r="Z56" s="98"/>
      <c r="AA56" s="98"/>
      <c r="AC56" s="161"/>
      <c r="AD56" s="158"/>
      <c r="AE56" s="19"/>
      <c r="AF56" s="19"/>
      <c r="AG56" s="98"/>
      <c r="AH56" s="19"/>
      <c r="AI56" s="19"/>
      <c r="AJ56" s="98"/>
      <c r="AK56" s="19"/>
      <c r="AL56" s="19"/>
      <c r="AM56" s="98"/>
      <c r="AN56" s="19"/>
      <c r="AO56" s="19"/>
      <c r="AP56" s="98"/>
      <c r="AQ56" s="19"/>
      <c r="AR56" s="19"/>
      <c r="AS56" s="98"/>
      <c r="AT56" s="19"/>
      <c r="AU56" s="19"/>
      <c r="AV56" s="98"/>
      <c r="AW56" s="98"/>
      <c r="AY56" s="161"/>
      <c r="AZ56" s="158"/>
      <c r="BA56" s="19"/>
      <c r="BB56" s="19"/>
      <c r="BC56" s="98"/>
      <c r="BD56" s="19"/>
      <c r="BE56" s="19"/>
      <c r="BF56" s="98"/>
      <c r="BG56" s="19"/>
      <c r="BH56" s="19"/>
      <c r="BI56" s="98"/>
      <c r="BJ56" s="19"/>
      <c r="BK56" s="19"/>
      <c r="BL56" s="98"/>
      <c r="BM56" s="19"/>
      <c r="BN56" s="19"/>
      <c r="BO56" s="98"/>
      <c r="BP56" s="19"/>
      <c r="BQ56" s="161"/>
      <c r="BR56" s="98"/>
      <c r="BS56" s="98"/>
      <c r="BU56" s="161"/>
      <c r="BV56" s="158"/>
      <c r="BW56" s="19"/>
      <c r="BX56" s="19"/>
      <c r="BY56" s="98"/>
      <c r="BZ56" s="19"/>
      <c r="CA56" s="19"/>
      <c r="CB56" s="98"/>
      <c r="CC56" s="19"/>
      <c r="CD56" s="19"/>
      <c r="CE56" s="98"/>
      <c r="CF56" s="19"/>
      <c r="CG56" s="19"/>
      <c r="CH56" s="98"/>
      <c r="CI56" s="19"/>
      <c r="CJ56" s="19"/>
      <c r="CK56" s="98"/>
      <c r="CL56" s="19"/>
      <c r="CM56" s="19"/>
      <c r="CN56" s="98"/>
      <c r="CO56" s="98"/>
      <c r="CQ56" s="161"/>
      <c r="CR56" s="158"/>
      <c r="CS56" s="19"/>
      <c r="CT56" s="19"/>
      <c r="CU56" s="98"/>
      <c r="CV56" s="19"/>
      <c r="CW56" s="19"/>
      <c r="CX56" s="98"/>
      <c r="CY56" s="19"/>
      <c r="CZ56" s="19"/>
      <c r="DA56" s="98"/>
      <c r="DB56" s="19"/>
      <c r="DC56" s="19"/>
      <c r="DD56" s="98"/>
      <c r="DE56" s="19"/>
      <c r="DF56" s="19"/>
      <c r="DG56" s="98"/>
      <c r="DH56" s="19"/>
      <c r="DI56" s="19"/>
      <c r="DJ56" s="98"/>
      <c r="DK56" s="98"/>
      <c r="DM56" s="161"/>
      <c r="DN56" s="158"/>
      <c r="DO56" s="19"/>
      <c r="DP56" s="19"/>
      <c r="DQ56" s="98"/>
      <c r="DR56" s="19"/>
      <c r="DS56" s="19"/>
      <c r="DT56" s="98"/>
      <c r="DU56" s="19"/>
      <c r="DV56" s="19"/>
      <c r="DW56" s="98"/>
      <c r="DX56" s="19"/>
      <c r="DY56" s="19"/>
      <c r="DZ56" s="98"/>
      <c r="EA56" s="19"/>
      <c r="EB56" s="19"/>
      <c r="EC56" s="98"/>
      <c r="ED56" s="19"/>
      <c r="EE56" s="19"/>
      <c r="EF56" s="98"/>
      <c r="EG56" s="98"/>
      <c r="EI56" s="161"/>
      <c r="EJ56" s="158"/>
      <c r="EK56" s="19"/>
      <c r="EL56" s="19"/>
      <c r="EM56" s="98"/>
      <c r="EN56" s="19"/>
      <c r="EO56" s="19"/>
      <c r="EP56" s="98"/>
      <c r="EQ56" s="19"/>
      <c r="ER56" s="19"/>
      <c r="ES56" s="98"/>
      <c r="ET56" s="19"/>
      <c r="EU56" s="19"/>
      <c r="EV56" s="98"/>
      <c r="EW56" s="19"/>
      <c r="EX56" s="19"/>
      <c r="EY56" s="98"/>
      <c r="EZ56" s="19"/>
      <c r="FA56" s="19"/>
      <c r="FB56" s="98"/>
      <c r="FC56" s="98"/>
      <c r="FE56" s="161"/>
      <c r="FF56" s="158"/>
      <c r="FG56" s="19"/>
      <c r="FH56" s="19"/>
      <c r="FI56" s="98"/>
      <c r="FJ56" s="19"/>
      <c r="FK56" s="19"/>
      <c r="FL56" s="98"/>
      <c r="FM56" s="19"/>
      <c r="FN56" s="19"/>
      <c r="FO56" s="98"/>
      <c r="FP56" s="19"/>
      <c r="FQ56" s="19"/>
      <c r="FR56" s="98"/>
      <c r="FS56" s="19"/>
      <c r="FT56" s="19"/>
      <c r="FU56" s="98"/>
      <c r="FV56" s="19"/>
      <c r="FW56" s="19"/>
      <c r="FX56" s="98"/>
      <c r="GA56" s="161"/>
      <c r="GB56" s="158"/>
      <c r="GC56" s="19"/>
      <c r="GD56" s="19"/>
      <c r="GE56" s="98"/>
      <c r="GF56" s="19"/>
      <c r="GG56" s="19"/>
      <c r="GH56" s="98"/>
      <c r="GI56" s="19"/>
      <c r="GJ56" s="19"/>
      <c r="GK56" s="98"/>
      <c r="GL56" s="19"/>
      <c r="GM56" s="19"/>
      <c r="GN56" s="98"/>
      <c r="GO56" s="19"/>
      <c r="GP56" s="19"/>
      <c r="GQ56" s="98"/>
      <c r="GR56" s="19"/>
      <c r="GS56" s="19"/>
      <c r="GT56" s="98"/>
      <c r="GW56" s="161"/>
      <c r="GX56" s="158"/>
      <c r="GY56" s="19"/>
      <c r="GZ56" s="19"/>
      <c r="HA56" s="98"/>
      <c r="HB56" s="19"/>
      <c r="HC56" s="19"/>
      <c r="HD56" s="98"/>
      <c r="HE56" s="19"/>
      <c r="HF56" s="19"/>
      <c r="HG56" s="98"/>
      <c r="HH56" s="19"/>
      <c r="HI56" s="19"/>
      <c r="HJ56" s="98"/>
      <c r="HK56" s="19"/>
      <c r="HL56" s="19"/>
      <c r="HM56" s="98"/>
      <c r="HN56" s="19"/>
      <c r="HO56" s="19"/>
      <c r="HP56" s="98"/>
      <c r="HS56" s="161"/>
      <c r="HT56" s="158"/>
      <c r="HU56" s="19"/>
      <c r="HV56" s="19"/>
      <c r="HW56" s="98"/>
      <c r="HX56" s="19"/>
      <c r="HY56" s="19"/>
      <c r="HZ56" s="98"/>
      <c r="IA56" s="19"/>
      <c r="IB56" s="19"/>
      <c r="IC56" s="98"/>
      <c r="ID56" s="19"/>
      <c r="IE56" s="19"/>
      <c r="IF56" s="98"/>
      <c r="IG56" s="19"/>
      <c r="IH56" s="19"/>
      <c r="II56" s="98"/>
      <c r="IJ56" s="19"/>
      <c r="IK56" s="19"/>
      <c r="IL56" s="98"/>
    </row>
    <row r="57" spans="7:246">
      <c r="G57" s="159"/>
      <c r="H57" s="160"/>
      <c r="I57" s="161"/>
      <c r="J57" s="161"/>
      <c r="K57" s="158"/>
      <c r="L57" s="161"/>
      <c r="M57" s="161"/>
      <c r="N57" s="158"/>
      <c r="O57" s="161"/>
      <c r="P57" s="161"/>
      <c r="Q57" s="158"/>
      <c r="R57" s="161"/>
      <c r="S57" s="161"/>
      <c r="T57" s="158"/>
      <c r="U57" s="161"/>
      <c r="V57" s="161"/>
      <c r="W57" s="158"/>
      <c r="X57" s="161"/>
      <c r="Y57" s="161"/>
      <c r="Z57" s="158"/>
      <c r="AA57" s="158"/>
      <c r="AC57" s="159"/>
      <c r="AD57" s="160"/>
      <c r="AE57" s="161"/>
      <c r="AF57" s="161"/>
      <c r="AG57" s="158"/>
      <c r="AH57" s="161"/>
      <c r="AI57" s="161"/>
      <c r="AJ57" s="158"/>
      <c r="AK57" s="161"/>
      <c r="AL57" s="161"/>
      <c r="AM57" s="158"/>
      <c r="AN57" s="161"/>
      <c r="AO57" s="161"/>
      <c r="AP57" s="158"/>
      <c r="AQ57" s="161"/>
      <c r="AR57" s="161"/>
      <c r="AS57" s="158"/>
      <c r="AT57" s="161"/>
      <c r="AU57" s="161"/>
      <c r="AV57" s="158"/>
      <c r="AW57" s="158"/>
      <c r="AY57" s="159"/>
      <c r="AZ57" s="160"/>
      <c r="BA57" s="161"/>
      <c r="BB57" s="161"/>
      <c r="BC57" s="158"/>
      <c r="BD57" s="161"/>
      <c r="BE57" s="161"/>
      <c r="BF57" s="158"/>
      <c r="BG57" s="161"/>
      <c r="BH57" s="161"/>
      <c r="BI57" s="158"/>
      <c r="BJ57" s="161"/>
      <c r="BK57" s="161"/>
      <c r="BL57" s="158"/>
      <c r="BM57" s="161"/>
      <c r="BN57" s="161"/>
      <c r="BO57" s="158"/>
      <c r="BP57" s="161"/>
      <c r="BQ57" s="159"/>
      <c r="BR57" s="158"/>
      <c r="BS57" s="158"/>
      <c r="BU57" s="159"/>
      <c r="BV57" s="160"/>
      <c r="BW57" s="161"/>
      <c r="BX57" s="161"/>
      <c r="BY57" s="158"/>
      <c r="BZ57" s="161"/>
      <c r="CA57" s="161"/>
      <c r="CB57" s="158"/>
      <c r="CC57" s="161"/>
      <c r="CD57" s="161"/>
      <c r="CE57" s="158"/>
      <c r="CF57" s="161"/>
      <c r="CG57" s="161"/>
      <c r="CH57" s="158"/>
      <c r="CI57" s="161"/>
      <c r="CJ57" s="161"/>
      <c r="CK57" s="158"/>
      <c r="CL57" s="161"/>
      <c r="CM57" s="161"/>
      <c r="CN57" s="158"/>
      <c r="CO57" s="158"/>
      <c r="CQ57" s="159"/>
      <c r="CR57" s="160"/>
      <c r="CS57" s="161"/>
      <c r="CT57" s="161"/>
      <c r="CU57" s="158"/>
      <c r="CV57" s="161"/>
      <c r="CW57" s="161"/>
      <c r="CX57" s="158"/>
      <c r="CY57" s="161"/>
      <c r="CZ57" s="161"/>
      <c r="DA57" s="158"/>
      <c r="DB57" s="161"/>
      <c r="DC57" s="161"/>
      <c r="DD57" s="158"/>
      <c r="DE57" s="161"/>
      <c r="DF57" s="161"/>
      <c r="DG57" s="158"/>
      <c r="DH57" s="161"/>
      <c r="DI57" s="161"/>
      <c r="DJ57" s="158"/>
      <c r="DK57" s="158"/>
      <c r="DM57" s="159"/>
      <c r="DN57" s="160"/>
      <c r="DO57" s="161"/>
      <c r="DP57" s="161"/>
      <c r="DQ57" s="158"/>
      <c r="DR57" s="161"/>
      <c r="DS57" s="161"/>
      <c r="DT57" s="158"/>
      <c r="DU57" s="161"/>
      <c r="DV57" s="161"/>
      <c r="DW57" s="158"/>
      <c r="DX57" s="161"/>
      <c r="DY57" s="161"/>
      <c r="DZ57" s="158"/>
      <c r="EA57" s="161"/>
      <c r="EB57" s="161"/>
      <c r="EC57" s="158"/>
      <c r="ED57" s="161"/>
      <c r="EE57" s="161"/>
      <c r="EF57" s="158"/>
      <c r="EG57" s="158"/>
      <c r="EI57" s="159"/>
      <c r="EJ57" s="160"/>
      <c r="EK57" s="161"/>
      <c r="EL57" s="161"/>
      <c r="EM57" s="158"/>
      <c r="EN57" s="161"/>
      <c r="EO57" s="161"/>
      <c r="EP57" s="158"/>
      <c r="EQ57" s="161"/>
      <c r="ER57" s="161"/>
      <c r="ES57" s="158"/>
      <c r="ET57" s="161"/>
      <c r="EU57" s="161"/>
      <c r="EV57" s="158"/>
      <c r="EW57" s="161"/>
      <c r="EX57" s="161"/>
      <c r="EY57" s="158"/>
      <c r="EZ57" s="161"/>
      <c r="FA57" s="161"/>
      <c r="FB57" s="158"/>
      <c r="FC57" s="158"/>
      <c r="FE57" s="159"/>
      <c r="FF57" s="160"/>
      <c r="FG57" s="161"/>
      <c r="FH57" s="161"/>
      <c r="FI57" s="158"/>
      <c r="FJ57" s="161"/>
      <c r="FK57" s="161"/>
      <c r="FL57" s="158"/>
      <c r="FM57" s="161"/>
      <c r="FN57" s="161"/>
      <c r="FO57" s="158"/>
      <c r="FP57" s="161"/>
      <c r="FQ57" s="161"/>
      <c r="FR57" s="158"/>
      <c r="FS57" s="161"/>
      <c r="FT57" s="161"/>
      <c r="FU57" s="158"/>
      <c r="FV57" s="161"/>
      <c r="FW57" s="161"/>
      <c r="FX57" s="158"/>
      <c r="GA57" s="159"/>
      <c r="GB57" s="160"/>
      <c r="GC57" s="161"/>
      <c r="GD57" s="161"/>
      <c r="GE57" s="158"/>
      <c r="GF57" s="161"/>
      <c r="GG57" s="161"/>
      <c r="GH57" s="158"/>
      <c r="GI57" s="161"/>
      <c r="GJ57" s="161"/>
      <c r="GK57" s="158"/>
      <c r="GL57" s="161"/>
      <c r="GM57" s="161"/>
      <c r="GN57" s="158"/>
      <c r="GO57" s="161"/>
      <c r="GP57" s="161"/>
      <c r="GQ57" s="158"/>
      <c r="GR57" s="161"/>
      <c r="GS57" s="161"/>
      <c r="GT57" s="158"/>
      <c r="GW57" s="159"/>
      <c r="GX57" s="160"/>
      <c r="GY57" s="161"/>
      <c r="GZ57" s="161"/>
      <c r="HA57" s="158"/>
      <c r="HB57" s="161"/>
      <c r="HC57" s="161"/>
      <c r="HD57" s="158"/>
      <c r="HE57" s="161"/>
      <c r="HF57" s="161"/>
      <c r="HG57" s="158"/>
      <c r="HH57" s="161"/>
      <c r="HI57" s="161"/>
      <c r="HJ57" s="158"/>
      <c r="HK57" s="161"/>
      <c r="HL57" s="161"/>
      <c r="HM57" s="158"/>
      <c r="HN57" s="161"/>
      <c r="HO57" s="161"/>
      <c r="HP57" s="158"/>
      <c r="HS57" s="159"/>
      <c r="HT57" s="160"/>
      <c r="HU57" s="161"/>
      <c r="HV57" s="161"/>
      <c r="HW57" s="158"/>
      <c r="HX57" s="161"/>
      <c r="HY57" s="161"/>
      <c r="HZ57" s="158"/>
      <c r="IA57" s="161"/>
      <c r="IB57" s="161"/>
      <c r="IC57" s="158"/>
      <c r="ID57" s="161"/>
      <c r="IE57" s="161"/>
      <c r="IF57" s="158"/>
      <c r="IG57" s="161"/>
      <c r="IH57" s="161"/>
      <c r="II57" s="158"/>
      <c r="IJ57" s="161"/>
      <c r="IK57" s="161"/>
      <c r="IL57" s="158"/>
    </row>
    <row r="58" spans="7:246">
      <c r="G58" s="161"/>
      <c r="H58" s="158"/>
      <c r="I58" s="19"/>
      <c r="J58" s="19"/>
      <c r="K58" s="98"/>
      <c r="L58" s="19"/>
      <c r="M58" s="19"/>
      <c r="N58" s="98"/>
      <c r="O58" s="19"/>
      <c r="P58" s="19"/>
      <c r="Q58" s="98"/>
      <c r="R58" s="19"/>
      <c r="S58" s="19"/>
      <c r="T58" s="98"/>
      <c r="U58" s="19"/>
      <c r="V58" s="19"/>
      <c r="W58" s="98"/>
      <c r="X58" s="19"/>
      <c r="Y58" s="19"/>
      <c r="Z58" s="98"/>
      <c r="AA58" s="98"/>
      <c r="AC58" s="161"/>
      <c r="AD58" s="158"/>
      <c r="AE58" s="19"/>
      <c r="AF58" s="19"/>
      <c r="AG58" s="98"/>
      <c r="AH58" s="19"/>
      <c r="AI58" s="19"/>
      <c r="AJ58" s="98"/>
      <c r="AK58" s="19"/>
      <c r="AL58" s="19"/>
      <c r="AM58" s="98"/>
      <c r="AN58" s="19"/>
      <c r="AO58" s="19"/>
      <c r="AP58" s="98"/>
      <c r="AQ58" s="19"/>
      <c r="AR58" s="19"/>
      <c r="AS58" s="98"/>
      <c r="AT58" s="19"/>
      <c r="AU58" s="19"/>
      <c r="AV58" s="98"/>
      <c r="AW58" s="98"/>
      <c r="AY58" s="161"/>
      <c r="AZ58" s="158"/>
      <c r="BA58" s="19"/>
      <c r="BB58" s="19"/>
      <c r="BC58" s="98"/>
      <c r="BD58" s="19"/>
      <c r="BE58" s="19"/>
      <c r="BF58" s="98"/>
      <c r="BG58" s="19"/>
      <c r="BH58" s="19"/>
      <c r="BI58" s="98"/>
      <c r="BJ58" s="19"/>
      <c r="BK58" s="19"/>
      <c r="BL58" s="98"/>
      <c r="BM58" s="19"/>
      <c r="BN58" s="19"/>
      <c r="BO58" s="98"/>
      <c r="BP58" s="19"/>
      <c r="BQ58" s="161"/>
      <c r="BR58" s="98"/>
      <c r="BS58" s="98"/>
      <c r="BU58" s="161"/>
      <c r="BV58" s="158"/>
      <c r="BW58" s="19"/>
      <c r="BX58" s="19"/>
      <c r="BY58" s="98"/>
      <c r="BZ58" s="19"/>
      <c r="CA58" s="19"/>
      <c r="CB58" s="98"/>
      <c r="CC58" s="19"/>
      <c r="CD58" s="19"/>
      <c r="CE58" s="98"/>
      <c r="CF58" s="19"/>
      <c r="CG58" s="19"/>
      <c r="CH58" s="98"/>
      <c r="CI58" s="19"/>
      <c r="CJ58" s="19"/>
      <c r="CK58" s="98"/>
      <c r="CL58" s="19"/>
      <c r="CM58" s="19"/>
      <c r="CN58" s="98"/>
      <c r="CO58" s="98"/>
      <c r="CQ58" s="161"/>
      <c r="CR58" s="158"/>
      <c r="CS58" s="19"/>
      <c r="CT58" s="19"/>
      <c r="CU58" s="98"/>
      <c r="CV58" s="19"/>
      <c r="CW58" s="19"/>
      <c r="CX58" s="98"/>
      <c r="CY58" s="19"/>
      <c r="CZ58" s="19"/>
      <c r="DA58" s="98"/>
      <c r="DB58" s="19"/>
      <c r="DC58" s="19"/>
      <c r="DD58" s="98"/>
      <c r="DE58" s="19"/>
      <c r="DF58" s="19"/>
      <c r="DG58" s="98"/>
      <c r="DH58" s="19"/>
      <c r="DI58" s="19"/>
      <c r="DJ58" s="98"/>
      <c r="DK58" s="98"/>
      <c r="DM58" s="161"/>
      <c r="DN58" s="158"/>
      <c r="DO58" s="19"/>
      <c r="DP58" s="19"/>
      <c r="DQ58" s="98"/>
      <c r="DR58" s="19"/>
      <c r="DS58" s="19"/>
      <c r="DT58" s="98"/>
      <c r="DU58" s="19"/>
      <c r="DV58" s="19"/>
      <c r="DW58" s="98"/>
      <c r="DX58" s="19"/>
      <c r="DY58" s="19"/>
      <c r="DZ58" s="98"/>
      <c r="EA58" s="19"/>
      <c r="EB58" s="19"/>
      <c r="EC58" s="98"/>
      <c r="ED58" s="19"/>
      <c r="EE58" s="19"/>
      <c r="EF58" s="98"/>
      <c r="EG58" s="98"/>
      <c r="EI58" s="161"/>
      <c r="EJ58" s="158"/>
      <c r="EK58" s="19"/>
      <c r="EL58" s="19"/>
      <c r="EM58" s="98"/>
      <c r="EN58" s="19"/>
      <c r="EO58" s="19"/>
      <c r="EP58" s="98"/>
      <c r="EQ58" s="19"/>
      <c r="ER58" s="19"/>
      <c r="ES58" s="98"/>
      <c r="ET58" s="19"/>
      <c r="EU58" s="19"/>
      <c r="EV58" s="98"/>
      <c r="EW58" s="19"/>
      <c r="EX58" s="19"/>
      <c r="EY58" s="98"/>
      <c r="EZ58" s="19"/>
      <c r="FA58" s="19"/>
      <c r="FB58" s="98"/>
      <c r="FC58" s="98"/>
      <c r="FE58" s="161"/>
      <c r="FF58" s="158"/>
      <c r="FG58" s="19"/>
      <c r="FH58" s="19"/>
      <c r="FI58" s="98"/>
      <c r="FJ58" s="19"/>
      <c r="FK58" s="19"/>
      <c r="FL58" s="98"/>
      <c r="FM58" s="19"/>
      <c r="FN58" s="19"/>
      <c r="FO58" s="98"/>
      <c r="FP58" s="19"/>
      <c r="FQ58" s="19"/>
      <c r="FR58" s="98"/>
      <c r="FS58" s="19"/>
      <c r="FT58" s="19"/>
      <c r="FU58" s="98"/>
      <c r="FV58" s="19"/>
      <c r="FW58" s="19"/>
      <c r="FX58" s="98"/>
      <c r="GA58" s="161"/>
      <c r="GB58" s="158"/>
      <c r="GC58" s="19"/>
      <c r="GD58" s="19"/>
      <c r="GE58" s="98"/>
      <c r="GF58" s="19"/>
      <c r="GG58" s="19"/>
      <c r="GH58" s="98"/>
      <c r="GI58" s="19"/>
      <c r="GJ58" s="19"/>
      <c r="GK58" s="98"/>
      <c r="GL58" s="19"/>
      <c r="GM58" s="19"/>
      <c r="GN58" s="98"/>
      <c r="GO58" s="19"/>
      <c r="GP58" s="19"/>
      <c r="GQ58" s="98"/>
      <c r="GR58" s="19"/>
      <c r="GS58" s="19"/>
      <c r="GT58" s="98"/>
      <c r="GW58" s="161"/>
      <c r="GX58" s="158"/>
      <c r="GY58" s="19"/>
      <c r="GZ58" s="19"/>
      <c r="HA58" s="98"/>
      <c r="HB58" s="19"/>
      <c r="HC58" s="19"/>
      <c r="HD58" s="98"/>
      <c r="HE58" s="19"/>
      <c r="HF58" s="19"/>
      <c r="HG58" s="98"/>
      <c r="HH58" s="19"/>
      <c r="HI58" s="19"/>
      <c r="HJ58" s="98"/>
      <c r="HK58" s="19"/>
      <c r="HL58" s="19"/>
      <c r="HM58" s="98"/>
      <c r="HN58" s="19"/>
      <c r="HO58" s="19"/>
      <c r="HP58" s="98"/>
      <c r="HS58" s="161"/>
      <c r="HT58" s="158"/>
      <c r="HU58" s="19"/>
      <c r="HV58" s="19"/>
      <c r="HW58" s="98"/>
      <c r="HX58" s="19"/>
      <c r="HY58" s="19"/>
      <c r="HZ58" s="98"/>
      <c r="IA58" s="19"/>
      <c r="IB58" s="19"/>
      <c r="IC58" s="98"/>
      <c r="ID58" s="19"/>
      <c r="IE58" s="19"/>
      <c r="IF58" s="98"/>
      <c r="IG58" s="19"/>
      <c r="IH58" s="19"/>
      <c r="II58" s="98"/>
      <c r="IJ58" s="19"/>
      <c r="IK58" s="19"/>
      <c r="IL58" s="98"/>
    </row>
    <row r="59" spans="7:246">
      <c r="G59" s="159"/>
      <c r="H59" s="160"/>
      <c r="I59" s="161"/>
      <c r="J59" s="161"/>
      <c r="K59" s="158"/>
      <c r="L59" s="161"/>
      <c r="M59" s="161"/>
      <c r="N59" s="158"/>
      <c r="O59" s="161"/>
      <c r="P59" s="161"/>
      <c r="Q59" s="158"/>
      <c r="R59" s="161"/>
      <c r="S59" s="161"/>
      <c r="T59" s="158"/>
      <c r="U59" s="161"/>
      <c r="V59" s="161"/>
      <c r="W59" s="158"/>
      <c r="X59" s="161"/>
      <c r="Y59" s="161"/>
      <c r="Z59" s="158"/>
      <c r="AA59" s="158"/>
      <c r="AC59" s="159"/>
      <c r="AD59" s="160"/>
      <c r="AE59" s="161"/>
      <c r="AF59" s="161"/>
      <c r="AG59" s="158"/>
      <c r="AH59" s="161"/>
      <c r="AI59" s="161"/>
      <c r="AJ59" s="158"/>
      <c r="AK59" s="161"/>
      <c r="AL59" s="161"/>
      <c r="AM59" s="158"/>
      <c r="AN59" s="161"/>
      <c r="AO59" s="161"/>
      <c r="AP59" s="158"/>
      <c r="AQ59" s="161"/>
      <c r="AR59" s="161"/>
      <c r="AS59" s="158"/>
      <c r="AT59" s="161"/>
      <c r="AU59" s="161"/>
      <c r="AV59" s="158"/>
      <c r="AW59" s="158"/>
      <c r="AY59" s="159"/>
      <c r="AZ59" s="160"/>
      <c r="BA59" s="161"/>
      <c r="BB59" s="161"/>
      <c r="BC59" s="158"/>
      <c r="BD59" s="161"/>
      <c r="BE59" s="161"/>
      <c r="BF59" s="158"/>
      <c r="BG59" s="161"/>
      <c r="BH59" s="161"/>
      <c r="BI59" s="158"/>
      <c r="BJ59" s="161"/>
      <c r="BK59" s="161"/>
      <c r="BL59" s="158"/>
      <c r="BM59" s="161"/>
      <c r="BN59" s="161"/>
      <c r="BO59" s="158"/>
      <c r="BP59" s="161"/>
      <c r="BQ59" s="159"/>
      <c r="BR59" s="158"/>
      <c r="BS59" s="158"/>
      <c r="BU59" s="159"/>
      <c r="BV59" s="160"/>
      <c r="BW59" s="161"/>
      <c r="BX59" s="161"/>
      <c r="BY59" s="158"/>
      <c r="BZ59" s="161"/>
      <c r="CA59" s="161"/>
      <c r="CB59" s="158"/>
      <c r="CC59" s="161"/>
      <c r="CD59" s="161"/>
      <c r="CE59" s="158"/>
      <c r="CF59" s="161"/>
      <c r="CG59" s="161"/>
      <c r="CH59" s="158"/>
      <c r="CI59" s="161"/>
      <c r="CJ59" s="161"/>
      <c r="CK59" s="158"/>
      <c r="CL59" s="161"/>
      <c r="CM59" s="161"/>
      <c r="CN59" s="158"/>
      <c r="CO59" s="158"/>
      <c r="CQ59" s="159"/>
      <c r="CR59" s="160"/>
      <c r="CS59" s="161"/>
      <c r="CT59" s="161"/>
      <c r="CU59" s="158"/>
      <c r="CV59" s="161"/>
      <c r="CW59" s="161"/>
      <c r="CX59" s="158"/>
      <c r="CY59" s="161"/>
      <c r="CZ59" s="161"/>
      <c r="DA59" s="158"/>
      <c r="DB59" s="161"/>
      <c r="DC59" s="161"/>
      <c r="DD59" s="158"/>
      <c r="DE59" s="161"/>
      <c r="DF59" s="161"/>
      <c r="DG59" s="158"/>
      <c r="DH59" s="161"/>
      <c r="DI59" s="161"/>
      <c r="DJ59" s="158"/>
      <c r="DK59" s="158"/>
      <c r="DM59" s="159"/>
      <c r="DN59" s="160"/>
      <c r="DO59" s="161"/>
      <c r="DP59" s="161"/>
      <c r="DQ59" s="158"/>
      <c r="DR59" s="161"/>
      <c r="DS59" s="161"/>
      <c r="DT59" s="158"/>
      <c r="DU59" s="161"/>
      <c r="DV59" s="161"/>
      <c r="DW59" s="158"/>
      <c r="DX59" s="161"/>
      <c r="DY59" s="161"/>
      <c r="DZ59" s="158"/>
      <c r="EA59" s="161"/>
      <c r="EB59" s="161"/>
      <c r="EC59" s="158"/>
      <c r="ED59" s="161"/>
      <c r="EE59" s="161"/>
      <c r="EF59" s="158"/>
      <c r="EG59" s="158"/>
      <c r="EI59" s="159"/>
      <c r="EJ59" s="160"/>
      <c r="EK59" s="161"/>
      <c r="EL59" s="161"/>
      <c r="EM59" s="158"/>
      <c r="EN59" s="161"/>
      <c r="EO59" s="161"/>
      <c r="EP59" s="158"/>
      <c r="EQ59" s="161"/>
      <c r="ER59" s="161"/>
      <c r="ES59" s="158"/>
      <c r="ET59" s="161"/>
      <c r="EU59" s="161"/>
      <c r="EV59" s="158"/>
      <c r="EW59" s="161"/>
      <c r="EX59" s="161"/>
      <c r="EY59" s="158"/>
      <c r="EZ59" s="161"/>
      <c r="FA59" s="161"/>
      <c r="FB59" s="158"/>
      <c r="FC59" s="158"/>
      <c r="FE59" s="159"/>
      <c r="FF59" s="160"/>
      <c r="FG59" s="161"/>
      <c r="FH59" s="161"/>
      <c r="FI59" s="158"/>
      <c r="FJ59" s="161"/>
      <c r="FK59" s="161"/>
      <c r="FL59" s="158"/>
      <c r="FM59" s="161"/>
      <c r="FN59" s="161"/>
      <c r="FO59" s="158"/>
      <c r="FP59" s="161"/>
      <c r="FQ59" s="161"/>
      <c r="FR59" s="158"/>
      <c r="FS59" s="161"/>
      <c r="FT59" s="161"/>
      <c r="FU59" s="158"/>
      <c r="FV59" s="161"/>
      <c r="FW59" s="161"/>
      <c r="FX59" s="158"/>
      <c r="GA59" s="159"/>
      <c r="GB59" s="160"/>
      <c r="GC59" s="161"/>
      <c r="GD59" s="161"/>
      <c r="GE59" s="158"/>
      <c r="GF59" s="161"/>
      <c r="GG59" s="161"/>
      <c r="GH59" s="158"/>
      <c r="GI59" s="161"/>
      <c r="GJ59" s="161"/>
      <c r="GK59" s="158"/>
      <c r="GL59" s="161"/>
      <c r="GM59" s="161"/>
      <c r="GN59" s="158"/>
      <c r="GO59" s="161"/>
      <c r="GP59" s="161"/>
      <c r="GQ59" s="158"/>
      <c r="GR59" s="161"/>
      <c r="GS59" s="161"/>
      <c r="GT59" s="158"/>
      <c r="GW59" s="159"/>
      <c r="GX59" s="160"/>
      <c r="GY59" s="161"/>
      <c r="GZ59" s="161"/>
      <c r="HA59" s="158"/>
      <c r="HB59" s="161"/>
      <c r="HC59" s="161"/>
      <c r="HD59" s="158"/>
      <c r="HE59" s="161"/>
      <c r="HF59" s="161"/>
      <c r="HG59" s="158"/>
      <c r="HH59" s="161"/>
      <c r="HI59" s="161"/>
      <c r="HJ59" s="158"/>
      <c r="HK59" s="161"/>
      <c r="HL59" s="161"/>
      <c r="HM59" s="158"/>
      <c r="HN59" s="161"/>
      <c r="HO59" s="161"/>
      <c r="HP59" s="158"/>
      <c r="HS59" s="159"/>
      <c r="HT59" s="160"/>
      <c r="HU59" s="161"/>
      <c r="HV59" s="161"/>
      <c r="HW59" s="158"/>
      <c r="HX59" s="161"/>
      <c r="HY59" s="161"/>
      <c r="HZ59" s="158"/>
      <c r="IA59" s="161"/>
      <c r="IB59" s="161"/>
      <c r="IC59" s="158"/>
      <c r="ID59" s="161"/>
      <c r="IE59" s="161"/>
      <c r="IF59" s="158"/>
      <c r="IG59" s="161"/>
      <c r="IH59" s="161"/>
      <c r="II59" s="158"/>
      <c r="IJ59" s="161"/>
      <c r="IK59" s="161"/>
      <c r="IL59" s="158"/>
    </row>
    <row r="60" spans="7:246">
      <c r="G60" s="161"/>
      <c r="H60" s="158"/>
      <c r="I60" s="19"/>
      <c r="J60" s="19"/>
      <c r="K60" s="98"/>
      <c r="L60" s="19"/>
      <c r="M60" s="19"/>
      <c r="N60" s="98"/>
      <c r="O60" s="19"/>
      <c r="P60" s="19"/>
      <c r="Q60" s="98"/>
      <c r="R60" s="19"/>
      <c r="S60" s="19"/>
      <c r="T60" s="98"/>
      <c r="U60" s="19"/>
      <c r="V60" s="19"/>
      <c r="W60" s="98"/>
      <c r="X60" s="19"/>
      <c r="Y60" s="19"/>
      <c r="Z60" s="98"/>
      <c r="AA60" s="98"/>
      <c r="AC60" s="161"/>
      <c r="AD60" s="158"/>
      <c r="AE60" s="19"/>
      <c r="AF60" s="19"/>
      <c r="AG60" s="98"/>
      <c r="AH60" s="19"/>
      <c r="AI60" s="19"/>
      <c r="AJ60" s="98"/>
      <c r="AK60" s="19"/>
      <c r="AL60" s="19"/>
      <c r="AM60" s="98"/>
      <c r="AN60" s="19"/>
      <c r="AO60" s="19"/>
      <c r="AP60" s="98"/>
      <c r="AQ60" s="19"/>
      <c r="AR60" s="19"/>
      <c r="AS60" s="98"/>
      <c r="AT60" s="19"/>
      <c r="AU60" s="19"/>
      <c r="AV60" s="98"/>
      <c r="AW60" s="98"/>
      <c r="AY60" s="161"/>
      <c r="AZ60" s="158"/>
      <c r="BA60" s="19"/>
      <c r="BB60" s="19"/>
      <c r="BC60" s="98"/>
      <c r="BD60" s="19"/>
      <c r="BE60" s="19"/>
      <c r="BF60" s="98"/>
      <c r="BG60" s="19"/>
      <c r="BH60" s="19"/>
      <c r="BI60" s="98"/>
      <c r="BJ60" s="19"/>
      <c r="BK60" s="19"/>
      <c r="BL60" s="98"/>
      <c r="BM60" s="19"/>
      <c r="BN60" s="19"/>
      <c r="BO60" s="98"/>
      <c r="BP60" s="19"/>
      <c r="BQ60" s="161"/>
      <c r="BR60" s="98"/>
      <c r="BS60" s="98"/>
      <c r="BU60" s="161"/>
      <c r="BV60" s="158"/>
      <c r="BW60" s="19"/>
      <c r="BX60" s="19"/>
      <c r="BY60" s="98"/>
      <c r="BZ60" s="19"/>
      <c r="CA60" s="19"/>
      <c r="CB60" s="98"/>
      <c r="CC60" s="19"/>
      <c r="CD60" s="19"/>
      <c r="CE60" s="98"/>
      <c r="CF60" s="19"/>
      <c r="CG60" s="19"/>
      <c r="CH60" s="98"/>
      <c r="CI60" s="19"/>
      <c r="CJ60" s="19"/>
      <c r="CK60" s="98"/>
      <c r="CL60" s="19"/>
      <c r="CM60" s="19"/>
      <c r="CN60" s="98"/>
      <c r="CO60" s="98"/>
      <c r="CQ60" s="161"/>
      <c r="CR60" s="158"/>
      <c r="CS60" s="19"/>
      <c r="CT60" s="19"/>
      <c r="CU60" s="98"/>
      <c r="CV60" s="19"/>
      <c r="CW60" s="19"/>
      <c r="CX60" s="98"/>
      <c r="CY60" s="19"/>
      <c r="CZ60" s="19"/>
      <c r="DA60" s="98"/>
      <c r="DB60" s="19"/>
      <c r="DC60" s="19"/>
      <c r="DD60" s="98"/>
      <c r="DE60" s="19"/>
      <c r="DF60" s="19"/>
      <c r="DG60" s="98"/>
      <c r="DH60" s="19"/>
      <c r="DI60" s="19"/>
      <c r="DJ60" s="98"/>
      <c r="DK60" s="98"/>
      <c r="DM60" s="161"/>
      <c r="DN60" s="158"/>
      <c r="DO60" s="19"/>
      <c r="DP60" s="19"/>
      <c r="DQ60" s="98"/>
      <c r="DR60" s="19"/>
      <c r="DS60" s="19"/>
      <c r="DT60" s="98"/>
      <c r="DU60" s="19"/>
      <c r="DV60" s="19"/>
      <c r="DW60" s="98"/>
      <c r="DX60" s="19"/>
      <c r="DY60" s="19"/>
      <c r="DZ60" s="98"/>
      <c r="EA60" s="19"/>
      <c r="EB60" s="19"/>
      <c r="EC60" s="98"/>
      <c r="ED60" s="19"/>
      <c r="EE60" s="19"/>
      <c r="EF60" s="98"/>
      <c r="EG60" s="98"/>
      <c r="EI60" s="161"/>
      <c r="EJ60" s="158"/>
      <c r="EK60" s="19"/>
      <c r="EL60" s="19"/>
      <c r="EM60" s="98"/>
      <c r="EN60" s="19"/>
      <c r="EO60" s="19"/>
      <c r="EP60" s="98"/>
      <c r="EQ60" s="19"/>
      <c r="ER60" s="19"/>
      <c r="ES60" s="98"/>
      <c r="ET60" s="19"/>
      <c r="EU60" s="19"/>
      <c r="EV60" s="98"/>
      <c r="EW60" s="19"/>
      <c r="EX60" s="19"/>
      <c r="EY60" s="98"/>
      <c r="EZ60" s="19"/>
      <c r="FA60" s="19"/>
      <c r="FB60" s="98"/>
      <c r="FC60" s="98"/>
      <c r="FE60" s="161"/>
      <c r="FF60" s="158"/>
      <c r="FG60" s="19"/>
      <c r="FH60" s="19"/>
      <c r="FI60" s="98"/>
      <c r="FJ60" s="19"/>
      <c r="FK60" s="19"/>
      <c r="FL60" s="98"/>
      <c r="FM60" s="19"/>
      <c r="FN60" s="19"/>
      <c r="FO60" s="98"/>
      <c r="FP60" s="19"/>
      <c r="FQ60" s="19"/>
      <c r="FR60" s="98"/>
      <c r="FS60" s="19"/>
      <c r="FT60" s="19"/>
      <c r="FU60" s="98"/>
      <c r="FV60" s="19"/>
      <c r="FW60" s="19"/>
      <c r="FX60" s="98"/>
      <c r="GA60" s="161"/>
      <c r="GB60" s="158"/>
      <c r="GC60" s="19"/>
      <c r="GD60" s="19"/>
      <c r="GE60" s="98"/>
      <c r="GF60" s="19"/>
      <c r="GG60" s="19"/>
      <c r="GH60" s="98"/>
      <c r="GI60" s="19"/>
      <c r="GJ60" s="19"/>
      <c r="GK60" s="98"/>
      <c r="GL60" s="19"/>
      <c r="GM60" s="19"/>
      <c r="GN60" s="98"/>
      <c r="GO60" s="19"/>
      <c r="GP60" s="19"/>
      <c r="GQ60" s="98"/>
      <c r="GR60" s="19"/>
      <c r="GS60" s="19"/>
      <c r="GT60" s="98"/>
      <c r="GW60" s="161"/>
      <c r="GX60" s="158"/>
      <c r="GY60" s="19"/>
      <c r="GZ60" s="19"/>
      <c r="HA60" s="98"/>
      <c r="HB60" s="19"/>
      <c r="HC60" s="19"/>
      <c r="HD60" s="98"/>
      <c r="HE60" s="19"/>
      <c r="HF60" s="19"/>
      <c r="HG60" s="98"/>
      <c r="HH60" s="19"/>
      <c r="HI60" s="19"/>
      <c r="HJ60" s="98"/>
      <c r="HK60" s="19"/>
      <c r="HL60" s="19"/>
      <c r="HM60" s="98"/>
      <c r="HN60" s="19"/>
      <c r="HO60" s="19"/>
      <c r="HP60" s="98"/>
      <c r="HS60" s="161"/>
      <c r="HT60" s="158"/>
      <c r="HU60" s="19"/>
      <c r="HV60" s="19"/>
      <c r="HW60" s="98"/>
      <c r="HX60" s="19"/>
      <c r="HY60" s="19"/>
      <c r="HZ60" s="98"/>
      <c r="IA60" s="19"/>
      <c r="IB60" s="19"/>
      <c r="IC60" s="98"/>
      <c r="ID60" s="19"/>
      <c r="IE60" s="19"/>
      <c r="IF60" s="98"/>
      <c r="IG60" s="19"/>
      <c r="IH60" s="19"/>
      <c r="II60" s="98"/>
      <c r="IJ60" s="19"/>
      <c r="IK60" s="19"/>
      <c r="IL60" s="98"/>
    </row>
    <row r="61" spans="7:246">
      <c r="G61" s="159"/>
      <c r="H61" s="160"/>
      <c r="I61" s="161"/>
      <c r="J61" s="161"/>
      <c r="K61" s="158"/>
      <c r="L61" s="161"/>
      <c r="M61" s="161"/>
      <c r="N61" s="158"/>
      <c r="O61" s="161"/>
      <c r="P61" s="161"/>
      <c r="Q61" s="158"/>
      <c r="R61" s="161"/>
      <c r="S61" s="161"/>
      <c r="T61" s="158"/>
      <c r="U61" s="161"/>
      <c r="V61" s="161"/>
      <c r="W61" s="158"/>
      <c r="X61" s="161"/>
      <c r="Y61" s="161"/>
      <c r="Z61" s="158"/>
      <c r="AA61" s="158"/>
      <c r="AC61" s="159"/>
      <c r="AD61" s="160"/>
      <c r="AE61" s="161"/>
      <c r="AF61" s="161"/>
      <c r="AG61" s="158"/>
      <c r="AH61" s="161"/>
      <c r="AI61" s="161"/>
      <c r="AJ61" s="158"/>
      <c r="AK61" s="161"/>
      <c r="AL61" s="161"/>
      <c r="AM61" s="158"/>
      <c r="AN61" s="161"/>
      <c r="AO61" s="161"/>
      <c r="AP61" s="158"/>
      <c r="AQ61" s="161"/>
      <c r="AR61" s="161"/>
      <c r="AS61" s="158"/>
      <c r="AT61" s="161"/>
      <c r="AU61" s="161"/>
      <c r="AV61" s="158"/>
      <c r="AW61" s="158"/>
      <c r="AY61" s="159"/>
      <c r="AZ61" s="160"/>
      <c r="BA61" s="161"/>
      <c r="BB61" s="161"/>
      <c r="BC61" s="158"/>
      <c r="BD61" s="161"/>
      <c r="BE61" s="161"/>
      <c r="BF61" s="158"/>
      <c r="BG61" s="161"/>
      <c r="BH61" s="161"/>
      <c r="BI61" s="158"/>
      <c r="BJ61" s="161"/>
      <c r="BK61" s="161"/>
      <c r="BL61" s="158"/>
      <c r="BM61" s="161"/>
      <c r="BN61" s="161"/>
      <c r="BO61" s="158"/>
      <c r="BP61" s="161"/>
      <c r="BQ61" s="159"/>
      <c r="BR61" s="158"/>
      <c r="BS61" s="158"/>
      <c r="BU61" s="159"/>
      <c r="BV61" s="160"/>
      <c r="BW61" s="161"/>
      <c r="BX61" s="161"/>
      <c r="BY61" s="158"/>
      <c r="BZ61" s="161"/>
      <c r="CA61" s="161"/>
      <c r="CB61" s="158"/>
      <c r="CC61" s="161"/>
      <c r="CD61" s="161"/>
      <c r="CE61" s="158"/>
      <c r="CF61" s="161"/>
      <c r="CG61" s="161"/>
      <c r="CH61" s="158"/>
      <c r="CI61" s="161"/>
      <c r="CJ61" s="161"/>
      <c r="CK61" s="158"/>
      <c r="CL61" s="161"/>
      <c r="CM61" s="161"/>
      <c r="CN61" s="158"/>
      <c r="CO61" s="158"/>
      <c r="CQ61" s="159"/>
      <c r="CR61" s="160"/>
      <c r="CS61" s="161"/>
      <c r="CT61" s="161"/>
      <c r="CU61" s="158"/>
      <c r="CV61" s="161"/>
      <c r="CW61" s="161"/>
      <c r="CX61" s="158"/>
      <c r="CY61" s="161"/>
      <c r="CZ61" s="161"/>
      <c r="DA61" s="158"/>
      <c r="DB61" s="161"/>
      <c r="DC61" s="161"/>
      <c r="DD61" s="158"/>
      <c r="DE61" s="161"/>
      <c r="DF61" s="161"/>
      <c r="DG61" s="158"/>
      <c r="DH61" s="161"/>
      <c r="DI61" s="161"/>
      <c r="DJ61" s="158"/>
      <c r="DK61" s="158"/>
      <c r="DM61" s="159"/>
      <c r="DN61" s="160"/>
      <c r="DO61" s="161"/>
      <c r="DP61" s="161"/>
      <c r="DQ61" s="158"/>
      <c r="DR61" s="161"/>
      <c r="DS61" s="161"/>
      <c r="DT61" s="158"/>
      <c r="DU61" s="161"/>
      <c r="DV61" s="161"/>
      <c r="DW61" s="158"/>
      <c r="DX61" s="161"/>
      <c r="DY61" s="161"/>
      <c r="DZ61" s="158"/>
      <c r="EA61" s="161"/>
      <c r="EB61" s="161"/>
      <c r="EC61" s="158"/>
      <c r="ED61" s="161"/>
      <c r="EE61" s="161"/>
      <c r="EF61" s="158"/>
      <c r="EG61" s="158"/>
      <c r="EI61" s="159"/>
      <c r="EJ61" s="160"/>
      <c r="EK61" s="161"/>
      <c r="EL61" s="161"/>
      <c r="EM61" s="158"/>
      <c r="EN61" s="161"/>
      <c r="EO61" s="161"/>
      <c r="EP61" s="158"/>
      <c r="EQ61" s="161"/>
      <c r="ER61" s="161"/>
      <c r="ES61" s="158"/>
      <c r="ET61" s="161"/>
      <c r="EU61" s="161"/>
      <c r="EV61" s="158"/>
      <c r="EW61" s="161"/>
      <c r="EX61" s="161"/>
      <c r="EY61" s="158"/>
      <c r="EZ61" s="161"/>
      <c r="FA61" s="161"/>
      <c r="FB61" s="158"/>
      <c r="FC61" s="158"/>
      <c r="FE61" s="159"/>
      <c r="FF61" s="160"/>
      <c r="FG61" s="161"/>
      <c r="FH61" s="161"/>
      <c r="FI61" s="158"/>
      <c r="FJ61" s="161"/>
      <c r="FK61" s="161"/>
      <c r="FL61" s="158"/>
      <c r="FM61" s="161"/>
      <c r="FN61" s="161"/>
      <c r="FO61" s="158"/>
      <c r="FP61" s="161"/>
      <c r="FQ61" s="161"/>
      <c r="FR61" s="158"/>
      <c r="FS61" s="161"/>
      <c r="FT61" s="161"/>
      <c r="FU61" s="158"/>
      <c r="FV61" s="161"/>
      <c r="FW61" s="161"/>
      <c r="FX61" s="158"/>
      <c r="GA61" s="159"/>
      <c r="GB61" s="160"/>
      <c r="GC61" s="161"/>
      <c r="GD61" s="161"/>
      <c r="GE61" s="158"/>
      <c r="GF61" s="161"/>
      <c r="GG61" s="161"/>
      <c r="GH61" s="158"/>
      <c r="GI61" s="161"/>
      <c r="GJ61" s="161"/>
      <c r="GK61" s="158"/>
      <c r="GL61" s="161"/>
      <c r="GM61" s="161"/>
      <c r="GN61" s="158"/>
      <c r="GO61" s="161"/>
      <c r="GP61" s="161"/>
      <c r="GQ61" s="158"/>
      <c r="GR61" s="161"/>
      <c r="GS61" s="161"/>
      <c r="GT61" s="158"/>
      <c r="GW61" s="159"/>
      <c r="GX61" s="160"/>
      <c r="GY61" s="161"/>
      <c r="GZ61" s="161"/>
      <c r="HA61" s="158"/>
      <c r="HB61" s="161"/>
      <c r="HC61" s="161"/>
      <c r="HD61" s="158"/>
      <c r="HE61" s="161"/>
      <c r="HF61" s="161"/>
      <c r="HG61" s="158"/>
      <c r="HH61" s="161"/>
      <c r="HI61" s="161"/>
      <c r="HJ61" s="158"/>
      <c r="HK61" s="161"/>
      <c r="HL61" s="161"/>
      <c r="HM61" s="158"/>
      <c r="HN61" s="161"/>
      <c r="HO61" s="161"/>
      <c r="HP61" s="158"/>
      <c r="HS61" s="159"/>
      <c r="HT61" s="160"/>
      <c r="HU61" s="161"/>
      <c r="HV61" s="161"/>
      <c r="HW61" s="158"/>
      <c r="HX61" s="161"/>
      <c r="HY61" s="161"/>
      <c r="HZ61" s="158"/>
      <c r="IA61" s="161"/>
      <c r="IB61" s="161"/>
      <c r="IC61" s="158"/>
      <c r="ID61" s="161"/>
      <c r="IE61" s="161"/>
      <c r="IF61" s="158"/>
      <c r="IG61" s="161"/>
      <c r="IH61" s="161"/>
      <c r="II61" s="158"/>
      <c r="IJ61" s="161"/>
      <c r="IK61" s="161"/>
      <c r="IL61" s="158"/>
    </row>
    <row r="62" spans="7:246">
      <c r="G62" s="161"/>
      <c r="H62" s="158"/>
      <c r="I62" s="19"/>
      <c r="J62" s="19"/>
      <c r="K62" s="98"/>
      <c r="L62" s="19"/>
      <c r="M62" s="19"/>
      <c r="N62" s="98"/>
      <c r="O62" s="19"/>
      <c r="P62" s="19"/>
      <c r="Q62" s="98"/>
      <c r="R62" s="19"/>
      <c r="S62" s="19"/>
      <c r="T62" s="98"/>
      <c r="U62" s="19"/>
      <c r="V62" s="19"/>
      <c r="W62" s="98"/>
      <c r="X62" s="19"/>
      <c r="Y62" s="19"/>
      <c r="Z62" s="98"/>
      <c r="AA62" s="98"/>
      <c r="AC62" s="161"/>
      <c r="AD62" s="158"/>
      <c r="AE62" s="19"/>
      <c r="AF62" s="19"/>
      <c r="AG62" s="98"/>
      <c r="AH62" s="19"/>
      <c r="AI62" s="19"/>
      <c r="AJ62" s="98"/>
      <c r="AK62" s="19"/>
      <c r="AL62" s="19"/>
      <c r="AM62" s="98"/>
      <c r="AN62" s="19"/>
      <c r="AO62" s="19"/>
      <c r="AP62" s="98"/>
      <c r="AQ62" s="19"/>
      <c r="AR62" s="19"/>
      <c r="AS62" s="98"/>
      <c r="AT62" s="19"/>
      <c r="AU62" s="19"/>
      <c r="AV62" s="98"/>
      <c r="AW62" s="98"/>
      <c r="AY62" s="161"/>
      <c r="AZ62" s="158"/>
      <c r="BA62" s="19"/>
      <c r="BB62" s="19"/>
      <c r="BC62" s="98"/>
      <c r="BD62" s="19"/>
      <c r="BE62" s="19"/>
      <c r="BF62" s="98"/>
      <c r="BG62" s="19"/>
      <c r="BH62" s="19"/>
      <c r="BI62" s="98"/>
      <c r="BJ62" s="19"/>
      <c r="BK62" s="19"/>
      <c r="BL62" s="98"/>
      <c r="BM62" s="19"/>
      <c r="BN62" s="19"/>
      <c r="BO62" s="98"/>
      <c r="BP62" s="19"/>
      <c r="BQ62" s="161"/>
      <c r="BR62" s="98"/>
      <c r="BS62" s="98"/>
      <c r="BU62" s="161"/>
      <c r="BV62" s="158"/>
      <c r="BW62" s="19"/>
      <c r="BX62" s="19"/>
      <c r="BY62" s="98"/>
      <c r="BZ62" s="19"/>
      <c r="CA62" s="19"/>
      <c r="CB62" s="98"/>
      <c r="CC62" s="19"/>
      <c r="CD62" s="19"/>
      <c r="CE62" s="98"/>
      <c r="CF62" s="19"/>
      <c r="CG62" s="19"/>
      <c r="CH62" s="98"/>
      <c r="CI62" s="19"/>
      <c r="CJ62" s="19"/>
      <c r="CK62" s="98"/>
      <c r="CL62" s="19"/>
      <c r="CM62" s="19"/>
      <c r="CN62" s="98"/>
      <c r="CO62" s="98"/>
      <c r="CQ62" s="161"/>
      <c r="CR62" s="158"/>
      <c r="CS62" s="19"/>
      <c r="CT62" s="19"/>
      <c r="CU62" s="98"/>
      <c r="CV62" s="19"/>
      <c r="CW62" s="19"/>
      <c r="CX62" s="98"/>
      <c r="CY62" s="19"/>
      <c r="CZ62" s="19"/>
      <c r="DA62" s="98"/>
      <c r="DB62" s="19"/>
      <c r="DC62" s="19"/>
      <c r="DD62" s="98"/>
      <c r="DE62" s="19"/>
      <c r="DF62" s="19"/>
      <c r="DG62" s="98"/>
      <c r="DH62" s="19"/>
      <c r="DI62" s="19"/>
      <c r="DJ62" s="98"/>
      <c r="DK62" s="98"/>
      <c r="DM62" s="161"/>
      <c r="DN62" s="158"/>
      <c r="DO62" s="19"/>
      <c r="DP62" s="19"/>
      <c r="DQ62" s="98"/>
      <c r="DR62" s="19"/>
      <c r="DS62" s="19"/>
      <c r="DT62" s="98"/>
      <c r="DU62" s="19"/>
      <c r="DV62" s="19"/>
      <c r="DW62" s="98"/>
      <c r="DX62" s="19"/>
      <c r="DY62" s="19"/>
      <c r="DZ62" s="98"/>
      <c r="EA62" s="19"/>
      <c r="EB62" s="19"/>
      <c r="EC62" s="98"/>
      <c r="ED62" s="19"/>
      <c r="EE62" s="19"/>
      <c r="EF62" s="98"/>
      <c r="EG62" s="98"/>
      <c r="EI62" s="161"/>
      <c r="EJ62" s="158"/>
      <c r="EK62" s="19"/>
      <c r="EL62" s="19"/>
      <c r="EM62" s="98"/>
      <c r="EN62" s="19"/>
      <c r="EO62" s="19"/>
      <c r="EP62" s="98"/>
      <c r="EQ62" s="19"/>
      <c r="ER62" s="19"/>
      <c r="ES62" s="98"/>
      <c r="ET62" s="19"/>
      <c r="EU62" s="19"/>
      <c r="EV62" s="98"/>
      <c r="EW62" s="19"/>
      <c r="EX62" s="19"/>
      <c r="EY62" s="98"/>
      <c r="EZ62" s="19"/>
      <c r="FA62" s="19"/>
      <c r="FB62" s="98"/>
      <c r="FC62" s="98"/>
      <c r="FE62" s="161"/>
      <c r="FF62" s="158"/>
      <c r="FG62" s="19"/>
      <c r="FH62" s="19"/>
      <c r="FI62" s="98"/>
      <c r="FJ62" s="19"/>
      <c r="FK62" s="19"/>
      <c r="FL62" s="98"/>
      <c r="FM62" s="19"/>
      <c r="FN62" s="19"/>
      <c r="FO62" s="98"/>
      <c r="FP62" s="19"/>
      <c r="FQ62" s="19"/>
      <c r="FR62" s="98"/>
      <c r="FS62" s="19"/>
      <c r="FT62" s="19"/>
      <c r="FU62" s="98"/>
      <c r="FV62" s="19"/>
      <c r="FW62" s="19"/>
      <c r="FX62" s="98"/>
      <c r="GA62" s="161"/>
      <c r="GB62" s="158"/>
      <c r="GC62" s="19"/>
      <c r="GD62" s="19"/>
      <c r="GE62" s="98"/>
      <c r="GF62" s="19"/>
      <c r="GG62" s="19"/>
      <c r="GH62" s="98"/>
      <c r="GI62" s="19"/>
      <c r="GJ62" s="19"/>
      <c r="GK62" s="98"/>
      <c r="GL62" s="19"/>
      <c r="GM62" s="19"/>
      <c r="GN62" s="98"/>
      <c r="GO62" s="19"/>
      <c r="GP62" s="19"/>
      <c r="GQ62" s="98"/>
      <c r="GR62" s="19"/>
      <c r="GS62" s="19"/>
      <c r="GT62" s="98"/>
      <c r="GW62" s="161"/>
      <c r="GX62" s="158"/>
      <c r="GY62" s="19"/>
      <c r="GZ62" s="19"/>
      <c r="HA62" s="98"/>
      <c r="HB62" s="19"/>
      <c r="HC62" s="19"/>
      <c r="HD62" s="98"/>
      <c r="HE62" s="19"/>
      <c r="HF62" s="19"/>
      <c r="HG62" s="98"/>
      <c r="HH62" s="19"/>
      <c r="HI62" s="19"/>
      <c r="HJ62" s="98"/>
      <c r="HK62" s="19"/>
      <c r="HL62" s="19"/>
      <c r="HM62" s="98"/>
      <c r="HN62" s="19"/>
      <c r="HO62" s="19"/>
      <c r="HP62" s="98"/>
      <c r="HS62" s="161"/>
      <c r="HT62" s="158"/>
      <c r="HU62" s="19"/>
      <c r="HV62" s="19"/>
      <c r="HW62" s="98"/>
      <c r="HX62" s="19"/>
      <c r="HY62" s="19"/>
      <c r="HZ62" s="98"/>
      <c r="IA62" s="19"/>
      <c r="IB62" s="19"/>
      <c r="IC62" s="98"/>
      <c r="ID62" s="19"/>
      <c r="IE62" s="19"/>
      <c r="IF62" s="98"/>
      <c r="IG62" s="19"/>
      <c r="IH62" s="19"/>
      <c r="II62" s="98"/>
      <c r="IJ62" s="19"/>
      <c r="IK62" s="19"/>
      <c r="IL62" s="98"/>
    </row>
    <row r="63" spans="7:246">
      <c r="G63" s="159"/>
      <c r="H63" s="160"/>
      <c r="I63" s="161"/>
      <c r="J63" s="161"/>
      <c r="K63" s="158"/>
      <c r="L63" s="161"/>
      <c r="M63" s="161"/>
      <c r="N63" s="158"/>
      <c r="O63" s="161"/>
      <c r="P63" s="161"/>
      <c r="Q63" s="158"/>
      <c r="R63" s="161"/>
      <c r="S63" s="161"/>
      <c r="T63" s="158"/>
      <c r="U63" s="161"/>
      <c r="V63" s="161"/>
      <c r="W63" s="158"/>
      <c r="X63" s="161"/>
      <c r="Y63" s="161"/>
      <c r="Z63" s="158"/>
      <c r="AA63" s="158"/>
      <c r="AC63" s="159"/>
      <c r="AD63" s="160"/>
      <c r="AE63" s="161"/>
      <c r="AF63" s="161"/>
      <c r="AG63" s="158"/>
      <c r="AH63" s="161"/>
      <c r="AI63" s="161"/>
      <c r="AJ63" s="158"/>
      <c r="AK63" s="161"/>
      <c r="AL63" s="161"/>
      <c r="AM63" s="158"/>
      <c r="AN63" s="161"/>
      <c r="AO63" s="161"/>
      <c r="AP63" s="158"/>
      <c r="AQ63" s="161"/>
      <c r="AR63" s="161"/>
      <c r="AS63" s="158"/>
      <c r="AT63" s="161"/>
      <c r="AU63" s="161"/>
      <c r="AV63" s="158"/>
      <c r="AW63" s="158"/>
      <c r="AY63" s="159"/>
      <c r="AZ63" s="160"/>
      <c r="BA63" s="161"/>
      <c r="BB63" s="161"/>
      <c r="BC63" s="158"/>
      <c r="BD63" s="161"/>
      <c r="BE63" s="161"/>
      <c r="BF63" s="158"/>
      <c r="BG63" s="161"/>
      <c r="BH63" s="161"/>
      <c r="BI63" s="158"/>
      <c r="BJ63" s="161"/>
      <c r="BK63" s="161"/>
      <c r="BL63" s="158"/>
      <c r="BM63" s="161"/>
      <c r="BN63" s="161"/>
      <c r="BO63" s="158"/>
      <c r="BP63" s="161"/>
      <c r="BQ63" s="159"/>
      <c r="BR63" s="158"/>
      <c r="BS63" s="158"/>
      <c r="BU63" s="159"/>
      <c r="BV63" s="160"/>
      <c r="BW63" s="161"/>
      <c r="BX63" s="161"/>
      <c r="BY63" s="158"/>
      <c r="BZ63" s="161"/>
      <c r="CA63" s="161"/>
      <c r="CB63" s="158"/>
      <c r="CC63" s="161"/>
      <c r="CD63" s="161"/>
      <c r="CE63" s="158"/>
      <c r="CF63" s="161"/>
      <c r="CG63" s="161"/>
      <c r="CH63" s="158"/>
      <c r="CI63" s="161"/>
      <c r="CJ63" s="161"/>
      <c r="CK63" s="158"/>
      <c r="CL63" s="161"/>
      <c r="CM63" s="161"/>
      <c r="CN63" s="158"/>
      <c r="CO63" s="158"/>
      <c r="CQ63" s="159"/>
      <c r="CR63" s="160"/>
      <c r="CS63" s="161"/>
      <c r="CT63" s="161"/>
      <c r="CU63" s="158"/>
      <c r="CV63" s="161"/>
      <c r="CW63" s="161"/>
      <c r="CX63" s="158"/>
      <c r="CY63" s="161"/>
      <c r="CZ63" s="161"/>
      <c r="DA63" s="158"/>
      <c r="DB63" s="161"/>
      <c r="DC63" s="161"/>
      <c r="DD63" s="158"/>
      <c r="DE63" s="161"/>
      <c r="DF63" s="161"/>
      <c r="DG63" s="158"/>
      <c r="DH63" s="161"/>
      <c r="DI63" s="161"/>
      <c r="DJ63" s="158"/>
      <c r="DK63" s="158"/>
      <c r="DM63" s="159"/>
      <c r="DN63" s="160"/>
      <c r="DO63" s="161"/>
      <c r="DP63" s="161"/>
      <c r="DQ63" s="158"/>
      <c r="DR63" s="161"/>
      <c r="DS63" s="161"/>
      <c r="DT63" s="158"/>
      <c r="DU63" s="161"/>
      <c r="DV63" s="161"/>
      <c r="DW63" s="158"/>
      <c r="DX63" s="161"/>
      <c r="DY63" s="161"/>
      <c r="DZ63" s="158"/>
      <c r="EA63" s="161"/>
      <c r="EB63" s="161"/>
      <c r="EC63" s="158"/>
      <c r="ED63" s="161"/>
      <c r="EE63" s="161"/>
      <c r="EF63" s="158"/>
      <c r="EG63" s="158"/>
      <c r="EI63" s="159"/>
      <c r="EJ63" s="160"/>
      <c r="EK63" s="161"/>
      <c r="EL63" s="161"/>
      <c r="EM63" s="158"/>
      <c r="EN63" s="161"/>
      <c r="EO63" s="161"/>
      <c r="EP63" s="158"/>
      <c r="EQ63" s="161"/>
      <c r="ER63" s="161"/>
      <c r="ES63" s="158"/>
      <c r="ET63" s="161"/>
      <c r="EU63" s="161"/>
      <c r="EV63" s="158"/>
      <c r="EW63" s="161"/>
      <c r="EX63" s="161"/>
      <c r="EY63" s="158"/>
      <c r="EZ63" s="161"/>
      <c r="FA63" s="161"/>
      <c r="FB63" s="158"/>
      <c r="FC63" s="158"/>
      <c r="FE63" s="159"/>
      <c r="FF63" s="160"/>
      <c r="FG63" s="161"/>
      <c r="FH63" s="161"/>
      <c r="FI63" s="158"/>
      <c r="FJ63" s="161"/>
      <c r="FK63" s="161"/>
      <c r="FL63" s="158"/>
      <c r="FM63" s="161"/>
      <c r="FN63" s="161"/>
      <c r="FO63" s="158"/>
      <c r="FP63" s="161"/>
      <c r="FQ63" s="161"/>
      <c r="FR63" s="158"/>
      <c r="FS63" s="161"/>
      <c r="FT63" s="161"/>
      <c r="FU63" s="158"/>
      <c r="FV63" s="161"/>
      <c r="FW63" s="161"/>
      <c r="FX63" s="158"/>
      <c r="GA63" s="159"/>
      <c r="GB63" s="160"/>
      <c r="GC63" s="161"/>
      <c r="GD63" s="161"/>
      <c r="GE63" s="158"/>
      <c r="GF63" s="161"/>
      <c r="GG63" s="161"/>
      <c r="GH63" s="158"/>
      <c r="GI63" s="161"/>
      <c r="GJ63" s="161"/>
      <c r="GK63" s="158"/>
      <c r="GL63" s="161"/>
      <c r="GM63" s="161"/>
      <c r="GN63" s="158"/>
      <c r="GO63" s="161"/>
      <c r="GP63" s="161"/>
      <c r="GQ63" s="158"/>
      <c r="GR63" s="161"/>
      <c r="GS63" s="161"/>
      <c r="GT63" s="158"/>
      <c r="GW63" s="159"/>
      <c r="GX63" s="160"/>
      <c r="GY63" s="161"/>
      <c r="GZ63" s="161"/>
      <c r="HA63" s="158"/>
      <c r="HB63" s="161"/>
      <c r="HC63" s="161"/>
      <c r="HD63" s="158"/>
      <c r="HE63" s="161"/>
      <c r="HF63" s="161"/>
      <c r="HG63" s="158"/>
      <c r="HH63" s="161"/>
      <c r="HI63" s="161"/>
      <c r="HJ63" s="158"/>
      <c r="HK63" s="161"/>
      <c r="HL63" s="161"/>
      <c r="HM63" s="158"/>
      <c r="HN63" s="161"/>
      <c r="HO63" s="161"/>
      <c r="HP63" s="158"/>
      <c r="HS63" s="159"/>
      <c r="HT63" s="160"/>
      <c r="HU63" s="161"/>
      <c r="HV63" s="161"/>
      <c r="HW63" s="158"/>
      <c r="HX63" s="161"/>
      <c r="HY63" s="161"/>
      <c r="HZ63" s="158"/>
      <c r="IA63" s="161"/>
      <c r="IB63" s="161"/>
      <c r="IC63" s="158"/>
      <c r="ID63" s="161"/>
      <c r="IE63" s="161"/>
      <c r="IF63" s="158"/>
      <c r="IG63" s="161"/>
      <c r="IH63" s="161"/>
      <c r="II63" s="158"/>
      <c r="IJ63" s="161"/>
      <c r="IK63" s="161"/>
      <c r="IL63" s="158"/>
    </row>
    <row r="64" spans="7:246">
      <c r="G64" s="161"/>
      <c r="H64" s="158"/>
      <c r="I64" s="19"/>
      <c r="J64" s="19"/>
      <c r="K64" s="98"/>
      <c r="L64" s="19"/>
      <c r="M64" s="19"/>
      <c r="N64" s="98"/>
      <c r="O64" s="19"/>
      <c r="P64" s="19"/>
      <c r="Q64" s="98"/>
      <c r="R64" s="19"/>
      <c r="S64" s="19"/>
      <c r="T64" s="98"/>
      <c r="U64" s="19"/>
      <c r="V64" s="19"/>
      <c r="W64" s="98"/>
      <c r="X64" s="19"/>
      <c r="Y64" s="19"/>
      <c r="Z64" s="98"/>
      <c r="AA64" s="98"/>
      <c r="AC64" s="161"/>
      <c r="AD64" s="158"/>
      <c r="AE64" s="19"/>
      <c r="AF64" s="19"/>
      <c r="AG64" s="98"/>
      <c r="AH64" s="19"/>
      <c r="AI64" s="19"/>
      <c r="AJ64" s="98"/>
      <c r="AK64" s="19"/>
      <c r="AL64" s="19"/>
      <c r="AM64" s="98"/>
      <c r="AN64" s="19"/>
      <c r="AO64" s="19"/>
      <c r="AP64" s="98"/>
      <c r="AQ64" s="19"/>
      <c r="AR64" s="19"/>
      <c r="AS64" s="98"/>
      <c r="AT64" s="19"/>
      <c r="AU64" s="19"/>
      <c r="AV64" s="98"/>
      <c r="AW64" s="98"/>
      <c r="AY64" s="161"/>
      <c r="AZ64" s="158"/>
      <c r="BA64" s="19"/>
      <c r="BB64" s="19"/>
      <c r="BC64" s="98"/>
      <c r="BD64" s="19"/>
      <c r="BE64" s="19"/>
      <c r="BF64" s="98"/>
      <c r="BG64" s="19"/>
      <c r="BH64" s="19"/>
      <c r="BI64" s="98"/>
      <c r="BJ64" s="19"/>
      <c r="BK64" s="19"/>
      <c r="BL64" s="98"/>
      <c r="BM64" s="19"/>
      <c r="BN64" s="19"/>
      <c r="BO64" s="98"/>
      <c r="BP64" s="19"/>
      <c r="BQ64" s="161"/>
      <c r="BR64" s="98"/>
      <c r="BS64" s="98"/>
      <c r="BU64" s="161"/>
      <c r="BV64" s="158"/>
      <c r="BW64" s="19"/>
      <c r="BX64" s="19"/>
      <c r="BY64" s="98"/>
      <c r="BZ64" s="19"/>
      <c r="CA64" s="19"/>
      <c r="CB64" s="98"/>
      <c r="CC64" s="19"/>
      <c r="CD64" s="19"/>
      <c r="CE64" s="98"/>
      <c r="CF64" s="19"/>
      <c r="CG64" s="19"/>
      <c r="CH64" s="98"/>
      <c r="CI64" s="19"/>
      <c r="CJ64" s="19"/>
      <c r="CK64" s="98"/>
      <c r="CL64" s="19"/>
      <c r="CM64" s="19"/>
      <c r="CN64" s="98"/>
      <c r="CO64" s="98"/>
      <c r="CQ64" s="161"/>
      <c r="CR64" s="158"/>
      <c r="CS64" s="19"/>
      <c r="CT64" s="19"/>
      <c r="CU64" s="98"/>
      <c r="CV64" s="19"/>
      <c r="CW64" s="19"/>
      <c r="CX64" s="98"/>
      <c r="CY64" s="19"/>
      <c r="CZ64" s="19"/>
      <c r="DA64" s="98"/>
      <c r="DB64" s="19"/>
      <c r="DC64" s="19"/>
      <c r="DD64" s="98"/>
      <c r="DE64" s="19"/>
      <c r="DF64" s="19"/>
      <c r="DG64" s="98"/>
      <c r="DH64" s="19"/>
      <c r="DI64" s="19"/>
      <c r="DJ64" s="98"/>
      <c r="DK64" s="98"/>
      <c r="DM64" s="161"/>
      <c r="DN64" s="158"/>
      <c r="DO64" s="19"/>
      <c r="DP64" s="19"/>
      <c r="DQ64" s="98"/>
      <c r="DR64" s="19"/>
      <c r="DS64" s="19"/>
      <c r="DT64" s="98"/>
      <c r="DU64" s="19"/>
      <c r="DV64" s="19"/>
      <c r="DW64" s="98"/>
      <c r="DX64" s="19"/>
      <c r="DY64" s="19"/>
      <c r="DZ64" s="98"/>
      <c r="EA64" s="19"/>
      <c r="EB64" s="19"/>
      <c r="EC64" s="98"/>
      <c r="ED64" s="19"/>
      <c r="EE64" s="19"/>
      <c r="EF64" s="98"/>
      <c r="EG64" s="98"/>
      <c r="EI64" s="161"/>
      <c r="EJ64" s="158"/>
      <c r="EK64" s="19"/>
      <c r="EL64" s="19"/>
      <c r="EM64" s="98"/>
      <c r="EN64" s="19"/>
      <c r="EO64" s="19"/>
      <c r="EP64" s="98"/>
      <c r="EQ64" s="19"/>
      <c r="ER64" s="19"/>
      <c r="ES64" s="98"/>
      <c r="ET64" s="19"/>
      <c r="EU64" s="19"/>
      <c r="EV64" s="98"/>
      <c r="EW64" s="19"/>
      <c r="EX64" s="19"/>
      <c r="EY64" s="98"/>
      <c r="EZ64" s="19"/>
      <c r="FA64" s="19"/>
      <c r="FB64" s="98"/>
      <c r="FC64" s="98"/>
      <c r="FE64" s="161"/>
      <c r="FF64" s="158"/>
      <c r="FG64" s="19"/>
      <c r="FH64" s="19"/>
      <c r="FI64" s="98"/>
      <c r="FJ64" s="19"/>
      <c r="FK64" s="19"/>
      <c r="FL64" s="98"/>
      <c r="FM64" s="19"/>
      <c r="FN64" s="19"/>
      <c r="FO64" s="98"/>
      <c r="FP64" s="19"/>
      <c r="FQ64" s="19"/>
      <c r="FR64" s="98"/>
      <c r="FS64" s="19"/>
      <c r="FT64" s="19"/>
      <c r="FU64" s="98"/>
      <c r="FV64" s="19"/>
      <c r="FW64" s="19"/>
      <c r="FX64" s="98"/>
      <c r="GA64" s="161"/>
      <c r="GB64" s="158"/>
      <c r="GC64" s="19"/>
      <c r="GD64" s="19"/>
      <c r="GE64" s="98"/>
      <c r="GF64" s="19"/>
      <c r="GG64" s="19"/>
      <c r="GH64" s="98"/>
      <c r="GI64" s="19"/>
      <c r="GJ64" s="19"/>
      <c r="GK64" s="98"/>
      <c r="GL64" s="19"/>
      <c r="GM64" s="19"/>
      <c r="GN64" s="98"/>
      <c r="GO64" s="19"/>
      <c r="GP64" s="19"/>
      <c r="GQ64" s="98"/>
      <c r="GR64" s="19"/>
      <c r="GS64" s="19"/>
      <c r="GT64" s="98"/>
      <c r="GW64" s="161"/>
      <c r="GX64" s="158"/>
      <c r="GY64" s="19"/>
      <c r="GZ64" s="19"/>
      <c r="HA64" s="98"/>
      <c r="HB64" s="19"/>
      <c r="HC64" s="19"/>
      <c r="HD64" s="98"/>
      <c r="HE64" s="19"/>
      <c r="HF64" s="19"/>
      <c r="HG64" s="98"/>
      <c r="HH64" s="19"/>
      <c r="HI64" s="19"/>
      <c r="HJ64" s="98"/>
      <c r="HK64" s="19"/>
      <c r="HL64" s="19"/>
      <c r="HM64" s="98"/>
      <c r="HN64" s="19"/>
      <c r="HO64" s="19"/>
      <c r="HP64" s="98"/>
      <c r="HS64" s="161"/>
      <c r="HT64" s="158"/>
      <c r="HU64" s="19"/>
      <c r="HV64" s="19"/>
      <c r="HW64" s="98"/>
      <c r="HX64" s="19"/>
      <c r="HY64" s="19"/>
      <c r="HZ64" s="98"/>
      <c r="IA64" s="19"/>
      <c r="IB64" s="19"/>
      <c r="IC64" s="98"/>
      <c r="ID64" s="19"/>
      <c r="IE64" s="19"/>
      <c r="IF64" s="98"/>
      <c r="IG64" s="19"/>
      <c r="IH64" s="19"/>
      <c r="II64" s="98"/>
      <c r="IJ64" s="19"/>
      <c r="IK64" s="19"/>
      <c r="IL64" s="98"/>
    </row>
    <row r="65" spans="7:246">
      <c r="G65" s="159"/>
      <c r="H65" s="160"/>
      <c r="I65" s="161"/>
      <c r="J65" s="161"/>
      <c r="K65" s="158"/>
      <c r="L65" s="161"/>
      <c r="M65" s="161"/>
      <c r="N65" s="158"/>
      <c r="O65" s="161"/>
      <c r="P65" s="161"/>
      <c r="Q65" s="158"/>
      <c r="R65" s="161"/>
      <c r="S65" s="161"/>
      <c r="T65" s="158"/>
      <c r="U65" s="161"/>
      <c r="V65" s="161"/>
      <c r="W65" s="158"/>
      <c r="X65" s="161"/>
      <c r="Y65" s="161"/>
      <c r="Z65" s="158"/>
      <c r="AA65" s="158"/>
      <c r="AC65" s="159"/>
      <c r="AD65" s="160"/>
      <c r="AE65" s="161"/>
      <c r="AF65" s="161"/>
      <c r="AG65" s="158"/>
      <c r="AH65" s="161"/>
      <c r="AI65" s="161"/>
      <c r="AJ65" s="158"/>
      <c r="AK65" s="161"/>
      <c r="AL65" s="161"/>
      <c r="AM65" s="158"/>
      <c r="AN65" s="161"/>
      <c r="AO65" s="161"/>
      <c r="AP65" s="158"/>
      <c r="AQ65" s="161"/>
      <c r="AR65" s="161"/>
      <c r="AS65" s="158"/>
      <c r="AT65" s="161"/>
      <c r="AU65" s="161"/>
      <c r="AV65" s="158"/>
      <c r="AW65" s="158"/>
      <c r="AY65" s="159"/>
      <c r="AZ65" s="160"/>
      <c r="BA65" s="161"/>
      <c r="BB65" s="161"/>
      <c r="BC65" s="158"/>
      <c r="BD65" s="161"/>
      <c r="BE65" s="161"/>
      <c r="BF65" s="158"/>
      <c r="BG65" s="161"/>
      <c r="BH65" s="161"/>
      <c r="BI65" s="158"/>
      <c r="BJ65" s="161"/>
      <c r="BK65" s="161"/>
      <c r="BL65" s="158"/>
      <c r="BM65" s="161"/>
      <c r="BN65" s="161"/>
      <c r="BO65" s="158"/>
      <c r="BP65" s="161"/>
      <c r="BQ65" s="159"/>
      <c r="BR65" s="158"/>
      <c r="BS65" s="158"/>
      <c r="BU65" s="159"/>
      <c r="BV65" s="160"/>
      <c r="BW65" s="161"/>
      <c r="BX65" s="161"/>
      <c r="BY65" s="158"/>
      <c r="BZ65" s="161"/>
      <c r="CA65" s="161"/>
      <c r="CB65" s="158"/>
      <c r="CC65" s="161"/>
      <c r="CD65" s="161"/>
      <c r="CE65" s="158"/>
      <c r="CF65" s="161"/>
      <c r="CG65" s="161"/>
      <c r="CH65" s="158"/>
      <c r="CI65" s="161"/>
      <c r="CJ65" s="161"/>
      <c r="CK65" s="158"/>
      <c r="CL65" s="161"/>
      <c r="CM65" s="161"/>
      <c r="CN65" s="158"/>
      <c r="CO65" s="158"/>
      <c r="CQ65" s="159"/>
      <c r="CR65" s="160"/>
      <c r="CS65" s="161"/>
      <c r="CT65" s="161"/>
      <c r="CU65" s="158"/>
      <c r="CV65" s="161"/>
      <c r="CW65" s="161"/>
      <c r="CX65" s="158"/>
      <c r="CY65" s="161"/>
      <c r="CZ65" s="161"/>
      <c r="DA65" s="158"/>
      <c r="DB65" s="161"/>
      <c r="DC65" s="161"/>
      <c r="DD65" s="158"/>
      <c r="DE65" s="161"/>
      <c r="DF65" s="161"/>
      <c r="DG65" s="158"/>
      <c r="DH65" s="161"/>
      <c r="DI65" s="161"/>
      <c r="DJ65" s="158"/>
      <c r="DK65" s="158"/>
      <c r="DM65" s="159"/>
      <c r="DN65" s="160"/>
      <c r="DO65" s="161"/>
      <c r="DP65" s="161"/>
      <c r="DQ65" s="158"/>
      <c r="DR65" s="161"/>
      <c r="DS65" s="161"/>
      <c r="DT65" s="158"/>
      <c r="DU65" s="161"/>
      <c r="DV65" s="161"/>
      <c r="DW65" s="158"/>
      <c r="DX65" s="161"/>
      <c r="DY65" s="161"/>
      <c r="DZ65" s="158"/>
      <c r="EA65" s="161"/>
      <c r="EB65" s="161"/>
      <c r="EC65" s="158"/>
      <c r="ED65" s="161"/>
      <c r="EE65" s="161"/>
      <c r="EF65" s="158"/>
      <c r="EG65" s="158"/>
      <c r="EI65" s="159"/>
      <c r="EJ65" s="160"/>
      <c r="EK65" s="161"/>
      <c r="EL65" s="161"/>
      <c r="EM65" s="158"/>
      <c r="EN65" s="161"/>
      <c r="EO65" s="161"/>
      <c r="EP65" s="158"/>
      <c r="EQ65" s="161"/>
      <c r="ER65" s="161"/>
      <c r="ES65" s="158"/>
      <c r="ET65" s="161"/>
      <c r="EU65" s="161"/>
      <c r="EV65" s="158"/>
      <c r="EW65" s="161"/>
      <c r="EX65" s="161"/>
      <c r="EY65" s="158"/>
      <c r="EZ65" s="161"/>
      <c r="FA65" s="161"/>
      <c r="FB65" s="158"/>
      <c r="FC65" s="158"/>
      <c r="FE65" s="159"/>
      <c r="FF65" s="160"/>
      <c r="FG65" s="161"/>
      <c r="FH65" s="161"/>
      <c r="FI65" s="158"/>
      <c r="FJ65" s="161"/>
      <c r="FK65" s="161"/>
      <c r="FL65" s="158"/>
      <c r="FM65" s="161"/>
      <c r="FN65" s="161"/>
      <c r="FO65" s="158"/>
      <c r="FP65" s="161"/>
      <c r="FQ65" s="161"/>
      <c r="FR65" s="158"/>
      <c r="FS65" s="161"/>
      <c r="FT65" s="161"/>
      <c r="FU65" s="158"/>
      <c r="FV65" s="161"/>
      <c r="FW65" s="161"/>
      <c r="FX65" s="158"/>
      <c r="GA65" s="159"/>
      <c r="GB65" s="160"/>
      <c r="GC65" s="161"/>
      <c r="GD65" s="161"/>
      <c r="GE65" s="158"/>
      <c r="GF65" s="161"/>
      <c r="GG65" s="161"/>
      <c r="GH65" s="158"/>
      <c r="GI65" s="161"/>
      <c r="GJ65" s="161"/>
      <c r="GK65" s="158"/>
      <c r="GL65" s="161"/>
      <c r="GM65" s="161"/>
      <c r="GN65" s="158"/>
      <c r="GO65" s="161"/>
      <c r="GP65" s="161"/>
      <c r="GQ65" s="158"/>
      <c r="GR65" s="161"/>
      <c r="GS65" s="161"/>
      <c r="GT65" s="158"/>
      <c r="GW65" s="159"/>
      <c r="GX65" s="160"/>
      <c r="GY65" s="161"/>
      <c r="GZ65" s="161"/>
      <c r="HA65" s="158"/>
      <c r="HB65" s="161"/>
      <c r="HC65" s="161"/>
      <c r="HD65" s="158"/>
      <c r="HE65" s="161"/>
      <c r="HF65" s="161"/>
      <c r="HG65" s="158"/>
      <c r="HH65" s="161"/>
      <c r="HI65" s="161"/>
      <c r="HJ65" s="158"/>
      <c r="HK65" s="161"/>
      <c r="HL65" s="161"/>
      <c r="HM65" s="158"/>
      <c r="HN65" s="161"/>
      <c r="HO65" s="161"/>
      <c r="HP65" s="158"/>
      <c r="HS65" s="159"/>
      <c r="HT65" s="160"/>
      <c r="HU65" s="161"/>
      <c r="HV65" s="161"/>
      <c r="HW65" s="158"/>
      <c r="HX65" s="161"/>
      <c r="HY65" s="161"/>
      <c r="HZ65" s="158"/>
      <c r="IA65" s="161"/>
      <c r="IB65" s="161"/>
      <c r="IC65" s="158"/>
      <c r="ID65" s="161"/>
      <c r="IE65" s="161"/>
      <c r="IF65" s="158"/>
      <c r="IG65" s="161"/>
      <c r="IH65" s="161"/>
      <c r="II65" s="158"/>
      <c r="IJ65" s="161"/>
      <c r="IK65" s="161"/>
      <c r="IL65" s="158"/>
    </row>
    <row r="66" spans="7:246">
      <c r="G66" s="161"/>
      <c r="H66" s="158"/>
      <c r="I66" s="19"/>
      <c r="J66" s="19"/>
      <c r="K66" s="98"/>
      <c r="L66" s="19"/>
      <c r="M66" s="19"/>
      <c r="N66" s="98"/>
      <c r="O66" s="19"/>
      <c r="P66" s="19"/>
      <c r="Q66" s="98"/>
      <c r="R66" s="19"/>
      <c r="S66" s="19"/>
      <c r="T66" s="98"/>
      <c r="U66" s="19"/>
      <c r="V66" s="19"/>
      <c r="W66" s="98"/>
      <c r="X66" s="19"/>
      <c r="Y66" s="19"/>
      <c r="Z66" s="98"/>
      <c r="AA66" s="98"/>
      <c r="AC66" s="161"/>
      <c r="AD66" s="158"/>
      <c r="AE66" s="19"/>
      <c r="AF66" s="19"/>
      <c r="AG66" s="98"/>
      <c r="AH66" s="19"/>
      <c r="AI66" s="19"/>
      <c r="AJ66" s="98"/>
      <c r="AK66" s="19"/>
      <c r="AL66" s="19"/>
      <c r="AM66" s="98"/>
      <c r="AN66" s="19"/>
      <c r="AO66" s="19"/>
      <c r="AP66" s="98"/>
      <c r="AQ66" s="19"/>
      <c r="AR66" s="19"/>
      <c r="AS66" s="98"/>
      <c r="AT66" s="19"/>
      <c r="AU66" s="19"/>
      <c r="AV66" s="98"/>
      <c r="AW66" s="98"/>
      <c r="AY66" s="161"/>
      <c r="AZ66" s="158"/>
      <c r="BA66" s="19"/>
      <c r="BB66" s="19"/>
      <c r="BC66" s="98"/>
      <c r="BD66" s="19"/>
      <c r="BE66" s="19"/>
      <c r="BF66" s="98"/>
      <c r="BG66" s="19"/>
      <c r="BH66" s="19"/>
      <c r="BI66" s="98"/>
      <c r="BJ66" s="19"/>
      <c r="BK66" s="19"/>
      <c r="BL66" s="98"/>
      <c r="BM66" s="19"/>
      <c r="BN66" s="19"/>
      <c r="BO66" s="98"/>
      <c r="BP66" s="19"/>
      <c r="BQ66" s="161"/>
      <c r="BR66" s="98"/>
      <c r="BS66" s="98"/>
      <c r="BU66" s="161"/>
      <c r="BV66" s="158"/>
      <c r="BW66" s="19"/>
      <c r="BX66" s="19"/>
      <c r="BY66" s="98"/>
      <c r="BZ66" s="19"/>
      <c r="CA66" s="19"/>
      <c r="CB66" s="98"/>
      <c r="CC66" s="19"/>
      <c r="CD66" s="19"/>
      <c r="CE66" s="98"/>
      <c r="CF66" s="19"/>
      <c r="CG66" s="19"/>
      <c r="CH66" s="98"/>
      <c r="CI66" s="19"/>
      <c r="CJ66" s="19"/>
      <c r="CK66" s="98"/>
      <c r="CL66" s="19"/>
      <c r="CM66" s="19"/>
      <c r="CN66" s="98"/>
      <c r="CO66" s="98"/>
      <c r="CQ66" s="161"/>
      <c r="CR66" s="158"/>
      <c r="CS66" s="19"/>
      <c r="CT66" s="19"/>
      <c r="CU66" s="98"/>
      <c r="CV66" s="19"/>
      <c r="CW66" s="19"/>
      <c r="CX66" s="98"/>
      <c r="CY66" s="19"/>
      <c r="CZ66" s="19"/>
      <c r="DA66" s="98"/>
      <c r="DB66" s="19"/>
      <c r="DC66" s="19"/>
      <c r="DD66" s="98"/>
      <c r="DE66" s="19"/>
      <c r="DF66" s="19"/>
      <c r="DG66" s="98"/>
      <c r="DH66" s="19"/>
      <c r="DI66" s="19"/>
      <c r="DJ66" s="98"/>
      <c r="DK66" s="98"/>
      <c r="DM66" s="161"/>
      <c r="DN66" s="158"/>
      <c r="DO66" s="19"/>
      <c r="DP66" s="19"/>
      <c r="DQ66" s="98"/>
      <c r="DR66" s="19"/>
      <c r="DS66" s="19"/>
      <c r="DT66" s="98"/>
      <c r="DU66" s="19"/>
      <c r="DV66" s="19"/>
      <c r="DW66" s="98"/>
      <c r="DX66" s="19"/>
      <c r="DY66" s="19"/>
      <c r="DZ66" s="98"/>
      <c r="EA66" s="19"/>
      <c r="EB66" s="19"/>
      <c r="EC66" s="98"/>
      <c r="ED66" s="19"/>
      <c r="EE66" s="19"/>
      <c r="EF66" s="98"/>
      <c r="EG66" s="98"/>
      <c r="EI66" s="161"/>
      <c r="EJ66" s="158"/>
      <c r="EK66" s="19"/>
      <c r="EL66" s="19"/>
      <c r="EM66" s="98"/>
      <c r="EN66" s="19"/>
      <c r="EO66" s="19"/>
      <c r="EP66" s="98"/>
      <c r="EQ66" s="19"/>
      <c r="ER66" s="19"/>
      <c r="ES66" s="98"/>
      <c r="ET66" s="19"/>
      <c r="EU66" s="19"/>
      <c r="EV66" s="98"/>
      <c r="EW66" s="19"/>
      <c r="EX66" s="19"/>
      <c r="EY66" s="98"/>
      <c r="EZ66" s="19"/>
      <c r="FA66" s="19"/>
      <c r="FB66" s="98"/>
      <c r="FC66" s="98"/>
      <c r="FE66" s="161"/>
      <c r="FF66" s="158"/>
      <c r="FG66" s="19"/>
      <c r="FH66" s="19"/>
      <c r="FI66" s="98"/>
      <c r="FJ66" s="19"/>
      <c r="FK66" s="19"/>
      <c r="FL66" s="98"/>
      <c r="FM66" s="19"/>
      <c r="FN66" s="19"/>
      <c r="FO66" s="98"/>
      <c r="FP66" s="19"/>
      <c r="FQ66" s="19"/>
      <c r="FR66" s="98"/>
      <c r="FS66" s="19"/>
      <c r="FT66" s="19"/>
      <c r="FU66" s="98"/>
      <c r="FV66" s="19"/>
      <c r="FW66" s="19"/>
      <c r="FX66" s="98"/>
      <c r="GA66" s="161"/>
      <c r="GB66" s="158"/>
      <c r="GC66" s="19"/>
      <c r="GD66" s="19"/>
      <c r="GE66" s="98"/>
      <c r="GF66" s="19"/>
      <c r="GG66" s="19"/>
      <c r="GH66" s="98"/>
      <c r="GI66" s="19"/>
      <c r="GJ66" s="19"/>
      <c r="GK66" s="98"/>
      <c r="GL66" s="19"/>
      <c r="GM66" s="19"/>
      <c r="GN66" s="98"/>
      <c r="GO66" s="19"/>
      <c r="GP66" s="19"/>
      <c r="GQ66" s="98"/>
      <c r="GR66" s="19"/>
      <c r="GS66" s="19"/>
      <c r="GT66" s="98"/>
      <c r="GW66" s="161"/>
      <c r="GX66" s="158"/>
      <c r="GY66" s="19"/>
      <c r="GZ66" s="19"/>
      <c r="HA66" s="98"/>
      <c r="HB66" s="19"/>
      <c r="HC66" s="19"/>
      <c r="HD66" s="98"/>
      <c r="HE66" s="19"/>
      <c r="HF66" s="19"/>
      <c r="HG66" s="98"/>
      <c r="HH66" s="19"/>
      <c r="HI66" s="19"/>
      <c r="HJ66" s="98"/>
      <c r="HK66" s="19"/>
      <c r="HL66" s="19"/>
      <c r="HM66" s="98"/>
      <c r="HN66" s="19"/>
      <c r="HO66" s="19"/>
      <c r="HP66" s="98"/>
      <c r="HS66" s="161"/>
      <c r="HT66" s="158"/>
      <c r="HU66" s="19"/>
      <c r="HV66" s="19"/>
      <c r="HW66" s="98"/>
      <c r="HX66" s="19"/>
      <c r="HY66" s="19"/>
      <c r="HZ66" s="98"/>
      <c r="IA66" s="19"/>
      <c r="IB66" s="19"/>
      <c r="IC66" s="98"/>
      <c r="ID66" s="19"/>
      <c r="IE66" s="19"/>
      <c r="IF66" s="98"/>
      <c r="IG66" s="19"/>
      <c r="IH66" s="19"/>
      <c r="II66" s="98"/>
      <c r="IJ66" s="19"/>
      <c r="IK66" s="19"/>
      <c r="IL66" s="98"/>
    </row>
    <row r="67" spans="7:246">
      <c r="G67" s="159"/>
      <c r="H67" s="160"/>
      <c r="I67" s="161"/>
      <c r="J67" s="161"/>
      <c r="K67" s="158"/>
      <c r="L67" s="161"/>
      <c r="M67" s="161"/>
      <c r="N67" s="158"/>
      <c r="O67" s="161"/>
      <c r="P67" s="161"/>
      <c r="Q67" s="158"/>
      <c r="R67" s="161"/>
      <c r="S67" s="161"/>
      <c r="T67" s="158"/>
      <c r="U67" s="161"/>
      <c r="V67" s="161"/>
      <c r="W67" s="158"/>
      <c r="X67" s="161"/>
      <c r="Y67" s="161"/>
      <c r="Z67" s="158"/>
      <c r="AA67" s="158"/>
      <c r="AC67" s="159"/>
      <c r="AD67" s="160"/>
      <c r="AE67" s="161"/>
      <c r="AF67" s="161"/>
      <c r="AG67" s="158"/>
      <c r="AH67" s="161"/>
      <c r="AI67" s="161"/>
      <c r="AJ67" s="158"/>
      <c r="AK67" s="161"/>
      <c r="AL67" s="161"/>
      <c r="AM67" s="158"/>
      <c r="AN67" s="161"/>
      <c r="AO67" s="161"/>
      <c r="AP67" s="158"/>
      <c r="AQ67" s="161"/>
      <c r="AR67" s="161"/>
      <c r="AS67" s="158"/>
      <c r="AT67" s="161"/>
      <c r="AU67" s="161"/>
      <c r="AV67" s="158"/>
      <c r="AW67" s="158"/>
      <c r="AY67" s="159"/>
      <c r="AZ67" s="160"/>
      <c r="BA67" s="161"/>
      <c r="BB67" s="161"/>
      <c r="BC67" s="158"/>
      <c r="BD67" s="161"/>
      <c r="BE67" s="161"/>
      <c r="BF67" s="158"/>
      <c r="BG67" s="161"/>
      <c r="BH67" s="161"/>
      <c r="BI67" s="158"/>
      <c r="BJ67" s="161"/>
      <c r="BK67" s="161"/>
      <c r="BL67" s="158"/>
      <c r="BM67" s="161"/>
      <c r="BN67" s="161"/>
      <c r="BO67" s="158"/>
      <c r="BP67" s="161"/>
      <c r="BQ67" s="159"/>
      <c r="BR67" s="158"/>
      <c r="BS67" s="158"/>
      <c r="BU67" s="159"/>
      <c r="BV67" s="160"/>
      <c r="BW67" s="161"/>
      <c r="BX67" s="161"/>
      <c r="BY67" s="158"/>
      <c r="BZ67" s="161"/>
      <c r="CA67" s="161"/>
      <c r="CB67" s="158"/>
      <c r="CC67" s="161"/>
      <c r="CD67" s="161"/>
      <c r="CE67" s="158"/>
      <c r="CF67" s="161"/>
      <c r="CG67" s="161"/>
      <c r="CH67" s="158"/>
      <c r="CI67" s="161"/>
      <c r="CJ67" s="161"/>
      <c r="CK67" s="158"/>
      <c r="CL67" s="161"/>
      <c r="CM67" s="161"/>
      <c r="CN67" s="158"/>
      <c r="CO67" s="158"/>
      <c r="CQ67" s="159"/>
      <c r="CR67" s="160"/>
      <c r="CS67" s="161"/>
      <c r="CT67" s="161"/>
      <c r="CU67" s="158"/>
      <c r="CV67" s="161"/>
      <c r="CW67" s="161"/>
      <c r="CX67" s="158"/>
      <c r="CY67" s="161"/>
      <c r="CZ67" s="161"/>
      <c r="DA67" s="158"/>
      <c r="DB67" s="161"/>
      <c r="DC67" s="161"/>
      <c r="DD67" s="158"/>
      <c r="DE67" s="161"/>
      <c r="DF67" s="161"/>
      <c r="DG67" s="158"/>
      <c r="DH67" s="161"/>
      <c r="DI67" s="161"/>
      <c r="DJ67" s="158"/>
      <c r="DK67" s="158"/>
      <c r="DM67" s="159"/>
      <c r="DN67" s="160"/>
      <c r="DO67" s="161"/>
      <c r="DP67" s="161"/>
      <c r="DQ67" s="158"/>
      <c r="DR67" s="161"/>
      <c r="DS67" s="161"/>
      <c r="DT67" s="158"/>
      <c r="DU67" s="161"/>
      <c r="DV67" s="161"/>
      <c r="DW67" s="158"/>
      <c r="DX67" s="161"/>
      <c r="DY67" s="161"/>
      <c r="DZ67" s="158"/>
      <c r="EA67" s="161"/>
      <c r="EB67" s="161"/>
      <c r="EC67" s="158"/>
      <c r="ED67" s="161"/>
      <c r="EE67" s="161"/>
      <c r="EF67" s="158"/>
      <c r="EG67" s="158"/>
      <c r="EI67" s="159"/>
      <c r="EJ67" s="160"/>
      <c r="EK67" s="161"/>
      <c r="EL67" s="161"/>
      <c r="EM67" s="158"/>
      <c r="EN67" s="161"/>
      <c r="EO67" s="161"/>
      <c r="EP67" s="158"/>
      <c r="EQ67" s="161"/>
      <c r="ER67" s="161"/>
      <c r="ES67" s="158"/>
      <c r="ET67" s="161"/>
      <c r="EU67" s="161"/>
      <c r="EV67" s="158"/>
      <c r="EW67" s="161"/>
      <c r="EX67" s="161"/>
      <c r="EY67" s="158"/>
      <c r="EZ67" s="161"/>
      <c r="FA67" s="161"/>
      <c r="FB67" s="158"/>
      <c r="FC67" s="158"/>
      <c r="FE67" s="159"/>
      <c r="FF67" s="160"/>
      <c r="FG67" s="161"/>
      <c r="FH67" s="161"/>
      <c r="FI67" s="158"/>
      <c r="FJ67" s="161"/>
      <c r="FK67" s="161"/>
      <c r="FL67" s="158"/>
      <c r="FM67" s="161"/>
      <c r="FN67" s="161"/>
      <c r="FO67" s="158"/>
      <c r="FP67" s="161"/>
      <c r="FQ67" s="161"/>
      <c r="FR67" s="158"/>
      <c r="FS67" s="161"/>
      <c r="FT67" s="161"/>
      <c r="FU67" s="158"/>
      <c r="FV67" s="161"/>
      <c r="FW67" s="161"/>
      <c r="FX67" s="158"/>
      <c r="GA67" s="159"/>
      <c r="GB67" s="160"/>
      <c r="GC67" s="161"/>
      <c r="GD67" s="161"/>
      <c r="GE67" s="158"/>
      <c r="GF67" s="161"/>
      <c r="GG67" s="161"/>
      <c r="GH67" s="158"/>
      <c r="GI67" s="161"/>
      <c r="GJ67" s="161"/>
      <c r="GK67" s="158"/>
      <c r="GL67" s="161"/>
      <c r="GM67" s="161"/>
      <c r="GN67" s="158"/>
      <c r="GO67" s="161"/>
      <c r="GP67" s="161"/>
      <c r="GQ67" s="158"/>
      <c r="GR67" s="161"/>
      <c r="GS67" s="161"/>
      <c r="GT67" s="158"/>
      <c r="GW67" s="159"/>
      <c r="GX67" s="160"/>
      <c r="GY67" s="161"/>
      <c r="GZ67" s="161"/>
      <c r="HA67" s="158"/>
      <c r="HB67" s="161"/>
      <c r="HC67" s="161"/>
      <c r="HD67" s="158"/>
      <c r="HE67" s="161"/>
      <c r="HF67" s="161"/>
      <c r="HG67" s="158"/>
      <c r="HH67" s="161"/>
      <c r="HI67" s="161"/>
      <c r="HJ67" s="158"/>
      <c r="HK67" s="161"/>
      <c r="HL67" s="161"/>
      <c r="HM67" s="158"/>
      <c r="HN67" s="161"/>
      <c r="HO67" s="161"/>
      <c r="HP67" s="158"/>
      <c r="HS67" s="159"/>
      <c r="HT67" s="160"/>
      <c r="HU67" s="161"/>
      <c r="HV67" s="161"/>
      <c r="HW67" s="158"/>
      <c r="HX67" s="161"/>
      <c r="HY67" s="161"/>
      <c r="HZ67" s="158"/>
      <c r="IA67" s="161"/>
      <c r="IB67" s="161"/>
      <c r="IC67" s="158"/>
      <c r="ID67" s="161"/>
      <c r="IE67" s="161"/>
      <c r="IF67" s="158"/>
      <c r="IG67" s="161"/>
      <c r="IH67" s="161"/>
      <c r="II67" s="158"/>
      <c r="IJ67" s="161"/>
      <c r="IK67" s="161"/>
      <c r="IL67" s="158"/>
    </row>
    <row r="68" spans="7:246">
      <c r="G68" s="161"/>
      <c r="H68" s="158"/>
      <c r="I68" s="19"/>
      <c r="J68" s="19"/>
      <c r="K68" s="98"/>
      <c r="L68" s="19"/>
      <c r="M68" s="19"/>
      <c r="N68" s="98"/>
      <c r="O68" s="19"/>
      <c r="P68" s="19"/>
      <c r="Q68" s="98"/>
      <c r="R68" s="19"/>
      <c r="S68" s="19"/>
      <c r="T68" s="98"/>
      <c r="U68" s="19"/>
      <c r="V68" s="19"/>
      <c r="W68" s="98"/>
      <c r="X68" s="19"/>
      <c r="Y68" s="19"/>
      <c r="Z68" s="98"/>
      <c r="AA68" s="98"/>
      <c r="AC68" s="161"/>
      <c r="AD68" s="158"/>
      <c r="AE68" s="19"/>
      <c r="AF68" s="19"/>
      <c r="AG68" s="98"/>
      <c r="AH68" s="19"/>
      <c r="AI68" s="19"/>
      <c r="AJ68" s="98"/>
      <c r="AK68" s="19"/>
      <c r="AL68" s="19"/>
      <c r="AM68" s="98"/>
      <c r="AN68" s="19"/>
      <c r="AO68" s="19"/>
      <c r="AP68" s="98"/>
      <c r="AQ68" s="19"/>
      <c r="AR68" s="19"/>
      <c r="AS68" s="98"/>
      <c r="AT68" s="19"/>
      <c r="AU68" s="19"/>
      <c r="AV68" s="98"/>
      <c r="AW68" s="98"/>
      <c r="AY68" s="161"/>
      <c r="AZ68" s="158"/>
      <c r="BA68" s="19"/>
      <c r="BB68" s="19"/>
      <c r="BC68" s="98"/>
      <c r="BD68" s="19"/>
      <c r="BE68" s="19"/>
      <c r="BF68" s="98"/>
      <c r="BG68" s="19"/>
      <c r="BH68" s="19"/>
      <c r="BI68" s="98"/>
      <c r="BJ68" s="19"/>
      <c r="BK68" s="19"/>
      <c r="BL68" s="98"/>
      <c r="BM68" s="19"/>
      <c r="BN68" s="19"/>
      <c r="BO68" s="98"/>
      <c r="BP68" s="19"/>
      <c r="BQ68" s="161"/>
      <c r="BR68" s="98"/>
      <c r="BS68" s="98"/>
      <c r="BU68" s="161"/>
      <c r="BV68" s="158"/>
      <c r="BW68" s="19"/>
      <c r="BX68" s="19"/>
      <c r="BY68" s="98"/>
      <c r="BZ68" s="19"/>
      <c r="CA68" s="19"/>
      <c r="CB68" s="98"/>
      <c r="CC68" s="19"/>
      <c r="CD68" s="19"/>
      <c r="CE68" s="98"/>
      <c r="CF68" s="19"/>
      <c r="CG68" s="19"/>
      <c r="CH68" s="98"/>
      <c r="CI68" s="19"/>
      <c r="CJ68" s="19"/>
      <c r="CK68" s="98"/>
      <c r="CL68" s="19"/>
      <c r="CM68" s="19"/>
      <c r="CN68" s="98"/>
      <c r="CO68" s="98"/>
      <c r="CQ68" s="161"/>
      <c r="CR68" s="158"/>
      <c r="CS68" s="19"/>
      <c r="CT68" s="19"/>
      <c r="CU68" s="98"/>
      <c r="CV68" s="19"/>
      <c r="CW68" s="19"/>
      <c r="CX68" s="98"/>
      <c r="CY68" s="19"/>
      <c r="CZ68" s="19"/>
      <c r="DA68" s="98"/>
      <c r="DB68" s="19"/>
      <c r="DC68" s="19"/>
      <c r="DD68" s="98"/>
      <c r="DE68" s="19"/>
      <c r="DF68" s="19"/>
      <c r="DG68" s="98"/>
      <c r="DH68" s="19"/>
      <c r="DI68" s="19"/>
      <c r="DJ68" s="98"/>
      <c r="DK68" s="98"/>
      <c r="DM68" s="161"/>
      <c r="DN68" s="158"/>
      <c r="DO68" s="19"/>
      <c r="DP68" s="19"/>
      <c r="DQ68" s="98"/>
      <c r="DR68" s="19"/>
      <c r="DS68" s="19"/>
      <c r="DT68" s="98"/>
      <c r="DU68" s="19"/>
      <c r="DV68" s="19"/>
      <c r="DW68" s="98"/>
      <c r="DX68" s="19"/>
      <c r="DY68" s="19"/>
      <c r="DZ68" s="98"/>
      <c r="EA68" s="19"/>
      <c r="EB68" s="19"/>
      <c r="EC68" s="98"/>
      <c r="ED68" s="19"/>
      <c r="EE68" s="19"/>
      <c r="EF68" s="98"/>
      <c r="EG68" s="98"/>
      <c r="EI68" s="161"/>
      <c r="EJ68" s="158"/>
      <c r="EK68" s="19"/>
      <c r="EL68" s="19"/>
      <c r="EM68" s="98"/>
      <c r="EN68" s="19"/>
      <c r="EO68" s="19"/>
      <c r="EP68" s="98"/>
      <c r="EQ68" s="19"/>
      <c r="ER68" s="19"/>
      <c r="ES68" s="98"/>
      <c r="ET68" s="19"/>
      <c r="EU68" s="19"/>
      <c r="EV68" s="98"/>
      <c r="EW68" s="19"/>
      <c r="EX68" s="19"/>
      <c r="EY68" s="98"/>
      <c r="EZ68" s="19"/>
      <c r="FA68" s="19"/>
      <c r="FB68" s="98"/>
      <c r="FC68" s="98"/>
      <c r="FE68" s="161"/>
      <c r="FF68" s="158"/>
      <c r="FG68" s="19"/>
      <c r="FH68" s="19"/>
      <c r="FI68" s="98"/>
      <c r="FJ68" s="19"/>
      <c r="FK68" s="19"/>
      <c r="FL68" s="98"/>
      <c r="FM68" s="19"/>
      <c r="FN68" s="19"/>
      <c r="FO68" s="98"/>
      <c r="FP68" s="19"/>
      <c r="FQ68" s="19"/>
      <c r="FR68" s="98"/>
      <c r="FS68" s="19"/>
      <c r="FT68" s="19"/>
      <c r="FU68" s="98"/>
      <c r="FV68" s="19"/>
      <c r="FW68" s="19"/>
      <c r="FX68" s="98"/>
      <c r="GA68" s="161"/>
      <c r="GB68" s="158"/>
      <c r="GC68" s="19"/>
      <c r="GD68" s="19"/>
      <c r="GE68" s="98"/>
      <c r="GF68" s="19"/>
      <c r="GG68" s="19"/>
      <c r="GH68" s="98"/>
      <c r="GI68" s="19"/>
      <c r="GJ68" s="19"/>
      <c r="GK68" s="98"/>
      <c r="GL68" s="19"/>
      <c r="GM68" s="19"/>
      <c r="GN68" s="98"/>
      <c r="GO68" s="19"/>
      <c r="GP68" s="19"/>
      <c r="GQ68" s="98"/>
      <c r="GR68" s="19"/>
      <c r="GS68" s="19"/>
      <c r="GT68" s="98"/>
      <c r="GW68" s="161"/>
      <c r="GX68" s="158"/>
      <c r="GY68" s="19"/>
      <c r="GZ68" s="19"/>
      <c r="HA68" s="98"/>
      <c r="HB68" s="19"/>
      <c r="HC68" s="19"/>
      <c r="HD68" s="98"/>
      <c r="HE68" s="19"/>
      <c r="HF68" s="19"/>
      <c r="HG68" s="98"/>
      <c r="HH68" s="19"/>
      <c r="HI68" s="19"/>
      <c r="HJ68" s="98"/>
      <c r="HK68" s="19"/>
      <c r="HL68" s="19"/>
      <c r="HM68" s="98"/>
      <c r="HN68" s="19"/>
      <c r="HO68" s="19"/>
      <c r="HP68" s="98"/>
      <c r="HS68" s="161"/>
      <c r="HT68" s="158"/>
      <c r="HU68" s="19"/>
      <c r="HV68" s="19"/>
      <c r="HW68" s="98"/>
      <c r="HX68" s="19"/>
      <c r="HY68" s="19"/>
      <c r="HZ68" s="98"/>
      <c r="IA68" s="19"/>
      <c r="IB68" s="19"/>
      <c r="IC68" s="98"/>
      <c r="ID68" s="19"/>
      <c r="IE68" s="19"/>
      <c r="IF68" s="98"/>
      <c r="IG68" s="19"/>
      <c r="IH68" s="19"/>
      <c r="II68" s="98"/>
      <c r="IJ68" s="19"/>
      <c r="IK68" s="19"/>
      <c r="IL68" s="98"/>
    </row>
    <row r="69" spans="7:246">
      <c r="G69" s="159"/>
      <c r="H69" s="160"/>
      <c r="I69" s="161"/>
      <c r="J69" s="161"/>
      <c r="K69" s="158"/>
      <c r="L69" s="161"/>
      <c r="M69" s="161"/>
      <c r="N69" s="158"/>
      <c r="O69" s="161"/>
      <c r="P69" s="161"/>
      <c r="Q69" s="158"/>
      <c r="R69" s="161"/>
      <c r="S69" s="161"/>
      <c r="T69" s="158"/>
      <c r="U69" s="161"/>
      <c r="V69" s="161"/>
      <c r="W69" s="158"/>
      <c r="X69" s="161"/>
      <c r="Y69" s="161"/>
      <c r="Z69" s="158"/>
      <c r="AA69" s="158"/>
      <c r="AC69" s="159"/>
      <c r="AD69" s="160"/>
      <c r="AE69" s="161"/>
      <c r="AF69" s="161"/>
      <c r="AG69" s="158"/>
      <c r="AH69" s="161"/>
      <c r="AI69" s="161"/>
      <c r="AJ69" s="158"/>
      <c r="AK69" s="161"/>
      <c r="AL69" s="161"/>
      <c r="AM69" s="158"/>
      <c r="AN69" s="161"/>
      <c r="AO69" s="161"/>
      <c r="AP69" s="158"/>
      <c r="AQ69" s="161"/>
      <c r="AR69" s="161"/>
      <c r="AS69" s="158"/>
      <c r="AT69" s="161"/>
      <c r="AU69" s="161"/>
      <c r="AV69" s="158"/>
      <c r="AW69" s="158"/>
      <c r="AY69" s="159"/>
      <c r="AZ69" s="160"/>
      <c r="BA69" s="161"/>
      <c r="BB69" s="161"/>
      <c r="BC69" s="158"/>
      <c r="BD69" s="161"/>
      <c r="BE69" s="161"/>
      <c r="BF69" s="158"/>
      <c r="BG69" s="161"/>
      <c r="BH69" s="161"/>
      <c r="BI69" s="158"/>
      <c r="BJ69" s="161"/>
      <c r="BK69" s="161"/>
      <c r="BL69" s="158"/>
      <c r="BM69" s="161"/>
      <c r="BN69" s="161"/>
      <c r="BO69" s="158"/>
      <c r="BP69" s="161"/>
      <c r="BQ69" s="159"/>
      <c r="BR69" s="158"/>
      <c r="BS69" s="158"/>
      <c r="BU69" s="159"/>
      <c r="BV69" s="160"/>
      <c r="BW69" s="161"/>
      <c r="BX69" s="161"/>
      <c r="BY69" s="158"/>
      <c r="BZ69" s="161"/>
      <c r="CA69" s="161"/>
      <c r="CB69" s="158"/>
      <c r="CC69" s="161"/>
      <c r="CD69" s="161"/>
      <c r="CE69" s="158"/>
      <c r="CF69" s="161"/>
      <c r="CG69" s="161"/>
      <c r="CH69" s="158"/>
      <c r="CI69" s="161"/>
      <c r="CJ69" s="161"/>
      <c r="CK69" s="158"/>
      <c r="CL69" s="161"/>
      <c r="CM69" s="161"/>
      <c r="CN69" s="158"/>
      <c r="CO69" s="158"/>
      <c r="CQ69" s="159"/>
      <c r="CR69" s="160"/>
      <c r="CS69" s="161"/>
      <c r="CT69" s="161"/>
      <c r="CU69" s="158"/>
      <c r="CV69" s="161"/>
      <c r="CW69" s="161"/>
      <c r="CX69" s="158"/>
      <c r="CY69" s="161"/>
      <c r="CZ69" s="161"/>
      <c r="DA69" s="158"/>
      <c r="DB69" s="161"/>
      <c r="DC69" s="161"/>
      <c r="DD69" s="158"/>
      <c r="DE69" s="161"/>
      <c r="DF69" s="161"/>
      <c r="DG69" s="158"/>
      <c r="DH69" s="161"/>
      <c r="DI69" s="161"/>
      <c r="DJ69" s="158"/>
      <c r="DK69" s="158"/>
      <c r="DM69" s="159"/>
      <c r="DN69" s="160"/>
      <c r="DO69" s="161"/>
      <c r="DP69" s="161"/>
      <c r="DQ69" s="158"/>
      <c r="DR69" s="161"/>
      <c r="DS69" s="161"/>
      <c r="DT69" s="158"/>
      <c r="DU69" s="161"/>
      <c r="DV69" s="161"/>
      <c r="DW69" s="158"/>
      <c r="DX69" s="161"/>
      <c r="DY69" s="161"/>
      <c r="DZ69" s="158"/>
      <c r="EA69" s="161"/>
      <c r="EB69" s="161"/>
      <c r="EC69" s="158"/>
      <c r="ED69" s="161"/>
      <c r="EE69" s="161"/>
      <c r="EF69" s="158"/>
      <c r="EG69" s="158"/>
      <c r="EI69" s="159"/>
      <c r="EJ69" s="160"/>
      <c r="EK69" s="161"/>
      <c r="EL69" s="161"/>
      <c r="EM69" s="158"/>
      <c r="EN69" s="161"/>
      <c r="EO69" s="161"/>
      <c r="EP69" s="158"/>
      <c r="EQ69" s="161"/>
      <c r="ER69" s="161"/>
      <c r="ES69" s="158"/>
      <c r="ET69" s="161"/>
      <c r="EU69" s="161"/>
      <c r="EV69" s="158"/>
      <c r="EW69" s="161"/>
      <c r="EX69" s="161"/>
      <c r="EY69" s="158"/>
      <c r="EZ69" s="161"/>
      <c r="FA69" s="161"/>
      <c r="FB69" s="158"/>
      <c r="FC69" s="158"/>
      <c r="FE69" s="159"/>
      <c r="FF69" s="160"/>
      <c r="FG69" s="161"/>
      <c r="FH69" s="161"/>
      <c r="FI69" s="158"/>
      <c r="FJ69" s="161"/>
      <c r="FK69" s="161"/>
      <c r="FL69" s="158"/>
      <c r="FM69" s="161"/>
      <c r="FN69" s="161"/>
      <c r="FO69" s="158"/>
      <c r="FP69" s="161"/>
      <c r="FQ69" s="161"/>
      <c r="FR69" s="158"/>
      <c r="FS69" s="161"/>
      <c r="FT69" s="161"/>
      <c r="FU69" s="158"/>
      <c r="FV69" s="161"/>
      <c r="FW69" s="161"/>
      <c r="FX69" s="158"/>
      <c r="GA69" s="159"/>
      <c r="GB69" s="160"/>
      <c r="GC69" s="161"/>
      <c r="GD69" s="161"/>
      <c r="GE69" s="158"/>
      <c r="GF69" s="161"/>
      <c r="GG69" s="161"/>
      <c r="GH69" s="158"/>
      <c r="GI69" s="161"/>
      <c r="GJ69" s="161"/>
      <c r="GK69" s="158"/>
      <c r="GL69" s="161"/>
      <c r="GM69" s="161"/>
      <c r="GN69" s="158"/>
      <c r="GO69" s="161"/>
      <c r="GP69" s="161"/>
      <c r="GQ69" s="158"/>
      <c r="GR69" s="161"/>
      <c r="GS69" s="161"/>
      <c r="GT69" s="158"/>
      <c r="GW69" s="159"/>
      <c r="GX69" s="160"/>
      <c r="GY69" s="161"/>
      <c r="GZ69" s="161"/>
      <c r="HA69" s="158"/>
      <c r="HB69" s="161"/>
      <c r="HC69" s="161"/>
      <c r="HD69" s="158"/>
      <c r="HE69" s="161"/>
      <c r="HF69" s="161"/>
      <c r="HG69" s="158"/>
      <c r="HH69" s="161"/>
      <c r="HI69" s="161"/>
      <c r="HJ69" s="158"/>
      <c r="HK69" s="161"/>
      <c r="HL69" s="161"/>
      <c r="HM69" s="158"/>
      <c r="HN69" s="161"/>
      <c r="HO69" s="161"/>
      <c r="HP69" s="158"/>
      <c r="HS69" s="159"/>
      <c r="HT69" s="160"/>
      <c r="HU69" s="161"/>
      <c r="HV69" s="161"/>
      <c r="HW69" s="158"/>
      <c r="HX69" s="161"/>
      <c r="HY69" s="161"/>
      <c r="HZ69" s="158"/>
      <c r="IA69" s="161"/>
      <c r="IB69" s="161"/>
      <c r="IC69" s="158"/>
      <c r="ID69" s="161"/>
      <c r="IE69" s="161"/>
      <c r="IF69" s="158"/>
      <c r="IG69" s="161"/>
      <c r="IH69" s="161"/>
      <c r="II69" s="158"/>
      <c r="IJ69" s="161"/>
      <c r="IK69" s="161"/>
      <c r="IL69" s="158"/>
    </row>
    <row r="70" spans="7:246">
      <c r="G70" s="161"/>
      <c r="H70" s="158"/>
      <c r="I70" s="19"/>
      <c r="J70" s="19"/>
      <c r="K70" s="98"/>
      <c r="L70" s="19"/>
      <c r="M70" s="19"/>
      <c r="N70" s="98"/>
      <c r="O70" s="19"/>
      <c r="P70" s="19"/>
      <c r="Q70" s="98"/>
      <c r="R70" s="19"/>
      <c r="S70" s="19"/>
      <c r="T70" s="98"/>
      <c r="U70" s="19"/>
      <c r="V70" s="19"/>
      <c r="W70" s="98"/>
      <c r="X70" s="19"/>
      <c r="Y70" s="19"/>
      <c r="Z70" s="98"/>
      <c r="AA70" s="98"/>
      <c r="AC70" s="161"/>
      <c r="AD70" s="158"/>
      <c r="AE70" s="19"/>
      <c r="AF70" s="19"/>
      <c r="AG70" s="98"/>
      <c r="AH70" s="19"/>
      <c r="AI70" s="19"/>
      <c r="AJ70" s="98"/>
      <c r="AK70" s="19"/>
      <c r="AL70" s="19"/>
      <c r="AM70" s="98"/>
      <c r="AN70" s="19"/>
      <c r="AO70" s="19"/>
      <c r="AP70" s="98"/>
      <c r="AQ70" s="19"/>
      <c r="AR70" s="19"/>
      <c r="AS70" s="98"/>
      <c r="AT70" s="19"/>
      <c r="AU70" s="19"/>
      <c r="AV70" s="98"/>
      <c r="AW70" s="98"/>
      <c r="AY70" s="161"/>
      <c r="AZ70" s="158"/>
      <c r="BA70" s="19"/>
      <c r="BB70" s="19"/>
      <c r="BC70" s="98"/>
      <c r="BD70" s="19"/>
      <c r="BE70" s="19"/>
      <c r="BF70" s="98"/>
      <c r="BG70" s="19"/>
      <c r="BH70" s="19"/>
      <c r="BI70" s="98"/>
      <c r="BJ70" s="19"/>
      <c r="BK70" s="19"/>
      <c r="BL70" s="98"/>
      <c r="BM70" s="19"/>
      <c r="BN70" s="19"/>
      <c r="BO70" s="98"/>
      <c r="BP70" s="19"/>
      <c r="BQ70" s="161"/>
      <c r="BR70" s="98"/>
      <c r="BS70" s="98"/>
      <c r="BU70" s="161"/>
      <c r="BV70" s="158"/>
      <c r="BW70" s="19"/>
      <c r="BX70" s="19"/>
      <c r="BY70" s="98"/>
      <c r="BZ70" s="19"/>
      <c r="CA70" s="19"/>
      <c r="CB70" s="98"/>
      <c r="CC70" s="19"/>
      <c r="CD70" s="19"/>
      <c r="CE70" s="98"/>
      <c r="CF70" s="19"/>
      <c r="CG70" s="19"/>
      <c r="CH70" s="98"/>
      <c r="CI70" s="19"/>
      <c r="CJ70" s="19"/>
      <c r="CK70" s="98"/>
      <c r="CL70" s="19"/>
      <c r="CM70" s="19"/>
      <c r="CN70" s="98"/>
      <c r="CO70" s="98"/>
      <c r="CQ70" s="161"/>
      <c r="CR70" s="158"/>
      <c r="CS70" s="19"/>
      <c r="CT70" s="19"/>
      <c r="CU70" s="98"/>
      <c r="CV70" s="19"/>
      <c r="CW70" s="19"/>
      <c r="CX70" s="98"/>
      <c r="CY70" s="19"/>
      <c r="CZ70" s="19"/>
      <c r="DA70" s="98"/>
      <c r="DB70" s="19"/>
      <c r="DC70" s="19"/>
      <c r="DD70" s="98"/>
      <c r="DE70" s="19"/>
      <c r="DF70" s="19"/>
      <c r="DG70" s="98"/>
      <c r="DH70" s="19"/>
      <c r="DI70" s="19"/>
      <c r="DJ70" s="98"/>
      <c r="DK70" s="98"/>
      <c r="DM70" s="161"/>
      <c r="DN70" s="158"/>
      <c r="DO70" s="19"/>
      <c r="DP70" s="19"/>
      <c r="DQ70" s="98"/>
      <c r="DR70" s="19"/>
      <c r="DS70" s="19"/>
      <c r="DT70" s="98"/>
      <c r="DU70" s="19"/>
      <c r="DV70" s="19"/>
      <c r="DW70" s="98"/>
      <c r="DX70" s="19"/>
      <c r="DY70" s="19"/>
      <c r="DZ70" s="98"/>
      <c r="EA70" s="19"/>
      <c r="EB70" s="19"/>
      <c r="EC70" s="98"/>
      <c r="ED70" s="19"/>
      <c r="EE70" s="19"/>
      <c r="EF70" s="98"/>
      <c r="EG70" s="98"/>
      <c r="EI70" s="161"/>
      <c r="EJ70" s="158"/>
      <c r="EK70" s="19"/>
      <c r="EL70" s="19"/>
      <c r="EM70" s="98"/>
      <c r="EN70" s="19"/>
      <c r="EO70" s="19"/>
      <c r="EP70" s="98"/>
      <c r="EQ70" s="19"/>
      <c r="ER70" s="19"/>
      <c r="ES70" s="98"/>
      <c r="ET70" s="19"/>
      <c r="EU70" s="19"/>
      <c r="EV70" s="98"/>
      <c r="EW70" s="19"/>
      <c r="EX70" s="19"/>
      <c r="EY70" s="98"/>
      <c r="EZ70" s="19"/>
      <c r="FA70" s="19"/>
      <c r="FB70" s="98"/>
      <c r="FC70" s="98"/>
      <c r="FE70" s="161"/>
      <c r="FF70" s="158"/>
      <c r="FG70" s="19"/>
      <c r="FH70" s="19"/>
      <c r="FI70" s="98"/>
      <c r="FJ70" s="19"/>
      <c r="FK70" s="19"/>
      <c r="FL70" s="98"/>
      <c r="FM70" s="19"/>
      <c r="FN70" s="19"/>
      <c r="FO70" s="98"/>
      <c r="FP70" s="19"/>
      <c r="FQ70" s="19"/>
      <c r="FR70" s="98"/>
      <c r="FS70" s="19"/>
      <c r="FT70" s="19"/>
      <c r="FU70" s="98"/>
      <c r="FV70" s="19"/>
      <c r="FW70" s="19"/>
      <c r="FX70" s="98"/>
      <c r="GA70" s="161"/>
      <c r="GB70" s="158"/>
      <c r="GC70" s="19"/>
      <c r="GD70" s="19"/>
      <c r="GE70" s="98"/>
      <c r="GF70" s="19"/>
      <c r="GG70" s="19"/>
      <c r="GH70" s="98"/>
      <c r="GI70" s="19"/>
      <c r="GJ70" s="19"/>
      <c r="GK70" s="98"/>
      <c r="GL70" s="19"/>
      <c r="GM70" s="19"/>
      <c r="GN70" s="98"/>
      <c r="GO70" s="19"/>
      <c r="GP70" s="19"/>
      <c r="GQ70" s="98"/>
      <c r="GR70" s="19"/>
      <c r="GS70" s="19"/>
      <c r="GT70" s="98"/>
      <c r="GW70" s="161"/>
      <c r="GX70" s="158"/>
      <c r="GY70" s="19"/>
      <c r="GZ70" s="19"/>
      <c r="HA70" s="98"/>
      <c r="HB70" s="19"/>
      <c r="HC70" s="19"/>
      <c r="HD70" s="98"/>
      <c r="HE70" s="19"/>
      <c r="HF70" s="19"/>
      <c r="HG70" s="98"/>
      <c r="HH70" s="19"/>
      <c r="HI70" s="19"/>
      <c r="HJ70" s="98"/>
      <c r="HK70" s="19"/>
      <c r="HL70" s="19"/>
      <c r="HM70" s="98"/>
      <c r="HN70" s="19"/>
      <c r="HO70" s="19"/>
      <c r="HP70" s="98"/>
      <c r="HS70" s="161"/>
      <c r="HT70" s="158"/>
      <c r="HU70" s="19"/>
      <c r="HV70" s="19"/>
      <c r="HW70" s="98"/>
      <c r="HX70" s="19"/>
      <c r="HY70" s="19"/>
      <c r="HZ70" s="98"/>
      <c r="IA70" s="19"/>
      <c r="IB70" s="19"/>
      <c r="IC70" s="98"/>
      <c r="ID70" s="19"/>
      <c r="IE70" s="19"/>
      <c r="IF70" s="98"/>
      <c r="IG70" s="19"/>
      <c r="IH70" s="19"/>
      <c r="II70" s="98"/>
      <c r="IJ70" s="19"/>
      <c r="IK70" s="19"/>
      <c r="IL70" s="98"/>
    </row>
    <row r="71" spans="7:246">
      <c r="G71" s="159"/>
      <c r="H71" s="160"/>
      <c r="I71" s="161"/>
      <c r="J71" s="161"/>
      <c r="K71" s="158"/>
      <c r="L71" s="161"/>
      <c r="M71" s="161"/>
      <c r="N71" s="158"/>
      <c r="O71" s="161"/>
      <c r="P71" s="161"/>
      <c r="Q71" s="158"/>
      <c r="R71" s="161"/>
      <c r="S71" s="161"/>
      <c r="T71" s="158"/>
      <c r="U71" s="161"/>
      <c r="V71" s="161"/>
      <c r="W71" s="158"/>
      <c r="X71" s="161"/>
      <c r="Y71" s="161"/>
      <c r="Z71" s="158"/>
      <c r="AA71" s="158"/>
      <c r="AC71" s="159"/>
      <c r="AD71" s="160"/>
      <c r="AE71" s="161"/>
      <c r="AF71" s="161"/>
      <c r="AG71" s="158"/>
      <c r="AH71" s="161"/>
      <c r="AI71" s="161"/>
      <c r="AJ71" s="158"/>
      <c r="AK71" s="161"/>
      <c r="AL71" s="161"/>
      <c r="AM71" s="158"/>
      <c r="AN71" s="161"/>
      <c r="AO71" s="161"/>
      <c r="AP71" s="158"/>
      <c r="AQ71" s="161"/>
      <c r="AR71" s="161"/>
      <c r="AS71" s="158"/>
      <c r="AT71" s="161"/>
      <c r="AU71" s="161"/>
      <c r="AV71" s="158"/>
      <c r="AW71" s="158"/>
      <c r="AY71" s="159"/>
      <c r="AZ71" s="160"/>
      <c r="BA71" s="161"/>
      <c r="BB71" s="161"/>
      <c r="BC71" s="158"/>
      <c r="BD71" s="161"/>
      <c r="BE71" s="161"/>
      <c r="BF71" s="158"/>
      <c r="BG71" s="161"/>
      <c r="BH71" s="161"/>
      <c r="BI71" s="158"/>
      <c r="BJ71" s="161"/>
      <c r="BK71" s="161"/>
      <c r="BL71" s="158"/>
      <c r="BM71" s="161"/>
      <c r="BN71" s="161"/>
      <c r="BO71" s="158"/>
      <c r="BP71" s="161"/>
      <c r="BQ71" s="159"/>
      <c r="BR71" s="158"/>
      <c r="BS71" s="158"/>
      <c r="BU71" s="159"/>
      <c r="BV71" s="160"/>
      <c r="BW71" s="161"/>
      <c r="BX71" s="161"/>
      <c r="BY71" s="158"/>
      <c r="BZ71" s="161"/>
      <c r="CA71" s="161"/>
      <c r="CB71" s="158"/>
      <c r="CC71" s="161"/>
      <c r="CD71" s="161"/>
      <c r="CE71" s="158"/>
      <c r="CF71" s="161"/>
      <c r="CG71" s="161"/>
      <c r="CH71" s="158"/>
      <c r="CI71" s="161"/>
      <c r="CJ71" s="161"/>
      <c r="CK71" s="158"/>
      <c r="CL71" s="161"/>
      <c r="CM71" s="161"/>
      <c r="CN71" s="158"/>
      <c r="CO71" s="158"/>
      <c r="CQ71" s="159"/>
      <c r="CR71" s="160"/>
      <c r="CS71" s="161"/>
      <c r="CT71" s="161"/>
      <c r="CU71" s="158"/>
      <c r="CV71" s="161"/>
      <c r="CW71" s="161"/>
      <c r="CX71" s="158"/>
      <c r="CY71" s="161"/>
      <c r="CZ71" s="161"/>
      <c r="DA71" s="158"/>
      <c r="DB71" s="161"/>
      <c r="DC71" s="161"/>
      <c r="DD71" s="158"/>
      <c r="DE71" s="161"/>
      <c r="DF71" s="161"/>
      <c r="DG71" s="158"/>
      <c r="DH71" s="161"/>
      <c r="DI71" s="161"/>
      <c r="DJ71" s="158"/>
      <c r="DK71" s="158"/>
      <c r="DM71" s="159"/>
      <c r="DN71" s="160"/>
      <c r="DO71" s="161"/>
      <c r="DP71" s="161"/>
      <c r="DQ71" s="158"/>
      <c r="DR71" s="161"/>
      <c r="DS71" s="161"/>
      <c r="DT71" s="158"/>
      <c r="DU71" s="161"/>
      <c r="DV71" s="161"/>
      <c r="DW71" s="158"/>
      <c r="DX71" s="161"/>
      <c r="DY71" s="161"/>
      <c r="DZ71" s="158"/>
      <c r="EA71" s="161"/>
      <c r="EB71" s="161"/>
      <c r="EC71" s="158"/>
      <c r="ED71" s="161"/>
      <c r="EE71" s="161"/>
      <c r="EF71" s="158"/>
      <c r="EG71" s="158"/>
      <c r="EI71" s="159"/>
      <c r="EJ71" s="160"/>
      <c r="EK71" s="161"/>
      <c r="EL71" s="161"/>
      <c r="EM71" s="158"/>
      <c r="EN71" s="161"/>
      <c r="EO71" s="161"/>
      <c r="EP71" s="158"/>
      <c r="EQ71" s="161"/>
      <c r="ER71" s="161"/>
      <c r="ES71" s="158"/>
      <c r="ET71" s="161"/>
      <c r="EU71" s="161"/>
      <c r="EV71" s="158"/>
      <c r="EW71" s="161"/>
      <c r="EX71" s="161"/>
      <c r="EY71" s="158"/>
      <c r="EZ71" s="161"/>
      <c r="FA71" s="161"/>
      <c r="FB71" s="158"/>
      <c r="FC71" s="158"/>
      <c r="FE71" s="159"/>
      <c r="FF71" s="160"/>
      <c r="FG71" s="161"/>
      <c r="FH71" s="161"/>
      <c r="FI71" s="158"/>
      <c r="FJ71" s="161"/>
      <c r="FK71" s="161"/>
      <c r="FL71" s="158"/>
      <c r="FM71" s="161"/>
      <c r="FN71" s="161"/>
      <c r="FO71" s="158"/>
      <c r="FP71" s="161"/>
      <c r="FQ71" s="161"/>
      <c r="FR71" s="158"/>
      <c r="FS71" s="161"/>
      <c r="FT71" s="161"/>
      <c r="FU71" s="158"/>
      <c r="FV71" s="161"/>
      <c r="FW71" s="161"/>
      <c r="FX71" s="158"/>
      <c r="GA71" s="159"/>
      <c r="GB71" s="160"/>
      <c r="GC71" s="161"/>
      <c r="GD71" s="161"/>
      <c r="GE71" s="158"/>
      <c r="GF71" s="161"/>
      <c r="GG71" s="161"/>
      <c r="GH71" s="158"/>
      <c r="GI71" s="161"/>
      <c r="GJ71" s="161"/>
      <c r="GK71" s="158"/>
      <c r="GL71" s="161"/>
      <c r="GM71" s="161"/>
      <c r="GN71" s="158"/>
      <c r="GO71" s="161"/>
      <c r="GP71" s="161"/>
      <c r="GQ71" s="158"/>
      <c r="GR71" s="161"/>
      <c r="GS71" s="161"/>
      <c r="GT71" s="158"/>
      <c r="GW71" s="159"/>
      <c r="GX71" s="160"/>
      <c r="GY71" s="161"/>
      <c r="GZ71" s="161"/>
      <c r="HA71" s="158"/>
      <c r="HB71" s="161"/>
      <c r="HC71" s="161"/>
      <c r="HD71" s="158"/>
      <c r="HE71" s="161"/>
      <c r="HF71" s="161"/>
      <c r="HG71" s="158"/>
      <c r="HH71" s="161"/>
      <c r="HI71" s="161"/>
      <c r="HJ71" s="158"/>
      <c r="HK71" s="161"/>
      <c r="HL71" s="161"/>
      <c r="HM71" s="158"/>
      <c r="HN71" s="161"/>
      <c r="HO71" s="161"/>
      <c r="HP71" s="158"/>
      <c r="HS71" s="159"/>
      <c r="HT71" s="160"/>
      <c r="HU71" s="161"/>
      <c r="HV71" s="161"/>
      <c r="HW71" s="158"/>
      <c r="HX71" s="161"/>
      <c r="HY71" s="161"/>
      <c r="HZ71" s="158"/>
      <c r="IA71" s="161"/>
      <c r="IB71" s="161"/>
      <c r="IC71" s="158"/>
      <c r="ID71" s="161"/>
      <c r="IE71" s="161"/>
      <c r="IF71" s="158"/>
      <c r="IG71" s="161"/>
      <c r="IH71" s="161"/>
      <c r="II71" s="158"/>
      <c r="IJ71" s="161"/>
      <c r="IK71" s="161"/>
      <c r="IL71" s="158"/>
    </row>
    <row r="72" spans="7:246">
      <c r="G72" s="161"/>
      <c r="H72" s="158"/>
      <c r="I72" s="19"/>
      <c r="J72" s="19"/>
      <c r="K72" s="98"/>
      <c r="L72" s="19"/>
      <c r="M72" s="19"/>
      <c r="N72" s="98"/>
      <c r="O72" s="19"/>
      <c r="P72" s="19"/>
      <c r="Q72" s="98"/>
      <c r="R72" s="19"/>
      <c r="S72" s="19"/>
      <c r="T72" s="98"/>
      <c r="U72" s="19"/>
      <c r="V72" s="19"/>
      <c r="W72" s="98"/>
      <c r="X72" s="19"/>
      <c r="Y72" s="19"/>
      <c r="Z72" s="98"/>
      <c r="AA72" s="98"/>
      <c r="AC72" s="161"/>
      <c r="AD72" s="158"/>
      <c r="AE72" s="19"/>
      <c r="AF72" s="19"/>
      <c r="AG72" s="98"/>
      <c r="AH72" s="19"/>
      <c r="AI72" s="19"/>
      <c r="AJ72" s="98"/>
      <c r="AK72" s="19"/>
      <c r="AL72" s="19"/>
      <c r="AM72" s="98"/>
      <c r="AN72" s="19"/>
      <c r="AO72" s="19"/>
      <c r="AP72" s="98"/>
      <c r="AQ72" s="19"/>
      <c r="AR72" s="19"/>
      <c r="AS72" s="98"/>
      <c r="AT72" s="19"/>
      <c r="AU72" s="19"/>
      <c r="AV72" s="98"/>
      <c r="AW72" s="98"/>
      <c r="AY72" s="161"/>
      <c r="AZ72" s="158"/>
      <c r="BA72" s="19"/>
      <c r="BB72" s="19"/>
      <c r="BC72" s="98"/>
      <c r="BD72" s="19"/>
      <c r="BE72" s="19"/>
      <c r="BF72" s="98"/>
      <c r="BG72" s="19"/>
      <c r="BH72" s="19"/>
      <c r="BI72" s="98"/>
      <c r="BJ72" s="19"/>
      <c r="BK72" s="19"/>
      <c r="BL72" s="98"/>
      <c r="BM72" s="19"/>
      <c r="BN72" s="19"/>
      <c r="BO72" s="98"/>
      <c r="BP72" s="19"/>
      <c r="BQ72" s="161"/>
      <c r="BR72" s="98"/>
      <c r="BS72" s="98"/>
      <c r="BU72" s="161"/>
      <c r="BV72" s="158"/>
      <c r="BW72" s="19"/>
      <c r="BX72" s="19"/>
      <c r="BY72" s="98"/>
      <c r="BZ72" s="19"/>
      <c r="CA72" s="19"/>
      <c r="CB72" s="98"/>
      <c r="CC72" s="19"/>
      <c r="CD72" s="19"/>
      <c r="CE72" s="98"/>
      <c r="CF72" s="19"/>
      <c r="CG72" s="19"/>
      <c r="CH72" s="98"/>
      <c r="CI72" s="19"/>
      <c r="CJ72" s="19"/>
      <c r="CK72" s="98"/>
      <c r="CL72" s="19"/>
      <c r="CM72" s="19"/>
      <c r="CN72" s="98"/>
      <c r="CO72" s="98"/>
      <c r="CQ72" s="161"/>
      <c r="CR72" s="158"/>
      <c r="CS72" s="19"/>
      <c r="CT72" s="19"/>
      <c r="CU72" s="98"/>
      <c r="CV72" s="19"/>
      <c r="CW72" s="19"/>
      <c r="CX72" s="98"/>
      <c r="CY72" s="19"/>
      <c r="CZ72" s="19"/>
      <c r="DA72" s="98"/>
      <c r="DB72" s="19"/>
      <c r="DC72" s="19"/>
      <c r="DD72" s="98"/>
      <c r="DE72" s="19"/>
      <c r="DF72" s="19"/>
      <c r="DG72" s="98"/>
      <c r="DH72" s="19"/>
      <c r="DI72" s="19"/>
      <c r="DJ72" s="98"/>
      <c r="DK72" s="98"/>
      <c r="DM72" s="161"/>
      <c r="DN72" s="158"/>
      <c r="DO72" s="19"/>
      <c r="DP72" s="19"/>
      <c r="DQ72" s="98"/>
      <c r="DR72" s="19"/>
      <c r="DS72" s="19"/>
      <c r="DT72" s="98"/>
      <c r="DU72" s="19"/>
      <c r="DV72" s="19"/>
      <c r="DW72" s="98"/>
      <c r="DX72" s="19"/>
      <c r="DY72" s="19"/>
      <c r="DZ72" s="98"/>
      <c r="EA72" s="19"/>
      <c r="EB72" s="19"/>
      <c r="EC72" s="98"/>
      <c r="ED72" s="19"/>
      <c r="EE72" s="19"/>
      <c r="EF72" s="98"/>
      <c r="EG72" s="98"/>
      <c r="EI72" s="161"/>
      <c r="EJ72" s="158"/>
      <c r="EK72" s="19"/>
      <c r="EL72" s="19"/>
      <c r="EM72" s="98"/>
      <c r="EN72" s="19"/>
      <c r="EO72" s="19"/>
      <c r="EP72" s="98"/>
      <c r="EQ72" s="19"/>
      <c r="ER72" s="19"/>
      <c r="ES72" s="98"/>
      <c r="ET72" s="19"/>
      <c r="EU72" s="19"/>
      <c r="EV72" s="98"/>
      <c r="EW72" s="19"/>
      <c r="EX72" s="19"/>
      <c r="EY72" s="98"/>
      <c r="EZ72" s="19"/>
      <c r="FA72" s="19"/>
      <c r="FB72" s="98"/>
      <c r="FC72" s="98"/>
      <c r="FE72" s="161"/>
      <c r="FF72" s="158"/>
      <c r="FG72" s="19"/>
      <c r="FH72" s="19"/>
      <c r="FI72" s="98"/>
      <c r="FJ72" s="19"/>
      <c r="FK72" s="19"/>
      <c r="FL72" s="98"/>
      <c r="FM72" s="19"/>
      <c r="FN72" s="19"/>
      <c r="FO72" s="98"/>
      <c r="FP72" s="19"/>
      <c r="FQ72" s="19"/>
      <c r="FR72" s="98"/>
      <c r="FS72" s="19"/>
      <c r="FT72" s="19"/>
      <c r="FU72" s="98"/>
      <c r="FV72" s="19"/>
      <c r="FW72" s="19"/>
      <c r="FX72" s="98"/>
      <c r="GA72" s="161"/>
      <c r="GB72" s="158"/>
      <c r="GC72" s="19"/>
      <c r="GD72" s="19"/>
      <c r="GE72" s="98"/>
      <c r="GF72" s="19"/>
      <c r="GG72" s="19"/>
      <c r="GH72" s="98"/>
      <c r="GI72" s="19"/>
      <c r="GJ72" s="19"/>
      <c r="GK72" s="98"/>
      <c r="GL72" s="19"/>
      <c r="GM72" s="19"/>
      <c r="GN72" s="98"/>
      <c r="GO72" s="19"/>
      <c r="GP72" s="19"/>
      <c r="GQ72" s="98"/>
      <c r="GR72" s="19"/>
      <c r="GS72" s="19"/>
      <c r="GT72" s="98"/>
      <c r="GW72" s="161"/>
      <c r="GX72" s="158"/>
      <c r="GY72" s="19"/>
      <c r="GZ72" s="19"/>
      <c r="HA72" s="98"/>
      <c r="HB72" s="19"/>
      <c r="HC72" s="19"/>
      <c r="HD72" s="98"/>
      <c r="HE72" s="19"/>
      <c r="HF72" s="19"/>
      <c r="HG72" s="98"/>
      <c r="HH72" s="19"/>
      <c r="HI72" s="19"/>
      <c r="HJ72" s="98"/>
      <c r="HK72" s="19"/>
      <c r="HL72" s="19"/>
      <c r="HM72" s="98"/>
      <c r="HN72" s="19"/>
      <c r="HO72" s="19"/>
      <c r="HP72" s="98"/>
      <c r="HS72" s="161"/>
      <c r="HT72" s="158"/>
      <c r="HU72" s="19"/>
      <c r="HV72" s="19"/>
      <c r="HW72" s="98"/>
      <c r="HX72" s="19"/>
      <c r="HY72" s="19"/>
      <c r="HZ72" s="98"/>
      <c r="IA72" s="19"/>
      <c r="IB72" s="19"/>
      <c r="IC72" s="98"/>
      <c r="ID72" s="19"/>
      <c r="IE72" s="19"/>
      <c r="IF72" s="98"/>
      <c r="IG72" s="19"/>
      <c r="IH72" s="19"/>
      <c r="II72" s="98"/>
      <c r="IJ72" s="19"/>
      <c r="IK72" s="19"/>
      <c r="IL72" s="98"/>
    </row>
    <row r="73" spans="7:246">
      <c r="G73" s="159"/>
      <c r="H73" s="160"/>
      <c r="I73" s="161"/>
      <c r="J73" s="161"/>
      <c r="K73" s="158"/>
      <c r="L73" s="161"/>
      <c r="M73" s="161"/>
      <c r="N73" s="158"/>
      <c r="O73" s="161"/>
      <c r="P73" s="161"/>
      <c r="Q73" s="158"/>
      <c r="R73" s="161"/>
      <c r="S73" s="161"/>
      <c r="T73" s="158"/>
      <c r="U73" s="161"/>
      <c r="V73" s="161"/>
      <c r="W73" s="158"/>
      <c r="X73" s="161"/>
      <c r="Y73" s="161"/>
      <c r="Z73" s="158"/>
      <c r="AA73" s="158"/>
      <c r="AC73" s="159"/>
      <c r="AD73" s="160"/>
      <c r="AE73" s="161"/>
      <c r="AF73" s="161"/>
      <c r="AG73" s="158"/>
      <c r="AH73" s="161"/>
      <c r="AI73" s="161"/>
      <c r="AJ73" s="158"/>
      <c r="AK73" s="161"/>
      <c r="AL73" s="161"/>
      <c r="AM73" s="158"/>
      <c r="AN73" s="161"/>
      <c r="AO73" s="161"/>
      <c r="AP73" s="158"/>
      <c r="AQ73" s="161"/>
      <c r="AR73" s="161"/>
      <c r="AS73" s="158"/>
      <c r="AT73" s="161"/>
      <c r="AU73" s="161"/>
      <c r="AV73" s="158"/>
      <c r="AW73" s="158"/>
      <c r="AY73" s="159"/>
      <c r="AZ73" s="160"/>
      <c r="BA73" s="161"/>
      <c r="BB73" s="161"/>
      <c r="BC73" s="158"/>
      <c r="BD73" s="161"/>
      <c r="BE73" s="161"/>
      <c r="BF73" s="158"/>
      <c r="BG73" s="161"/>
      <c r="BH73" s="161"/>
      <c r="BI73" s="158"/>
      <c r="BJ73" s="161"/>
      <c r="BK73" s="161"/>
      <c r="BL73" s="158"/>
      <c r="BM73" s="161"/>
      <c r="BN73" s="161"/>
      <c r="BO73" s="158"/>
      <c r="BP73" s="161"/>
      <c r="BQ73" s="159"/>
      <c r="BR73" s="158"/>
      <c r="BS73" s="158"/>
      <c r="BU73" s="159"/>
      <c r="BV73" s="160"/>
      <c r="BW73" s="161"/>
      <c r="BX73" s="161"/>
      <c r="BY73" s="158"/>
      <c r="BZ73" s="161"/>
      <c r="CA73" s="161"/>
      <c r="CB73" s="158"/>
      <c r="CC73" s="161"/>
      <c r="CD73" s="161"/>
      <c r="CE73" s="158"/>
      <c r="CF73" s="161"/>
      <c r="CG73" s="161"/>
      <c r="CH73" s="158"/>
      <c r="CI73" s="161"/>
      <c r="CJ73" s="161"/>
      <c r="CK73" s="158"/>
      <c r="CL73" s="161"/>
      <c r="CM73" s="161"/>
      <c r="CN73" s="158"/>
      <c r="CO73" s="158"/>
      <c r="CQ73" s="159"/>
      <c r="CR73" s="160"/>
      <c r="CS73" s="161"/>
      <c r="CT73" s="161"/>
      <c r="CU73" s="158"/>
      <c r="CV73" s="161"/>
      <c r="CW73" s="161"/>
      <c r="CX73" s="158"/>
      <c r="CY73" s="161"/>
      <c r="CZ73" s="161"/>
      <c r="DA73" s="158"/>
      <c r="DB73" s="161"/>
      <c r="DC73" s="161"/>
      <c r="DD73" s="158"/>
      <c r="DE73" s="161"/>
      <c r="DF73" s="161"/>
      <c r="DG73" s="158"/>
      <c r="DH73" s="161"/>
      <c r="DI73" s="161"/>
      <c r="DJ73" s="158"/>
      <c r="DK73" s="158"/>
      <c r="DM73" s="159"/>
      <c r="DN73" s="160"/>
      <c r="DO73" s="161"/>
      <c r="DP73" s="161"/>
      <c r="DQ73" s="158"/>
      <c r="DR73" s="161"/>
      <c r="DS73" s="161"/>
      <c r="DT73" s="158"/>
      <c r="DU73" s="161"/>
      <c r="DV73" s="161"/>
      <c r="DW73" s="158"/>
      <c r="DX73" s="161"/>
      <c r="DY73" s="161"/>
      <c r="DZ73" s="158"/>
      <c r="EA73" s="161"/>
      <c r="EB73" s="161"/>
      <c r="EC73" s="158"/>
      <c r="ED73" s="161"/>
      <c r="EE73" s="161"/>
      <c r="EF73" s="158"/>
      <c r="EG73" s="158"/>
      <c r="EI73" s="159"/>
      <c r="EJ73" s="160"/>
      <c r="EK73" s="161"/>
      <c r="EL73" s="161"/>
      <c r="EM73" s="158"/>
      <c r="EN73" s="161"/>
      <c r="EO73" s="161"/>
      <c r="EP73" s="158"/>
      <c r="EQ73" s="161"/>
      <c r="ER73" s="161"/>
      <c r="ES73" s="158"/>
      <c r="ET73" s="161"/>
      <c r="EU73" s="161"/>
      <c r="EV73" s="158"/>
      <c r="EW73" s="161"/>
      <c r="EX73" s="161"/>
      <c r="EY73" s="158"/>
      <c r="EZ73" s="161"/>
      <c r="FA73" s="161"/>
      <c r="FB73" s="158"/>
      <c r="FC73" s="158"/>
      <c r="FE73" s="159"/>
      <c r="FF73" s="160"/>
      <c r="FG73" s="161"/>
      <c r="FH73" s="161"/>
      <c r="FI73" s="158"/>
      <c r="FJ73" s="161"/>
      <c r="FK73" s="161"/>
      <c r="FL73" s="158"/>
      <c r="FM73" s="161"/>
      <c r="FN73" s="161"/>
      <c r="FO73" s="158"/>
      <c r="FP73" s="161"/>
      <c r="FQ73" s="161"/>
      <c r="FR73" s="158"/>
      <c r="FS73" s="161"/>
      <c r="FT73" s="161"/>
      <c r="FU73" s="158"/>
      <c r="FV73" s="161"/>
      <c r="FW73" s="161"/>
      <c r="FX73" s="158"/>
      <c r="GA73" s="159"/>
      <c r="GB73" s="160"/>
      <c r="GC73" s="161"/>
      <c r="GD73" s="161"/>
      <c r="GE73" s="158"/>
      <c r="GF73" s="161"/>
      <c r="GG73" s="161"/>
      <c r="GH73" s="158"/>
      <c r="GI73" s="161"/>
      <c r="GJ73" s="161"/>
      <c r="GK73" s="158"/>
      <c r="GL73" s="161"/>
      <c r="GM73" s="161"/>
      <c r="GN73" s="158"/>
      <c r="GO73" s="161"/>
      <c r="GP73" s="161"/>
      <c r="GQ73" s="158"/>
      <c r="GR73" s="161"/>
      <c r="GS73" s="161"/>
      <c r="GT73" s="158"/>
      <c r="GW73" s="159"/>
      <c r="GX73" s="160"/>
      <c r="GY73" s="161"/>
      <c r="GZ73" s="161"/>
      <c r="HA73" s="158"/>
      <c r="HB73" s="161"/>
      <c r="HC73" s="161"/>
      <c r="HD73" s="158"/>
      <c r="HE73" s="161"/>
      <c r="HF73" s="161"/>
      <c r="HG73" s="158"/>
      <c r="HH73" s="161"/>
      <c r="HI73" s="161"/>
      <c r="HJ73" s="158"/>
      <c r="HK73" s="161"/>
      <c r="HL73" s="161"/>
      <c r="HM73" s="158"/>
      <c r="HN73" s="161"/>
      <c r="HO73" s="161"/>
      <c r="HP73" s="158"/>
      <c r="HS73" s="159"/>
      <c r="HT73" s="160"/>
      <c r="HU73" s="161"/>
      <c r="HV73" s="161"/>
      <c r="HW73" s="158"/>
      <c r="HX73" s="161"/>
      <c r="HY73" s="161"/>
      <c r="HZ73" s="158"/>
      <c r="IA73" s="161"/>
      <c r="IB73" s="161"/>
      <c r="IC73" s="158"/>
      <c r="ID73" s="161"/>
      <c r="IE73" s="161"/>
      <c r="IF73" s="158"/>
      <c r="IG73" s="161"/>
      <c r="IH73" s="161"/>
      <c r="II73" s="158"/>
      <c r="IJ73" s="161"/>
      <c r="IK73" s="161"/>
      <c r="IL73" s="158"/>
    </row>
    <row r="74" spans="7:246">
      <c r="G74" s="161"/>
      <c r="H74" s="158"/>
      <c r="I74" s="19"/>
      <c r="J74" s="19"/>
      <c r="K74" s="98"/>
      <c r="L74" s="19"/>
      <c r="M74" s="19"/>
      <c r="N74" s="98"/>
      <c r="O74" s="19"/>
      <c r="P74" s="19"/>
      <c r="Q74" s="98"/>
      <c r="R74" s="19"/>
      <c r="S74" s="19"/>
      <c r="T74" s="98"/>
      <c r="U74" s="19"/>
      <c r="V74" s="19"/>
      <c r="W74" s="98"/>
      <c r="X74" s="19"/>
      <c r="Y74" s="19"/>
      <c r="Z74" s="98"/>
      <c r="AA74" s="98"/>
      <c r="AC74" s="161"/>
      <c r="AD74" s="158"/>
      <c r="AE74" s="19"/>
      <c r="AF74" s="19"/>
      <c r="AG74" s="98"/>
      <c r="AH74" s="19"/>
      <c r="AI74" s="19"/>
      <c r="AJ74" s="98"/>
      <c r="AK74" s="19"/>
      <c r="AL74" s="19"/>
      <c r="AM74" s="98"/>
      <c r="AN74" s="19"/>
      <c r="AO74" s="19"/>
      <c r="AP74" s="98"/>
      <c r="AQ74" s="19"/>
      <c r="AR74" s="19"/>
      <c r="AS74" s="98"/>
      <c r="AT74" s="19"/>
      <c r="AU74" s="19"/>
      <c r="AV74" s="98"/>
      <c r="AW74" s="98"/>
      <c r="AY74" s="161"/>
      <c r="AZ74" s="158"/>
      <c r="BA74" s="19"/>
      <c r="BB74" s="19"/>
      <c r="BC74" s="98"/>
      <c r="BD74" s="19"/>
      <c r="BE74" s="19"/>
      <c r="BF74" s="98"/>
      <c r="BG74" s="19"/>
      <c r="BH74" s="19"/>
      <c r="BI74" s="98"/>
      <c r="BJ74" s="19"/>
      <c r="BK74" s="19"/>
      <c r="BL74" s="98"/>
      <c r="BM74" s="19"/>
      <c r="BN74" s="19"/>
      <c r="BO74" s="98"/>
      <c r="BP74" s="19"/>
      <c r="BQ74" s="161"/>
      <c r="BR74" s="98"/>
      <c r="BS74" s="98"/>
      <c r="BU74" s="161"/>
      <c r="BV74" s="158"/>
      <c r="BW74" s="19"/>
      <c r="BX74" s="19"/>
      <c r="BY74" s="98"/>
      <c r="BZ74" s="19"/>
      <c r="CA74" s="19"/>
      <c r="CB74" s="98"/>
      <c r="CC74" s="19"/>
      <c r="CD74" s="19"/>
      <c r="CE74" s="98"/>
      <c r="CF74" s="19"/>
      <c r="CG74" s="19"/>
      <c r="CH74" s="98"/>
      <c r="CI74" s="19"/>
      <c r="CJ74" s="19"/>
      <c r="CK74" s="98"/>
      <c r="CL74" s="19"/>
      <c r="CM74" s="19"/>
      <c r="CN74" s="98"/>
      <c r="CO74" s="98"/>
      <c r="CQ74" s="161"/>
      <c r="CR74" s="158"/>
      <c r="CS74" s="19"/>
      <c r="CT74" s="19"/>
      <c r="CU74" s="98"/>
      <c r="CV74" s="19"/>
      <c r="CW74" s="19"/>
      <c r="CX74" s="98"/>
      <c r="CY74" s="19"/>
      <c r="CZ74" s="19"/>
      <c r="DA74" s="98"/>
      <c r="DB74" s="19"/>
      <c r="DC74" s="19"/>
      <c r="DD74" s="98"/>
      <c r="DE74" s="19"/>
      <c r="DF74" s="19"/>
      <c r="DG74" s="98"/>
      <c r="DH74" s="19"/>
      <c r="DI74" s="19"/>
      <c r="DJ74" s="98"/>
      <c r="DK74" s="98"/>
      <c r="DM74" s="161"/>
      <c r="DN74" s="158"/>
      <c r="DO74" s="19"/>
      <c r="DP74" s="19"/>
      <c r="DQ74" s="98"/>
      <c r="DR74" s="19"/>
      <c r="DS74" s="19"/>
      <c r="DT74" s="98"/>
      <c r="DU74" s="19"/>
      <c r="DV74" s="19"/>
      <c r="DW74" s="98"/>
      <c r="DX74" s="19"/>
      <c r="DY74" s="19"/>
      <c r="DZ74" s="98"/>
      <c r="EA74" s="19"/>
      <c r="EB74" s="19"/>
      <c r="EC74" s="98"/>
      <c r="ED74" s="19"/>
      <c r="EE74" s="19"/>
      <c r="EF74" s="98"/>
      <c r="EG74" s="98"/>
      <c r="EI74" s="161"/>
      <c r="EJ74" s="158"/>
      <c r="EK74" s="19"/>
      <c r="EL74" s="19"/>
      <c r="EM74" s="98"/>
      <c r="EN74" s="19"/>
      <c r="EO74" s="19"/>
      <c r="EP74" s="98"/>
      <c r="EQ74" s="19"/>
      <c r="ER74" s="19"/>
      <c r="ES74" s="98"/>
      <c r="ET74" s="19"/>
      <c r="EU74" s="19"/>
      <c r="EV74" s="98"/>
      <c r="EW74" s="19"/>
      <c r="EX74" s="19"/>
      <c r="EY74" s="98"/>
      <c r="EZ74" s="19"/>
      <c r="FA74" s="19"/>
      <c r="FB74" s="98"/>
      <c r="FC74" s="98"/>
      <c r="FE74" s="161"/>
      <c r="FF74" s="158"/>
      <c r="FG74" s="19"/>
      <c r="FH74" s="19"/>
      <c r="FI74" s="98"/>
      <c r="FJ74" s="19"/>
      <c r="FK74" s="19"/>
      <c r="FL74" s="98"/>
      <c r="FM74" s="19"/>
      <c r="FN74" s="19"/>
      <c r="FO74" s="98"/>
      <c r="FP74" s="19"/>
      <c r="FQ74" s="19"/>
      <c r="FR74" s="98"/>
      <c r="FS74" s="19"/>
      <c r="FT74" s="19"/>
      <c r="FU74" s="98"/>
      <c r="FV74" s="19"/>
      <c r="FW74" s="19"/>
      <c r="FX74" s="98"/>
      <c r="GA74" s="161"/>
      <c r="GB74" s="158"/>
      <c r="GC74" s="19"/>
      <c r="GD74" s="19"/>
      <c r="GE74" s="98"/>
      <c r="GF74" s="19"/>
      <c r="GG74" s="19"/>
      <c r="GH74" s="98"/>
      <c r="GI74" s="19"/>
      <c r="GJ74" s="19"/>
      <c r="GK74" s="98"/>
      <c r="GL74" s="19"/>
      <c r="GM74" s="19"/>
      <c r="GN74" s="98"/>
      <c r="GO74" s="19"/>
      <c r="GP74" s="19"/>
      <c r="GQ74" s="98"/>
      <c r="GR74" s="19"/>
      <c r="GS74" s="19"/>
      <c r="GT74" s="98"/>
      <c r="GW74" s="161"/>
      <c r="GX74" s="158"/>
      <c r="GY74" s="19"/>
      <c r="GZ74" s="19"/>
      <c r="HA74" s="98"/>
      <c r="HB74" s="19"/>
      <c r="HC74" s="19"/>
      <c r="HD74" s="98"/>
      <c r="HE74" s="19"/>
      <c r="HF74" s="19"/>
      <c r="HG74" s="98"/>
      <c r="HH74" s="19"/>
      <c r="HI74" s="19"/>
      <c r="HJ74" s="98"/>
      <c r="HK74" s="19"/>
      <c r="HL74" s="19"/>
      <c r="HM74" s="98"/>
      <c r="HN74" s="19"/>
      <c r="HO74" s="19"/>
      <c r="HP74" s="98"/>
      <c r="HS74" s="161"/>
      <c r="HT74" s="158"/>
      <c r="HU74" s="19"/>
      <c r="HV74" s="19"/>
      <c r="HW74" s="98"/>
      <c r="HX74" s="19"/>
      <c r="HY74" s="19"/>
      <c r="HZ74" s="98"/>
      <c r="IA74" s="19"/>
      <c r="IB74" s="19"/>
      <c r="IC74" s="98"/>
      <c r="ID74" s="19"/>
      <c r="IE74" s="19"/>
      <c r="IF74" s="98"/>
      <c r="IG74" s="19"/>
      <c r="IH74" s="19"/>
      <c r="II74" s="98"/>
      <c r="IJ74" s="19"/>
      <c r="IK74" s="19"/>
      <c r="IL74" s="98"/>
    </row>
    <row r="75" spans="7:246">
      <c r="G75" s="159"/>
      <c r="H75" s="160"/>
      <c r="I75" s="161"/>
      <c r="J75" s="161"/>
      <c r="K75" s="158"/>
      <c r="L75" s="161"/>
      <c r="M75" s="161"/>
      <c r="N75" s="158"/>
      <c r="O75" s="161"/>
      <c r="P75" s="161"/>
      <c r="Q75" s="158"/>
      <c r="R75" s="161"/>
      <c r="S75" s="161"/>
      <c r="T75" s="158"/>
      <c r="U75" s="161"/>
      <c r="V75" s="161"/>
      <c r="W75" s="158"/>
      <c r="X75" s="161"/>
      <c r="Y75" s="161"/>
      <c r="Z75" s="158"/>
      <c r="AA75" s="158"/>
      <c r="AC75" s="159"/>
      <c r="AD75" s="160"/>
      <c r="AE75" s="161"/>
      <c r="AF75" s="161"/>
      <c r="AG75" s="158"/>
      <c r="AH75" s="161"/>
      <c r="AI75" s="161"/>
      <c r="AJ75" s="158"/>
      <c r="AK75" s="161"/>
      <c r="AL75" s="161"/>
      <c r="AM75" s="158"/>
      <c r="AN75" s="161"/>
      <c r="AO75" s="161"/>
      <c r="AP75" s="158"/>
      <c r="AQ75" s="161"/>
      <c r="AR75" s="161"/>
      <c r="AS75" s="158"/>
      <c r="AT75" s="161"/>
      <c r="AU75" s="161"/>
      <c r="AV75" s="158"/>
      <c r="AW75" s="158"/>
      <c r="AY75" s="159"/>
      <c r="AZ75" s="160"/>
      <c r="BA75" s="161"/>
      <c r="BB75" s="161"/>
      <c r="BC75" s="158"/>
      <c r="BD75" s="161"/>
      <c r="BE75" s="161"/>
      <c r="BF75" s="158"/>
      <c r="BG75" s="161"/>
      <c r="BH75" s="161"/>
      <c r="BI75" s="158"/>
      <c r="BJ75" s="161"/>
      <c r="BK75" s="161"/>
      <c r="BL75" s="158"/>
      <c r="BM75" s="161"/>
      <c r="BN75" s="161"/>
      <c r="BO75" s="158"/>
      <c r="BP75" s="161"/>
      <c r="BQ75" s="159"/>
      <c r="BR75" s="158"/>
      <c r="BS75" s="158"/>
      <c r="BU75" s="159"/>
      <c r="BV75" s="160"/>
      <c r="BW75" s="161"/>
      <c r="BX75" s="161"/>
      <c r="BY75" s="158"/>
      <c r="BZ75" s="161"/>
      <c r="CA75" s="161"/>
      <c r="CB75" s="158"/>
      <c r="CC75" s="161"/>
      <c r="CD75" s="161"/>
      <c r="CE75" s="158"/>
      <c r="CF75" s="161"/>
      <c r="CG75" s="161"/>
      <c r="CH75" s="158"/>
      <c r="CI75" s="161"/>
      <c r="CJ75" s="161"/>
      <c r="CK75" s="158"/>
      <c r="CL75" s="161"/>
      <c r="CM75" s="161"/>
      <c r="CN75" s="158"/>
      <c r="CO75" s="158"/>
      <c r="CQ75" s="159"/>
      <c r="CR75" s="160"/>
      <c r="CS75" s="161"/>
      <c r="CT75" s="161"/>
      <c r="CU75" s="158"/>
      <c r="CV75" s="161"/>
      <c r="CW75" s="161"/>
      <c r="CX75" s="158"/>
      <c r="CY75" s="161"/>
      <c r="CZ75" s="161"/>
      <c r="DA75" s="158"/>
      <c r="DB75" s="161"/>
      <c r="DC75" s="161"/>
      <c r="DD75" s="158"/>
      <c r="DE75" s="161"/>
      <c r="DF75" s="161"/>
      <c r="DG75" s="158"/>
      <c r="DH75" s="161"/>
      <c r="DI75" s="161"/>
      <c r="DJ75" s="158"/>
      <c r="DK75" s="158"/>
      <c r="DM75" s="159"/>
      <c r="DN75" s="160"/>
      <c r="DO75" s="161"/>
      <c r="DP75" s="161"/>
      <c r="DQ75" s="158"/>
      <c r="DR75" s="161"/>
      <c r="DS75" s="161"/>
      <c r="DT75" s="158"/>
      <c r="DU75" s="161"/>
      <c r="DV75" s="161"/>
      <c r="DW75" s="158"/>
      <c r="DX75" s="161"/>
      <c r="DY75" s="161"/>
      <c r="DZ75" s="158"/>
      <c r="EA75" s="161"/>
      <c r="EB75" s="161"/>
      <c r="EC75" s="158"/>
      <c r="ED75" s="161"/>
      <c r="EE75" s="161"/>
      <c r="EF75" s="158"/>
      <c r="EG75" s="158"/>
      <c r="EI75" s="159"/>
      <c r="EJ75" s="160"/>
      <c r="EK75" s="161"/>
      <c r="EL75" s="161"/>
      <c r="EM75" s="158"/>
      <c r="EN75" s="161"/>
      <c r="EO75" s="161"/>
      <c r="EP75" s="158"/>
      <c r="EQ75" s="161"/>
      <c r="ER75" s="161"/>
      <c r="ES75" s="158"/>
      <c r="ET75" s="161"/>
      <c r="EU75" s="161"/>
      <c r="EV75" s="158"/>
      <c r="EW75" s="161"/>
      <c r="EX75" s="161"/>
      <c r="EY75" s="158"/>
      <c r="EZ75" s="161"/>
      <c r="FA75" s="161"/>
      <c r="FB75" s="158"/>
      <c r="FC75" s="158"/>
      <c r="FE75" s="159"/>
      <c r="FF75" s="160"/>
      <c r="FG75" s="161"/>
      <c r="FH75" s="161"/>
      <c r="FI75" s="158"/>
      <c r="FJ75" s="161"/>
      <c r="FK75" s="161"/>
      <c r="FL75" s="158"/>
      <c r="FM75" s="161"/>
      <c r="FN75" s="161"/>
      <c r="FO75" s="158"/>
      <c r="FP75" s="161"/>
      <c r="FQ75" s="161"/>
      <c r="FR75" s="158"/>
      <c r="FS75" s="161"/>
      <c r="FT75" s="161"/>
      <c r="FU75" s="158"/>
      <c r="FV75" s="161"/>
      <c r="FW75" s="161"/>
      <c r="FX75" s="158"/>
      <c r="GA75" s="159"/>
      <c r="GB75" s="160"/>
      <c r="GC75" s="161"/>
      <c r="GD75" s="161"/>
      <c r="GE75" s="158"/>
      <c r="GF75" s="161"/>
      <c r="GG75" s="161"/>
      <c r="GH75" s="158"/>
      <c r="GI75" s="161"/>
      <c r="GJ75" s="161"/>
      <c r="GK75" s="158"/>
      <c r="GL75" s="161"/>
      <c r="GM75" s="161"/>
      <c r="GN75" s="158"/>
      <c r="GO75" s="161"/>
      <c r="GP75" s="161"/>
      <c r="GQ75" s="158"/>
      <c r="GR75" s="161"/>
      <c r="GS75" s="161"/>
      <c r="GT75" s="158"/>
      <c r="GW75" s="159"/>
      <c r="GX75" s="160"/>
      <c r="GY75" s="161"/>
      <c r="GZ75" s="161"/>
      <c r="HA75" s="158"/>
      <c r="HB75" s="161"/>
      <c r="HC75" s="161"/>
      <c r="HD75" s="158"/>
      <c r="HE75" s="161"/>
      <c r="HF75" s="161"/>
      <c r="HG75" s="158"/>
      <c r="HH75" s="161"/>
      <c r="HI75" s="161"/>
      <c r="HJ75" s="158"/>
      <c r="HK75" s="161"/>
      <c r="HL75" s="161"/>
      <c r="HM75" s="158"/>
      <c r="HN75" s="161"/>
      <c r="HO75" s="161"/>
      <c r="HP75" s="158"/>
      <c r="HS75" s="159"/>
      <c r="HT75" s="160"/>
      <c r="HU75" s="161"/>
      <c r="HV75" s="161"/>
      <c r="HW75" s="158"/>
      <c r="HX75" s="161"/>
      <c r="HY75" s="161"/>
      <c r="HZ75" s="158"/>
      <c r="IA75" s="161"/>
      <c r="IB75" s="161"/>
      <c r="IC75" s="158"/>
      <c r="ID75" s="161"/>
      <c r="IE75" s="161"/>
      <c r="IF75" s="158"/>
      <c r="IG75" s="161"/>
      <c r="IH75" s="161"/>
      <c r="II75" s="158"/>
      <c r="IJ75" s="161"/>
      <c r="IK75" s="161"/>
      <c r="IL75" s="158"/>
    </row>
    <row r="76" spans="7:246">
      <c r="G76" s="161"/>
      <c r="H76" s="158"/>
      <c r="I76" s="19"/>
      <c r="J76" s="19"/>
      <c r="K76" s="98"/>
      <c r="L76" s="19"/>
      <c r="M76" s="19"/>
      <c r="N76" s="98"/>
      <c r="O76" s="19"/>
      <c r="P76" s="19"/>
      <c r="Q76" s="98"/>
      <c r="R76" s="19"/>
      <c r="S76" s="19"/>
      <c r="T76" s="98"/>
      <c r="U76" s="19"/>
      <c r="V76" s="19"/>
      <c r="W76" s="98"/>
      <c r="X76" s="19"/>
      <c r="Y76" s="19"/>
      <c r="Z76" s="98"/>
      <c r="AA76" s="98"/>
      <c r="AC76" s="161"/>
      <c r="AD76" s="158"/>
      <c r="AE76" s="19"/>
      <c r="AF76" s="19"/>
      <c r="AG76" s="98"/>
      <c r="AH76" s="19"/>
      <c r="AI76" s="19"/>
      <c r="AJ76" s="98"/>
      <c r="AK76" s="19"/>
      <c r="AL76" s="19"/>
      <c r="AM76" s="98"/>
      <c r="AN76" s="19"/>
      <c r="AO76" s="19"/>
      <c r="AP76" s="98"/>
      <c r="AQ76" s="19"/>
      <c r="AR76" s="19"/>
      <c r="AS76" s="98"/>
      <c r="AT76" s="19"/>
      <c r="AU76" s="19"/>
      <c r="AV76" s="98"/>
      <c r="AW76" s="98"/>
      <c r="AY76" s="161"/>
      <c r="AZ76" s="158"/>
      <c r="BA76" s="19"/>
      <c r="BB76" s="19"/>
      <c r="BC76" s="98"/>
      <c r="BD76" s="19"/>
      <c r="BE76" s="19"/>
      <c r="BF76" s="98"/>
      <c r="BG76" s="19"/>
      <c r="BH76" s="19"/>
      <c r="BI76" s="98"/>
      <c r="BJ76" s="19"/>
      <c r="BK76" s="19"/>
      <c r="BL76" s="98"/>
      <c r="BM76" s="19"/>
      <c r="BN76" s="19"/>
      <c r="BO76" s="98"/>
      <c r="BP76" s="19"/>
      <c r="BQ76" s="161"/>
      <c r="BR76" s="98"/>
      <c r="BS76" s="98"/>
      <c r="BU76" s="161"/>
      <c r="BV76" s="158"/>
      <c r="BW76" s="19"/>
      <c r="BX76" s="19"/>
      <c r="BY76" s="98"/>
      <c r="BZ76" s="19"/>
      <c r="CA76" s="19"/>
      <c r="CB76" s="98"/>
      <c r="CC76" s="19"/>
      <c r="CD76" s="19"/>
      <c r="CE76" s="98"/>
      <c r="CF76" s="19"/>
      <c r="CG76" s="19"/>
      <c r="CH76" s="98"/>
      <c r="CI76" s="19"/>
      <c r="CJ76" s="19"/>
      <c r="CK76" s="98"/>
      <c r="CL76" s="19"/>
      <c r="CM76" s="19"/>
      <c r="CN76" s="98"/>
      <c r="CO76" s="98"/>
      <c r="CQ76" s="161"/>
      <c r="CR76" s="158"/>
      <c r="CS76" s="19"/>
      <c r="CT76" s="19"/>
      <c r="CU76" s="98"/>
      <c r="CV76" s="19"/>
      <c r="CW76" s="19"/>
      <c r="CX76" s="98"/>
      <c r="CY76" s="19"/>
      <c r="CZ76" s="19"/>
      <c r="DA76" s="98"/>
      <c r="DB76" s="19"/>
      <c r="DC76" s="19"/>
      <c r="DD76" s="98"/>
      <c r="DE76" s="19"/>
      <c r="DF76" s="19"/>
      <c r="DG76" s="98"/>
      <c r="DH76" s="19"/>
      <c r="DI76" s="19"/>
      <c r="DJ76" s="98"/>
      <c r="DK76" s="98"/>
      <c r="DM76" s="161"/>
      <c r="DN76" s="158"/>
      <c r="DO76" s="19"/>
      <c r="DP76" s="19"/>
      <c r="DQ76" s="98"/>
      <c r="DR76" s="19"/>
      <c r="DS76" s="19"/>
      <c r="DT76" s="98"/>
      <c r="DU76" s="19"/>
      <c r="DV76" s="19"/>
      <c r="DW76" s="98"/>
      <c r="DX76" s="19"/>
      <c r="DY76" s="19"/>
      <c r="DZ76" s="98"/>
      <c r="EA76" s="19"/>
      <c r="EB76" s="19"/>
      <c r="EC76" s="98"/>
      <c r="ED76" s="19"/>
      <c r="EE76" s="19"/>
      <c r="EF76" s="98"/>
      <c r="EG76" s="98"/>
      <c r="EI76" s="161"/>
      <c r="EJ76" s="158"/>
      <c r="EK76" s="19"/>
      <c r="EL76" s="19"/>
      <c r="EM76" s="98"/>
      <c r="EN76" s="19"/>
      <c r="EO76" s="19"/>
      <c r="EP76" s="98"/>
      <c r="EQ76" s="19"/>
      <c r="ER76" s="19"/>
      <c r="ES76" s="98"/>
      <c r="ET76" s="19"/>
      <c r="EU76" s="19"/>
      <c r="EV76" s="98"/>
      <c r="EW76" s="19"/>
      <c r="EX76" s="19"/>
      <c r="EY76" s="98"/>
      <c r="EZ76" s="19"/>
      <c r="FA76" s="19"/>
      <c r="FB76" s="98"/>
      <c r="FC76" s="98"/>
      <c r="FE76" s="161"/>
      <c r="FF76" s="158"/>
      <c r="FG76" s="19"/>
      <c r="FH76" s="19"/>
      <c r="FI76" s="98"/>
      <c r="FJ76" s="19"/>
      <c r="FK76" s="19"/>
      <c r="FL76" s="98"/>
      <c r="FM76" s="19"/>
      <c r="FN76" s="19"/>
      <c r="FO76" s="98"/>
      <c r="FP76" s="19"/>
      <c r="FQ76" s="19"/>
      <c r="FR76" s="98"/>
      <c r="FS76" s="19"/>
      <c r="FT76" s="19"/>
      <c r="FU76" s="98"/>
      <c r="FV76" s="19"/>
      <c r="FW76" s="19"/>
      <c r="FX76" s="98"/>
      <c r="GA76" s="161"/>
      <c r="GB76" s="158"/>
      <c r="GC76" s="19"/>
      <c r="GD76" s="19"/>
      <c r="GE76" s="98"/>
      <c r="GF76" s="19"/>
      <c r="GG76" s="19"/>
      <c r="GH76" s="98"/>
      <c r="GI76" s="19"/>
      <c r="GJ76" s="19"/>
      <c r="GK76" s="98"/>
      <c r="GL76" s="19"/>
      <c r="GM76" s="19"/>
      <c r="GN76" s="98"/>
      <c r="GO76" s="19"/>
      <c r="GP76" s="19"/>
      <c r="GQ76" s="98"/>
      <c r="GR76" s="19"/>
      <c r="GS76" s="19"/>
      <c r="GT76" s="98"/>
      <c r="GW76" s="161"/>
      <c r="GX76" s="158"/>
      <c r="GY76" s="19"/>
      <c r="GZ76" s="19"/>
      <c r="HA76" s="98"/>
      <c r="HB76" s="19"/>
      <c r="HC76" s="19"/>
      <c r="HD76" s="98"/>
      <c r="HE76" s="19"/>
      <c r="HF76" s="19"/>
      <c r="HG76" s="98"/>
      <c r="HH76" s="19"/>
      <c r="HI76" s="19"/>
      <c r="HJ76" s="98"/>
      <c r="HK76" s="19"/>
      <c r="HL76" s="19"/>
      <c r="HM76" s="98"/>
      <c r="HN76" s="19"/>
      <c r="HO76" s="19"/>
      <c r="HP76" s="98"/>
      <c r="HS76" s="161"/>
      <c r="HT76" s="158"/>
      <c r="HU76" s="19"/>
      <c r="HV76" s="19"/>
      <c r="HW76" s="98"/>
      <c r="HX76" s="19"/>
      <c r="HY76" s="19"/>
      <c r="HZ76" s="98"/>
      <c r="IA76" s="19"/>
      <c r="IB76" s="19"/>
      <c r="IC76" s="98"/>
      <c r="ID76" s="19"/>
      <c r="IE76" s="19"/>
      <c r="IF76" s="98"/>
      <c r="IG76" s="19"/>
      <c r="IH76" s="19"/>
      <c r="II76" s="98"/>
      <c r="IJ76" s="19"/>
      <c r="IK76" s="19"/>
      <c r="IL76" s="98"/>
    </row>
    <row r="77" spans="7:246">
      <c r="G77" s="159"/>
      <c r="H77" s="160"/>
      <c r="I77" s="161"/>
      <c r="J77" s="161"/>
      <c r="K77" s="158"/>
      <c r="L77" s="161"/>
      <c r="M77" s="161"/>
      <c r="N77" s="158"/>
      <c r="O77" s="161"/>
      <c r="P77" s="161"/>
      <c r="Q77" s="158"/>
      <c r="R77" s="161"/>
      <c r="S77" s="161"/>
      <c r="T77" s="158"/>
      <c r="U77" s="161"/>
      <c r="V77" s="161"/>
      <c r="W77" s="158"/>
      <c r="X77" s="161"/>
      <c r="Y77" s="161"/>
      <c r="Z77" s="158"/>
      <c r="AA77" s="158"/>
      <c r="AC77" s="159"/>
      <c r="AD77" s="160"/>
      <c r="AE77" s="161"/>
      <c r="AF77" s="161"/>
      <c r="AG77" s="158"/>
      <c r="AH77" s="161"/>
      <c r="AI77" s="161"/>
      <c r="AJ77" s="158"/>
      <c r="AK77" s="161"/>
      <c r="AL77" s="161"/>
      <c r="AM77" s="158"/>
      <c r="AN77" s="161"/>
      <c r="AO77" s="161"/>
      <c r="AP77" s="158"/>
      <c r="AQ77" s="161"/>
      <c r="AR77" s="161"/>
      <c r="AS77" s="158"/>
      <c r="AT77" s="161"/>
      <c r="AU77" s="161"/>
      <c r="AV77" s="158"/>
      <c r="AW77" s="158"/>
      <c r="AY77" s="159"/>
      <c r="AZ77" s="160"/>
      <c r="BA77" s="161"/>
      <c r="BB77" s="161"/>
      <c r="BC77" s="158"/>
      <c r="BD77" s="161"/>
      <c r="BE77" s="161"/>
      <c r="BF77" s="158"/>
      <c r="BG77" s="161"/>
      <c r="BH77" s="161"/>
      <c r="BI77" s="158"/>
      <c r="BJ77" s="161"/>
      <c r="BK77" s="161"/>
      <c r="BL77" s="158"/>
      <c r="BM77" s="161"/>
      <c r="BN77" s="161"/>
      <c r="BO77" s="158"/>
      <c r="BP77" s="161"/>
      <c r="BQ77" s="159"/>
      <c r="BR77" s="158"/>
      <c r="BS77" s="158"/>
      <c r="BU77" s="159"/>
      <c r="BV77" s="160"/>
      <c r="BW77" s="161"/>
      <c r="BX77" s="161"/>
      <c r="BY77" s="158"/>
      <c r="BZ77" s="161"/>
      <c r="CA77" s="161"/>
      <c r="CB77" s="158"/>
      <c r="CC77" s="161"/>
      <c r="CD77" s="161"/>
      <c r="CE77" s="158"/>
      <c r="CF77" s="161"/>
      <c r="CG77" s="161"/>
      <c r="CH77" s="158"/>
      <c r="CI77" s="161"/>
      <c r="CJ77" s="161"/>
      <c r="CK77" s="158"/>
      <c r="CL77" s="161"/>
      <c r="CM77" s="161"/>
      <c r="CN77" s="158"/>
      <c r="CO77" s="158"/>
      <c r="CQ77" s="159"/>
      <c r="CR77" s="160"/>
      <c r="CS77" s="161"/>
      <c r="CT77" s="161"/>
      <c r="CU77" s="158"/>
      <c r="CV77" s="161"/>
      <c r="CW77" s="161"/>
      <c r="CX77" s="158"/>
      <c r="CY77" s="161"/>
      <c r="CZ77" s="161"/>
      <c r="DA77" s="158"/>
      <c r="DB77" s="161"/>
      <c r="DC77" s="161"/>
      <c r="DD77" s="158"/>
      <c r="DE77" s="161"/>
      <c r="DF77" s="161"/>
      <c r="DG77" s="158"/>
      <c r="DH77" s="161"/>
      <c r="DI77" s="161"/>
      <c r="DJ77" s="158"/>
      <c r="DK77" s="158"/>
      <c r="DM77" s="159"/>
      <c r="DN77" s="160"/>
      <c r="DO77" s="161"/>
      <c r="DP77" s="161"/>
      <c r="DQ77" s="158"/>
      <c r="DR77" s="161"/>
      <c r="DS77" s="161"/>
      <c r="DT77" s="158"/>
      <c r="DU77" s="161"/>
      <c r="DV77" s="161"/>
      <c r="DW77" s="158"/>
      <c r="DX77" s="161"/>
      <c r="DY77" s="161"/>
      <c r="DZ77" s="158"/>
      <c r="EA77" s="161"/>
      <c r="EB77" s="161"/>
      <c r="EC77" s="158"/>
      <c r="ED77" s="161"/>
      <c r="EE77" s="161"/>
      <c r="EF77" s="158"/>
      <c r="EG77" s="158"/>
      <c r="EI77" s="159"/>
      <c r="EJ77" s="160"/>
      <c r="EK77" s="161"/>
      <c r="EL77" s="161"/>
      <c r="EM77" s="158"/>
      <c r="EN77" s="161"/>
      <c r="EO77" s="161"/>
      <c r="EP77" s="158"/>
      <c r="EQ77" s="161"/>
      <c r="ER77" s="161"/>
      <c r="ES77" s="158"/>
      <c r="ET77" s="161"/>
      <c r="EU77" s="161"/>
      <c r="EV77" s="158"/>
      <c r="EW77" s="161"/>
      <c r="EX77" s="161"/>
      <c r="EY77" s="158"/>
      <c r="EZ77" s="161"/>
      <c r="FA77" s="161"/>
      <c r="FB77" s="158"/>
      <c r="FC77" s="158"/>
      <c r="FE77" s="159"/>
      <c r="FF77" s="160"/>
      <c r="FG77" s="161"/>
      <c r="FH77" s="161"/>
      <c r="FI77" s="158"/>
      <c r="FJ77" s="161"/>
      <c r="FK77" s="161"/>
      <c r="FL77" s="158"/>
      <c r="FM77" s="161"/>
      <c r="FN77" s="161"/>
      <c r="FO77" s="158"/>
      <c r="FP77" s="161"/>
      <c r="FQ77" s="161"/>
      <c r="FR77" s="158"/>
      <c r="FS77" s="161"/>
      <c r="FT77" s="161"/>
      <c r="FU77" s="158"/>
      <c r="FV77" s="161"/>
      <c r="FW77" s="161"/>
      <c r="FX77" s="158"/>
      <c r="GA77" s="159"/>
      <c r="GB77" s="160"/>
      <c r="GC77" s="161"/>
      <c r="GD77" s="161"/>
      <c r="GE77" s="158"/>
      <c r="GF77" s="161"/>
      <c r="GG77" s="161"/>
      <c r="GH77" s="158"/>
      <c r="GI77" s="161"/>
      <c r="GJ77" s="161"/>
      <c r="GK77" s="158"/>
      <c r="GL77" s="161"/>
      <c r="GM77" s="161"/>
      <c r="GN77" s="158"/>
      <c r="GO77" s="161"/>
      <c r="GP77" s="161"/>
      <c r="GQ77" s="158"/>
      <c r="GR77" s="161"/>
      <c r="GS77" s="161"/>
      <c r="GT77" s="158"/>
      <c r="GW77" s="159"/>
      <c r="GX77" s="160"/>
      <c r="GY77" s="161"/>
      <c r="GZ77" s="161"/>
      <c r="HA77" s="158"/>
      <c r="HB77" s="161"/>
      <c r="HC77" s="161"/>
      <c r="HD77" s="158"/>
      <c r="HE77" s="161"/>
      <c r="HF77" s="161"/>
      <c r="HG77" s="158"/>
      <c r="HH77" s="161"/>
      <c r="HI77" s="161"/>
      <c r="HJ77" s="158"/>
      <c r="HK77" s="161"/>
      <c r="HL77" s="161"/>
      <c r="HM77" s="158"/>
      <c r="HN77" s="161"/>
      <c r="HO77" s="161"/>
      <c r="HP77" s="158"/>
      <c r="HS77" s="159"/>
      <c r="HT77" s="160"/>
      <c r="HU77" s="161"/>
      <c r="HV77" s="161"/>
      <c r="HW77" s="158"/>
      <c r="HX77" s="161"/>
      <c r="HY77" s="161"/>
      <c r="HZ77" s="158"/>
      <c r="IA77" s="161"/>
      <c r="IB77" s="161"/>
      <c r="IC77" s="158"/>
      <c r="ID77" s="161"/>
      <c r="IE77" s="161"/>
      <c r="IF77" s="158"/>
      <c r="IG77" s="161"/>
      <c r="IH77" s="161"/>
      <c r="II77" s="158"/>
      <c r="IJ77" s="161"/>
      <c r="IK77" s="161"/>
      <c r="IL77" s="158"/>
    </row>
    <row r="78" spans="7:246">
      <c r="G78" s="161"/>
      <c r="H78" s="158"/>
      <c r="I78" s="19"/>
      <c r="J78" s="19"/>
      <c r="K78" s="98"/>
      <c r="L78" s="19"/>
      <c r="M78" s="19"/>
      <c r="N78" s="98"/>
      <c r="O78" s="19"/>
      <c r="P78" s="19"/>
      <c r="Q78" s="98"/>
      <c r="R78" s="19"/>
      <c r="S78" s="19"/>
      <c r="T78" s="98"/>
      <c r="U78" s="19"/>
      <c r="V78" s="19"/>
      <c r="W78" s="98"/>
      <c r="X78" s="19"/>
      <c r="Y78" s="19"/>
      <c r="Z78" s="98"/>
      <c r="AA78" s="98"/>
      <c r="AC78" s="161"/>
      <c r="AD78" s="158"/>
      <c r="AE78" s="19"/>
      <c r="AF78" s="19"/>
      <c r="AG78" s="98"/>
      <c r="AH78" s="19"/>
      <c r="AI78" s="19"/>
      <c r="AJ78" s="98"/>
      <c r="AK78" s="19"/>
      <c r="AL78" s="19"/>
      <c r="AM78" s="98"/>
      <c r="AN78" s="19"/>
      <c r="AO78" s="19"/>
      <c r="AP78" s="98"/>
      <c r="AQ78" s="19"/>
      <c r="AR78" s="19"/>
      <c r="AS78" s="98"/>
      <c r="AT78" s="19"/>
      <c r="AU78" s="19"/>
      <c r="AV78" s="98"/>
      <c r="AW78" s="98"/>
      <c r="AY78" s="161"/>
      <c r="AZ78" s="158"/>
      <c r="BA78" s="19"/>
      <c r="BB78" s="19"/>
      <c r="BC78" s="98"/>
      <c r="BD78" s="19"/>
      <c r="BE78" s="19"/>
      <c r="BF78" s="98"/>
      <c r="BG78" s="19"/>
      <c r="BH78" s="19"/>
      <c r="BI78" s="98"/>
      <c r="BJ78" s="19"/>
      <c r="BK78" s="19"/>
      <c r="BL78" s="98"/>
      <c r="BM78" s="19"/>
      <c r="BN78" s="19"/>
      <c r="BO78" s="98"/>
      <c r="BP78" s="19"/>
      <c r="BQ78" s="161"/>
      <c r="BR78" s="98"/>
      <c r="BS78" s="98"/>
      <c r="BU78" s="161"/>
      <c r="BV78" s="158"/>
      <c r="BW78" s="19"/>
      <c r="BX78" s="19"/>
      <c r="BY78" s="98"/>
      <c r="BZ78" s="19"/>
      <c r="CA78" s="19"/>
      <c r="CB78" s="98"/>
      <c r="CC78" s="19"/>
      <c r="CD78" s="19"/>
      <c r="CE78" s="98"/>
      <c r="CF78" s="19"/>
      <c r="CG78" s="19"/>
      <c r="CH78" s="98"/>
      <c r="CI78" s="19"/>
      <c r="CJ78" s="19"/>
      <c r="CK78" s="98"/>
      <c r="CL78" s="19"/>
      <c r="CM78" s="19"/>
      <c r="CN78" s="98"/>
      <c r="CO78" s="98"/>
      <c r="CQ78" s="161"/>
      <c r="CR78" s="158"/>
      <c r="CS78" s="19"/>
      <c r="CT78" s="19"/>
      <c r="CU78" s="98"/>
      <c r="CV78" s="19"/>
      <c r="CW78" s="19"/>
      <c r="CX78" s="98"/>
      <c r="CY78" s="19"/>
      <c r="CZ78" s="19"/>
      <c r="DA78" s="98"/>
      <c r="DB78" s="19"/>
      <c r="DC78" s="19"/>
      <c r="DD78" s="98"/>
      <c r="DE78" s="19"/>
      <c r="DF78" s="19"/>
      <c r="DG78" s="98"/>
      <c r="DH78" s="19"/>
      <c r="DI78" s="19"/>
      <c r="DJ78" s="98"/>
      <c r="DK78" s="98"/>
      <c r="DM78" s="161"/>
      <c r="DN78" s="158"/>
      <c r="DO78" s="19"/>
      <c r="DP78" s="19"/>
      <c r="DQ78" s="98"/>
      <c r="DR78" s="19"/>
      <c r="DS78" s="19"/>
      <c r="DT78" s="98"/>
      <c r="DU78" s="19"/>
      <c r="DV78" s="19"/>
      <c r="DW78" s="98"/>
      <c r="DX78" s="19"/>
      <c r="DY78" s="19"/>
      <c r="DZ78" s="98"/>
      <c r="EA78" s="19"/>
      <c r="EB78" s="19"/>
      <c r="EC78" s="98"/>
      <c r="ED78" s="19"/>
      <c r="EE78" s="19"/>
      <c r="EF78" s="98"/>
      <c r="EG78" s="98"/>
      <c r="EI78" s="161"/>
      <c r="EJ78" s="158"/>
      <c r="EK78" s="19"/>
      <c r="EL78" s="19"/>
      <c r="EM78" s="98"/>
      <c r="EN78" s="19"/>
      <c r="EO78" s="19"/>
      <c r="EP78" s="98"/>
      <c r="EQ78" s="19"/>
      <c r="ER78" s="19"/>
      <c r="ES78" s="98"/>
      <c r="ET78" s="19"/>
      <c r="EU78" s="19"/>
      <c r="EV78" s="98"/>
      <c r="EW78" s="19"/>
      <c r="EX78" s="19"/>
      <c r="EY78" s="98"/>
      <c r="EZ78" s="19"/>
      <c r="FA78" s="19"/>
      <c r="FB78" s="98"/>
      <c r="FC78" s="98"/>
      <c r="FE78" s="161"/>
      <c r="FF78" s="158"/>
      <c r="FG78" s="19"/>
      <c r="FH78" s="19"/>
      <c r="FI78" s="98"/>
      <c r="FJ78" s="19"/>
      <c r="FK78" s="19"/>
      <c r="FL78" s="98"/>
      <c r="FM78" s="19"/>
      <c r="FN78" s="19"/>
      <c r="FO78" s="98"/>
      <c r="FP78" s="19"/>
      <c r="FQ78" s="19"/>
      <c r="FR78" s="98"/>
      <c r="FS78" s="19"/>
      <c r="FT78" s="19"/>
      <c r="FU78" s="98"/>
      <c r="FV78" s="19"/>
      <c r="FW78" s="19"/>
      <c r="FX78" s="98"/>
      <c r="GA78" s="161"/>
      <c r="GB78" s="158"/>
      <c r="GC78" s="19"/>
      <c r="GD78" s="19"/>
      <c r="GE78" s="98"/>
      <c r="GF78" s="19"/>
      <c r="GG78" s="19"/>
      <c r="GH78" s="98"/>
      <c r="GI78" s="19"/>
      <c r="GJ78" s="19"/>
      <c r="GK78" s="98"/>
      <c r="GL78" s="19"/>
      <c r="GM78" s="19"/>
      <c r="GN78" s="98"/>
      <c r="GO78" s="19"/>
      <c r="GP78" s="19"/>
      <c r="GQ78" s="98"/>
      <c r="GR78" s="19"/>
      <c r="GS78" s="19"/>
      <c r="GT78" s="98"/>
      <c r="GW78" s="161"/>
      <c r="GX78" s="158"/>
      <c r="GY78" s="19"/>
      <c r="GZ78" s="19"/>
      <c r="HA78" s="98"/>
      <c r="HB78" s="19"/>
      <c r="HC78" s="19"/>
      <c r="HD78" s="98"/>
      <c r="HE78" s="19"/>
      <c r="HF78" s="19"/>
      <c r="HG78" s="98"/>
      <c r="HH78" s="19"/>
      <c r="HI78" s="19"/>
      <c r="HJ78" s="98"/>
      <c r="HK78" s="19"/>
      <c r="HL78" s="19"/>
      <c r="HM78" s="98"/>
      <c r="HN78" s="19"/>
      <c r="HO78" s="19"/>
      <c r="HP78" s="98"/>
      <c r="HS78" s="161"/>
      <c r="HT78" s="158"/>
      <c r="HU78" s="19"/>
      <c r="HV78" s="19"/>
      <c r="HW78" s="98"/>
      <c r="HX78" s="19"/>
      <c r="HY78" s="19"/>
      <c r="HZ78" s="98"/>
      <c r="IA78" s="19"/>
      <c r="IB78" s="19"/>
      <c r="IC78" s="98"/>
      <c r="ID78" s="19"/>
      <c r="IE78" s="19"/>
      <c r="IF78" s="98"/>
      <c r="IG78" s="19"/>
      <c r="IH78" s="19"/>
      <c r="II78" s="98"/>
      <c r="IJ78" s="19"/>
      <c r="IK78" s="19"/>
      <c r="IL78" s="98"/>
    </row>
    <row r="79" spans="7:246">
      <c r="G79" s="159"/>
      <c r="H79" s="160"/>
      <c r="I79" s="161"/>
      <c r="J79" s="161"/>
      <c r="K79" s="158"/>
      <c r="L79" s="161"/>
      <c r="M79" s="161"/>
      <c r="N79" s="158"/>
      <c r="O79" s="161"/>
      <c r="P79" s="161"/>
      <c r="Q79" s="158"/>
      <c r="R79" s="161"/>
      <c r="S79" s="161"/>
      <c r="T79" s="158"/>
      <c r="U79" s="161"/>
      <c r="V79" s="161"/>
      <c r="W79" s="158"/>
      <c r="X79" s="161"/>
      <c r="Y79" s="161"/>
      <c r="Z79" s="158"/>
      <c r="AA79" s="158"/>
      <c r="AC79" s="159"/>
      <c r="AD79" s="160"/>
      <c r="AE79" s="161"/>
      <c r="AF79" s="161"/>
      <c r="AG79" s="158"/>
      <c r="AH79" s="161"/>
      <c r="AI79" s="161"/>
      <c r="AJ79" s="158"/>
      <c r="AK79" s="161"/>
      <c r="AL79" s="161"/>
      <c r="AM79" s="158"/>
      <c r="AN79" s="161"/>
      <c r="AO79" s="161"/>
      <c r="AP79" s="158"/>
      <c r="AQ79" s="161"/>
      <c r="AR79" s="161"/>
      <c r="AS79" s="158"/>
      <c r="AT79" s="161"/>
      <c r="AU79" s="161"/>
      <c r="AV79" s="158"/>
      <c r="AW79" s="158"/>
      <c r="AY79" s="159"/>
      <c r="AZ79" s="160"/>
      <c r="BA79" s="161"/>
      <c r="BB79" s="161"/>
      <c r="BC79" s="158"/>
      <c r="BD79" s="161"/>
      <c r="BE79" s="161"/>
      <c r="BF79" s="158"/>
      <c r="BG79" s="161"/>
      <c r="BH79" s="161"/>
      <c r="BI79" s="158"/>
      <c r="BJ79" s="161"/>
      <c r="BK79" s="161"/>
      <c r="BL79" s="158"/>
      <c r="BM79" s="161"/>
      <c r="BN79" s="161"/>
      <c r="BO79" s="158"/>
      <c r="BP79" s="161"/>
      <c r="BQ79" s="159"/>
      <c r="BR79" s="158"/>
      <c r="BS79" s="158"/>
      <c r="BU79" s="159"/>
      <c r="BV79" s="160"/>
      <c r="BW79" s="161"/>
      <c r="BX79" s="161"/>
      <c r="BY79" s="158"/>
      <c r="BZ79" s="161"/>
      <c r="CA79" s="161"/>
      <c r="CB79" s="158"/>
      <c r="CC79" s="161"/>
      <c r="CD79" s="161"/>
      <c r="CE79" s="158"/>
      <c r="CF79" s="161"/>
      <c r="CG79" s="161"/>
      <c r="CH79" s="158"/>
      <c r="CI79" s="161"/>
      <c r="CJ79" s="161"/>
      <c r="CK79" s="158"/>
      <c r="CL79" s="161"/>
      <c r="CM79" s="161"/>
      <c r="CN79" s="158"/>
      <c r="CO79" s="158"/>
      <c r="CQ79" s="159"/>
      <c r="CR79" s="160"/>
      <c r="CS79" s="161"/>
      <c r="CT79" s="161"/>
      <c r="CU79" s="158"/>
      <c r="CV79" s="161"/>
      <c r="CW79" s="161"/>
      <c r="CX79" s="158"/>
      <c r="CY79" s="161"/>
      <c r="CZ79" s="161"/>
      <c r="DA79" s="158"/>
      <c r="DB79" s="161"/>
      <c r="DC79" s="161"/>
      <c r="DD79" s="158"/>
      <c r="DE79" s="161"/>
      <c r="DF79" s="161"/>
      <c r="DG79" s="158"/>
      <c r="DH79" s="161"/>
      <c r="DI79" s="161"/>
      <c r="DJ79" s="158"/>
      <c r="DK79" s="158"/>
      <c r="DM79" s="159"/>
      <c r="DN79" s="160"/>
      <c r="DO79" s="161"/>
      <c r="DP79" s="161"/>
      <c r="DQ79" s="158"/>
      <c r="DR79" s="161"/>
      <c r="DS79" s="161"/>
      <c r="DT79" s="158"/>
      <c r="DU79" s="161"/>
      <c r="DV79" s="161"/>
      <c r="DW79" s="158"/>
      <c r="DX79" s="161"/>
      <c r="DY79" s="161"/>
      <c r="DZ79" s="158"/>
      <c r="EA79" s="161"/>
      <c r="EB79" s="161"/>
      <c r="EC79" s="158"/>
      <c r="ED79" s="161"/>
      <c r="EE79" s="161"/>
      <c r="EF79" s="158"/>
      <c r="EG79" s="158"/>
      <c r="EI79" s="159"/>
      <c r="EJ79" s="160"/>
      <c r="EK79" s="161"/>
      <c r="EL79" s="161"/>
      <c r="EM79" s="158"/>
      <c r="EN79" s="161"/>
      <c r="EO79" s="161"/>
      <c r="EP79" s="158"/>
      <c r="EQ79" s="161"/>
      <c r="ER79" s="161"/>
      <c r="ES79" s="158"/>
      <c r="ET79" s="161"/>
      <c r="EU79" s="161"/>
      <c r="EV79" s="158"/>
      <c r="EW79" s="161"/>
      <c r="EX79" s="161"/>
      <c r="EY79" s="158"/>
      <c r="EZ79" s="161"/>
      <c r="FA79" s="161"/>
      <c r="FB79" s="158"/>
      <c r="FC79" s="158"/>
      <c r="FE79" s="159"/>
      <c r="FF79" s="160"/>
      <c r="FG79" s="161"/>
      <c r="FH79" s="161"/>
      <c r="FI79" s="158"/>
      <c r="FJ79" s="161"/>
      <c r="FK79" s="161"/>
      <c r="FL79" s="158"/>
      <c r="FM79" s="161"/>
      <c r="FN79" s="161"/>
      <c r="FO79" s="158"/>
      <c r="FP79" s="161"/>
      <c r="FQ79" s="161"/>
      <c r="FR79" s="158"/>
      <c r="FS79" s="161"/>
      <c r="FT79" s="161"/>
      <c r="FU79" s="158"/>
      <c r="FV79" s="161"/>
      <c r="FW79" s="161"/>
      <c r="FX79" s="158"/>
      <c r="GA79" s="159"/>
      <c r="GB79" s="160"/>
      <c r="GC79" s="161"/>
      <c r="GD79" s="161"/>
      <c r="GE79" s="158"/>
      <c r="GF79" s="161"/>
      <c r="GG79" s="161"/>
      <c r="GH79" s="158"/>
      <c r="GI79" s="161"/>
      <c r="GJ79" s="161"/>
      <c r="GK79" s="158"/>
      <c r="GL79" s="161"/>
      <c r="GM79" s="161"/>
      <c r="GN79" s="158"/>
      <c r="GO79" s="161"/>
      <c r="GP79" s="161"/>
      <c r="GQ79" s="158"/>
      <c r="GR79" s="161"/>
      <c r="GS79" s="161"/>
      <c r="GT79" s="158"/>
      <c r="GW79" s="159"/>
      <c r="GX79" s="160"/>
      <c r="GY79" s="161"/>
      <c r="GZ79" s="161"/>
      <c r="HA79" s="158"/>
      <c r="HB79" s="161"/>
      <c r="HC79" s="161"/>
      <c r="HD79" s="158"/>
      <c r="HE79" s="161"/>
      <c r="HF79" s="161"/>
      <c r="HG79" s="158"/>
      <c r="HH79" s="161"/>
      <c r="HI79" s="161"/>
      <c r="HJ79" s="158"/>
      <c r="HK79" s="161"/>
      <c r="HL79" s="161"/>
      <c r="HM79" s="158"/>
      <c r="HN79" s="161"/>
      <c r="HO79" s="161"/>
      <c r="HP79" s="158"/>
      <c r="HS79" s="159"/>
      <c r="HT79" s="160"/>
      <c r="HU79" s="161"/>
      <c r="HV79" s="161"/>
      <c r="HW79" s="158"/>
      <c r="HX79" s="161"/>
      <c r="HY79" s="161"/>
      <c r="HZ79" s="158"/>
      <c r="IA79" s="161"/>
      <c r="IB79" s="161"/>
      <c r="IC79" s="158"/>
      <c r="ID79" s="161"/>
      <c r="IE79" s="161"/>
      <c r="IF79" s="158"/>
      <c r="IG79" s="161"/>
      <c r="IH79" s="161"/>
      <c r="II79" s="158"/>
      <c r="IJ79" s="161"/>
      <c r="IK79" s="161"/>
      <c r="IL79" s="158"/>
    </row>
    <row r="80" spans="7:246">
      <c r="G80" s="161"/>
      <c r="H80" s="158"/>
      <c r="I80" s="19"/>
      <c r="J80" s="19"/>
      <c r="K80" s="98"/>
      <c r="L80" s="19"/>
      <c r="M80" s="19"/>
      <c r="N80" s="98"/>
      <c r="O80" s="19"/>
      <c r="P80" s="19"/>
      <c r="Q80" s="98"/>
      <c r="R80" s="19"/>
      <c r="S80" s="19"/>
      <c r="T80" s="98"/>
      <c r="U80" s="19"/>
      <c r="V80" s="19"/>
      <c r="W80" s="98"/>
      <c r="X80" s="19"/>
      <c r="Y80" s="19"/>
      <c r="Z80" s="98"/>
      <c r="AA80" s="98"/>
      <c r="AC80" s="161"/>
      <c r="AD80" s="158"/>
      <c r="AE80" s="19"/>
      <c r="AF80" s="19"/>
      <c r="AG80" s="98"/>
      <c r="AH80" s="19"/>
      <c r="AI80" s="19"/>
      <c r="AJ80" s="98"/>
      <c r="AK80" s="19"/>
      <c r="AL80" s="19"/>
      <c r="AM80" s="98"/>
      <c r="AN80" s="19"/>
      <c r="AO80" s="19"/>
      <c r="AP80" s="98"/>
      <c r="AQ80" s="19"/>
      <c r="AR80" s="19"/>
      <c r="AS80" s="98"/>
      <c r="AT80" s="19"/>
      <c r="AU80" s="19"/>
      <c r="AV80" s="98"/>
      <c r="AW80" s="98"/>
      <c r="AY80" s="161"/>
      <c r="AZ80" s="158"/>
      <c r="BA80" s="19"/>
      <c r="BB80" s="19"/>
      <c r="BC80" s="98"/>
      <c r="BD80" s="19"/>
      <c r="BE80" s="19"/>
      <c r="BF80" s="98"/>
      <c r="BG80" s="19"/>
      <c r="BH80" s="19"/>
      <c r="BI80" s="98"/>
      <c r="BJ80" s="19"/>
      <c r="BK80" s="19"/>
      <c r="BL80" s="98"/>
      <c r="BM80" s="19"/>
      <c r="BN80" s="19"/>
      <c r="BO80" s="98"/>
      <c r="BP80" s="19"/>
      <c r="BQ80" s="161"/>
      <c r="BR80" s="98"/>
      <c r="BS80" s="98"/>
      <c r="BU80" s="161"/>
      <c r="BV80" s="158"/>
      <c r="BW80" s="19"/>
      <c r="BX80" s="19"/>
      <c r="BY80" s="98"/>
      <c r="BZ80" s="19"/>
      <c r="CA80" s="19"/>
      <c r="CB80" s="98"/>
      <c r="CC80" s="19"/>
      <c r="CD80" s="19"/>
      <c r="CE80" s="98"/>
      <c r="CF80" s="19"/>
      <c r="CG80" s="19"/>
      <c r="CH80" s="98"/>
      <c r="CI80" s="19"/>
      <c r="CJ80" s="19"/>
      <c r="CK80" s="98"/>
      <c r="CL80" s="19"/>
      <c r="CM80" s="19"/>
      <c r="CN80" s="98"/>
      <c r="CO80" s="98"/>
      <c r="CQ80" s="161"/>
      <c r="CR80" s="158"/>
      <c r="CS80" s="19"/>
      <c r="CT80" s="19"/>
      <c r="CU80" s="98"/>
      <c r="CV80" s="19"/>
      <c r="CW80" s="19"/>
      <c r="CX80" s="98"/>
      <c r="CY80" s="19"/>
      <c r="CZ80" s="19"/>
      <c r="DA80" s="98"/>
      <c r="DB80" s="19"/>
      <c r="DC80" s="19"/>
      <c r="DD80" s="98"/>
      <c r="DE80" s="19"/>
      <c r="DF80" s="19"/>
      <c r="DG80" s="98"/>
      <c r="DH80" s="19"/>
      <c r="DI80" s="19"/>
      <c r="DJ80" s="98"/>
      <c r="DK80" s="98"/>
      <c r="DM80" s="161"/>
      <c r="DN80" s="158"/>
      <c r="DO80" s="19"/>
      <c r="DP80" s="19"/>
      <c r="DQ80" s="98"/>
      <c r="DR80" s="19"/>
      <c r="DS80" s="19"/>
      <c r="DT80" s="98"/>
      <c r="DU80" s="19"/>
      <c r="DV80" s="19"/>
      <c r="DW80" s="98"/>
      <c r="DX80" s="19"/>
      <c r="DY80" s="19"/>
      <c r="DZ80" s="98"/>
      <c r="EA80" s="19"/>
      <c r="EB80" s="19"/>
      <c r="EC80" s="98"/>
      <c r="ED80" s="19"/>
      <c r="EE80" s="19"/>
      <c r="EF80" s="98"/>
      <c r="EG80" s="98"/>
      <c r="EI80" s="161"/>
      <c r="EJ80" s="158"/>
      <c r="EK80" s="19"/>
      <c r="EL80" s="19"/>
      <c r="EM80" s="98"/>
      <c r="EN80" s="19"/>
      <c r="EO80" s="19"/>
      <c r="EP80" s="98"/>
      <c r="EQ80" s="19"/>
      <c r="ER80" s="19"/>
      <c r="ES80" s="98"/>
      <c r="ET80" s="19"/>
      <c r="EU80" s="19"/>
      <c r="EV80" s="98"/>
      <c r="EW80" s="19"/>
      <c r="EX80" s="19"/>
      <c r="EY80" s="98"/>
      <c r="EZ80" s="19"/>
      <c r="FA80" s="19"/>
      <c r="FB80" s="98"/>
      <c r="FC80" s="98"/>
      <c r="FE80" s="161"/>
      <c r="FF80" s="158"/>
      <c r="FG80" s="19"/>
      <c r="FH80" s="19"/>
      <c r="FI80" s="98"/>
      <c r="FJ80" s="19"/>
      <c r="FK80" s="19"/>
      <c r="FL80" s="98"/>
      <c r="FM80" s="19"/>
      <c r="FN80" s="19"/>
      <c r="FO80" s="98"/>
      <c r="FP80" s="19"/>
      <c r="FQ80" s="19"/>
      <c r="FR80" s="98"/>
      <c r="FS80" s="19"/>
      <c r="FT80" s="19"/>
      <c r="FU80" s="98"/>
      <c r="FV80" s="19"/>
      <c r="FW80" s="19"/>
      <c r="FX80" s="98"/>
      <c r="GA80" s="161"/>
      <c r="GB80" s="158"/>
      <c r="GC80" s="19"/>
      <c r="GD80" s="19"/>
      <c r="GE80" s="98"/>
      <c r="GF80" s="19"/>
      <c r="GG80" s="19"/>
      <c r="GH80" s="98"/>
      <c r="GI80" s="19"/>
      <c r="GJ80" s="19"/>
      <c r="GK80" s="98"/>
      <c r="GL80" s="19"/>
      <c r="GM80" s="19"/>
      <c r="GN80" s="98"/>
      <c r="GO80" s="19"/>
      <c r="GP80" s="19"/>
      <c r="GQ80" s="98"/>
      <c r="GR80" s="19"/>
      <c r="GS80" s="19"/>
      <c r="GT80" s="98"/>
      <c r="GW80" s="161"/>
      <c r="GX80" s="158"/>
      <c r="GY80" s="19"/>
      <c r="GZ80" s="19"/>
      <c r="HA80" s="98"/>
      <c r="HB80" s="19"/>
      <c r="HC80" s="19"/>
      <c r="HD80" s="98"/>
      <c r="HE80" s="19"/>
      <c r="HF80" s="19"/>
      <c r="HG80" s="98"/>
      <c r="HH80" s="19"/>
      <c r="HI80" s="19"/>
      <c r="HJ80" s="98"/>
      <c r="HK80" s="19"/>
      <c r="HL80" s="19"/>
      <c r="HM80" s="98"/>
      <c r="HN80" s="19"/>
      <c r="HO80" s="19"/>
      <c r="HP80" s="98"/>
      <c r="HS80" s="161"/>
      <c r="HT80" s="158"/>
      <c r="HU80" s="19"/>
      <c r="HV80" s="19"/>
      <c r="HW80" s="98"/>
      <c r="HX80" s="19"/>
      <c r="HY80" s="19"/>
      <c r="HZ80" s="98"/>
      <c r="IA80" s="19"/>
      <c r="IB80" s="19"/>
      <c r="IC80" s="98"/>
      <c r="ID80" s="19"/>
      <c r="IE80" s="19"/>
      <c r="IF80" s="98"/>
      <c r="IG80" s="19"/>
      <c r="IH80" s="19"/>
      <c r="II80" s="98"/>
      <c r="IJ80" s="19"/>
      <c r="IK80" s="19"/>
      <c r="IL80" s="98"/>
    </row>
    <row r="81" spans="7:246">
      <c r="G81" s="159"/>
      <c r="H81" s="160"/>
      <c r="I81" s="161"/>
      <c r="J81" s="161"/>
      <c r="K81" s="158"/>
      <c r="L81" s="161"/>
      <c r="M81" s="161"/>
      <c r="N81" s="158"/>
      <c r="O81" s="161"/>
      <c r="P81" s="161"/>
      <c r="Q81" s="158"/>
      <c r="R81" s="161"/>
      <c r="S81" s="161"/>
      <c r="T81" s="158"/>
      <c r="U81" s="161"/>
      <c r="V81" s="161"/>
      <c r="W81" s="158"/>
      <c r="X81" s="161"/>
      <c r="Y81" s="161"/>
      <c r="Z81" s="158"/>
      <c r="AA81" s="158"/>
      <c r="AC81" s="159"/>
      <c r="AD81" s="160"/>
      <c r="AE81" s="161"/>
      <c r="AF81" s="161"/>
      <c r="AG81" s="158"/>
      <c r="AH81" s="161"/>
      <c r="AI81" s="161"/>
      <c r="AJ81" s="158"/>
      <c r="AK81" s="161"/>
      <c r="AL81" s="161"/>
      <c r="AM81" s="158"/>
      <c r="AN81" s="161"/>
      <c r="AO81" s="161"/>
      <c r="AP81" s="158"/>
      <c r="AQ81" s="161"/>
      <c r="AR81" s="161"/>
      <c r="AS81" s="158"/>
      <c r="AT81" s="161"/>
      <c r="AU81" s="161"/>
      <c r="AV81" s="158"/>
      <c r="AW81" s="158"/>
      <c r="AY81" s="159"/>
      <c r="AZ81" s="160"/>
      <c r="BA81" s="161"/>
      <c r="BB81" s="161"/>
      <c r="BC81" s="158"/>
      <c r="BD81" s="161"/>
      <c r="BE81" s="161"/>
      <c r="BF81" s="158"/>
      <c r="BG81" s="161"/>
      <c r="BH81" s="161"/>
      <c r="BI81" s="158"/>
      <c r="BJ81" s="161"/>
      <c r="BK81" s="161"/>
      <c r="BL81" s="158"/>
      <c r="BM81" s="161"/>
      <c r="BN81" s="161"/>
      <c r="BO81" s="158"/>
      <c r="BP81" s="161"/>
      <c r="BQ81" s="159"/>
      <c r="BR81" s="158"/>
      <c r="BS81" s="158"/>
      <c r="BU81" s="159"/>
      <c r="BV81" s="160"/>
      <c r="BW81" s="161"/>
      <c r="BX81" s="161"/>
      <c r="BY81" s="158"/>
      <c r="BZ81" s="161"/>
      <c r="CA81" s="161"/>
      <c r="CB81" s="158"/>
      <c r="CC81" s="161"/>
      <c r="CD81" s="161"/>
      <c r="CE81" s="158"/>
      <c r="CF81" s="161"/>
      <c r="CG81" s="161"/>
      <c r="CH81" s="158"/>
      <c r="CI81" s="161"/>
      <c r="CJ81" s="161"/>
      <c r="CK81" s="158"/>
      <c r="CL81" s="161"/>
      <c r="CM81" s="161"/>
      <c r="CN81" s="158"/>
      <c r="CO81" s="158"/>
      <c r="CQ81" s="159"/>
      <c r="CR81" s="160"/>
      <c r="CS81" s="161"/>
      <c r="CT81" s="161"/>
      <c r="CU81" s="158"/>
      <c r="CV81" s="161"/>
      <c r="CW81" s="161"/>
      <c r="CX81" s="158"/>
      <c r="CY81" s="161"/>
      <c r="CZ81" s="161"/>
      <c r="DA81" s="158"/>
      <c r="DB81" s="161"/>
      <c r="DC81" s="161"/>
      <c r="DD81" s="158"/>
      <c r="DE81" s="161"/>
      <c r="DF81" s="161"/>
      <c r="DG81" s="158"/>
      <c r="DH81" s="161"/>
      <c r="DI81" s="161"/>
      <c r="DJ81" s="158"/>
      <c r="DK81" s="158"/>
      <c r="DM81" s="159"/>
      <c r="DN81" s="160"/>
      <c r="DO81" s="161"/>
      <c r="DP81" s="161"/>
      <c r="DQ81" s="158"/>
      <c r="DR81" s="161"/>
      <c r="DS81" s="161"/>
      <c r="DT81" s="158"/>
      <c r="DU81" s="161"/>
      <c r="DV81" s="161"/>
      <c r="DW81" s="158"/>
      <c r="DX81" s="161"/>
      <c r="DY81" s="161"/>
      <c r="DZ81" s="158"/>
      <c r="EA81" s="161"/>
      <c r="EB81" s="161"/>
      <c r="EC81" s="158"/>
      <c r="ED81" s="161"/>
      <c r="EE81" s="161"/>
      <c r="EF81" s="158"/>
      <c r="EG81" s="158"/>
      <c r="EI81" s="159"/>
      <c r="EJ81" s="160"/>
      <c r="EK81" s="161"/>
      <c r="EL81" s="161"/>
      <c r="EM81" s="158"/>
      <c r="EN81" s="161"/>
      <c r="EO81" s="161"/>
      <c r="EP81" s="158"/>
      <c r="EQ81" s="161"/>
      <c r="ER81" s="161"/>
      <c r="ES81" s="158"/>
      <c r="ET81" s="161"/>
      <c r="EU81" s="161"/>
      <c r="EV81" s="158"/>
      <c r="EW81" s="161"/>
      <c r="EX81" s="161"/>
      <c r="EY81" s="158"/>
      <c r="EZ81" s="161"/>
      <c r="FA81" s="161"/>
      <c r="FB81" s="158"/>
      <c r="FC81" s="158"/>
      <c r="FE81" s="159"/>
      <c r="FF81" s="160"/>
      <c r="FG81" s="161"/>
      <c r="FH81" s="161"/>
      <c r="FI81" s="158"/>
      <c r="FJ81" s="161"/>
      <c r="FK81" s="161"/>
      <c r="FL81" s="158"/>
      <c r="FM81" s="161"/>
      <c r="FN81" s="161"/>
      <c r="FO81" s="158"/>
      <c r="FP81" s="161"/>
      <c r="FQ81" s="161"/>
      <c r="FR81" s="158"/>
      <c r="FS81" s="161"/>
      <c r="FT81" s="161"/>
      <c r="FU81" s="158"/>
      <c r="FV81" s="161"/>
      <c r="FW81" s="161"/>
      <c r="FX81" s="158"/>
      <c r="GA81" s="159"/>
      <c r="GB81" s="160"/>
      <c r="GC81" s="161"/>
      <c r="GD81" s="161"/>
      <c r="GE81" s="158"/>
      <c r="GF81" s="161"/>
      <c r="GG81" s="161"/>
      <c r="GH81" s="158"/>
      <c r="GI81" s="161"/>
      <c r="GJ81" s="161"/>
      <c r="GK81" s="158"/>
      <c r="GL81" s="161"/>
      <c r="GM81" s="161"/>
      <c r="GN81" s="158"/>
      <c r="GO81" s="161"/>
      <c r="GP81" s="161"/>
      <c r="GQ81" s="158"/>
      <c r="GR81" s="161"/>
      <c r="GS81" s="161"/>
      <c r="GT81" s="158"/>
      <c r="GW81" s="159"/>
      <c r="GX81" s="160"/>
      <c r="GY81" s="161"/>
      <c r="GZ81" s="161"/>
      <c r="HA81" s="158"/>
      <c r="HB81" s="161"/>
      <c r="HC81" s="161"/>
      <c r="HD81" s="158"/>
      <c r="HE81" s="161"/>
      <c r="HF81" s="161"/>
      <c r="HG81" s="158"/>
      <c r="HH81" s="161"/>
      <c r="HI81" s="161"/>
      <c r="HJ81" s="158"/>
      <c r="HK81" s="161"/>
      <c r="HL81" s="161"/>
      <c r="HM81" s="158"/>
      <c r="HN81" s="161"/>
      <c r="HO81" s="161"/>
      <c r="HP81" s="158"/>
      <c r="HS81" s="159"/>
      <c r="HT81" s="160"/>
      <c r="HU81" s="161"/>
      <c r="HV81" s="161"/>
      <c r="HW81" s="158"/>
      <c r="HX81" s="161"/>
      <c r="HY81" s="161"/>
      <c r="HZ81" s="158"/>
      <c r="IA81" s="161"/>
      <c r="IB81" s="161"/>
      <c r="IC81" s="158"/>
      <c r="ID81" s="161"/>
      <c r="IE81" s="161"/>
      <c r="IF81" s="158"/>
      <c r="IG81" s="161"/>
      <c r="IH81" s="161"/>
      <c r="II81" s="158"/>
      <c r="IJ81" s="161"/>
      <c r="IK81" s="161"/>
      <c r="IL81" s="158"/>
    </row>
    <row r="82" spans="7:246">
      <c r="G82" s="161"/>
      <c r="H82" s="158"/>
      <c r="I82" s="19"/>
      <c r="J82" s="19"/>
      <c r="K82" s="98"/>
      <c r="L82" s="19"/>
      <c r="M82" s="19"/>
      <c r="N82" s="98"/>
      <c r="O82" s="19"/>
      <c r="P82" s="19"/>
      <c r="Q82" s="98"/>
      <c r="R82" s="19"/>
      <c r="S82" s="19"/>
      <c r="T82" s="98"/>
      <c r="U82" s="19"/>
      <c r="V82" s="19"/>
      <c r="W82" s="98"/>
      <c r="X82" s="19"/>
      <c r="Y82" s="19"/>
      <c r="Z82" s="98"/>
      <c r="AA82" s="98"/>
      <c r="AC82" s="161"/>
      <c r="AD82" s="158"/>
      <c r="AE82" s="19"/>
      <c r="AF82" s="19"/>
      <c r="AG82" s="98"/>
      <c r="AH82" s="19"/>
      <c r="AI82" s="19"/>
      <c r="AJ82" s="98"/>
      <c r="AK82" s="19"/>
      <c r="AL82" s="19"/>
      <c r="AM82" s="98"/>
      <c r="AN82" s="19"/>
      <c r="AO82" s="19"/>
      <c r="AP82" s="98"/>
      <c r="AQ82" s="19"/>
      <c r="AR82" s="19"/>
      <c r="AS82" s="98"/>
      <c r="AT82" s="19"/>
      <c r="AU82" s="19"/>
      <c r="AV82" s="98"/>
      <c r="AW82" s="98"/>
      <c r="AY82" s="161"/>
      <c r="AZ82" s="158"/>
      <c r="BA82" s="19"/>
      <c r="BB82" s="19"/>
      <c r="BC82" s="98"/>
      <c r="BD82" s="19"/>
      <c r="BE82" s="19"/>
      <c r="BF82" s="98"/>
      <c r="BG82" s="19"/>
      <c r="BH82" s="19"/>
      <c r="BI82" s="98"/>
      <c r="BJ82" s="19"/>
      <c r="BK82" s="19"/>
      <c r="BL82" s="98"/>
      <c r="BM82" s="19"/>
      <c r="BN82" s="19"/>
      <c r="BO82" s="98"/>
      <c r="BP82" s="19"/>
      <c r="BQ82" s="161"/>
      <c r="BR82" s="98"/>
      <c r="BS82" s="98"/>
      <c r="BU82" s="161"/>
      <c r="BV82" s="158"/>
      <c r="BW82" s="19"/>
      <c r="BX82" s="19"/>
      <c r="BY82" s="98"/>
      <c r="BZ82" s="19"/>
      <c r="CA82" s="19"/>
      <c r="CB82" s="98"/>
      <c r="CC82" s="19"/>
      <c r="CD82" s="19"/>
      <c r="CE82" s="98"/>
      <c r="CF82" s="19"/>
      <c r="CG82" s="19"/>
      <c r="CH82" s="98"/>
      <c r="CI82" s="19"/>
      <c r="CJ82" s="19"/>
      <c r="CK82" s="98"/>
      <c r="CL82" s="19"/>
      <c r="CM82" s="19"/>
      <c r="CN82" s="98"/>
      <c r="CO82" s="98"/>
      <c r="CQ82" s="161"/>
      <c r="CR82" s="158"/>
      <c r="CS82" s="19"/>
      <c r="CT82" s="19"/>
      <c r="CU82" s="98"/>
      <c r="CV82" s="19"/>
      <c r="CW82" s="19"/>
      <c r="CX82" s="98"/>
      <c r="CY82" s="19"/>
      <c r="CZ82" s="19"/>
      <c r="DA82" s="98"/>
      <c r="DB82" s="19"/>
      <c r="DC82" s="19"/>
      <c r="DD82" s="98"/>
      <c r="DE82" s="19"/>
      <c r="DF82" s="19"/>
      <c r="DG82" s="98"/>
      <c r="DH82" s="19"/>
      <c r="DI82" s="19"/>
      <c r="DJ82" s="98"/>
      <c r="DK82" s="98"/>
      <c r="DM82" s="161"/>
      <c r="DN82" s="158"/>
      <c r="DO82" s="19"/>
      <c r="DP82" s="19"/>
      <c r="DQ82" s="98"/>
      <c r="DR82" s="19"/>
      <c r="DS82" s="19"/>
      <c r="DT82" s="98"/>
      <c r="DU82" s="19"/>
      <c r="DV82" s="19"/>
      <c r="DW82" s="98"/>
      <c r="DX82" s="19"/>
      <c r="DY82" s="19"/>
      <c r="DZ82" s="98"/>
      <c r="EA82" s="19"/>
      <c r="EB82" s="19"/>
      <c r="EC82" s="98"/>
      <c r="ED82" s="19"/>
      <c r="EE82" s="19"/>
      <c r="EF82" s="98"/>
      <c r="EG82" s="98"/>
      <c r="EI82" s="161"/>
      <c r="EJ82" s="158"/>
      <c r="EK82" s="19"/>
      <c r="EL82" s="19"/>
      <c r="EM82" s="98"/>
      <c r="EN82" s="19"/>
      <c r="EO82" s="19"/>
      <c r="EP82" s="98"/>
      <c r="EQ82" s="19"/>
      <c r="ER82" s="19"/>
      <c r="ES82" s="98"/>
      <c r="ET82" s="19"/>
      <c r="EU82" s="19"/>
      <c r="EV82" s="98"/>
      <c r="EW82" s="19"/>
      <c r="EX82" s="19"/>
      <c r="EY82" s="98"/>
      <c r="EZ82" s="19"/>
      <c r="FA82" s="19"/>
      <c r="FB82" s="98"/>
      <c r="FC82" s="98"/>
      <c r="FE82" s="161"/>
      <c r="FF82" s="158"/>
      <c r="FG82" s="19"/>
      <c r="FH82" s="19"/>
      <c r="FI82" s="98"/>
      <c r="FJ82" s="19"/>
      <c r="FK82" s="19"/>
      <c r="FL82" s="98"/>
      <c r="FM82" s="19"/>
      <c r="FN82" s="19"/>
      <c r="FO82" s="98"/>
      <c r="FP82" s="19"/>
      <c r="FQ82" s="19"/>
      <c r="FR82" s="98"/>
      <c r="FS82" s="19"/>
      <c r="FT82" s="19"/>
      <c r="FU82" s="98"/>
      <c r="FV82" s="19"/>
      <c r="FW82" s="19"/>
      <c r="FX82" s="98"/>
      <c r="GA82" s="161"/>
      <c r="GB82" s="158"/>
      <c r="GC82" s="19"/>
      <c r="GD82" s="19"/>
      <c r="GE82" s="98"/>
      <c r="GF82" s="19"/>
      <c r="GG82" s="19"/>
      <c r="GH82" s="98"/>
      <c r="GI82" s="19"/>
      <c r="GJ82" s="19"/>
      <c r="GK82" s="98"/>
      <c r="GL82" s="19"/>
      <c r="GM82" s="19"/>
      <c r="GN82" s="98"/>
      <c r="GO82" s="19"/>
      <c r="GP82" s="19"/>
      <c r="GQ82" s="98"/>
      <c r="GR82" s="19"/>
      <c r="GS82" s="19"/>
      <c r="GT82" s="98"/>
      <c r="GW82" s="161"/>
      <c r="GX82" s="158"/>
      <c r="GY82" s="19"/>
      <c r="GZ82" s="19"/>
      <c r="HA82" s="98"/>
      <c r="HB82" s="19"/>
      <c r="HC82" s="19"/>
      <c r="HD82" s="98"/>
      <c r="HE82" s="19"/>
      <c r="HF82" s="19"/>
      <c r="HG82" s="98"/>
      <c r="HH82" s="19"/>
      <c r="HI82" s="19"/>
      <c r="HJ82" s="98"/>
      <c r="HK82" s="19"/>
      <c r="HL82" s="19"/>
      <c r="HM82" s="98"/>
      <c r="HN82" s="19"/>
      <c r="HO82" s="19"/>
      <c r="HP82" s="98"/>
      <c r="HS82" s="161"/>
      <c r="HT82" s="158"/>
      <c r="HU82" s="19"/>
      <c r="HV82" s="19"/>
      <c r="HW82" s="98"/>
      <c r="HX82" s="19"/>
      <c r="HY82" s="19"/>
      <c r="HZ82" s="98"/>
      <c r="IA82" s="19"/>
      <c r="IB82" s="19"/>
      <c r="IC82" s="98"/>
      <c r="ID82" s="19"/>
      <c r="IE82" s="19"/>
      <c r="IF82" s="98"/>
      <c r="IG82" s="19"/>
      <c r="IH82" s="19"/>
      <c r="II82" s="98"/>
      <c r="IJ82" s="19"/>
      <c r="IK82" s="19"/>
      <c r="IL82" s="98"/>
    </row>
    <row r="83" spans="7:246">
      <c r="G83" s="159"/>
      <c r="H83" s="160"/>
      <c r="I83" s="161"/>
      <c r="J83" s="161"/>
      <c r="K83" s="158"/>
      <c r="L83" s="161"/>
      <c r="M83" s="161"/>
      <c r="N83" s="158"/>
      <c r="O83" s="161"/>
      <c r="P83" s="161"/>
      <c r="Q83" s="158"/>
      <c r="R83" s="161"/>
      <c r="S83" s="161"/>
      <c r="T83" s="158"/>
      <c r="U83" s="161"/>
      <c r="V83" s="161"/>
      <c r="W83" s="158"/>
      <c r="X83" s="161"/>
      <c r="Y83" s="161"/>
      <c r="Z83" s="158"/>
      <c r="AA83" s="158"/>
      <c r="AC83" s="159"/>
      <c r="AD83" s="160"/>
      <c r="AE83" s="161"/>
      <c r="AF83" s="161"/>
      <c r="AG83" s="158"/>
      <c r="AH83" s="161"/>
      <c r="AI83" s="161"/>
      <c r="AJ83" s="158"/>
      <c r="AK83" s="161"/>
      <c r="AL83" s="161"/>
      <c r="AM83" s="158"/>
      <c r="AN83" s="161"/>
      <c r="AO83" s="161"/>
      <c r="AP83" s="158"/>
      <c r="AQ83" s="161"/>
      <c r="AR83" s="161"/>
      <c r="AS83" s="158"/>
      <c r="AT83" s="161"/>
      <c r="AU83" s="161"/>
      <c r="AV83" s="158"/>
      <c r="AW83" s="158"/>
      <c r="AY83" s="159"/>
      <c r="AZ83" s="160"/>
      <c r="BA83" s="161"/>
      <c r="BB83" s="161"/>
      <c r="BC83" s="158"/>
      <c r="BD83" s="161"/>
      <c r="BE83" s="161"/>
      <c r="BF83" s="158"/>
      <c r="BG83" s="161"/>
      <c r="BH83" s="161"/>
      <c r="BI83" s="158"/>
      <c r="BJ83" s="161"/>
      <c r="BK83" s="161"/>
      <c r="BL83" s="158"/>
      <c r="BM83" s="161"/>
      <c r="BN83" s="161"/>
      <c r="BO83" s="158"/>
      <c r="BP83" s="161"/>
      <c r="BQ83" s="159"/>
      <c r="BR83" s="158"/>
      <c r="BS83" s="158"/>
      <c r="BU83" s="159"/>
      <c r="BV83" s="160"/>
      <c r="BW83" s="161"/>
      <c r="BX83" s="161"/>
      <c r="BY83" s="158"/>
      <c r="BZ83" s="161"/>
      <c r="CA83" s="161"/>
      <c r="CB83" s="158"/>
      <c r="CC83" s="161"/>
      <c r="CD83" s="161"/>
      <c r="CE83" s="158"/>
      <c r="CF83" s="161"/>
      <c r="CG83" s="161"/>
      <c r="CH83" s="158"/>
      <c r="CI83" s="161"/>
      <c r="CJ83" s="161"/>
      <c r="CK83" s="158"/>
      <c r="CL83" s="161"/>
      <c r="CM83" s="161"/>
      <c r="CN83" s="158"/>
      <c r="CO83" s="158"/>
      <c r="CQ83" s="159"/>
      <c r="CR83" s="160"/>
      <c r="CS83" s="161"/>
      <c r="CT83" s="161"/>
      <c r="CU83" s="158"/>
      <c r="CV83" s="161"/>
      <c r="CW83" s="161"/>
      <c r="CX83" s="158"/>
      <c r="CY83" s="161"/>
      <c r="CZ83" s="161"/>
      <c r="DA83" s="158"/>
      <c r="DB83" s="161"/>
      <c r="DC83" s="161"/>
      <c r="DD83" s="158"/>
      <c r="DE83" s="161"/>
      <c r="DF83" s="161"/>
      <c r="DG83" s="158"/>
      <c r="DH83" s="161"/>
      <c r="DI83" s="161"/>
      <c r="DJ83" s="158"/>
      <c r="DK83" s="158"/>
      <c r="DM83" s="159"/>
      <c r="DN83" s="160"/>
      <c r="DO83" s="161"/>
      <c r="DP83" s="161"/>
      <c r="DQ83" s="158"/>
      <c r="DR83" s="161"/>
      <c r="DS83" s="161"/>
      <c r="DT83" s="158"/>
      <c r="DU83" s="161"/>
      <c r="DV83" s="161"/>
      <c r="DW83" s="158"/>
      <c r="DX83" s="161"/>
      <c r="DY83" s="161"/>
      <c r="DZ83" s="158"/>
      <c r="EA83" s="161"/>
      <c r="EB83" s="161"/>
      <c r="EC83" s="158"/>
      <c r="ED83" s="161"/>
      <c r="EE83" s="161"/>
      <c r="EF83" s="158"/>
      <c r="EG83" s="158"/>
      <c r="EI83" s="159"/>
      <c r="EJ83" s="160"/>
      <c r="EK83" s="161"/>
      <c r="EL83" s="161"/>
      <c r="EM83" s="158"/>
      <c r="EN83" s="161"/>
      <c r="EO83" s="161"/>
      <c r="EP83" s="158"/>
      <c r="EQ83" s="161"/>
      <c r="ER83" s="161"/>
      <c r="ES83" s="158"/>
      <c r="ET83" s="161"/>
      <c r="EU83" s="161"/>
      <c r="EV83" s="158"/>
      <c r="EW83" s="161"/>
      <c r="EX83" s="161"/>
      <c r="EY83" s="158"/>
      <c r="EZ83" s="161"/>
      <c r="FA83" s="161"/>
      <c r="FB83" s="158"/>
      <c r="FC83" s="158"/>
      <c r="FE83" s="159"/>
      <c r="FF83" s="160"/>
      <c r="FG83" s="161"/>
      <c r="FH83" s="161"/>
      <c r="FI83" s="158"/>
      <c r="FJ83" s="161"/>
      <c r="FK83" s="161"/>
      <c r="FL83" s="158"/>
      <c r="FM83" s="161"/>
      <c r="FN83" s="161"/>
      <c r="FO83" s="158"/>
      <c r="FP83" s="161"/>
      <c r="FQ83" s="161"/>
      <c r="FR83" s="158"/>
      <c r="FS83" s="161"/>
      <c r="FT83" s="161"/>
      <c r="FU83" s="158"/>
      <c r="FV83" s="161"/>
      <c r="FW83" s="161"/>
      <c r="FX83" s="158"/>
      <c r="GA83" s="159"/>
      <c r="GB83" s="160"/>
      <c r="GC83" s="161"/>
      <c r="GD83" s="161"/>
      <c r="GE83" s="158"/>
      <c r="GF83" s="161"/>
      <c r="GG83" s="161"/>
      <c r="GH83" s="158"/>
      <c r="GI83" s="161"/>
      <c r="GJ83" s="161"/>
      <c r="GK83" s="158"/>
      <c r="GL83" s="161"/>
      <c r="GM83" s="161"/>
      <c r="GN83" s="158"/>
      <c r="GO83" s="161"/>
      <c r="GP83" s="161"/>
      <c r="GQ83" s="158"/>
      <c r="GR83" s="161"/>
      <c r="GS83" s="161"/>
      <c r="GT83" s="158"/>
      <c r="GW83" s="159"/>
      <c r="GX83" s="160"/>
      <c r="GY83" s="161"/>
      <c r="GZ83" s="161"/>
      <c r="HA83" s="158"/>
      <c r="HB83" s="161"/>
      <c r="HC83" s="161"/>
      <c r="HD83" s="158"/>
      <c r="HE83" s="161"/>
      <c r="HF83" s="161"/>
      <c r="HG83" s="158"/>
      <c r="HH83" s="161"/>
      <c r="HI83" s="161"/>
      <c r="HJ83" s="158"/>
      <c r="HK83" s="161"/>
      <c r="HL83" s="161"/>
      <c r="HM83" s="158"/>
      <c r="HN83" s="161"/>
      <c r="HO83" s="161"/>
      <c r="HP83" s="158"/>
      <c r="HS83" s="159"/>
      <c r="HT83" s="160"/>
      <c r="HU83" s="161"/>
      <c r="HV83" s="161"/>
      <c r="HW83" s="158"/>
      <c r="HX83" s="161"/>
      <c r="HY83" s="161"/>
      <c r="HZ83" s="158"/>
      <c r="IA83" s="161"/>
      <c r="IB83" s="161"/>
      <c r="IC83" s="158"/>
      <c r="ID83" s="161"/>
      <c r="IE83" s="161"/>
      <c r="IF83" s="158"/>
      <c r="IG83" s="161"/>
      <c r="IH83" s="161"/>
      <c r="II83" s="158"/>
      <c r="IJ83" s="161"/>
      <c r="IK83" s="161"/>
      <c r="IL83" s="158"/>
    </row>
    <row r="84" spans="7:246">
      <c r="G84" s="161"/>
      <c r="H84" s="158"/>
      <c r="I84" s="19"/>
      <c r="J84" s="19"/>
      <c r="K84" s="98"/>
      <c r="L84" s="19"/>
      <c r="M84" s="19"/>
      <c r="N84" s="98"/>
      <c r="O84" s="19"/>
      <c r="P84" s="19"/>
      <c r="Q84" s="98"/>
      <c r="R84" s="19"/>
      <c r="S84" s="19"/>
      <c r="T84" s="98"/>
      <c r="U84" s="19"/>
      <c r="V84" s="19"/>
      <c r="W84" s="98"/>
      <c r="X84" s="19"/>
      <c r="Y84" s="19"/>
      <c r="Z84" s="98"/>
      <c r="AA84" s="98"/>
      <c r="AC84" s="161"/>
      <c r="AD84" s="158"/>
      <c r="AE84" s="19"/>
      <c r="AF84" s="19"/>
      <c r="AG84" s="98"/>
      <c r="AH84" s="19"/>
      <c r="AI84" s="19"/>
      <c r="AJ84" s="98"/>
      <c r="AK84" s="19"/>
      <c r="AL84" s="19"/>
      <c r="AM84" s="98"/>
      <c r="AN84" s="19"/>
      <c r="AO84" s="19"/>
      <c r="AP84" s="98"/>
      <c r="AQ84" s="19"/>
      <c r="AR84" s="19"/>
      <c r="AS84" s="98"/>
      <c r="AT84" s="19"/>
      <c r="AU84" s="19"/>
      <c r="AV84" s="98"/>
      <c r="AW84" s="98"/>
      <c r="AY84" s="161"/>
      <c r="AZ84" s="158"/>
      <c r="BA84" s="19"/>
      <c r="BB84" s="19"/>
      <c r="BC84" s="98"/>
      <c r="BD84" s="19"/>
      <c r="BE84" s="19"/>
      <c r="BF84" s="98"/>
      <c r="BG84" s="19"/>
      <c r="BH84" s="19"/>
      <c r="BI84" s="98"/>
      <c r="BJ84" s="19"/>
      <c r="BK84" s="19"/>
      <c r="BL84" s="98"/>
      <c r="BM84" s="19"/>
      <c r="BN84" s="19"/>
      <c r="BO84" s="98"/>
      <c r="BP84" s="19"/>
      <c r="BQ84" s="161"/>
      <c r="BR84" s="98"/>
      <c r="BS84" s="98"/>
      <c r="BU84" s="161"/>
      <c r="BV84" s="158"/>
      <c r="BW84" s="19"/>
      <c r="BX84" s="19"/>
      <c r="BY84" s="98"/>
      <c r="BZ84" s="19"/>
      <c r="CA84" s="19"/>
      <c r="CB84" s="98"/>
      <c r="CC84" s="19"/>
      <c r="CD84" s="19"/>
      <c r="CE84" s="98"/>
      <c r="CF84" s="19"/>
      <c r="CG84" s="19"/>
      <c r="CH84" s="98"/>
      <c r="CI84" s="19"/>
      <c r="CJ84" s="19"/>
      <c r="CK84" s="98"/>
      <c r="CL84" s="19"/>
      <c r="CM84" s="19"/>
      <c r="CN84" s="98"/>
      <c r="CO84" s="98"/>
      <c r="CQ84" s="161"/>
      <c r="CR84" s="158"/>
      <c r="CS84" s="19"/>
      <c r="CT84" s="19"/>
      <c r="CU84" s="98"/>
      <c r="CV84" s="19"/>
      <c r="CW84" s="19"/>
      <c r="CX84" s="98"/>
      <c r="CY84" s="19"/>
      <c r="CZ84" s="19"/>
      <c r="DA84" s="98"/>
      <c r="DB84" s="19"/>
      <c r="DC84" s="19"/>
      <c r="DD84" s="98"/>
      <c r="DE84" s="19"/>
      <c r="DF84" s="19"/>
      <c r="DG84" s="98"/>
      <c r="DH84" s="19"/>
      <c r="DI84" s="19"/>
      <c r="DJ84" s="98"/>
      <c r="DK84" s="98"/>
      <c r="DM84" s="161"/>
      <c r="DN84" s="158"/>
      <c r="DO84" s="19"/>
      <c r="DP84" s="19"/>
      <c r="DQ84" s="98"/>
      <c r="DR84" s="19"/>
      <c r="DS84" s="19"/>
      <c r="DT84" s="98"/>
      <c r="DU84" s="19"/>
      <c r="DV84" s="19"/>
      <c r="DW84" s="98"/>
      <c r="DX84" s="19"/>
      <c r="DY84" s="19"/>
      <c r="DZ84" s="98"/>
      <c r="EA84" s="19"/>
      <c r="EB84" s="19"/>
      <c r="EC84" s="98"/>
      <c r="ED84" s="19"/>
      <c r="EE84" s="19"/>
      <c r="EF84" s="98"/>
      <c r="EG84" s="98"/>
      <c r="EI84" s="161"/>
      <c r="EJ84" s="158"/>
      <c r="EK84" s="19"/>
      <c r="EL84" s="19"/>
      <c r="EM84" s="98"/>
      <c r="EN84" s="19"/>
      <c r="EO84" s="19"/>
      <c r="EP84" s="98"/>
      <c r="EQ84" s="19"/>
      <c r="ER84" s="19"/>
      <c r="ES84" s="98"/>
      <c r="ET84" s="19"/>
      <c r="EU84" s="19"/>
      <c r="EV84" s="98"/>
      <c r="EW84" s="19"/>
      <c r="EX84" s="19"/>
      <c r="EY84" s="98"/>
      <c r="EZ84" s="19"/>
      <c r="FA84" s="19"/>
      <c r="FB84" s="98"/>
      <c r="FC84" s="98"/>
      <c r="FE84" s="161"/>
      <c r="FF84" s="158"/>
      <c r="FG84" s="19"/>
      <c r="FH84" s="19"/>
      <c r="FI84" s="98"/>
      <c r="FJ84" s="19"/>
      <c r="FK84" s="19"/>
      <c r="FL84" s="98"/>
      <c r="FM84" s="19"/>
      <c r="FN84" s="19"/>
      <c r="FO84" s="98"/>
      <c r="FP84" s="19"/>
      <c r="FQ84" s="19"/>
      <c r="FR84" s="98"/>
      <c r="FS84" s="19"/>
      <c r="FT84" s="19"/>
      <c r="FU84" s="98"/>
      <c r="FV84" s="19"/>
      <c r="FW84" s="19"/>
      <c r="FX84" s="98"/>
      <c r="GA84" s="161"/>
      <c r="GB84" s="158"/>
      <c r="GC84" s="19"/>
      <c r="GD84" s="19"/>
      <c r="GE84" s="98"/>
      <c r="GF84" s="19"/>
      <c r="GG84" s="19"/>
      <c r="GH84" s="98"/>
      <c r="GI84" s="19"/>
      <c r="GJ84" s="19"/>
      <c r="GK84" s="98"/>
      <c r="GL84" s="19"/>
      <c r="GM84" s="19"/>
      <c r="GN84" s="98"/>
      <c r="GO84" s="19"/>
      <c r="GP84" s="19"/>
      <c r="GQ84" s="98"/>
      <c r="GR84" s="19"/>
      <c r="GS84" s="19"/>
      <c r="GT84" s="98"/>
      <c r="GW84" s="161"/>
      <c r="GX84" s="158"/>
      <c r="GY84" s="19"/>
      <c r="GZ84" s="19"/>
      <c r="HA84" s="98"/>
      <c r="HB84" s="19"/>
      <c r="HC84" s="19"/>
      <c r="HD84" s="98"/>
      <c r="HE84" s="19"/>
      <c r="HF84" s="19"/>
      <c r="HG84" s="98"/>
      <c r="HH84" s="19"/>
      <c r="HI84" s="19"/>
      <c r="HJ84" s="98"/>
      <c r="HK84" s="19"/>
      <c r="HL84" s="19"/>
      <c r="HM84" s="98"/>
      <c r="HN84" s="19"/>
      <c r="HO84" s="19"/>
      <c r="HP84" s="98"/>
      <c r="HS84" s="161"/>
      <c r="HT84" s="158"/>
      <c r="HU84" s="19"/>
      <c r="HV84" s="19"/>
      <c r="HW84" s="98"/>
      <c r="HX84" s="19"/>
      <c r="HY84" s="19"/>
      <c r="HZ84" s="98"/>
      <c r="IA84" s="19"/>
      <c r="IB84" s="19"/>
      <c r="IC84" s="98"/>
      <c r="ID84" s="19"/>
      <c r="IE84" s="19"/>
      <c r="IF84" s="98"/>
      <c r="IG84" s="19"/>
      <c r="IH84" s="19"/>
      <c r="II84" s="98"/>
      <c r="IJ84" s="19"/>
      <c r="IK84" s="19"/>
      <c r="IL84" s="98"/>
    </row>
    <row r="85" spans="7:246">
      <c r="G85" s="159"/>
      <c r="H85" s="160"/>
      <c r="I85" s="161"/>
      <c r="J85" s="161"/>
      <c r="K85" s="158"/>
      <c r="L85" s="161"/>
      <c r="M85" s="161"/>
      <c r="N85" s="158"/>
      <c r="O85" s="161"/>
      <c r="P85" s="161"/>
      <c r="Q85" s="158"/>
      <c r="R85" s="161"/>
      <c r="S85" s="161"/>
      <c r="T85" s="158"/>
      <c r="U85" s="161"/>
      <c r="V85" s="161"/>
      <c r="W85" s="158"/>
      <c r="X85" s="161"/>
      <c r="Y85" s="161"/>
      <c r="Z85" s="158"/>
      <c r="AA85" s="158"/>
      <c r="AC85" s="159"/>
      <c r="AD85" s="160"/>
      <c r="AE85" s="161"/>
      <c r="AF85" s="161"/>
      <c r="AG85" s="158"/>
      <c r="AH85" s="161"/>
      <c r="AI85" s="161"/>
      <c r="AJ85" s="158"/>
      <c r="AK85" s="161"/>
      <c r="AL85" s="161"/>
      <c r="AM85" s="158"/>
      <c r="AN85" s="161"/>
      <c r="AO85" s="161"/>
      <c r="AP85" s="158"/>
      <c r="AQ85" s="161"/>
      <c r="AR85" s="161"/>
      <c r="AS85" s="158"/>
      <c r="AT85" s="161"/>
      <c r="AU85" s="161"/>
      <c r="AV85" s="158"/>
      <c r="AW85" s="158"/>
      <c r="AY85" s="159"/>
      <c r="AZ85" s="160"/>
      <c r="BA85" s="161"/>
      <c r="BB85" s="161"/>
      <c r="BC85" s="158"/>
      <c r="BD85" s="161"/>
      <c r="BE85" s="161"/>
      <c r="BF85" s="158"/>
      <c r="BG85" s="161"/>
      <c r="BH85" s="161"/>
      <c r="BI85" s="158"/>
      <c r="BJ85" s="161"/>
      <c r="BK85" s="161"/>
      <c r="BL85" s="158"/>
      <c r="BM85" s="161"/>
      <c r="BN85" s="161"/>
      <c r="BO85" s="158"/>
      <c r="BP85" s="161"/>
      <c r="BQ85" s="159"/>
      <c r="BR85" s="158"/>
      <c r="BS85" s="158"/>
      <c r="BU85" s="159"/>
      <c r="BV85" s="160"/>
      <c r="BW85" s="161"/>
      <c r="BX85" s="161"/>
      <c r="BY85" s="158"/>
      <c r="BZ85" s="161"/>
      <c r="CA85" s="161"/>
      <c r="CB85" s="158"/>
      <c r="CC85" s="161"/>
      <c r="CD85" s="161"/>
      <c r="CE85" s="158"/>
      <c r="CF85" s="161"/>
      <c r="CG85" s="161"/>
      <c r="CH85" s="158"/>
      <c r="CI85" s="161"/>
      <c r="CJ85" s="161"/>
      <c r="CK85" s="158"/>
      <c r="CL85" s="161"/>
      <c r="CM85" s="161"/>
      <c r="CN85" s="158"/>
      <c r="CO85" s="158"/>
      <c r="CQ85" s="159"/>
      <c r="CR85" s="160"/>
      <c r="CS85" s="161"/>
      <c r="CT85" s="161"/>
      <c r="CU85" s="158"/>
      <c r="CV85" s="161"/>
      <c r="CW85" s="161"/>
      <c r="CX85" s="158"/>
      <c r="CY85" s="161"/>
      <c r="CZ85" s="161"/>
      <c r="DA85" s="158"/>
      <c r="DB85" s="161"/>
      <c r="DC85" s="161"/>
      <c r="DD85" s="158"/>
      <c r="DE85" s="161"/>
      <c r="DF85" s="161"/>
      <c r="DG85" s="158"/>
      <c r="DH85" s="161"/>
      <c r="DI85" s="161"/>
      <c r="DJ85" s="158"/>
      <c r="DK85" s="158"/>
      <c r="DM85" s="159"/>
      <c r="DN85" s="160"/>
      <c r="DO85" s="161"/>
      <c r="DP85" s="161"/>
      <c r="DQ85" s="158"/>
      <c r="DR85" s="161"/>
      <c r="DS85" s="161"/>
      <c r="DT85" s="158"/>
      <c r="DU85" s="161"/>
      <c r="DV85" s="161"/>
      <c r="DW85" s="158"/>
      <c r="DX85" s="161"/>
      <c r="DY85" s="161"/>
      <c r="DZ85" s="158"/>
      <c r="EA85" s="161"/>
      <c r="EB85" s="161"/>
      <c r="EC85" s="158"/>
      <c r="ED85" s="161"/>
      <c r="EE85" s="161"/>
      <c r="EF85" s="158"/>
      <c r="EG85" s="158"/>
      <c r="EI85" s="159"/>
      <c r="EJ85" s="160"/>
      <c r="EK85" s="161"/>
      <c r="EL85" s="161"/>
      <c r="EM85" s="158"/>
      <c r="EN85" s="161"/>
      <c r="EO85" s="161"/>
      <c r="EP85" s="158"/>
      <c r="EQ85" s="161"/>
      <c r="ER85" s="161"/>
      <c r="ES85" s="158"/>
      <c r="ET85" s="161"/>
      <c r="EU85" s="161"/>
      <c r="EV85" s="158"/>
      <c r="EW85" s="161"/>
      <c r="EX85" s="161"/>
      <c r="EY85" s="158"/>
      <c r="EZ85" s="161"/>
      <c r="FA85" s="161"/>
      <c r="FB85" s="158"/>
      <c r="FC85" s="158"/>
      <c r="FE85" s="159"/>
      <c r="FF85" s="160"/>
      <c r="FG85" s="161"/>
      <c r="FH85" s="161"/>
      <c r="FI85" s="158"/>
      <c r="FJ85" s="161"/>
      <c r="FK85" s="161"/>
      <c r="FL85" s="158"/>
      <c r="FM85" s="161"/>
      <c r="FN85" s="161"/>
      <c r="FO85" s="158"/>
      <c r="FP85" s="161"/>
      <c r="FQ85" s="161"/>
      <c r="FR85" s="158"/>
      <c r="FS85" s="161"/>
      <c r="FT85" s="161"/>
      <c r="FU85" s="158"/>
      <c r="FV85" s="161"/>
      <c r="FW85" s="161"/>
      <c r="FX85" s="158"/>
      <c r="GA85" s="159"/>
      <c r="GB85" s="160"/>
      <c r="GC85" s="161"/>
      <c r="GD85" s="161"/>
      <c r="GE85" s="158"/>
      <c r="GF85" s="161"/>
      <c r="GG85" s="161"/>
      <c r="GH85" s="158"/>
      <c r="GI85" s="161"/>
      <c r="GJ85" s="161"/>
      <c r="GK85" s="158"/>
      <c r="GL85" s="161"/>
      <c r="GM85" s="161"/>
      <c r="GN85" s="158"/>
      <c r="GO85" s="161"/>
      <c r="GP85" s="161"/>
      <c r="GQ85" s="158"/>
      <c r="GR85" s="161"/>
      <c r="GS85" s="161"/>
      <c r="GT85" s="158"/>
      <c r="GW85" s="159"/>
      <c r="GX85" s="160"/>
      <c r="GY85" s="161"/>
      <c r="GZ85" s="161"/>
      <c r="HA85" s="158"/>
      <c r="HB85" s="161"/>
      <c r="HC85" s="161"/>
      <c r="HD85" s="158"/>
      <c r="HE85" s="161"/>
      <c r="HF85" s="161"/>
      <c r="HG85" s="158"/>
      <c r="HH85" s="161"/>
      <c r="HI85" s="161"/>
      <c r="HJ85" s="158"/>
      <c r="HK85" s="161"/>
      <c r="HL85" s="161"/>
      <c r="HM85" s="158"/>
      <c r="HN85" s="161"/>
      <c r="HO85" s="161"/>
      <c r="HP85" s="158"/>
      <c r="HS85" s="159"/>
      <c r="HT85" s="160"/>
      <c r="HU85" s="161"/>
      <c r="HV85" s="161"/>
      <c r="HW85" s="158"/>
      <c r="HX85" s="161"/>
      <c r="HY85" s="161"/>
      <c r="HZ85" s="158"/>
      <c r="IA85" s="161"/>
      <c r="IB85" s="161"/>
      <c r="IC85" s="158"/>
      <c r="ID85" s="161"/>
      <c r="IE85" s="161"/>
      <c r="IF85" s="158"/>
      <c r="IG85" s="161"/>
      <c r="IH85" s="161"/>
      <c r="II85" s="158"/>
      <c r="IJ85" s="161"/>
      <c r="IK85" s="161"/>
      <c r="IL85" s="158"/>
    </row>
    <row r="86" spans="7:246">
      <c r="G86" s="161"/>
      <c r="H86" s="158"/>
      <c r="I86" s="19"/>
      <c r="J86" s="19"/>
      <c r="K86" s="98"/>
      <c r="L86" s="19"/>
      <c r="M86" s="19"/>
      <c r="N86" s="98"/>
      <c r="O86" s="19"/>
      <c r="P86" s="19"/>
      <c r="Q86" s="98"/>
      <c r="R86" s="19"/>
      <c r="S86" s="19"/>
      <c r="T86" s="98"/>
      <c r="U86" s="19"/>
      <c r="V86" s="19"/>
      <c r="W86" s="98"/>
      <c r="X86" s="19"/>
      <c r="Y86" s="19"/>
      <c r="Z86" s="98"/>
      <c r="AA86" s="98"/>
      <c r="AC86" s="161"/>
      <c r="AD86" s="158"/>
      <c r="AE86" s="19"/>
      <c r="AF86" s="19"/>
      <c r="AG86" s="98"/>
      <c r="AH86" s="19"/>
      <c r="AI86" s="19"/>
      <c r="AJ86" s="98"/>
      <c r="AK86" s="19"/>
      <c r="AL86" s="19"/>
      <c r="AM86" s="98"/>
      <c r="AN86" s="19"/>
      <c r="AO86" s="19"/>
      <c r="AP86" s="98"/>
      <c r="AQ86" s="19"/>
      <c r="AR86" s="19"/>
      <c r="AS86" s="98"/>
      <c r="AT86" s="19"/>
      <c r="AU86" s="19"/>
      <c r="AV86" s="98"/>
      <c r="AW86" s="98"/>
      <c r="AY86" s="161"/>
      <c r="AZ86" s="158"/>
      <c r="BA86" s="19"/>
      <c r="BB86" s="19"/>
      <c r="BC86" s="98"/>
      <c r="BD86" s="19"/>
      <c r="BE86" s="19"/>
      <c r="BF86" s="98"/>
      <c r="BG86" s="19"/>
      <c r="BH86" s="19"/>
      <c r="BI86" s="98"/>
      <c r="BJ86" s="19"/>
      <c r="BK86" s="19"/>
      <c r="BL86" s="98"/>
      <c r="BM86" s="19"/>
      <c r="BN86" s="19"/>
      <c r="BO86" s="98"/>
      <c r="BP86" s="19"/>
      <c r="BQ86" s="161"/>
      <c r="BR86" s="98"/>
      <c r="BS86" s="98"/>
      <c r="BU86" s="161"/>
      <c r="BV86" s="158"/>
      <c r="BW86" s="19"/>
      <c r="BX86" s="19"/>
      <c r="BY86" s="98"/>
      <c r="BZ86" s="19"/>
      <c r="CA86" s="19"/>
      <c r="CB86" s="98"/>
      <c r="CC86" s="19"/>
      <c r="CD86" s="19"/>
      <c r="CE86" s="98"/>
      <c r="CF86" s="19"/>
      <c r="CG86" s="19"/>
      <c r="CH86" s="98"/>
      <c r="CI86" s="19"/>
      <c r="CJ86" s="19"/>
      <c r="CK86" s="98"/>
      <c r="CL86" s="19"/>
      <c r="CM86" s="19"/>
      <c r="CN86" s="98"/>
      <c r="CO86" s="98"/>
      <c r="CQ86" s="161"/>
      <c r="CR86" s="158"/>
      <c r="CS86" s="19"/>
      <c r="CT86" s="19"/>
      <c r="CU86" s="98"/>
      <c r="CV86" s="19"/>
      <c r="CW86" s="19"/>
      <c r="CX86" s="98"/>
      <c r="CY86" s="19"/>
      <c r="CZ86" s="19"/>
      <c r="DA86" s="98"/>
      <c r="DB86" s="19"/>
      <c r="DC86" s="19"/>
      <c r="DD86" s="98"/>
      <c r="DE86" s="19"/>
      <c r="DF86" s="19"/>
      <c r="DG86" s="98"/>
      <c r="DH86" s="19"/>
      <c r="DI86" s="19"/>
      <c r="DJ86" s="98"/>
      <c r="DK86" s="98"/>
      <c r="DM86" s="161"/>
      <c r="DN86" s="158"/>
      <c r="DO86" s="19"/>
      <c r="DP86" s="19"/>
      <c r="DQ86" s="98"/>
      <c r="DR86" s="19"/>
      <c r="DS86" s="19"/>
      <c r="DT86" s="98"/>
      <c r="DU86" s="19"/>
      <c r="DV86" s="19"/>
      <c r="DW86" s="98"/>
      <c r="DX86" s="19"/>
      <c r="DY86" s="19"/>
      <c r="DZ86" s="98"/>
      <c r="EA86" s="19"/>
      <c r="EB86" s="19"/>
      <c r="EC86" s="98"/>
      <c r="ED86" s="19"/>
      <c r="EE86" s="19"/>
      <c r="EF86" s="98"/>
      <c r="EG86" s="98"/>
      <c r="EI86" s="161"/>
      <c r="EJ86" s="158"/>
      <c r="EK86" s="19"/>
      <c r="EL86" s="19"/>
      <c r="EM86" s="98"/>
      <c r="EN86" s="19"/>
      <c r="EO86" s="19"/>
      <c r="EP86" s="98"/>
      <c r="EQ86" s="19"/>
      <c r="ER86" s="19"/>
      <c r="ES86" s="98"/>
      <c r="ET86" s="19"/>
      <c r="EU86" s="19"/>
      <c r="EV86" s="98"/>
      <c r="EW86" s="19"/>
      <c r="EX86" s="19"/>
      <c r="EY86" s="98"/>
      <c r="EZ86" s="19"/>
      <c r="FA86" s="19"/>
      <c r="FB86" s="98"/>
      <c r="FC86" s="98"/>
      <c r="FE86" s="161"/>
      <c r="FF86" s="158"/>
      <c r="FG86" s="19"/>
      <c r="FH86" s="19"/>
      <c r="FI86" s="98"/>
      <c r="FJ86" s="19"/>
      <c r="FK86" s="19"/>
      <c r="FL86" s="98"/>
      <c r="FM86" s="19"/>
      <c r="FN86" s="19"/>
      <c r="FO86" s="98"/>
      <c r="FP86" s="19"/>
      <c r="FQ86" s="19"/>
      <c r="FR86" s="98"/>
      <c r="FS86" s="19"/>
      <c r="FT86" s="19"/>
      <c r="FU86" s="98"/>
      <c r="FV86" s="19"/>
      <c r="FW86" s="19"/>
      <c r="FX86" s="98"/>
      <c r="GA86" s="161"/>
      <c r="GB86" s="158"/>
      <c r="GC86" s="19"/>
      <c r="GD86" s="19"/>
      <c r="GE86" s="98"/>
      <c r="GF86" s="19"/>
      <c r="GG86" s="19"/>
      <c r="GH86" s="98"/>
      <c r="GI86" s="19"/>
      <c r="GJ86" s="19"/>
      <c r="GK86" s="98"/>
      <c r="GL86" s="19"/>
      <c r="GM86" s="19"/>
      <c r="GN86" s="98"/>
      <c r="GO86" s="19"/>
      <c r="GP86" s="19"/>
      <c r="GQ86" s="98"/>
      <c r="GR86" s="19"/>
      <c r="GS86" s="19"/>
      <c r="GT86" s="98"/>
      <c r="GW86" s="161"/>
      <c r="GX86" s="158"/>
      <c r="GY86" s="19"/>
      <c r="GZ86" s="19"/>
      <c r="HA86" s="98"/>
      <c r="HB86" s="19"/>
      <c r="HC86" s="19"/>
      <c r="HD86" s="98"/>
      <c r="HE86" s="19"/>
      <c r="HF86" s="19"/>
      <c r="HG86" s="98"/>
      <c r="HH86" s="19"/>
      <c r="HI86" s="19"/>
      <c r="HJ86" s="98"/>
      <c r="HK86" s="19"/>
      <c r="HL86" s="19"/>
      <c r="HM86" s="98"/>
      <c r="HN86" s="19"/>
      <c r="HO86" s="19"/>
      <c r="HP86" s="98"/>
      <c r="HS86" s="161"/>
      <c r="HT86" s="158"/>
      <c r="HU86" s="19"/>
      <c r="HV86" s="19"/>
      <c r="HW86" s="98"/>
      <c r="HX86" s="19"/>
      <c r="HY86" s="19"/>
      <c r="HZ86" s="98"/>
      <c r="IA86" s="19"/>
      <c r="IB86" s="19"/>
      <c r="IC86" s="98"/>
      <c r="ID86" s="19"/>
      <c r="IE86" s="19"/>
      <c r="IF86" s="98"/>
      <c r="IG86" s="19"/>
      <c r="IH86" s="19"/>
      <c r="II86" s="98"/>
      <c r="IJ86" s="19"/>
      <c r="IK86" s="19"/>
      <c r="IL86" s="98"/>
    </row>
    <row r="87" spans="7:246">
      <c r="G87" s="159"/>
      <c r="H87" s="160"/>
      <c r="I87" s="161"/>
      <c r="J87" s="161"/>
      <c r="K87" s="158"/>
      <c r="L87" s="161"/>
      <c r="M87" s="161"/>
      <c r="N87" s="158"/>
      <c r="O87" s="161"/>
      <c r="P87" s="161"/>
      <c r="Q87" s="158"/>
      <c r="R87" s="161"/>
      <c r="S87" s="161"/>
      <c r="T87" s="158"/>
      <c r="U87" s="161"/>
      <c r="V87" s="161"/>
      <c r="W87" s="158"/>
      <c r="X87" s="161"/>
      <c r="Y87" s="161"/>
      <c r="Z87" s="158"/>
      <c r="AA87" s="158"/>
      <c r="AC87" s="159"/>
      <c r="AD87" s="160"/>
      <c r="AE87" s="161"/>
      <c r="AF87" s="161"/>
      <c r="AG87" s="158"/>
      <c r="AH87" s="161"/>
      <c r="AI87" s="161"/>
      <c r="AJ87" s="158"/>
      <c r="AK87" s="161"/>
      <c r="AL87" s="161"/>
      <c r="AM87" s="158"/>
      <c r="AN87" s="161"/>
      <c r="AO87" s="161"/>
      <c r="AP87" s="158"/>
      <c r="AQ87" s="161"/>
      <c r="AR87" s="161"/>
      <c r="AS87" s="158"/>
      <c r="AT87" s="161"/>
      <c r="AU87" s="161"/>
      <c r="AV87" s="158"/>
      <c r="AW87" s="158"/>
      <c r="AY87" s="159"/>
      <c r="AZ87" s="160"/>
      <c r="BA87" s="161"/>
      <c r="BB87" s="161"/>
      <c r="BC87" s="158"/>
      <c r="BD87" s="161"/>
      <c r="BE87" s="161"/>
      <c r="BF87" s="158"/>
      <c r="BG87" s="161"/>
      <c r="BH87" s="161"/>
      <c r="BI87" s="158"/>
      <c r="BJ87" s="161"/>
      <c r="BK87" s="161"/>
      <c r="BL87" s="158"/>
      <c r="BM87" s="161"/>
      <c r="BN87" s="161"/>
      <c r="BO87" s="158"/>
      <c r="BP87" s="161"/>
      <c r="BQ87" s="159"/>
      <c r="BR87" s="158"/>
      <c r="BS87" s="158"/>
      <c r="BU87" s="159"/>
      <c r="BV87" s="160"/>
      <c r="BW87" s="161"/>
      <c r="BX87" s="161"/>
      <c r="BY87" s="158"/>
      <c r="BZ87" s="161"/>
      <c r="CA87" s="161"/>
      <c r="CB87" s="158"/>
      <c r="CC87" s="161"/>
      <c r="CD87" s="161"/>
      <c r="CE87" s="158"/>
      <c r="CF87" s="161"/>
      <c r="CG87" s="161"/>
      <c r="CH87" s="158"/>
      <c r="CI87" s="161"/>
      <c r="CJ87" s="161"/>
      <c r="CK87" s="158"/>
      <c r="CL87" s="161"/>
      <c r="CM87" s="161"/>
      <c r="CN87" s="158"/>
      <c r="CO87" s="158"/>
      <c r="CQ87" s="159"/>
      <c r="CR87" s="160"/>
      <c r="CS87" s="161"/>
      <c r="CT87" s="161"/>
      <c r="CU87" s="158"/>
      <c r="CV87" s="161"/>
      <c r="CW87" s="161"/>
      <c r="CX87" s="158"/>
      <c r="CY87" s="161"/>
      <c r="CZ87" s="161"/>
      <c r="DA87" s="158"/>
      <c r="DB87" s="161"/>
      <c r="DC87" s="161"/>
      <c r="DD87" s="158"/>
      <c r="DE87" s="161"/>
      <c r="DF87" s="161"/>
      <c r="DG87" s="158"/>
      <c r="DH87" s="161"/>
      <c r="DI87" s="161"/>
      <c r="DJ87" s="158"/>
      <c r="DK87" s="158"/>
      <c r="DM87" s="159"/>
      <c r="DN87" s="160"/>
      <c r="DO87" s="161"/>
      <c r="DP87" s="161"/>
      <c r="DQ87" s="158"/>
      <c r="DR87" s="161"/>
      <c r="DS87" s="161"/>
      <c r="DT87" s="158"/>
      <c r="DU87" s="161"/>
      <c r="DV87" s="161"/>
      <c r="DW87" s="158"/>
      <c r="DX87" s="161"/>
      <c r="DY87" s="161"/>
      <c r="DZ87" s="158"/>
      <c r="EA87" s="161"/>
      <c r="EB87" s="161"/>
      <c r="EC87" s="158"/>
      <c r="ED87" s="161"/>
      <c r="EE87" s="161"/>
      <c r="EF87" s="158"/>
      <c r="EG87" s="158"/>
      <c r="EI87" s="159"/>
      <c r="EJ87" s="160"/>
      <c r="EK87" s="161"/>
      <c r="EL87" s="161"/>
      <c r="EM87" s="158"/>
      <c r="EN87" s="161"/>
      <c r="EO87" s="161"/>
      <c r="EP87" s="158"/>
      <c r="EQ87" s="161"/>
      <c r="ER87" s="161"/>
      <c r="ES87" s="158"/>
      <c r="ET87" s="161"/>
      <c r="EU87" s="161"/>
      <c r="EV87" s="158"/>
      <c r="EW87" s="161"/>
      <c r="EX87" s="161"/>
      <c r="EY87" s="158"/>
      <c r="EZ87" s="161"/>
      <c r="FA87" s="161"/>
      <c r="FB87" s="158"/>
      <c r="FC87" s="158"/>
      <c r="FE87" s="159"/>
      <c r="FF87" s="160"/>
      <c r="FG87" s="161"/>
      <c r="FH87" s="161"/>
      <c r="FI87" s="158"/>
      <c r="FJ87" s="161"/>
      <c r="FK87" s="161"/>
      <c r="FL87" s="158"/>
      <c r="FM87" s="161"/>
      <c r="FN87" s="161"/>
      <c r="FO87" s="158"/>
      <c r="FP87" s="161"/>
      <c r="FQ87" s="161"/>
      <c r="FR87" s="158"/>
      <c r="FS87" s="161"/>
      <c r="FT87" s="161"/>
      <c r="FU87" s="158"/>
      <c r="FV87" s="161"/>
      <c r="FW87" s="161"/>
      <c r="FX87" s="158"/>
      <c r="GA87" s="159"/>
      <c r="GB87" s="160"/>
      <c r="GC87" s="161"/>
      <c r="GD87" s="161"/>
      <c r="GE87" s="158"/>
      <c r="GF87" s="161"/>
      <c r="GG87" s="161"/>
      <c r="GH87" s="158"/>
      <c r="GI87" s="161"/>
      <c r="GJ87" s="161"/>
      <c r="GK87" s="158"/>
      <c r="GL87" s="161"/>
      <c r="GM87" s="161"/>
      <c r="GN87" s="158"/>
      <c r="GO87" s="161"/>
      <c r="GP87" s="161"/>
      <c r="GQ87" s="158"/>
      <c r="GR87" s="161"/>
      <c r="GS87" s="161"/>
      <c r="GT87" s="158"/>
      <c r="GW87" s="159"/>
      <c r="GX87" s="160"/>
      <c r="GY87" s="161"/>
      <c r="GZ87" s="161"/>
      <c r="HA87" s="158"/>
      <c r="HB87" s="161"/>
      <c r="HC87" s="161"/>
      <c r="HD87" s="158"/>
      <c r="HE87" s="161"/>
      <c r="HF87" s="161"/>
      <c r="HG87" s="158"/>
      <c r="HH87" s="161"/>
      <c r="HI87" s="161"/>
      <c r="HJ87" s="158"/>
      <c r="HK87" s="161"/>
      <c r="HL87" s="161"/>
      <c r="HM87" s="158"/>
      <c r="HN87" s="161"/>
      <c r="HO87" s="161"/>
      <c r="HP87" s="158"/>
      <c r="HS87" s="159"/>
      <c r="HT87" s="160"/>
      <c r="HU87" s="161"/>
      <c r="HV87" s="161"/>
      <c r="HW87" s="158"/>
      <c r="HX87" s="161"/>
      <c r="HY87" s="161"/>
      <c r="HZ87" s="158"/>
      <c r="IA87" s="161"/>
      <c r="IB87" s="161"/>
      <c r="IC87" s="158"/>
      <c r="ID87" s="161"/>
      <c r="IE87" s="161"/>
      <c r="IF87" s="158"/>
      <c r="IG87" s="161"/>
      <c r="IH87" s="161"/>
      <c r="II87" s="158"/>
      <c r="IJ87" s="161"/>
      <c r="IK87" s="161"/>
      <c r="IL87" s="158"/>
    </row>
    <row r="88" spans="7:246">
      <c r="G88" s="161"/>
      <c r="H88" s="158"/>
      <c r="I88" s="19"/>
      <c r="J88" s="19"/>
      <c r="K88" s="98"/>
      <c r="L88" s="19"/>
      <c r="M88" s="19"/>
      <c r="N88" s="98"/>
      <c r="O88" s="19"/>
      <c r="P88" s="19"/>
      <c r="Q88" s="98"/>
      <c r="R88" s="19"/>
      <c r="S88" s="19"/>
      <c r="T88" s="98"/>
      <c r="U88" s="19"/>
      <c r="V88" s="19"/>
      <c r="W88" s="98"/>
      <c r="X88" s="19"/>
      <c r="Y88" s="19"/>
      <c r="Z88" s="98"/>
      <c r="AA88" s="98"/>
      <c r="AC88" s="161"/>
      <c r="AD88" s="158"/>
      <c r="AE88" s="19"/>
      <c r="AF88" s="19"/>
      <c r="AG88" s="98"/>
      <c r="AH88" s="19"/>
      <c r="AI88" s="19"/>
      <c r="AJ88" s="98"/>
      <c r="AK88" s="19"/>
      <c r="AL88" s="19"/>
      <c r="AM88" s="98"/>
      <c r="AN88" s="19"/>
      <c r="AO88" s="19"/>
      <c r="AP88" s="98"/>
      <c r="AQ88" s="19"/>
      <c r="AR88" s="19"/>
      <c r="AS88" s="98"/>
      <c r="AT88" s="19"/>
      <c r="AU88" s="19"/>
      <c r="AV88" s="98"/>
      <c r="AW88" s="98"/>
      <c r="AY88" s="161"/>
      <c r="AZ88" s="158"/>
      <c r="BA88" s="19"/>
      <c r="BB88" s="19"/>
      <c r="BC88" s="98"/>
      <c r="BD88" s="19"/>
      <c r="BE88" s="19"/>
      <c r="BF88" s="98"/>
      <c r="BG88" s="19"/>
      <c r="BH88" s="19"/>
      <c r="BI88" s="98"/>
      <c r="BJ88" s="19"/>
      <c r="BK88" s="19"/>
      <c r="BL88" s="98"/>
      <c r="BM88" s="19"/>
      <c r="BN88" s="19"/>
      <c r="BO88" s="98"/>
      <c r="BP88" s="19"/>
      <c r="BQ88" s="161"/>
      <c r="BR88" s="98"/>
      <c r="BS88" s="98"/>
      <c r="BU88" s="161"/>
      <c r="BV88" s="158"/>
      <c r="BW88" s="19"/>
      <c r="BX88" s="19"/>
      <c r="BY88" s="98"/>
      <c r="BZ88" s="19"/>
      <c r="CA88" s="19"/>
      <c r="CB88" s="98"/>
      <c r="CC88" s="19"/>
      <c r="CD88" s="19"/>
      <c r="CE88" s="98"/>
      <c r="CF88" s="19"/>
      <c r="CG88" s="19"/>
      <c r="CH88" s="98"/>
      <c r="CI88" s="19"/>
      <c r="CJ88" s="19"/>
      <c r="CK88" s="98"/>
      <c r="CL88" s="19"/>
      <c r="CM88" s="19"/>
      <c r="CN88" s="98"/>
      <c r="CO88" s="98"/>
      <c r="CQ88" s="161"/>
      <c r="CR88" s="158"/>
      <c r="CS88" s="19"/>
      <c r="CT88" s="19"/>
      <c r="CU88" s="98"/>
      <c r="CV88" s="19"/>
      <c r="CW88" s="19"/>
      <c r="CX88" s="98"/>
      <c r="CY88" s="19"/>
      <c r="CZ88" s="19"/>
      <c r="DA88" s="98"/>
      <c r="DB88" s="19"/>
      <c r="DC88" s="19"/>
      <c r="DD88" s="98"/>
      <c r="DE88" s="19"/>
      <c r="DF88" s="19"/>
      <c r="DG88" s="98"/>
      <c r="DH88" s="19"/>
      <c r="DI88" s="19"/>
      <c r="DJ88" s="98"/>
      <c r="DK88" s="98"/>
      <c r="DM88" s="161"/>
      <c r="DN88" s="158"/>
      <c r="DO88" s="19"/>
      <c r="DP88" s="19"/>
      <c r="DQ88" s="98"/>
      <c r="DR88" s="19"/>
      <c r="DS88" s="19"/>
      <c r="DT88" s="98"/>
      <c r="DU88" s="19"/>
      <c r="DV88" s="19"/>
      <c r="DW88" s="98"/>
      <c r="DX88" s="19"/>
      <c r="DY88" s="19"/>
      <c r="DZ88" s="98"/>
      <c r="EA88" s="19"/>
      <c r="EB88" s="19"/>
      <c r="EC88" s="98"/>
      <c r="ED88" s="19"/>
      <c r="EE88" s="19"/>
      <c r="EF88" s="98"/>
      <c r="EG88" s="98"/>
      <c r="EI88" s="161"/>
      <c r="EJ88" s="158"/>
      <c r="EK88" s="19"/>
      <c r="EL88" s="19"/>
      <c r="EM88" s="98"/>
      <c r="EN88" s="19"/>
      <c r="EO88" s="19"/>
      <c r="EP88" s="98"/>
      <c r="EQ88" s="19"/>
      <c r="ER88" s="19"/>
      <c r="ES88" s="98"/>
      <c r="ET88" s="19"/>
      <c r="EU88" s="19"/>
      <c r="EV88" s="98"/>
      <c r="EW88" s="19"/>
      <c r="EX88" s="19"/>
      <c r="EY88" s="98"/>
      <c r="EZ88" s="19"/>
      <c r="FA88" s="19"/>
      <c r="FB88" s="98"/>
      <c r="FC88" s="98"/>
      <c r="FE88" s="161"/>
      <c r="FF88" s="158"/>
      <c r="FG88" s="19"/>
      <c r="FH88" s="19"/>
      <c r="FI88" s="98"/>
      <c r="FJ88" s="19"/>
      <c r="FK88" s="19"/>
      <c r="FL88" s="98"/>
      <c r="FM88" s="19"/>
      <c r="FN88" s="19"/>
      <c r="FO88" s="98"/>
      <c r="FP88" s="19"/>
      <c r="FQ88" s="19"/>
      <c r="FR88" s="98"/>
      <c r="FS88" s="19"/>
      <c r="FT88" s="19"/>
      <c r="FU88" s="98"/>
      <c r="FV88" s="19"/>
      <c r="FW88" s="19"/>
      <c r="FX88" s="98"/>
      <c r="GA88" s="161"/>
      <c r="GB88" s="158"/>
      <c r="GC88" s="19"/>
      <c r="GD88" s="19"/>
      <c r="GE88" s="98"/>
      <c r="GF88" s="19"/>
      <c r="GG88" s="19"/>
      <c r="GH88" s="98"/>
      <c r="GI88" s="19"/>
      <c r="GJ88" s="19"/>
      <c r="GK88" s="98"/>
      <c r="GL88" s="19"/>
      <c r="GM88" s="19"/>
      <c r="GN88" s="98"/>
      <c r="GO88" s="19"/>
      <c r="GP88" s="19"/>
      <c r="GQ88" s="98"/>
      <c r="GR88" s="19"/>
      <c r="GS88" s="19"/>
      <c r="GT88" s="98"/>
      <c r="GW88" s="161"/>
      <c r="GX88" s="158"/>
      <c r="GY88" s="19"/>
      <c r="GZ88" s="19"/>
      <c r="HA88" s="98"/>
      <c r="HB88" s="19"/>
      <c r="HC88" s="19"/>
      <c r="HD88" s="98"/>
      <c r="HE88" s="19"/>
      <c r="HF88" s="19"/>
      <c r="HG88" s="98"/>
      <c r="HH88" s="19"/>
      <c r="HI88" s="19"/>
      <c r="HJ88" s="98"/>
      <c r="HK88" s="19"/>
      <c r="HL88" s="19"/>
      <c r="HM88" s="98"/>
      <c r="HN88" s="19"/>
      <c r="HO88" s="19"/>
      <c r="HP88" s="98"/>
      <c r="HS88" s="161"/>
      <c r="HT88" s="158"/>
      <c r="HU88" s="19"/>
      <c r="HV88" s="19"/>
      <c r="HW88" s="98"/>
      <c r="HX88" s="19"/>
      <c r="HY88" s="19"/>
      <c r="HZ88" s="98"/>
      <c r="IA88" s="19"/>
      <c r="IB88" s="19"/>
      <c r="IC88" s="98"/>
      <c r="ID88" s="19"/>
      <c r="IE88" s="19"/>
      <c r="IF88" s="98"/>
      <c r="IG88" s="19"/>
      <c r="IH88" s="19"/>
      <c r="II88" s="98"/>
      <c r="IJ88" s="19"/>
      <c r="IK88" s="19"/>
      <c r="IL88" s="98"/>
    </row>
    <row r="89" spans="7:246">
      <c r="G89" s="159"/>
      <c r="H89" s="160"/>
      <c r="I89" s="161"/>
      <c r="J89" s="161"/>
      <c r="K89" s="158"/>
      <c r="L89" s="161"/>
      <c r="M89" s="161"/>
      <c r="N89" s="158"/>
      <c r="O89" s="161"/>
      <c r="P89" s="161"/>
      <c r="Q89" s="158"/>
      <c r="R89" s="161"/>
      <c r="S89" s="161"/>
      <c r="T89" s="158"/>
      <c r="U89" s="161"/>
      <c r="V89" s="161"/>
      <c r="W89" s="158"/>
      <c r="X89" s="161"/>
      <c r="Y89" s="161"/>
      <c r="Z89" s="158"/>
      <c r="AA89" s="158"/>
      <c r="AC89" s="159"/>
      <c r="AD89" s="160"/>
      <c r="AE89" s="161"/>
      <c r="AF89" s="161"/>
      <c r="AG89" s="158"/>
      <c r="AH89" s="161"/>
      <c r="AI89" s="161"/>
      <c r="AJ89" s="158"/>
      <c r="AK89" s="161"/>
      <c r="AL89" s="161"/>
      <c r="AM89" s="158"/>
      <c r="AN89" s="161"/>
      <c r="AO89" s="161"/>
      <c r="AP89" s="158"/>
      <c r="AQ89" s="161"/>
      <c r="AR89" s="161"/>
      <c r="AS89" s="158"/>
      <c r="AT89" s="161"/>
      <c r="AU89" s="161"/>
      <c r="AV89" s="158"/>
      <c r="AW89" s="158"/>
      <c r="AY89" s="159"/>
      <c r="AZ89" s="160"/>
      <c r="BA89" s="161"/>
      <c r="BB89" s="161"/>
      <c r="BC89" s="158"/>
      <c r="BD89" s="161"/>
      <c r="BE89" s="161"/>
      <c r="BF89" s="158"/>
      <c r="BG89" s="161"/>
      <c r="BH89" s="161"/>
      <c r="BI89" s="158"/>
      <c r="BJ89" s="161"/>
      <c r="BK89" s="161"/>
      <c r="BL89" s="158"/>
      <c r="BM89" s="161"/>
      <c r="BN89" s="161"/>
      <c r="BO89" s="158"/>
      <c r="BP89" s="161"/>
      <c r="BQ89" s="159"/>
      <c r="BR89" s="158"/>
      <c r="BS89" s="158"/>
      <c r="BU89" s="159"/>
      <c r="BV89" s="160"/>
      <c r="BW89" s="161"/>
      <c r="BX89" s="161"/>
      <c r="BY89" s="158"/>
      <c r="BZ89" s="161"/>
      <c r="CA89" s="161"/>
      <c r="CB89" s="158"/>
      <c r="CC89" s="161"/>
      <c r="CD89" s="161"/>
      <c r="CE89" s="158"/>
      <c r="CF89" s="161"/>
      <c r="CG89" s="161"/>
      <c r="CH89" s="158"/>
      <c r="CI89" s="161"/>
      <c r="CJ89" s="161"/>
      <c r="CK89" s="158"/>
      <c r="CL89" s="161"/>
      <c r="CM89" s="161"/>
      <c r="CN89" s="158"/>
      <c r="CO89" s="158"/>
      <c r="CQ89" s="159"/>
      <c r="CR89" s="160"/>
      <c r="CS89" s="161"/>
      <c r="CT89" s="161"/>
      <c r="CU89" s="158"/>
      <c r="CV89" s="161"/>
      <c r="CW89" s="161"/>
      <c r="CX89" s="158"/>
      <c r="CY89" s="161"/>
      <c r="CZ89" s="161"/>
      <c r="DA89" s="158"/>
      <c r="DB89" s="161"/>
      <c r="DC89" s="161"/>
      <c r="DD89" s="158"/>
      <c r="DE89" s="161"/>
      <c r="DF89" s="161"/>
      <c r="DG89" s="158"/>
      <c r="DH89" s="161"/>
      <c r="DI89" s="161"/>
      <c r="DJ89" s="158"/>
      <c r="DK89" s="158"/>
      <c r="DM89" s="159"/>
      <c r="DN89" s="160"/>
      <c r="DO89" s="161"/>
      <c r="DP89" s="161"/>
      <c r="DQ89" s="158"/>
      <c r="DR89" s="161"/>
      <c r="DS89" s="161"/>
      <c r="DT89" s="158"/>
      <c r="DU89" s="161"/>
      <c r="DV89" s="161"/>
      <c r="DW89" s="158"/>
      <c r="DX89" s="161"/>
      <c r="DY89" s="161"/>
      <c r="DZ89" s="158"/>
      <c r="EA89" s="161"/>
      <c r="EB89" s="161"/>
      <c r="EC89" s="158"/>
      <c r="ED89" s="161"/>
      <c r="EE89" s="161"/>
      <c r="EF89" s="158"/>
      <c r="EG89" s="158"/>
      <c r="EI89" s="159"/>
      <c r="EJ89" s="160"/>
      <c r="EK89" s="161"/>
      <c r="EL89" s="161"/>
      <c r="EM89" s="158"/>
      <c r="EN89" s="161"/>
      <c r="EO89" s="161"/>
      <c r="EP89" s="158"/>
      <c r="EQ89" s="161"/>
      <c r="ER89" s="161"/>
      <c r="ES89" s="158"/>
      <c r="ET89" s="161"/>
      <c r="EU89" s="161"/>
      <c r="EV89" s="158"/>
      <c r="EW89" s="161"/>
      <c r="EX89" s="161"/>
      <c r="EY89" s="158"/>
      <c r="EZ89" s="161"/>
      <c r="FA89" s="161"/>
      <c r="FB89" s="158"/>
      <c r="FC89" s="158"/>
      <c r="FE89" s="159"/>
      <c r="FF89" s="160"/>
      <c r="FG89" s="161"/>
      <c r="FH89" s="161"/>
      <c r="FI89" s="158"/>
      <c r="FJ89" s="161"/>
      <c r="FK89" s="161"/>
      <c r="FL89" s="158"/>
      <c r="FM89" s="161"/>
      <c r="FN89" s="161"/>
      <c r="FO89" s="158"/>
      <c r="FP89" s="161"/>
      <c r="FQ89" s="161"/>
      <c r="FR89" s="158"/>
      <c r="FS89" s="161"/>
      <c r="FT89" s="161"/>
      <c r="FU89" s="158"/>
      <c r="FV89" s="161"/>
      <c r="FW89" s="161"/>
      <c r="FX89" s="158"/>
      <c r="GA89" s="159"/>
      <c r="GB89" s="160"/>
      <c r="GC89" s="161"/>
      <c r="GD89" s="161"/>
      <c r="GE89" s="158"/>
      <c r="GF89" s="161"/>
      <c r="GG89" s="161"/>
      <c r="GH89" s="158"/>
      <c r="GI89" s="161"/>
      <c r="GJ89" s="161"/>
      <c r="GK89" s="158"/>
      <c r="GL89" s="161"/>
      <c r="GM89" s="161"/>
      <c r="GN89" s="158"/>
      <c r="GO89" s="161"/>
      <c r="GP89" s="161"/>
      <c r="GQ89" s="158"/>
      <c r="GR89" s="161"/>
      <c r="GS89" s="161"/>
      <c r="GT89" s="158"/>
      <c r="GW89" s="159"/>
      <c r="GX89" s="160"/>
      <c r="GY89" s="161"/>
      <c r="GZ89" s="161"/>
      <c r="HA89" s="158"/>
      <c r="HB89" s="161"/>
      <c r="HC89" s="161"/>
      <c r="HD89" s="158"/>
      <c r="HE89" s="161"/>
      <c r="HF89" s="161"/>
      <c r="HG89" s="158"/>
      <c r="HH89" s="161"/>
      <c r="HI89" s="161"/>
      <c r="HJ89" s="158"/>
      <c r="HK89" s="161"/>
      <c r="HL89" s="161"/>
      <c r="HM89" s="158"/>
      <c r="HN89" s="161"/>
      <c r="HO89" s="161"/>
      <c r="HP89" s="158"/>
      <c r="HS89" s="159"/>
      <c r="HT89" s="160"/>
      <c r="HU89" s="161"/>
      <c r="HV89" s="161"/>
      <c r="HW89" s="158"/>
      <c r="HX89" s="161"/>
      <c r="HY89" s="161"/>
      <c r="HZ89" s="158"/>
      <c r="IA89" s="161"/>
      <c r="IB89" s="161"/>
      <c r="IC89" s="158"/>
      <c r="ID89" s="161"/>
      <c r="IE89" s="161"/>
      <c r="IF89" s="158"/>
      <c r="IG89" s="161"/>
      <c r="IH89" s="161"/>
      <c r="II89" s="158"/>
      <c r="IJ89" s="161"/>
      <c r="IK89" s="161"/>
      <c r="IL89" s="158"/>
    </row>
    <row r="90" spans="7:246">
      <c r="G90" s="161"/>
      <c r="H90" s="158"/>
      <c r="I90" s="19"/>
      <c r="J90" s="19"/>
      <c r="K90" s="98"/>
      <c r="L90" s="19"/>
      <c r="M90" s="19"/>
      <c r="N90" s="98"/>
      <c r="O90" s="19"/>
      <c r="P90" s="19"/>
      <c r="Q90" s="98"/>
      <c r="R90" s="19"/>
      <c r="S90" s="19"/>
      <c r="T90" s="98"/>
      <c r="U90" s="19"/>
      <c r="V90" s="19"/>
      <c r="W90" s="98"/>
      <c r="X90" s="19"/>
      <c r="Y90" s="19"/>
      <c r="Z90" s="98"/>
      <c r="AA90" s="98"/>
      <c r="AC90" s="161"/>
      <c r="AD90" s="158"/>
      <c r="AE90" s="19"/>
      <c r="AF90" s="19"/>
      <c r="AG90" s="98"/>
      <c r="AH90" s="19"/>
      <c r="AI90" s="19"/>
      <c r="AJ90" s="98"/>
      <c r="AK90" s="19"/>
      <c r="AL90" s="19"/>
      <c r="AM90" s="98"/>
      <c r="AN90" s="19"/>
      <c r="AO90" s="19"/>
      <c r="AP90" s="98"/>
      <c r="AQ90" s="19"/>
      <c r="AR90" s="19"/>
      <c r="AS90" s="98"/>
      <c r="AT90" s="19"/>
      <c r="AU90" s="19"/>
      <c r="AV90" s="98"/>
      <c r="AW90" s="98"/>
      <c r="AY90" s="161"/>
      <c r="AZ90" s="158"/>
      <c r="BA90" s="19"/>
      <c r="BB90" s="19"/>
      <c r="BC90" s="98"/>
      <c r="BD90" s="19"/>
      <c r="BE90" s="19"/>
      <c r="BF90" s="98"/>
      <c r="BG90" s="19"/>
      <c r="BH90" s="19"/>
      <c r="BI90" s="98"/>
      <c r="BJ90" s="19"/>
      <c r="BK90" s="19"/>
      <c r="BL90" s="98"/>
      <c r="BM90" s="19"/>
      <c r="BN90" s="19"/>
      <c r="BO90" s="98"/>
      <c r="BP90" s="19"/>
      <c r="BQ90" s="161"/>
      <c r="BR90" s="98"/>
      <c r="BS90" s="98"/>
      <c r="BU90" s="161"/>
      <c r="BV90" s="158"/>
      <c r="BW90" s="19"/>
      <c r="BX90" s="19"/>
      <c r="BY90" s="98"/>
      <c r="BZ90" s="19"/>
      <c r="CA90" s="19"/>
      <c r="CB90" s="98"/>
      <c r="CC90" s="19"/>
      <c r="CD90" s="19"/>
      <c r="CE90" s="98"/>
      <c r="CF90" s="19"/>
      <c r="CG90" s="19"/>
      <c r="CH90" s="98"/>
      <c r="CI90" s="19"/>
      <c r="CJ90" s="19"/>
      <c r="CK90" s="98"/>
      <c r="CL90" s="19"/>
      <c r="CM90" s="19"/>
      <c r="CN90" s="98"/>
      <c r="CO90" s="98"/>
      <c r="CQ90" s="161"/>
      <c r="CR90" s="158"/>
      <c r="CS90" s="19"/>
      <c r="CT90" s="19"/>
      <c r="CU90" s="98"/>
      <c r="CV90" s="19"/>
      <c r="CW90" s="19"/>
      <c r="CX90" s="98"/>
      <c r="CY90" s="19"/>
      <c r="CZ90" s="19"/>
      <c r="DA90" s="98"/>
      <c r="DB90" s="19"/>
      <c r="DC90" s="19"/>
      <c r="DD90" s="98"/>
      <c r="DE90" s="19"/>
      <c r="DF90" s="19"/>
      <c r="DG90" s="98"/>
      <c r="DH90" s="19"/>
      <c r="DI90" s="19"/>
      <c r="DJ90" s="98"/>
      <c r="DK90" s="98"/>
      <c r="DM90" s="161"/>
      <c r="DN90" s="158"/>
      <c r="DO90" s="19"/>
      <c r="DP90" s="19"/>
      <c r="DQ90" s="98"/>
      <c r="DR90" s="19"/>
      <c r="DS90" s="19"/>
      <c r="DT90" s="98"/>
      <c r="DU90" s="19"/>
      <c r="DV90" s="19"/>
      <c r="DW90" s="98"/>
      <c r="DX90" s="19"/>
      <c r="DY90" s="19"/>
      <c r="DZ90" s="98"/>
      <c r="EA90" s="19"/>
      <c r="EB90" s="19"/>
      <c r="EC90" s="98"/>
      <c r="ED90" s="19"/>
      <c r="EE90" s="19"/>
      <c r="EF90" s="98"/>
      <c r="EG90" s="98"/>
      <c r="EI90" s="161"/>
      <c r="EJ90" s="158"/>
      <c r="EK90" s="19"/>
      <c r="EL90" s="19"/>
      <c r="EM90" s="98"/>
      <c r="EN90" s="19"/>
      <c r="EO90" s="19"/>
      <c r="EP90" s="98"/>
      <c r="EQ90" s="19"/>
      <c r="ER90" s="19"/>
      <c r="ES90" s="98"/>
      <c r="ET90" s="19"/>
      <c r="EU90" s="19"/>
      <c r="EV90" s="98"/>
      <c r="EW90" s="19"/>
      <c r="EX90" s="19"/>
      <c r="EY90" s="98"/>
      <c r="EZ90" s="19"/>
      <c r="FA90" s="19"/>
      <c r="FB90" s="98"/>
      <c r="FC90" s="98"/>
      <c r="FE90" s="161"/>
      <c r="FF90" s="158"/>
      <c r="FG90" s="19"/>
      <c r="FH90" s="19"/>
      <c r="FI90" s="98"/>
      <c r="FJ90" s="19"/>
      <c r="FK90" s="19"/>
      <c r="FL90" s="98"/>
      <c r="FM90" s="19"/>
      <c r="FN90" s="19"/>
      <c r="FO90" s="98"/>
      <c r="FP90" s="19"/>
      <c r="FQ90" s="19"/>
      <c r="FR90" s="98"/>
      <c r="FS90" s="19"/>
      <c r="FT90" s="19"/>
      <c r="FU90" s="98"/>
      <c r="FV90" s="19"/>
      <c r="FW90" s="19"/>
      <c r="FX90" s="98"/>
      <c r="GA90" s="161"/>
      <c r="GB90" s="158"/>
      <c r="GC90" s="19"/>
      <c r="GD90" s="19"/>
      <c r="GE90" s="98"/>
      <c r="GF90" s="19"/>
      <c r="GG90" s="19"/>
      <c r="GH90" s="98"/>
      <c r="GI90" s="19"/>
      <c r="GJ90" s="19"/>
      <c r="GK90" s="98"/>
      <c r="GL90" s="19"/>
      <c r="GM90" s="19"/>
      <c r="GN90" s="98"/>
      <c r="GO90" s="19"/>
      <c r="GP90" s="19"/>
      <c r="GQ90" s="98"/>
      <c r="GR90" s="19"/>
      <c r="GS90" s="19"/>
      <c r="GT90" s="98"/>
      <c r="GW90" s="161"/>
      <c r="GX90" s="158"/>
      <c r="GY90" s="19"/>
      <c r="GZ90" s="19"/>
      <c r="HA90" s="98"/>
      <c r="HB90" s="19"/>
      <c r="HC90" s="19"/>
      <c r="HD90" s="98"/>
      <c r="HE90" s="19"/>
      <c r="HF90" s="19"/>
      <c r="HG90" s="98"/>
      <c r="HH90" s="19"/>
      <c r="HI90" s="19"/>
      <c r="HJ90" s="98"/>
      <c r="HK90" s="19"/>
      <c r="HL90" s="19"/>
      <c r="HM90" s="98"/>
      <c r="HN90" s="19"/>
      <c r="HO90" s="19"/>
      <c r="HP90" s="98"/>
      <c r="HS90" s="161"/>
      <c r="HT90" s="158"/>
      <c r="HU90" s="19"/>
      <c r="HV90" s="19"/>
      <c r="HW90" s="98"/>
      <c r="HX90" s="19"/>
      <c r="HY90" s="19"/>
      <c r="HZ90" s="98"/>
      <c r="IA90" s="19"/>
      <c r="IB90" s="19"/>
      <c r="IC90" s="98"/>
      <c r="ID90" s="19"/>
      <c r="IE90" s="19"/>
      <c r="IF90" s="98"/>
      <c r="IG90" s="19"/>
      <c r="IH90" s="19"/>
      <c r="II90" s="98"/>
      <c r="IJ90" s="19"/>
      <c r="IK90" s="19"/>
      <c r="IL90" s="98"/>
    </row>
    <row r="91" spans="7:246">
      <c r="G91" s="159"/>
      <c r="H91" s="160"/>
      <c r="I91" s="161"/>
      <c r="J91" s="161"/>
      <c r="K91" s="158"/>
      <c r="L91" s="161"/>
      <c r="M91" s="161"/>
      <c r="N91" s="158"/>
      <c r="O91" s="161"/>
      <c r="P91" s="161"/>
      <c r="Q91" s="158"/>
      <c r="R91" s="161"/>
      <c r="S91" s="161"/>
      <c r="T91" s="158"/>
      <c r="U91" s="161"/>
      <c r="V91" s="161"/>
      <c r="W91" s="158"/>
      <c r="X91" s="161"/>
      <c r="Y91" s="161"/>
      <c r="Z91" s="158"/>
      <c r="AA91" s="158"/>
      <c r="AC91" s="159"/>
      <c r="AD91" s="160"/>
      <c r="AE91" s="161"/>
      <c r="AF91" s="161"/>
      <c r="AG91" s="158"/>
      <c r="AH91" s="161"/>
      <c r="AI91" s="161"/>
      <c r="AJ91" s="158"/>
      <c r="AK91" s="161"/>
      <c r="AL91" s="161"/>
      <c r="AM91" s="158"/>
      <c r="AN91" s="161"/>
      <c r="AO91" s="161"/>
      <c r="AP91" s="158"/>
      <c r="AQ91" s="161"/>
      <c r="AR91" s="161"/>
      <c r="AS91" s="158"/>
      <c r="AT91" s="161"/>
      <c r="AU91" s="161"/>
      <c r="AV91" s="158"/>
      <c r="AW91" s="158"/>
      <c r="AY91" s="159"/>
      <c r="AZ91" s="160"/>
      <c r="BA91" s="161"/>
      <c r="BB91" s="161"/>
      <c r="BC91" s="158"/>
      <c r="BD91" s="161"/>
      <c r="BE91" s="161"/>
      <c r="BF91" s="158"/>
      <c r="BG91" s="161"/>
      <c r="BH91" s="161"/>
      <c r="BI91" s="158"/>
      <c r="BJ91" s="161"/>
      <c r="BK91" s="161"/>
      <c r="BL91" s="158"/>
      <c r="BM91" s="161"/>
      <c r="BN91" s="161"/>
      <c r="BO91" s="158"/>
      <c r="BP91" s="161"/>
      <c r="BQ91" s="159"/>
      <c r="BR91" s="158"/>
      <c r="BS91" s="158"/>
      <c r="BU91" s="159"/>
      <c r="BV91" s="160"/>
      <c r="BW91" s="161"/>
      <c r="BX91" s="161"/>
      <c r="BY91" s="158"/>
      <c r="BZ91" s="161"/>
      <c r="CA91" s="161"/>
      <c r="CB91" s="158"/>
      <c r="CC91" s="161"/>
      <c r="CD91" s="161"/>
      <c r="CE91" s="158"/>
      <c r="CF91" s="161"/>
      <c r="CG91" s="161"/>
      <c r="CH91" s="158"/>
      <c r="CI91" s="161"/>
      <c r="CJ91" s="161"/>
      <c r="CK91" s="158"/>
      <c r="CL91" s="161"/>
      <c r="CM91" s="161"/>
      <c r="CN91" s="158"/>
      <c r="CO91" s="158"/>
      <c r="CQ91" s="159"/>
      <c r="CR91" s="160"/>
      <c r="CS91" s="161"/>
      <c r="CT91" s="161"/>
      <c r="CU91" s="158"/>
      <c r="CV91" s="161"/>
      <c r="CW91" s="161"/>
      <c r="CX91" s="158"/>
      <c r="CY91" s="161"/>
      <c r="CZ91" s="161"/>
      <c r="DA91" s="158"/>
      <c r="DB91" s="161"/>
      <c r="DC91" s="161"/>
      <c r="DD91" s="158"/>
      <c r="DE91" s="161"/>
      <c r="DF91" s="161"/>
      <c r="DG91" s="158"/>
      <c r="DH91" s="161"/>
      <c r="DI91" s="161"/>
      <c r="DJ91" s="158"/>
      <c r="DK91" s="158"/>
      <c r="DM91" s="159"/>
      <c r="DN91" s="160"/>
      <c r="DO91" s="161"/>
      <c r="DP91" s="161"/>
      <c r="DQ91" s="158"/>
      <c r="DR91" s="161"/>
      <c r="DS91" s="161"/>
      <c r="DT91" s="158"/>
      <c r="DU91" s="161"/>
      <c r="DV91" s="161"/>
      <c r="DW91" s="158"/>
      <c r="DX91" s="161"/>
      <c r="DY91" s="161"/>
      <c r="DZ91" s="158"/>
      <c r="EA91" s="161"/>
      <c r="EB91" s="161"/>
      <c r="EC91" s="158"/>
      <c r="ED91" s="161"/>
      <c r="EE91" s="161"/>
      <c r="EF91" s="158"/>
      <c r="EG91" s="158"/>
      <c r="EI91" s="159"/>
      <c r="EJ91" s="160"/>
      <c r="EK91" s="161"/>
      <c r="EL91" s="161"/>
      <c r="EM91" s="158"/>
      <c r="EN91" s="161"/>
      <c r="EO91" s="161"/>
      <c r="EP91" s="158"/>
      <c r="EQ91" s="161"/>
      <c r="ER91" s="161"/>
      <c r="ES91" s="158"/>
      <c r="ET91" s="161"/>
      <c r="EU91" s="161"/>
      <c r="EV91" s="158"/>
      <c r="EW91" s="161"/>
      <c r="EX91" s="161"/>
      <c r="EY91" s="158"/>
      <c r="EZ91" s="161"/>
      <c r="FA91" s="161"/>
      <c r="FB91" s="158"/>
      <c r="FC91" s="158"/>
      <c r="FE91" s="159"/>
      <c r="FF91" s="160"/>
      <c r="FG91" s="161"/>
      <c r="FH91" s="161"/>
      <c r="FI91" s="158"/>
      <c r="FJ91" s="161"/>
      <c r="FK91" s="161"/>
      <c r="FL91" s="158"/>
      <c r="FM91" s="161"/>
      <c r="FN91" s="161"/>
      <c r="FO91" s="158"/>
      <c r="FP91" s="161"/>
      <c r="FQ91" s="161"/>
      <c r="FR91" s="158"/>
      <c r="FS91" s="161"/>
      <c r="FT91" s="161"/>
      <c r="FU91" s="158"/>
      <c r="FV91" s="161"/>
      <c r="FW91" s="161"/>
      <c r="FX91" s="158"/>
      <c r="GA91" s="159"/>
      <c r="GB91" s="160"/>
      <c r="GC91" s="161"/>
      <c r="GD91" s="161"/>
      <c r="GE91" s="158"/>
      <c r="GF91" s="161"/>
      <c r="GG91" s="161"/>
      <c r="GH91" s="158"/>
      <c r="GI91" s="161"/>
      <c r="GJ91" s="161"/>
      <c r="GK91" s="158"/>
      <c r="GL91" s="161"/>
      <c r="GM91" s="161"/>
      <c r="GN91" s="158"/>
      <c r="GO91" s="161"/>
      <c r="GP91" s="161"/>
      <c r="GQ91" s="158"/>
      <c r="GR91" s="161"/>
      <c r="GS91" s="161"/>
      <c r="GT91" s="158"/>
      <c r="GW91" s="159"/>
      <c r="GX91" s="160"/>
      <c r="GY91" s="161"/>
      <c r="GZ91" s="161"/>
      <c r="HA91" s="158"/>
      <c r="HB91" s="161"/>
      <c r="HC91" s="161"/>
      <c r="HD91" s="158"/>
      <c r="HE91" s="161"/>
      <c r="HF91" s="161"/>
      <c r="HG91" s="158"/>
      <c r="HH91" s="161"/>
      <c r="HI91" s="161"/>
      <c r="HJ91" s="158"/>
      <c r="HK91" s="161"/>
      <c r="HL91" s="161"/>
      <c r="HM91" s="158"/>
      <c r="HN91" s="161"/>
      <c r="HO91" s="161"/>
      <c r="HP91" s="158"/>
      <c r="HS91" s="159"/>
      <c r="HT91" s="160"/>
      <c r="HU91" s="161"/>
      <c r="HV91" s="161"/>
      <c r="HW91" s="158"/>
      <c r="HX91" s="161"/>
      <c r="HY91" s="161"/>
      <c r="HZ91" s="158"/>
      <c r="IA91" s="161"/>
      <c r="IB91" s="161"/>
      <c r="IC91" s="158"/>
      <c r="ID91" s="161"/>
      <c r="IE91" s="161"/>
      <c r="IF91" s="158"/>
      <c r="IG91" s="161"/>
      <c r="IH91" s="161"/>
      <c r="II91" s="158"/>
      <c r="IJ91" s="161"/>
      <c r="IK91" s="161"/>
      <c r="IL91" s="158"/>
    </row>
    <row r="92" spans="7:246">
      <c r="G92" s="161"/>
      <c r="H92" s="158"/>
      <c r="I92" s="19"/>
      <c r="J92" s="19"/>
      <c r="K92" s="98"/>
      <c r="L92" s="19"/>
      <c r="M92" s="19"/>
      <c r="N92" s="98"/>
      <c r="O92" s="19"/>
      <c r="P92" s="19"/>
      <c r="Q92" s="98"/>
      <c r="R92" s="19"/>
      <c r="S92" s="19"/>
      <c r="T92" s="98"/>
      <c r="U92" s="19"/>
      <c r="V92" s="19"/>
      <c r="W92" s="98"/>
      <c r="X92" s="19"/>
      <c r="Y92" s="19"/>
      <c r="Z92" s="98"/>
      <c r="AA92" s="98"/>
      <c r="AC92" s="161"/>
      <c r="AD92" s="158"/>
      <c r="AE92" s="19"/>
      <c r="AF92" s="19"/>
      <c r="AG92" s="98"/>
      <c r="AH92" s="19"/>
      <c r="AI92" s="19"/>
      <c r="AJ92" s="98"/>
      <c r="AK92" s="19"/>
      <c r="AL92" s="19"/>
      <c r="AM92" s="98"/>
      <c r="AN92" s="19"/>
      <c r="AO92" s="19"/>
      <c r="AP92" s="98"/>
      <c r="AQ92" s="19"/>
      <c r="AR92" s="19"/>
      <c r="AS92" s="98"/>
      <c r="AT92" s="19"/>
      <c r="AU92" s="19"/>
      <c r="AV92" s="98"/>
      <c r="AW92" s="98"/>
      <c r="AY92" s="161"/>
      <c r="AZ92" s="158"/>
      <c r="BA92" s="19"/>
      <c r="BB92" s="19"/>
      <c r="BC92" s="98"/>
      <c r="BD92" s="19"/>
      <c r="BE92" s="19"/>
      <c r="BF92" s="98"/>
      <c r="BG92" s="19"/>
      <c r="BH92" s="19"/>
      <c r="BI92" s="98"/>
      <c r="BJ92" s="19"/>
      <c r="BK92" s="19"/>
      <c r="BL92" s="98"/>
      <c r="BM92" s="19"/>
      <c r="BN92" s="19"/>
      <c r="BO92" s="98"/>
      <c r="BP92" s="19"/>
      <c r="BQ92" s="161"/>
      <c r="BR92" s="98"/>
      <c r="BS92" s="98"/>
      <c r="BU92" s="161"/>
      <c r="BV92" s="158"/>
      <c r="BW92" s="19"/>
      <c r="BX92" s="19"/>
      <c r="BY92" s="98"/>
      <c r="BZ92" s="19"/>
      <c r="CA92" s="19"/>
      <c r="CB92" s="98"/>
      <c r="CC92" s="19"/>
      <c r="CD92" s="19"/>
      <c r="CE92" s="98"/>
      <c r="CF92" s="19"/>
      <c r="CG92" s="19"/>
      <c r="CH92" s="98"/>
      <c r="CI92" s="19"/>
      <c r="CJ92" s="19"/>
      <c r="CK92" s="98"/>
      <c r="CL92" s="19"/>
      <c r="CM92" s="19"/>
      <c r="CN92" s="98"/>
      <c r="CO92" s="98"/>
      <c r="CQ92" s="161"/>
      <c r="CR92" s="158"/>
      <c r="CS92" s="19"/>
      <c r="CT92" s="19"/>
      <c r="CU92" s="98"/>
      <c r="CV92" s="19"/>
      <c r="CW92" s="19"/>
      <c r="CX92" s="98"/>
      <c r="CY92" s="19"/>
      <c r="CZ92" s="19"/>
      <c r="DA92" s="98"/>
      <c r="DB92" s="19"/>
      <c r="DC92" s="19"/>
      <c r="DD92" s="98"/>
      <c r="DE92" s="19"/>
      <c r="DF92" s="19"/>
      <c r="DG92" s="98"/>
      <c r="DH92" s="19"/>
      <c r="DI92" s="19"/>
      <c r="DJ92" s="98"/>
      <c r="DK92" s="98"/>
      <c r="DM92" s="161"/>
      <c r="DN92" s="158"/>
      <c r="DO92" s="19"/>
      <c r="DP92" s="19"/>
      <c r="DQ92" s="98"/>
      <c r="DR92" s="19"/>
      <c r="DS92" s="19"/>
      <c r="DT92" s="98"/>
      <c r="DU92" s="19"/>
      <c r="DV92" s="19"/>
      <c r="DW92" s="98"/>
      <c r="DX92" s="19"/>
      <c r="DY92" s="19"/>
      <c r="DZ92" s="98"/>
      <c r="EA92" s="19"/>
      <c r="EB92" s="19"/>
      <c r="EC92" s="98"/>
      <c r="ED92" s="19"/>
      <c r="EE92" s="19"/>
      <c r="EF92" s="98"/>
      <c r="EG92" s="98"/>
      <c r="EI92" s="161"/>
      <c r="EJ92" s="158"/>
      <c r="EK92" s="19"/>
      <c r="EL92" s="19"/>
      <c r="EM92" s="98"/>
      <c r="EN92" s="19"/>
      <c r="EO92" s="19"/>
      <c r="EP92" s="98"/>
      <c r="EQ92" s="19"/>
      <c r="ER92" s="19"/>
      <c r="ES92" s="98"/>
      <c r="ET92" s="19"/>
      <c r="EU92" s="19"/>
      <c r="EV92" s="98"/>
      <c r="EW92" s="19"/>
      <c r="EX92" s="19"/>
      <c r="EY92" s="98"/>
      <c r="EZ92" s="19"/>
      <c r="FA92" s="19"/>
      <c r="FB92" s="98"/>
      <c r="FC92" s="98"/>
      <c r="FE92" s="161"/>
      <c r="FF92" s="158"/>
      <c r="FG92" s="19"/>
      <c r="FH92" s="19"/>
      <c r="FI92" s="98"/>
      <c r="FJ92" s="19"/>
      <c r="FK92" s="19"/>
      <c r="FL92" s="98"/>
      <c r="FM92" s="19"/>
      <c r="FN92" s="19"/>
      <c r="FO92" s="98"/>
      <c r="FP92" s="19"/>
      <c r="FQ92" s="19"/>
      <c r="FR92" s="98"/>
      <c r="FS92" s="19"/>
      <c r="FT92" s="19"/>
      <c r="FU92" s="98"/>
      <c r="FV92" s="19"/>
      <c r="FW92" s="19"/>
      <c r="FX92" s="98"/>
      <c r="GA92" s="161"/>
      <c r="GB92" s="158"/>
      <c r="GC92" s="19"/>
      <c r="GD92" s="19"/>
      <c r="GE92" s="98"/>
      <c r="GF92" s="19"/>
      <c r="GG92" s="19"/>
      <c r="GH92" s="98"/>
      <c r="GI92" s="19"/>
      <c r="GJ92" s="19"/>
      <c r="GK92" s="98"/>
      <c r="GL92" s="19"/>
      <c r="GM92" s="19"/>
      <c r="GN92" s="98"/>
      <c r="GO92" s="19"/>
      <c r="GP92" s="19"/>
      <c r="GQ92" s="98"/>
      <c r="GR92" s="19"/>
      <c r="GS92" s="19"/>
      <c r="GT92" s="98"/>
      <c r="GW92" s="161"/>
      <c r="GX92" s="158"/>
      <c r="GY92" s="19"/>
      <c r="GZ92" s="19"/>
      <c r="HA92" s="98"/>
      <c r="HB92" s="19"/>
      <c r="HC92" s="19"/>
      <c r="HD92" s="98"/>
      <c r="HE92" s="19"/>
      <c r="HF92" s="19"/>
      <c r="HG92" s="98"/>
      <c r="HH92" s="19"/>
      <c r="HI92" s="19"/>
      <c r="HJ92" s="98"/>
      <c r="HK92" s="19"/>
      <c r="HL92" s="19"/>
      <c r="HM92" s="98"/>
      <c r="HN92" s="19"/>
      <c r="HO92" s="19"/>
      <c r="HP92" s="98"/>
      <c r="HS92" s="161"/>
      <c r="HT92" s="158"/>
      <c r="HU92" s="19"/>
      <c r="HV92" s="19"/>
      <c r="HW92" s="98"/>
      <c r="HX92" s="19"/>
      <c r="HY92" s="19"/>
      <c r="HZ92" s="98"/>
      <c r="IA92" s="19"/>
      <c r="IB92" s="19"/>
      <c r="IC92" s="98"/>
      <c r="ID92" s="19"/>
      <c r="IE92" s="19"/>
      <c r="IF92" s="98"/>
      <c r="IG92" s="19"/>
      <c r="IH92" s="19"/>
      <c r="II92" s="98"/>
      <c r="IJ92" s="19"/>
      <c r="IK92" s="19"/>
      <c r="IL92" s="98"/>
    </row>
    <row r="93" spans="7:246">
      <c r="G93" s="159"/>
      <c r="H93" s="160"/>
      <c r="I93" s="161"/>
      <c r="J93" s="161"/>
      <c r="K93" s="158"/>
      <c r="L93" s="161"/>
      <c r="M93" s="161"/>
      <c r="N93" s="158"/>
      <c r="O93" s="161"/>
      <c r="P93" s="161"/>
      <c r="Q93" s="158"/>
      <c r="R93" s="161"/>
      <c r="S93" s="161"/>
      <c r="T93" s="158"/>
      <c r="U93" s="161"/>
      <c r="V93" s="161"/>
      <c r="W93" s="158"/>
      <c r="X93" s="161"/>
      <c r="Y93" s="161"/>
      <c r="Z93" s="158"/>
      <c r="AA93" s="158"/>
      <c r="AC93" s="159"/>
      <c r="AD93" s="160"/>
      <c r="AE93" s="161"/>
      <c r="AF93" s="161"/>
      <c r="AG93" s="158"/>
      <c r="AH93" s="161"/>
      <c r="AI93" s="161"/>
      <c r="AJ93" s="158"/>
      <c r="AK93" s="161"/>
      <c r="AL93" s="161"/>
      <c r="AM93" s="158"/>
      <c r="AN93" s="161"/>
      <c r="AO93" s="161"/>
      <c r="AP93" s="158"/>
      <c r="AQ93" s="161"/>
      <c r="AR93" s="161"/>
      <c r="AS93" s="158"/>
      <c r="AT93" s="161"/>
      <c r="AU93" s="161"/>
      <c r="AV93" s="158"/>
      <c r="AW93" s="158"/>
      <c r="AY93" s="159"/>
      <c r="AZ93" s="160"/>
      <c r="BA93" s="161"/>
      <c r="BB93" s="161"/>
      <c r="BC93" s="158"/>
      <c r="BD93" s="161"/>
      <c r="BE93" s="161"/>
      <c r="BF93" s="158"/>
      <c r="BG93" s="161"/>
      <c r="BH93" s="161"/>
      <c r="BI93" s="158"/>
      <c r="BJ93" s="161"/>
      <c r="BK93" s="161"/>
      <c r="BL93" s="158"/>
      <c r="BM93" s="161"/>
      <c r="BN93" s="161"/>
      <c r="BO93" s="158"/>
      <c r="BP93" s="161"/>
      <c r="BQ93" s="159"/>
      <c r="BR93" s="158"/>
      <c r="BS93" s="158"/>
      <c r="BU93" s="159"/>
      <c r="BV93" s="160"/>
      <c r="BW93" s="161"/>
      <c r="BX93" s="161"/>
      <c r="BY93" s="158"/>
      <c r="BZ93" s="161"/>
      <c r="CA93" s="161"/>
      <c r="CB93" s="158"/>
      <c r="CC93" s="161"/>
      <c r="CD93" s="161"/>
      <c r="CE93" s="158"/>
      <c r="CF93" s="161"/>
      <c r="CG93" s="161"/>
      <c r="CH93" s="158"/>
      <c r="CI93" s="161"/>
      <c r="CJ93" s="161"/>
      <c r="CK93" s="158"/>
      <c r="CL93" s="161"/>
      <c r="CM93" s="161"/>
      <c r="CN93" s="158"/>
      <c r="CO93" s="158"/>
      <c r="CQ93" s="159"/>
      <c r="CR93" s="160"/>
      <c r="CS93" s="161"/>
      <c r="CT93" s="161"/>
      <c r="CU93" s="158"/>
      <c r="CV93" s="161"/>
      <c r="CW93" s="161"/>
      <c r="CX93" s="158"/>
      <c r="CY93" s="161"/>
      <c r="CZ93" s="161"/>
      <c r="DA93" s="158"/>
      <c r="DB93" s="161"/>
      <c r="DC93" s="161"/>
      <c r="DD93" s="158"/>
      <c r="DE93" s="161"/>
      <c r="DF93" s="161"/>
      <c r="DG93" s="158"/>
      <c r="DH93" s="161"/>
      <c r="DI93" s="161"/>
      <c r="DJ93" s="158"/>
      <c r="DK93" s="158"/>
      <c r="DM93" s="159"/>
      <c r="DN93" s="160"/>
      <c r="DO93" s="161"/>
      <c r="DP93" s="161"/>
      <c r="DQ93" s="158"/>
      <c r="DR93" s="161"/>
      <c r="DS93" s="161"/>
      <c r="DT93" s="158"/>
      <c r="DU93" s="161"/>
      <c r="DV93" s="161"/>
      <c r="DW93" s="158"/>
      <c r="DX93" s="161"/>
      <c r="DY93" s="161"/>
      <c r="DZ93" s="158"/>
      <c r="EA93" s="161"/>
      <c r="EB93" s="161"/>
      <c r="EC93" s="158"/>
      <c r="ED93" s="161"/>
      <c r="EE93" s="161"/>
      <c r="EF93" s="158"/>
      <c r="EG93" s="158"/>
      <c r="EI93" s="159"/>
      <c r="EJ93" s="160"/>
      <c r="EK93" s="161"/>
      <c r="EL93" s="161"/>
      <c r="EM93" s="158"/>
      <c r="EN93" s="161"/>
      <c r="EO93" s="161"/>
      <c r="EP93" s="158"/>
      <c r="EQ93" s="161"/>
      <c r="ER93" s="161"/>
      <c r="ES93" s="158"/>
      <c r="ET93" s="161"/>
      <c r="EU93" s="161"/>
      <c r="EV93" s="158"/>
      <c r="EW93" s="161"/>
      <c r="EX93" s="161"/>
      <c r="EY93" s="158"/>
      <c r="EZ93" s="161"/>
      <c r="FA93" s="161"/>
      <c r="FB93" s="158"/>
      <c r="FC93" s="158"/>
      <c r="FE93" s="159"/>
      <c r="FF93" s="160"/>
      <c r="FG93" s="161"/>
      <c r="FH93" s="161"/>
      <c r="FI93" s="158"/>
      <c r="FJ93" s="161"/>
      <c r="FK93" s="161"/>
      <c r="FL93" s="158"/>
      <c r="FM93" s="161"/>
      <c r="FN93" s="161"/>
      <c r="FO93" s="158"/>
      <c r="FP93" s="161"/>
      <c r="FQ93" s="161"/>
      <c r="FR93" s="158"/>
      <c r="FS93" s="161"/>
      <c r="FT93" s="161"/>
      <c r="FU93" s="158"/>
      <c r="FV93" s="161"/>
      <c r="FW93" s="161"/>
      <c r="FX93" s="158"/>
      <c r="GA93" s="159"/>
      <c r="GB93" s="160"/>
      <c r="GC93" s="161"/>
      <c r="GD93" s="161"/>
      <c r="GE93" s="158"/>
      <c r="GF93" s="161"/>
      <c r="GG93" s="161"/>
      <c r="GH93" s="158"/>
      <c r="GI93" s="161"/>
      <c r="GJ93" s="161"/>
      <c r="GK93" s="158"/>
      <c r="GL93" s="161"/>
      <c r="GM93" s="161"/>
      <c r="GN93" s="158"/>
      <c r="GO93" s="161"/>
      <c r="GP93" s="161"/>
      <c r="GQ93" s="158"/>
      <c r="GR93" s="161"/>
      <c r="GS93" s="161"/>
      <c r="GT93" s="158"/>
      <c r="GW93" s="159"/>
      <c r="GX93" s="160"/>
      <c r="GY93" s="161"/>
      <c r="GZ93" s="161"/>
      <c r="HA93" s="158"/>
      <c r="HB93" s="161"/>
      <c r="HC93" s="161"/>
      <c r="HD93" s="158"/>
      <c r="HE93" s="161"/>
      <c r="HF93" s="161"/>
      <c r="HG93" s="158"/>
      <c r="HH93" s="161"/>
      <c r="HI93" s="161"/>
      <c r="HJ93" s="158"/>
      <c r="HK93" s="161"/>
      <c r="HL93" s="161"/>
      <c r="HM93" s="158"/>
      <c r="HN93" s="161"/>
      <c r="HO93" s="161"/>
      <c r="HP93" s="158"/>
      <c r="HS93" s="159"/>
      <c r="HT93" s="160"/>
      <c r="HU93" s="161"/>
      <c r="HV93" s="161"/>
      <c r="HW93" s="158"/>
      <c r="HX93" s="161"/>
      <c r="HY93" s="161"/>
      <c r="HZ93" s="158"/>
      <c r="IA93" s="161"/>
      <c r="IB93" s="161"/>
      <c r="IC93" s="158"/>
      <c r="ID93" s="161"/>
      <c r="IE93" s="161"/>
      <c r="IF93" s="158"/>
      <c r="IG93" s="161"/>
      <c r="IH93" s="161"/>
      <c r="II93" s="158"/>
      <c r="IJ93" s="161"/>
      <c r="IK93" s="161"/>
      <c r="IL93" s="158"/>
    </row>
    <row r="94" spans="7:246">
      <c r="G94" s="161"/>
      <c r="H94" s="158"/>
      <c r="I94" s="19"/>
      <c r="J94" s="19"/>
      <c r="K94" s="98"/>
      <c r="L94" s="19"/>
      <c r="M94" s="19"/>
      <c r="N94" s="98"/>
      <c r="O94" s="19"/>
      <c r="P94" s="19"/>
      <c r="Q94" s="98"/>
      <c r="R94" s="19"/>
      <c r="S94" s="19"/>
      <c r="T94" s="98"/>
      <c r="U94" s="19"/>
      <c r="V94" s="19"/>
      <c r="W94" s="98"/>
      <c r="X94" s="19"/>
      <c r="Y94" s="19"/>
      <c r="Z94" s="98"/>
      <c r="AA94" s="98"/>
      <c r="AC94" s="161"/>
      <c r="AD94" s="158"/>
      <c r="AE94" s="19"/>
      <c r="AF94" s="19"/>
      <c r="AG94" s="98"/>
      <c r="AH94" s="19"/>
      <c r="AI94" s="19"/>
      <c r="AJ94" s="98"/>
      <c r="AK94" s="19"/>
      <c r="AL94" s="19"/>
      <c r="AM94" s="98"/>
      <c r="AN94" s="19"/>
      <c r="AO94" s="19"/>
      <c r="AP94" s="98"/>
      <c r="AQ94" s="19"/>
      <c r="AR94" s="19"/>
      <c r="AS94" s="98"/>
      <c r="AT94" s="19"/>
      <c r="AU94" s="19"/>
      <c r="AV94" s="98"/>
      <c r="AW94" s="98"/>
      <c r="AY94" s="161"/>
      <c r="AZ94" s="158"/>
      <c r="BA94" s="19"/>
      <c r="BB94" s="19"/>
      <c r="BC94" s="98"/>
      <c r="BD94" s="19"/>
      <c r="BE94" s="19"/>
      <c r="BF94" s="98"/>
      <c r="BG94" s="19"/>
      <c r="BH94" s="19"/>
      <c r="BI94" s="98"/>
      <c r="BJ94" s="19"/>
      <c r="BK94" s="19"/>
      <c r="BL94" s="98"/>
      <c r="BM94" s="19"/>
      <c r="BN94" s="19"/>
      <c r="BO94" s="98"/>
      <c r="BP94" s="19"/>
      <c r="BQ94" s="161"/>
      <c r="BR94" s="98"/>
      <c r="BS94" s="98"/>
      <c r="BU94" s="161"/>
      <c r="BV94" s="158"/>
      <c r="BW94" s="19"/>
      <c r="BX94" s="19"/>
      <c r="BY94" s="98"/>
      <c r="BZ94" s="19"/>
      <c r="CA94" s="19"/>
      <c r="CB94" s="98"/>
      <c r="CC94" s="19"/>
      <c r="CD94" s="19"/>
      <c r="CE94" s="98"/>
      <c r="CF94" s="19"/>
      <c r="CG94" s="19"/>
      <c r="CH94" s="98"/>
      <c r="CI94" s="19"/>
      <c r="CJ94" s="19"/>
      <c r="CK94" s="98"/>
      <c r="CL94" s="19"/>
      <c r="CM94" s="19"/>
      <c r="CN94" s="98"/>
      <c r="CO94" s="98"/>
      <c r="CQ94" s="161"/>
      <c r="CR94" s="158"/>
      <c r="CS94" s="19"/>
      <c r="CT94" s="19"/>
      <c r="CU94" s="98"/>
      <c r="CV94" s="19"/>
      <c r="CW94" s="19"/>
      <c r="CX94" s="98"/>
      <c r="CY94" s="19"/>
      <c r="CZ94" s="19"/>
      <c r="DA94" s="98"/>
      <c r="DB94" s="19"/>
      <c r="DC94" s="19"/>
      <c r="DD94" s="98"/>
      <c r="DE94" s="19"/>
      <c r="DF94" s="19"/>
      <c r="DG94" s="98"/>
      <c r="DH94" s="19"/>
      <c r="DI94" s="19"/>
      <c r="DJ94" s="98"/>
      <c r="DK94" s="98"/>
      <c r="DM94" s="161"/>
      <c r="DN94" s="158"/>
      <c r="DO94" s="19"/>
      <c r="DP94" s="19"/>
      <c r="DQ94" s="98"/>
      <c r="DR94" s="19"/>
      <c r="DS94" s="19"/>
      <c r="DT94" s="98"/>
      <c r="DU94" s="19"/>
      <c r="DV94" s="19"/>
      <c r="DW94" s="98"/>
      <c r="DX94" s="19"/>
      <c r="DY94" s="19"/>
      <c r="DZ94" s="98"/>
      <c r="EA94" s="19"/>
      <c r="EB94" s="19"/>
      <c r="EC94" s="98"/>
      <c r="ED94" s="19"/>
      <c r="EE94" s="19"/>
      <c r="EF94" s="98"/>
      <c r="EG94" s="98"/>
      <c r="EI94" s="161"/>
      <c r="EJ94" s="158"/>
      <c r="EK94" s="19"/>
      <c r="EL94" s="19"/>
      <c r="EM94" s="98"/>
      <c r="EN94" s="19"/>
      <c r="EO94" s="19"/>
      <c r="EP94" s="98"/>
      <c r="EQ94" s="19"/>
      <c r="ER94" s="19"/>
      <c r="ES94" s="98"/>
      <c r="ET94" s="19"/>
      <c r="EU94" s="19"/>
      <c r="EV94" s="98"/>
      <c r="EW94" s="19"/>
      <c r="EX94" s="19"/>
      <c r="EY94" s="98"/>
      <c r="EZ94" s="19"/>
      <c r="FA94" s="19"/>
      <c r="FB94" s="98"/>
      <c r="FC94" s="98"/>
      <c r="FE94" s="161"/>
      <c r="FF94" s="158"/>
      <c r="FG94" s="19"/>
      <c r="FH94" s="19"/>
      <c r="FI94" s="98"/>
      <c r="FJ94" s="19"/>
      <c r="FK94" s="19"/>
      <c r="FL94" s="98"/>
      <c r="FM94" s="19"/>
      <c r="FN94" s="19"/>
      <c r="FO94" s="98"/>
      <c r="FP94" s="19"/>
      <c r="FQ94" s="19"/>
      <c r="FR94" s="98"/>
      <c r="FS94" s="19"/>
      <c r="FT94" s="19"/>
      <c r="FU94" s="98"/>
      <c r="FV94" s="19"/>
      <c r="FW94" s="19"/>
      <c r="FX94" s="98"/>
      <c r="GA94" s="161"/>
      <c r="GB94" s="158"/>
      <c r="GC94" s="19"/>
      <c r="GD94" s="19"/>
      <c r="GE94" s="98"/>
      <c r="GF94" s="19"/>
      <c r="GG94" s="19"/>
      <c r="GH94" s="98"/>
      <c r="GI94" s="19"/>
      <c r="GJ94" s="19"/>
      <c r="GK94" s="98"/>
      <c r="GL94" s="19"/>
      <c r="GM94" s="19"/>
      <c r="GN94" s="98"/>
      <c r="GO94" s="19"/>
      <c r="GP94" s="19"/>
      <c r="GQ94" s="98"/>
      <c r="GR94" s="19"/>
      <c r="GS94" s="19"/>
      <c r="GT94" s="98"/>
      <c r="GW94" s="161"/>
      <c r="GX94" s="158"/>
      <c r="GY94" s="19"/>
      <c r="GZ94" s="19"/>
      <c r="HA94" s="98"/>
      <c r="HB94" s="19"/>
      <c r="HC94" s="19"/>
      <c r="HD94" s="98"/>
      <c r="HE94" s="19"/>
      <c r="HF94" s="19"/>
      <c r="HG94" s="98"/>
      <c r="HH94" s="19"/>
      <c r="HI94" s="19"/>
      <c r="HJ94" s="98"/>
      <c r="HK94" s="19"/>
      <c r="HL94" s="19"/>
      <c r="HM94" s="98"/>
      <c r="HN94" s="19"/>
      <c r="HO94" s="19"/>
      <c r="HP94" s="98"/>
      <c r="HS94" s="161"/>
      <c r="HT94" s="158"/>
      <c r="HU94" s="19"/>
      <c r="HV94" s="19"/>
      <c r="HW94" s="98"/>
      <c r="HX94" s="19"/>
      <c r="HY94" s="19"/>
      <c r="HZ94" s="98"/>
      <c r="IA94" s="19"/>
      <c r="IB94" s="19"/>
      <c r="IC94" s="98"/>
      <c r="ID94" s="19"/>
      <c r="IE94" s="19"/>
      <c r="IF94" s="98"/>
      <c r="IG94" s="19"/>
      <c r="IH94" s="19"/>
      <c r="II94" s="98"/>
      <c r="IJ94" s="19"/>
      <c r="IK94" s="19"/>
      <c r="IL94" s="98"/>
    </row>
    <row r="95" spans="7:246">
      <c r="G95" s="159"/>
      <c r="H95" s="160"/>
      <c r="I95" s="161"/>
      <c r="J95" s="161"/>
      <c r="K95" s="158"/>
      <c r="L95" s="161"/>
      <c r="M95" s="161"/>
      <c r="N95" s="158"/>
      <c r="O95" s="161"/>
      <c r="P95" s="161"/>
      <c r="Q95" s="158"/>
      <c r="R95" s="161"/>
      <c r="S95" s="161"/>
      <c r="T95" s="158"/>
      <c r="U95" s="161"/>
      <c r="V95" s="161"/>
      <c r="W95" s="158"/>
      <c r="X95" s="161"/>
      <c r="Y95" s="161"/>
      <c r="Z95" s="158"/>
      <c r="AA95" s="158"/>
      <c r="AC95" s="159"/>
      <c r="AD95" s="160"/>
      <c r="AE95" s="161"/>
      <c r="AF95" s="161"/>
      <c r="AG95" s="158"/>
      <c r="AH95" s="161"/>
      <c r="AI95" s="161"/>
      <c r="AJ95" s="158"/>
      <c r="AK95" s="161"/>
      <c r="AL95" s="161"/>
      <c r="AM95" s="158"/>
      <c r="AN95" s="161"/>
      <c r="AO95" s="161"/>
      <c r="AP95" s="158"/>
      <c r="AQ95" s="161"/>
      <c r="AR95" s="161"/>
      <c r="AS95" s="158"/>
      <c r="AT95" s="161"/>
      <c r="AU95" s="161"/>
      <c r="AV95" s="158"/>
      <c r="AW95" s="158"/>
      <c r="AY95" s="159"/>
      <c r="AZ95" s="160"/>
      <c r="BA95" s="161"/>
      <c r="BB95" s="161"/>
      <c r="BC95" s="158"/>
      <c r="BD95" s="161"/>
      <c r="BE95" s="161"/>
      <c r="BF95" s="158"/>
      <c r="BG95" s="161"/>
      <c r="BH95" s="161"/>
      <c r="BI95" s="158"/>
      <c r="BJ95" s="161"/>
      <c r="BK95" s="161"/>
      <c r="BL95" s="158"/>
      <c r="BM95" s="161"/>
      <c r="BN95" s="161"/>
      <c r="BO95" s="158"/>
      <c r="BP95" s="161"/>
      <c r="BQ95" s="159"/>
      <c r="BR95" s="158"/>
      <c r="BS95" s="158"/>
      <c r="BU95" s="159"/>
      <c r="BV95" s="160"/>
      <c r="BW95" s="161"/>
      <c r="BX95" s="161"/>
      <c r="BY95" s="158"/>
      <c r="BZ95" s="161"/>
      <c r="CA95" s="161"/>
      <c r="CB95" s="158"/>
      <c r="CC95" s="161"/>
      <c r="CD95" s="161"/>
      <c r="CE95" s="158"/>
      <c r="CF95" s="161"/>
      <c r="CG95" s="161"/>
      <c r="CH95" s="158"/>
      <c r="CI95" s="161"/>
      <c r="CJ95" s="161"/>
      <c r="CK95" s="158"/>
      <c r="CL95" s="161"/>
      <c r="CM95" s="161"/>
      <c r="CN95" s="158"/>
      <c r="CO95" s="158"/>
      <c r="CQ95" s="159"/>
      <c r="CR95" s="160"/>
      <c r="CS95" s="161"/>
      <c r="CT95" s="161"/>
      <c r="CU95" s="158"/>
      <c r="CV95" s="161"/>
      <c r="CW95" s="161"/>
      <c r="CX95" s="158"/>
      <c r="CY95" s="161"/>
      <c r="CZ95" s="161"/>
      <c r="DA95" s="158"/>
      <c r="DB95" s="161"/>
      <c r="DC95" s="161"/>
      <c r="DD95" s="158"/>
      <c r="DE95" s="161"/>
      <c r="DF95" s="161"/>
      <c r="DG95" s="158"/>
      <c r="DH95" s="161"/>
      <c r="DI95" s="161"/>
      <c r="DJ95" s="158"/>
      <c r="DK95" s="158"/>
      <c r="DM95" s="159"/>
      <c r="DN95" s="160"/>
      <c r="DO95" s="161"/>
      <c r="DP95" s="161"/>
      <c r="DQ95" s="158"/>
      <c r="DR95" s="161"/>
      <c r="DS95" s="161"/>
      <c r="DT95" s="158"/>
      <c r="DU95" s="161"/>
      <c r="DV95" s="161"/>
      <c r="DW95" s="158"/>
      <c r="DX95" s="161"/>
      <c r="DY95" s="161"/>
      <c r="DZ95" s="158"/>
      <c r="EA95" s="161"/>
      <c r="EB95" s="161"/>
      <c r="EC95" s="158"/>
      <c r="ED95" s="161"/>
      <c r="EE95" s="161"/>
      <c r="EF95" s="158"/>
      <c r="EG95" s="158"/>
      <c r="EI95" s="159"/>
      <c r="EJ95" s="160"/>
      <c r="EK95" s="161"/>
      <c r="EL95" s="161"/>
      <c r="EM95" s="158"/>
      <c r="EN95" s="161"/>
      <c r="EO95" s="161"/>
      <c r="EP95" s="158"/>
      <c r="EQ95" s="161"/>
      <c r="ER95" s="161"/>
      <c r="ES95" s="158"/>
      <c r="ET95" s="161"/>
      <c r="EU95" s="161"/>
      <c r="EV95" s="158"/>
      <c r="EW95" s="161"/>
      <c r="EX95" s="161"/>
      <c r="EY95" s="158"/>
      <c r="EZ95" s="161"/>
      <c r="FA95" s="161"/>
      <c r="FB95" s="158"/>
      <c r="FC95" s="158"/>
      <c r="FE95" s="159"/>
      <c r="FF95" s="160"/>
      <c r="FG95" s="161"/>
      <c r="FH95" s="161"/>
      <c r="FI95" s="158"/>
      <c r="FJ95" s="161"/>
      <c r="FK95" s="161"/>
      <c r="FL95" s="158"/>
      <c r="FM95" s="161"/>
      <c r="FN95" s="161"/>
      <c r="FO95" s="158"/>
      <c r="FP95" s="161"/>
      <c r="FQ95" s="161"/>
      <c r="FR95" s="158"/>
      <c r="FS95" s="161"/>
      <c r="FT95" s="161"/>
      <c r="FU95" s="158"/>
      <c r="FV95" s="161"/>
      <c r="FW95" s="161"/>
      <c r="FX95" s="158"/>
      <c r="GA95" s="159"/>
      <c r="GB95" s="160"/>
      <c r="GC95" s="161"/>
      <c r="GD95" s="161"/>
      <c r="GE95" s="158"/>
      <c r="GF95" s="161"/>
      <c r="GG95" s="161"/>
      <c r="GH95" s="158"/>
      <c r="GI95" s="161"/>
      <c r="GJ95" s="161"/>
      <c r="GK95" s="158"/>
      <c r="GL95" s="161"/>
      <c r="GM95" s="161"/>
      <c r="GN95" s="158"/>
      <c r="GO95" s="161"/>
      <c r="GP95" s="161"/>
      <c r="GQ95" s="158"/>
      <c r="GR95" s="161"/>
      <c r="GS95" s="161"/>
      <c r="GT95" s="158"/>
      <c r="GW95" s="159"/>
      <c r="GX95" s="160"/>
      <c r="GY95" s="161"/>
      <c r="GZ95" s="161"/>
      <c r="HA95" s="158"/>
      <c r="HB95" s="161"/>
      <c r="HC95" s="161"/>
      <c r="HD95" s="158"/>
      <c r="HE95" s="161"/>
      <c r="HF95" s="161"/>
      <c r="HG95" s="158"/>
      <c r="HH95" s="161"/>
      <c r="HI95" s="161"/>
      <c r="HJ95" s="158"/>
      <c r="HK95" s="161"/>
      <c r="HL95" s="161"/>
      <c r="HM95" s="158"/>
      <c r="HN95" s="161"/>
      <c r="HO95" s="161"/>
      <c r="HP95" s="158"/>
      <c r="HS95" s="159"/>
      <c r="HT95" s="160"/>
      <c r="HU95" s="161"/>
      <c r="HV95" s="161"/>
      <c r="HW95" s="158"/>
      <c r="HX95" s="161"/>
      <c r="HY95" s="161"/>
      <c r="HZ95" s="158"/>
      <c r="IA95" s="161"/>
      <c r="IB95" s="161"/>
      <c r="IC95" s="158"/>
      <c r="ID95" s="161"/>
      <c r="IE95" s="161"/>
      <c r="IF95" s="158"/>
      <c r="IG95" s="161"/>
      <c r="IH95" s="161"/>
      <c r="II95" s="158"/>
      <c r="IJ95" s="161"/>
      <c r="IK95" s="161"/>
      <c r="IL95" s="158"/>
    </row>
    <row r="96" spans="7:246">
      <c r="G96" s="161"/>
      <c r="H96" s="158"/>
      <c r="I96" s="19"/>
      <c r="J96" s="19"/>
      <c r="K96" s="98"/>
      <c r="L96" s="19"/>
      <c r="M96" s="19"/>
      <c r="N96" s="98"/>
      <c r="O96" s="19"/>
      <c r="P96" s="19"/>
      <c r="Q96" s="98"/>
      <c r="R96" s="19"/>
      <c r="S96" s="19"/>
      <c r="T96" s="98"/>
      <c r="U96" s="19"/>
      <c r="V96" s="19"/>
      <c r="W96" s="98"/>
      <c r="X96" s="19"/>
      <c r="Y96" s="19"/>
      <c r="Z96" s="98"/>
      <c r="AA96" s="98"/>
      <c r="AC96" s="161"/>
      <c r="AD96" s="158"/>
      <c r="AE96" s="19"/>
      <c r="AF96" s="19"/>
      <c r="AG96" s="98"/>
      <c r="AH96" s="19"/>
      <c r="AI96" s="19"/>
      <c r="AJ96" s="98"/>
      <c r="AK96" s="19"/>
      <c r="AL96" s="19"/>
      <c r="AM96" s="98"/>
      <c r="AN96" s="19"/>
      <c r="AO96" s="19"/>
      <c r="AP96" s="98"/>
      <c r="AQ96" s="19"/>
      <c r="AR96" s="19"/>
      <c r="AS96" s="98"/>
      <c r="AT96" s="19"/>
      <c r="AU96" s="19"/>
      <c r="AV96" s="98"/>
      <c r="AW96" s="98"/>
      <c r="AY96" s="161"/>
      <c r="AZ96" s="158"/>
      <c r="BA96" s="19"/>
      <c r="BB96" s="19"/>
      <c r="BC96" s="98"/>
      <c r="BD96" s="19"/>
      <c r="BE96" s="19"/>
      <c r="BF96" s="98"/>
      <c r="BG96" s="19"/>
      <c r="BH96" s="19"/>
      <c r="BI96" s="98"/>
      <c r="BJ96" s="19"/>
      <c r="BK96" s="19"/>
      <c r="BL96" s="98"/>
      <c r="BM96" s="19"/>
      <c r="BN96" s="19"/>
      <c r="BO96" s="98"/>
      <c r="BP96" s="19"/>
      <c r="BQ96" s="161"/>
      <c r="BR96" s="98"/>
      <c r="BS96" s="98"/>
      <c r="BU96" s="161"/>
      <c r="BV96" s="158"/>
      <c r="BW96" s="19"/>
      <c r="BX96" s="19"/>
      <c r="BY96" s="98"/>
      <c r="BZ96" s="19"/>
      <c r="CA96" s="19"/>
      <c r="CB96" s="98"/>
      <c r="CC96" s="19"/>
      <c r="CD96" s="19"/>
      <c r="CE96" s="98"/>
      <c r="CF96" s="19"/>
      <c r="CG96" s="19"/>
      <c r="CH96" s="98"/>
      <c r="CI96" s="19"/>
      <c r="CJ96" s="19"/>
      <c r="CK96" s="98"/>
      <c r="CL96" s="19"/>
      <c r="CM96" s="19"/>
      <c r="CN96" s="98"/>
      <c r="CO96" s="98"/>
      <c r="CQ96" s="161"/>
      <c r="CR96" s="158"/>
      <c r="CS96" s="19"/>
      <c r="CT96" s="19"/>
      <c r="CU96" s="98"/>
      <c r="CV96" s="19"/>
      <c r="CW96" s="19"/>
      <c r="CX96" s="98"/>
      <c r="CY96" s="19"/>
      <c r="CZ96" s="19"/>
      <c r="DA96" s="98"/>
      <c r="DB96" s="19"/>
      <c r="DC96" s="19"/>
      <c r="DD96" s="98"/>
      <c r="DE96" s="19"/>
      <c r="DF96" s="19"/>
      <c r="DG96" s="98"/>
      <c r="DH96" s="19"/>
      <c r="DI96" s="19"/>
      <c r="DJ96" s="98"/>
      <c r="DK96" s="98"/>
      <c r="DM96" s="161"/>
      <c r="DN96" s="158"/>
      <c r="DO96" s="19"/>
      <c r="DP96" s="19"/>
      <c r="DQ96" s="98"/>
      <c r="DR96" s="19"/>
      <c r="DS96" s="19"/>
      <c r="DT96" s="98"/>
      <c r="DU96" s="19"/>
      <c r="DV96" s="19"/>
      <c r="DW96" s="98"/>
      <c r="DX96" s="19"/>
      <c r="DY96" s="19"/>
      <c r="DZ96" s="98"/>
      <c r="EA96" s="19"/>
      <c r="EB96" s="19"/>
      <c r="EC96" s="98"/>
      <c r="ED96" s="19"/>
      <c r="EE96" s="19"/>
      <c r="EF96" s="98"/>
      <c r="EG96" s="98"/>
      <c r="EI96" s="161"/>
      <c r="EJ96" s="158"/>
      <c r="EK96" s="19"/>
      <c r="EL96" s="19"/>
      <c r="EM96" s="98"/>
      <c r="EN96" s="19"/>
      <c r="EO96" s="19"/>
      <c r="EP96" s="98"/>
      <c r="EQ96" s="19"/>
      <c r="ER96" s="19"/>
      <c r="ES96" s="98"/>
      <c r="ET96" s="19"/>
      <c r="EU96" s="19"/>
      <c r="EV96" s="98"/>
      <c r="EW96" s="19"/>
      <c r="EX96" s="19"/>
      <c r="EY96" s="98"/>
      <c r="EZ96" s="19"/>
      <c r="FA96" s="19"/>
      <c r="FB96" s="98"/>
      <c r="FC96" s="98"/>
      <c r="FE96" s="161"/>
      <c r="FF96" s="158"/>
      <c r="FG96" s="19"/>
      <c r="FH96" s="19"/>
      <c r="FI96" s="98"/>
      <c r="FJ96" s="19"/>
      <c r="FK96" s="19"/>
      <c r="FL96" s="98"/>
      <c r="FM96" s="19"/>
      <c r="FN96" s="19"/>
      <c r="FO96" s="98"/>
      <c r="FP96" s="19"/>
      <c r="FQ96" s="19"/>
      <c r="FR96" s="98"/>
      <c r="FS96" s="19"/>
      <c r="FT96" s="19"/>
      <c r="FU96" s="98"/>
      <c r="FV96" s="19"/>
      <c r="FW96" s="19"/>
      <c r="FX96" s="98"/>
      <c r="GA96" s="161"/>
      <c r="GB96" s="158"/>
      <c r="GC96" s="19"/>
      <c r="GD96" s="19"/>
      <c r="GE96" s="98"/>
      <c r="GF96" s="19"/>
      <c r="GG96" s="19"/>
      <c r="GH96" s="98"/>
      <c r="GI96" s="19"/>
      <c r="GJ96" s="19"/>
      <c r="GK96" s="98"/>
      <c r="GL96" s="19"/>
      <c r="GM96" s="19"/>
      <c r="GN96" s="98"/>
      <c r="GO96" s="19"/>
      <c r="GP96" s="19"/>
      <c r="GQ96" s="98"/>
      <c r="GR96" s="19"/>
      <c r="GS96" s="19"/>
      <c r="GT96" s="98"/>
      <c r="GW96" s="161"/>
      <c r="GX96" s="158"/>
      <c r="GY96" s="19"/>
      <c r="GZ96" s="19"/>
      <c r="HA96" s="98"/>
      <c r="HB96" s="19"/>
      <c r="HC96" s="19"/>
      <c r="HD96" s="98"/>
      <c r="HE96" s="19"/>
      <c r="HF96" s="19"/>
      <c r="HG96" s="98"/>
      <c r="HH96" s="19"/>
      <c r="HI96" s="19"/>
      <c r="HJ96" s="98"/>
      <c r="HK96" s="19"/>
      <c r="HL96" s="19"/>
      <c r="HM96" s="98"/>
      <c r="HN96" s="19"/>
      <c r="HO96" s="19"/>
      <c r="HP96" s="98"/>
      <c r="HS96" s="161"/>
      <c r="HT96" s="158"/>
      <c r="HU96" s="19"/>
      <c r="HV96" s="19"/>
      <c r="HW96" s="98"/>
      <c r="HX96" s="19"/>
      <c r="HY96" s="19"/>
      <c r="HZ96" s="98"/>
      <c r="IA96" s="19"/>
      <c r="IB96" s="19"/>
      <c r="IC96" s="98"/>
      <c r="ID96" s="19"/>
      <c r="IE96" s="19"/>
      <c r="IF96" s="98"/>
      <c r="IG96" s="19"/>
      <c r="IH96" s="19"/>
      <c r="II96" s="98"/>
      <c r="IJ96" s="19"/>
      <c r="IK96" s="19"/>
      <c r="IL96" s="98"/>
    </row>
    <row r="97" spans="7:246">
      <c r="G97" s="159"/>
      <c r="H97" s="160"/>
      <c r="I97" s="161"/>
      <c r="J97" s="161"/>
      <c r="K97" s="158"/>
      <c r="L97" s="161"/>
      <c r="M97" s="161"/>
      <c r="N97" s="158"/>
      <c r="O97" s="161"/>
      <c r="P97" s="161"/>
      <c r="Q97" s="158"/>
      <c r="R97" s="161"/>
      <c r="S97" s="161"/>
      <c r="T97" s="158"/>
      <c r="U97" s="161"/>
      <c r="V97" s="161"/>
      <c r="W97" s="158"/>
      <c r="X97" s="161"/>
      <c r="Y97" s="161"/>
      <c r="Z97" s="158"/>
      <c r="AA97" s="158"/>
      <c r="AC97" s="159"/>
      <c r="AD97" s="160"/>
      <c r="AE97" s="161"/>
      <c r="AF97" s="161"/>
      <c r="AG97" s="158"/>
      <c r="AH97" s="161"/>
      <c r="AI97" s="161"/>
      <c r="AJ97" s="158"/>
      <c r="AK97" s="161"/>
      <c r="AL97" s="161"/>
      <c r="AM97" s="158"/>
      <c r="AN97" s="161"/>
      <c r="AO97" s="161"/>
      <c r="AP97" s="158"/>
      <c r="AQ97" s="161"/>
      <c r="AR97" s="161"/>
      <c r="AS97" s="158"/>
      <c r="AT97" s="161"/>
      <c r="AU97" s="161"/>
      <c r="AV97" s="158"/>
      <c r="AW97" s="158"/>
      <c r="AY97" s="159"/>
      <c r="AZ97" s="160"/>
      <c r="BA97" s="161"/>
      <c r="BB97" s="161"/>
      <c r="BC97" s="158"/>
      <c r="BD97" s="161"/>
      <c r="BE97" s="161"/>
      <c r="BF97" s="158"/>
      <c r="BG97" s="161"/>
      <c r="BH97" s="161"/>
      <c r="BI97" s="158"/>
      <c r="BJ97" s="161"/>
      <c r="BK97" s="161"/>
      <c r="BL97" s="158"/>
      <c r="BM97" s="161"/>
      <c r="BN97" s="161"/>
      <c r="BO97" s="158"/>
      <c r="BP97" s="161"/>
      <c r="BQ97" s="159"/>
      <c r="BR97" s="158"/>
      <c r="BS97" s="158"/>
      <c r="BU97" s="159"/>
      <c r="BV97" s="160"/>
      <c r="BW97" s="161"/>
      <c r="BX97" s="161"/>
      <c r="BY97" s="158"/>
      <c r="BZ97" s="161"/>
      <c r="CA97" s="161"/>
      <c r="CB97" s="158"/>
      <c r="CC97" s="161"/>
      <c r="CD97" s="161"/>
      <c r="CE97" s="158"/>
      <c r="CF97" s="161"/>
      <c r="CG97" s="161"/>
      <c r="CH97" s="158"/>
      <c r="CI97" s="161"/>
      <c r="CJ97" s="161"/>
      <c r="CK97" s="158"/>
      <c r="CL97" s="161"/>
      <c r="CM97" s="161"/>
      <c r="CN97" s="158"/>
      <c r="CO97" s="158"/>
      <c r="CQ97" s="159"/>
      <c r="CR97" s="160"/>
      <c r="CS97" s="161"/>
      <c r="CT97" s="161"/>
      <c r="CU97" s="158"/>
      <c r="CV97" s="161"/>
      <c r="CW97" s="161"/>
      <c r="CX97" s="158"/>
      <c r="CY97" s="161"/>
      <c r="CZ97" s="161"/>
      <c r="DA97" s="158"/>
      <c r="DB97" s="161"/>
      <c r="DC97" s="161"/>
      <c r="DD97" s="158"/>
      <c r="DE97" s="161"/>
      <c r="DF97" s="161"/>
      <c r="DG97" s="158"/>
      <c r="DH97" s="161"/>
      <c r="DI97" s="161"/>
      <c r="DJ97" s="158"/>
      <c r="DK97" s="158"/>
      <c r="DM97" s="159"/>
      <c r="DN97" s="160"/>
      <c r="DO97" s="161"/>
      <c r="DP97" s="161"/>
      <c r="DQ97" s="158"/>
      <c r="DR97" s="161"/>
      <c r="DS97" s="161"/>
      <c r="DT97" s="158"/>
      <c r="DU97" s="161"/>
      <c r="DV97" s="161"/>
      <c r="DW97" s="158"/>
      <c r="DX97" s="161"/>
      <c r="DY97" s="161"/>
      <c r="DZ97" s="158"/>
      <c r="EA97" s="161"/>
      <c r="EB97" s="161"/>
      <c r="EC97" s="158"/>
      <c r="ED97" s="161"/>
      <c r="EE97" s="161"/>
      <c r="EF97" s="158"/>
      <c r="EG97" s="158"/>
      <c r="EI97" s="159"/>
      <c r="EJ97" s="160"/>
      <c r="EK97" s="161"/>
      <c r="EL97" s="161"/>
      <c r="EM97" s="158"/>
      <c r="EN97" s="161"/>
      <c r="EO97" s="161"/>
      <c r="EP97" s="158"/>
      <c r="EQ97" s="161"/>
      <c r="ER97" s="161"/>
      <c r="ES97" s="158"/>
      <c r="ET97" s="161"/>
      <c r="EU97" s="161"/>
      <c r="EV97" s="158"/>
      <c r="EW97" s="161"/>
      <c r="EX97" s="161"/>
      <c r="EY97" s="158"/>
      <c r="EZ97" s="161"/>
      <c r="FA97" s="161"/>
      <c r="FB97" s="158"/>
      <c r="FC97" s="158"/>
      <c r="FE97" s="159"/>
      <c r="FF97" s="160"/>
      <c r="FG97" s="161"/>
      <c r="FH97" s="161"/>
      <c r="FI97" s="158"/>
      <c r="FJ97" s="161"/>
      <c r="FK97" s="161"/>
      <c r="FL97" s="158"/>
      <c r="FM97" s="161"/>
      <c r="FN97" s="161"/>
      <c r="FO97" s="158"/>
      <c r="FP97" s="161"/>
      <c r="FQ97" s="161"/>
      <c r="FR97" s="158"/>
      <c r="FS97" s="161"/>
      <c r="FT97" s="161"/>
      <c r="FU97" s="158"/>
      <c r="FV97" s="161"/>
      <c r="FW97" s="161"/>
      <c r="FX97" s="158"/>
      <c r="GA97" s="159"/>
      <c r="GB97" s="160"/>
      <c r="GC97" s="161"/>
      <c r="GD97" s="161"/>
      <c r="GE97" s="158"/>
      <c r="GF97" s="161"/>
      <c r="GG97" s="161"/>
      <c r="GH97" s="158"/>
      <c r="GI97" s="161"/>
      <c r="GJ97" s="161"/>
      <c r="GK97" s="158"/>
      <c r="GL97" s="161"/>
      <c r="GM97" s="161"/>
      <c r="GN97" s="158"/>
      <c r="GO97" s="161"/>
      <c r="GP97" s="161"/>
      <c r="GQ97" s="158"/>
      <c r="GR97" s="161"/>
      <c r="GS97" s="161"/>
      <c r="GT97" s="158"/>
      <c r="GW97" s="159"/>
      <c r="GX97" s="160"/>
      <c r="GY97" s="161"/>
      <c r="GZ97" s="161"/>
      <c r="HA97" s="158"/>
      <c r="HB97" s="161"/>
      <c r="HC97" s="161"/>
      <c r="HD97" s="158"/>
      <c r="HE97" s="161"/>
      <c r="HF97" s="161"/>
      <c r="HG97" s="158"/>
      <c r="HH97" s="161"/>
      <c r="HI97" s="161"/>
      <c r="HJ97" s="158"/>
      <c r="HK97" s="161"/>
      <c r="HL97" s="161"/>
      <c r="HM97" s="158"/>
      <c r="HN97" s="161"/>
      <c r="HO97" s="161"/>
      <c r="HP97" s="158"/>
      <c r="HS97" s="159"/>
      <c r="HT97" s="160"/>
      <c r="HU97" s="161"/>
      <c r="HV97" s="161"/>
      <c r="HW97" s="158"/>
      <c r="HX97" s="161"/>
      <c r="HY97" s="161"/>
      <c r="HZ97" s="158"/>
      <c r="IA97" s="161"/>
      <c r="IB97" s="161"/>
      <c r="IC97" s="158"/>
      <c r="ID97" s="161"/>
      <c r="IE97" s="161"/>
      <c r="IF97" s="158"/>
      <c r="IG97" s="161"/>
      <c r="IH97" s="161"/>
      <c r="II97" s="158"/>
      <c r="IJ97" s="161"/>
      <c r="IK97" s="161"/>
      <c r="IL97" s="158"/>
    </row>
    <row r="98" spans="7:246">
      <c r="G98" s="161"/>
      <c r="H98" s="158"/>
      <c r="I98" s="19"/>
      <c r="J98" s="19"/>
      <c r="K98" s="98"/>
      <c r="L98" s="19"/>
      <c r="M98" s="19"/>
      <c r="N98" s="98"/>
      <c r="O98" s="19"/>
      <c r="P98" s="19"/>
      <c r="Q98" s="98"/>
      <c r="R98" s="19"/>
      <c r="S98" s="19"/>
      <c r="T98" s="98"/>
      <c r="U98" s="19"/>
      <c r="V98" s="19"/>
      <c r="W98" s="98"/>
      <c r="X98" s="19"/>
      <c r="Y98" s="19"/>
      <c r="Z98" s="98"/>
      <c r="AA98" s="98"/>
      <c r="AC98" s="161"/>
      <c r="AD98" s="158"/>
      <c r="AE98" s="19"/>
      <c r="AF98" s="19"/>
      <c r="AG98" s="98"/>
      <c r="AH98" s="19"/>
      <c r="AI98" s="19"/>
      <c r="AJ98" s="98"/>
      <c r="AK98" s="19"/>
      <c r="AL98" s="19"/>
      <c r="AM98" s="98"/>
      <c r="AN98" s="19"/>
      <c r="AO98" s="19"/>
      <c r="AP98" s="98"/>
      <c r="AQ98" s="19"/>
      <c r="AR98" s="19"/>
      <c r="AS98" s="98"/>
      <c r="AT98" s="19"/>
      <c r="AU98" s="19"/>
      <c r="AV98" s="98"/>
      <c r="AW98" s="98"/>
      <c r="AY98" s="161"/>
      <c r="AZ98" s="158"/>
      <c r="BA98" s="19"/>
      <c r="BB98" s="19"/>
      <c r="BC98" s="98"/>
      <c r="BD98" s="19"/>
      <c r="BE98" s="19"/>
      <c r="BF98" s="98"/>
      <c r="BG98" s="19"/>
      <c r="BH98" s="19"/>
      <c r="BI98" s="98"/>
      <c r="BJ98" s="19"/>
      <c r="BK98" s="19"/>
      <c r="BL98" s="98"/>
      <c r="BM98" s="19"/>
      <c r="BN98" s="19"/>
      <c r="BO98" s="98"/>
      <c r="BP98" s="19"/>
      <c r="BQ98" s="161"/>
      <c r="BR98" s="98"/>
      <c r="BS98" s="98"/>
      <c r="BU98" s="161"/>
      <c r="BV98" s="158"/>
      <c r="BW98" s="19"/>
      <c r="BX98" s="19"/>
      <c r="BY98" s="98"/>
      <c r="BZ98" s="19"/>
      <c r="CA98" s="19"/>
      <c r="CB98" s="98"/>
      <c r="CC98" s="19"/>
      <c r="CD98" s="19"/>
      <c r="CE98" s="98"/>
      <c r="CF98" s="19"/>
      <c r="CG98" s="19"/>
      <c r="CH98" s="98"/>
      <c r="CI98" s="19"/>
      <c r="CJ98" s="19"/>
      <c r="CK98" s="98"/>
      <c r="CL98" s="19"/>
      <c r="CM98" s="19"/>
      <c r="CN98" s="98"/>
      <c r="CO98" s="98"/>
      <c r="CQ98" s="161"/>
      <c r="CR98" s="158"/>
      <c r="CS98" s="19"/>
      <c r="CT98" s="19"/>
      <c r="CU98" s="98"/>
      <c r="CV98" s="19"/>
      <c r="CW98" s="19"/>
      <c r="CX98" s="98"/>
      <c r="CY98" s="19"/>
      <c r="CZ98" s="19"/>
      <c r="DA98" s="98"/>
      <c r="DB98" s="19"/>
      <c r="DC98" s="19"/>
      <c r="DD98" s="98"/>
      <c r="DE98" s="19"/>
      <c r="DF98" s="19"/>
      <c r="DG98" s="98"/>
      <c r="DH98" s="19"/>
      <c r="DI98" s="19"/>
      <c r="DJ98" s="98"/>
      <c r="DK98" s="98"/>
      <c r="DM98" s="161"/>
      <c r="DN98" s="158"/>
      <c r="DO98" s="19"/>
      <c r="DP98" s="19"/>
      <c r="DQ98" s="98"/>
      <c r="DR98" s="19"/>
      <c r="DS98" s="19"/>
      <c r="DT98" s="98"/>
      <c r="DU98" s="19"/>
      <c r="DV98" s="19"/>
      <c r="DW98" s="98"/>
      <c r="DX98" s="19"/>
      <c r="DY98" s="19"/>
      <c r="DZ98" s="98"/>
      <c r="EA98" s="19"/>
      <c r="EB98" s="19"/>
      <c r="EC98" s="98"/>
      <c r="ED98" s="19"/>
      <c r="EE98" s="19"/>
      <c r="EF98" s="98"/>
      <c r="EG98" s="98"/>
      <c r="EI98" s="161"/>
      <c r="EJ98" s="158"/>
      <c r="EK98" s="19"/>
      <c r="EL98" s="19"/>
      <c r="EM98" s="98"/>
      <c r="EN98" s="19"/>
      <c r="EO98" s="19"/>
      <c r="EP98" s="98"/>
      <c r="EQ98" s="19"/>
      <c r="ER98" s="19"/>
      <c r="ES98" s="98"/>
      <c r="ET98" s="19"/>
      <c r="EU98" s="19"/>
      <c r="EV98" s="98"/>
      <c r="EW98" s="19"/>
      <c r="EX98" s="19"/>
      <c r="EY98" s="98"/>
      <c r="EZ98" s="19"/>
      <c r="FA98" s="19"/>
      <c r="FB98" s="98"/>
      <c r="FC98" s="98"/>
      <c r="FE98" s="161"/>
      <c r="FF98" s="158"/>
      <c r="FG98" s="19"/>
      <c r="FH98" s="19"/>
      <c r="FI98" s="98"/>
      <c r="FJ98" s="19"/>
      <c r="FK98" s="19"/>
      <c r="FL98" s="98"/>
      <c r="FM98" s="19"/>
      <c r="FN98" s="19"/>
      <c r="FO98" s="98"/>
      <c r="FP98" s="19"/>
      <c r="FQ98" s="19"/>
      <c r="FR98" s="98"/>
      <c r="FS98" s="19"/>
      <c r="FT98" s="19"/>
      <c r="FU98" s="98"/>
      <c r="FV98" s="19"/>
      <c r="FW98" s="19"/>
      <c r="FX98" s="98"/>
      <c r="GA98" s="161"/>
      <c r="GB98" s="158"/>
      <c r="GC98" s="19"/>
      <c r="GD98" s="19"/>
      <c r="GE98" s="98"/>
      <c r="GF98" s="19"/>
      <c r="GG98" s="19"/>
      <c r="GH98" s="98"/>
      <c r="GI98" s="19"/>
      <c r="GJ98" s="19"/>
      <c r="GK98" s="98"/>
      <c r="GL98" s="19"/>
      <c r="GM98" s="19"/>
      <c r="GN98" s="98"/>
      <c r="GO98" s="19"/>
      <c r="GP98" s="19"/>
      <c r="GQ98" s="98"/>
      <c r="GR98" s="19"/>
      <c r="GS98" s="19"/>
      <c r="GT98" s="98"/>
      <c r="GW98" s="161"/>
      <c r="GX98" s="158"/>
      <c r="GY98" s="19"/>
      <c r="GZ98" s="19"/>
      <c r="HA98" s="98"/>
      <c r="HB98" s="19"/>
      <c r="HC98" s="19"/>
      <c r="HD98" s="98"/>
      <c r="HE98" s="19"/>
      <c r="HF98" s="19"/>
      <c r="HG98" s="98"/>
      <c r="HH98" s="19"/>
      <c r="HI98" s="19"/>
      <c r="HJ98" s="98"/>
      <c r="HK98" s="19"/>
      <c r="HL98" s="19"/>
      <c r="HM98" s="98"/>
      <c r="HN98" s="19"/>
      <c r="HO98" s="19"/>
      <c r="HP98" s="98"/>
      <c r="HS98" s="161"/>
      <c r="HT98" s="158"/>
      <c r="HU98" s="19"/>
      <c r="HV98" s="19"/>
      <c r="HW98" s="98"/>
      <c r="HX98" s="19"/>
      <c r="HY98" s="19"/>
      <c r="HZ98" s="98"/>
      <c r="IA98" s="19"/>
      <c r="IB98" s="19"/>
      <c r="IC98" s="98"/>
      <c r="ID98" s="19"/>
      <c r="IE98" s="19"/>
      <c r="IF98" s="98"/>
      <c r="IG98" s="19"/>
      <c r="IH98" s="19"/>
      <c r="II98" s="98"/>
      <c r="IJ98" s="19"/>
      <c r="IK98" s="19"/>
      <c r="IL98" s="98"/>
    </row>
    <row r="99" spans="7:246">
      <c r="G99" s="159"/>
      <c r="H99" s="160"/>
      <c r="I99" s="161"/>
      <c r="J99" s="161"/>
      <c r="K99" s="158"/>
      <c r="L99" s="161"/>
      <c r="M99" s="161"/>
      <c r="N99" s="158"/>
      <c r="O99" s="161"/>
      <c r="P99" s="161"/>
      <c r="Q99" s="158"/>
      <c r="R99" s="161"/>
      <c r="S99" s="161"/>
      <c r="T99" s="158"/>
      <c r="U99" s="161"/>
      <c r="V99" s="161"/>
      <c r="W99" s="158"/>
      <c r="X99" s="161"/>
      <c r="Y99" s="161"/>
      <c r="Z99" s="158"/>
      <c r="AA99" s="158"/>
      <c r="AC99" s="159"/>
      <c r="AD99" s="160"/>
      <c r="AE99" s="161"/>
      <c r="AF99" s="161"/>
      <c r="AG99" s="158"/>
      <c r="AH99" s="161"/>
      <c r="AI99" s="161"/>
      <c r="AJ99" s="158"/>
      <c r="AK99" s="161"/>
      <c r="AL99" s="161"/>
      <c r="AM99" s="158"/>
      <c r="AN99" s="161"/>
      <c r="AO99" s="161"/>
      <c r="AP99" s="158"/>
      <c r="AQ99" s="161"/>
      <c r="AR99" s="161"/>
      <c r="AS99" s="158"/>
      <c r="AT99" s="161"/>
      <c r="AU99" s="161"/>
      <c r="AV99" s="158"/>
      <c r="AW99" s="158"/>
      <c r="AY99" s="159"/>
      <c r="AZ99" s="160"/>
      <c r="BA99" s="161"/>
      <c r="BB99" s="161"/>
      <c r="BC99" s="158"/>
      <c r="BD99" s="161"/>
      <c r="BE99" s="161"/>
      <c r="BF99" s="158"/>
      <c r="BG99" s="161"/>
      <c r="BH99" s="161"/>
      <c r="BI99" s="158"/>
      <c r="BJ99" s="161"/>
      <c r="BK99" s="161"/>
      <c r="BL99" s="158"/>
      <c r="BM99" s="161"/>
      <c r="BN99" s="161"/>
      <c r="BO99" s="158"/>
      <c r="BP99" s="161"/>
      <c r="BQ99" s="159"/>
      <c r="BR99" s="158"/>
      <c r="BS99" s="158"/>
      <c r="BU99" s="159"/>
      <c r="BV99" s="160"/>
      <c r="BW99" s="161"/>
      <c r="BX99" s="161"/>
      <c r="BY99" s="158"/>
      <c r="BZ99" s="161"/>
      <c r="CA99" s="161"/>
      <c r="CB99" s="158"/>
      <c r="CC99" s="161"/>
      <c r="CD99" s="161"/>
      <c r="CE99" s="158"/>
      <c r="CF99" s="161"/>
      <c r="CG99" s="161"/>
      <c r="CH99" s="158"/>
      <c r="CI99" s="161"/>
      <c r="CJ99" s="161"/>
      <c r="CK99" s="158"/>
      <c r="CL99" s="161"/>
      <c r="CM99" s="161"/>
      <c r="CN99" s="158"/>
      <c r="CO99" s="158"/>
      <c r="CQ99" s="159"/>
      <c r="CR99" s="160"/>
      <c r="CS99" s="161"/>
      <c r="CT99" s="161"/>
      <c r="CU99" s="158"/>
      <c r="CV99" s="161"/>
      <c r="CW99" s="161"/>
      <c r="CX99" s="158"/>
      <c r="CY99" s="161"/>
      <c r="CZ99" s="161"/>
      <c r="DA99" s="158"/>
      <c r="DB99" s="161"/>
      <c r="DC99" s="161"/>
      <c r="DD99" s="158"/>
      <c r="DE99" s="161"/>
      <c r="DF99" s="161"/>
      <c r="DG99" s="158"/>
      <c r="DH99" s="161"/>
      <c r="DI99" s="161"/>
      <c r="DJ99" s="158"/>
      <c r="DK99" s="158"/>
      <c r="DM99" s="159"/>
      <c r="DN99" s="160"/>
      <c r="DO99" s="161"/>
      <c r="DP99" s="161"/>
      <c r="DQ99" s="158"/>
      <c r="DR99" s="161"/>
      <c r="DS99" s="161"/>
      <c r="DT99" s="158"/>
      <c r="DU99" s="161"/>
      <c r="DV99" s="161"/>
      <c r="DW99" s="158"/>
      <c r="DX99" s="161"/>
      <c r="DY99" s="161"/>
      <c r="DZ99" s="158"/>
      <c r="EA99" s="161"/>
      <c r="EB99" s="161"/>
      <c r="EC99" s="158"/>
      <c r="ED99" s="161"/>
      <c r="EE99" s="161"/>
      <c r="EF99" s="158"/>
      <c r="EG99" s="158"/>
      <c r="EI99" s="159"/>
      <c r="EJ99" s="160"/>
      <c r="EK99" s="161"/>
      <c r="EL99" s="161"/>
      <c r="EM99" s="158"/>
      <c r="EN99" s="161"/>
      <c r="EO99" s="161"/>
      <c r="EP99" s="158"/>
      <c r="EQ99" s="161"/>
      <c r="ER99" s="161"/>
      <c r="ES99" s="158"/>
      <c r="ET99" s="161"/>
      <c r="EU99" s="161"/>
      <c r="EV99" s="158"/>
      <c r="EW99" s="161"/>
      <c r="EX99" s="161"/>
      <c r="EY99" s="158"/>
      <c r="EZ99" s="161"/>
      <c r="FA99" s="161"/>
      <c r="FB99" s="158"/>
      <c r="FC99" s="158"/>
      <c r="FE99" s="159"/>
      <c r="FF99" s="160"/>
      <c r="FG99" s="161"/>
      <c r="FH99" s="161"/>
      <c r="FI99" s="158"/>
      <c r="FJ99" s="161"/>
      <c r="FK99" s="161"/>
      <c r="FL99" s="158"/>
      <c r="FM99" s="161"/>
      <c r="FN99" s="161"/>
      <c r="FO99" s="158"/>
      <c r="FP99" s="161"/>
      <c r="FQ99" s="161"/>
      <c r="FR99" s="158"/>
      <c r="FS99" s="161"/>
      <c r="FT99" s="161"/>
      <c r="FU99" s="158"/>
      <c r="FV99" s="161"/>
      <c r="FW99" s="161"/>
      <c r="FX99" s="158"/>
      <c r="GA99" s="159"/>
      <c r="GB99" s="160"/>
      <c r="GC99" s="161"/>
      <c r="GD99" s="161"/>
      <c r="GE99" s="158"/>
      <c r="GF99" s="161"/>
      <c r="GG99" s="161"/>
      <c r="GH99" s="158"/>
      <c r="GI99" s="161"/>
      <c r="GJ99" s="161"/>
      <c r="GK99" s="158"/>
      <c r="GL99" s="161"/>
      <c r="GM99" s="161"/>
      <c r="GN99" s="158"/>
      <c r="GO99" s="161"/>
      <c r="GP99" s="161"/>
      <c r="GQ99" s="158"/>
      <c r="GR99" s="161"/>
      <c r="GS99" s="161"/>
      <c r="GT99" s="158"/>
      <c r="GW99" s="159"/>
      <c r="GX99" s="160"/>
      <c r="GY99" s="161"/>
      <c r="GZ99" s="161"/>
      <c r="HA99" s="158"/>
      <c r="HB99" s="161"/>
      <c r="HC99" s="161"/>
      <c r="HD99" s="158"/>
      <c r="HE99" s="161"/>
      <c r="HF99" s="161"/>
      <c r="HG99" s="158"/>
      <c r="HH99" s="161"/>
      <c r="HI99" s="161"/>
      <c r="HJ99" s="158"/>
      <c r="HK99" s="161"/>
      <c r="HL99" s="161"/>
      <c r="HM99" s="158"/>
      <c r="HN99" s="161"/>
      <c r="HO99" s="161"/>
      <c r="HP99" s="158"/>
      <c r="HS99" s="159"/>
      <c r="HT99" s="160"/>
      <c r="HU99" s="161"/>
      <c r="HV99" s="161"/>
      <c r="HW99" s="158"/>
      <c r="HX99" s="161"/>
      <c r="HY99" s="161"/>
      <c r="HZ99" s="158"/>
      <c r="IA99" s="161"/>
      <c r="IB99" s="161"/>
      <c r="IC99" s="158"/>
      <c r="ID99" s="161"/>
      <c r="IE99" s="161"/>
      <c r="IF99" s="158"/>
      <c r="IG99" s="161"/>
      <c r="IH99" s="161"/>
      <c r="II99" s="158"/>
      <c r="IJ99" s="161"/>
      <c r="IK99" s="161"/>
      <c r="IL99" s="158"/>
    </row>
    <row r="100" spans="7:246">
      <c r="G100" s="161"/>
      <c r="H100" s="158"/>
      <c r="I100" s="19"/>
      <c r="J100" s="19"/>
      <c r="K100" s="98"/>
      <c r="L100" s="19"/>
      <c r="M100" s="19"/>
      <c r="N100" s="98"/>
      <c r="O100" s="19"/>
      <c r="P100" s="19"/>
      <c r="Q100" s="98"/>
      <c r="R100" s="19"/>
      <c r="S100" s="19"/>
      <c r="T100" s="98"/>
      <c r="U100" s="19"/>
      <c r="V100" s="19"/>
      <c r="W100" s="98"/>
      <c r="X100" s="19"/>
      <c r="Y100" s="19"/>
      <c r="Z100" s="98"/>
      <c r="AA100" s="98"/>
      <c r="AC100" s="161"/>
      <c r="AD100" s="158"/>
      <c r="AE100" s="19"/>
      <c r="AF100" s="19"/>
      <c r="AG100" s="98"/>
      <c r="AH100" s="19"/>
      <c r="AI100" s="19"/>
      <c r="AJ100" s="98"/>
      <c r="AK100" s="19"/>
      <c r="AL100" s="19"/>
      <c r="AM100" s="98"/>
      <c r="AN100" s="19"/>
      <c r="AO100" s="19"/>
      <c r="AP100" s="98"/>
      <c r="AQ100" s="19"/>
      <c r="AR100" s="19"/>
      <c r="AS100" s="98"/>
      <c r="AT100" s="19"/>
      <c r="AU100" s="19"/>
      <c r="AV100" s="98"/>
      <c r="AW100" s="98"/>
      <c r="AY100" s="161"/>
      <c r="AZ100" s="158"/>
      <c r="BA100" s="19"/>
      <c r="BB100" s="19"/>
      <c r="BC100" s="98"/>
      <c r="BD100" s="19"/>
      <c r="BE100" s="19"/>
      <c r="BF100" s="98"/>
      <c r="BG100" s="19"/>
      <c r="BH100" s="19"/>
      <c r="BI100" s="98"/>
      <c r="BJ100" s="19"/>
      <c r="BK100" s="19"/>
      <c r="BL100" s="98"/>
      <c r="BM100" s="19"/>
      <c r="BN100" s="19"/>
      <c r="BO100" s="98"/>
      <c r="BP100" s="19"/>
      <c r="BQ100" s="161"/>
      <c r="BR100" s="98"/>
      <c r="BS100" s="98"/>
      <c r="BU100" s="161"/>
      <c r="BV100" s="158"/>
      <c r="BW100" s="19"/>
      <c r="BX100" s="19"/>
      <c r="BY100" s="98"/>
      <c r="BZ100" s="19"/>
      <c r="CA100" s="19"/>
      <c r="CB100" s="98"/>
      <c r="CC100" s="19"/>
      <c r="CD100" s="19"/>
      <c r="CE100" s="98"/>
      <c r="CF100" s="19"/>
      <c r="CG100" s="19"/>
      <c r="CH100" s="98"/>
      <c r="CI100" s="19"/>
      <c r="CJ100" s="19"/>
      <c r="CK100" s="98"/>
      <c r="CL100" s="19"/>
      <c r="CM100" s="19"/>
      <c r="CN100" s="98"/>
      <c r="CO100" s="98"/>
      <c r="CQ100" s="161"/>
      <c r="CR100" s="158"/>
      <c r="CS100" s="19"/>
      <c r="CT100" s="19"/>
      <c r="CU100" s="98"/>
      <c r="CV100" s="19"/>
      <c r="CW100" s="19"/>
      <c r="CX100" s="98"/>
      <c r="CY100" s="19"/>
      <c r="CZ100" s="19"/>
      <c r="DA100" s="98"/>
      <c r="DB100" s="19"/>
      <c r="DC100" s="19"/>
      <c r="DD100" s="98"/>
      <c r="DE100" s="19"/>
      <c r="DF100" s="19"/>
      <c r="DG100" s="98"/>
      <c r="DH100" s="19"/>
      <c r="DI100" s="19"/>
      <c r="DJ100" s="98"/>
      <c r="DK100" s="98"/>
      <c r="DM100" s="161"/>
      <c r="DN100" s="158"/>
      <c r="DO100" s="19"/>
      <c r="DP100" s="19"/>
      <c r="DQ100" s="98"/>
      <c r="DR100" s="19"/>
      <c r="DS100" s="19"/>
      <c r="DT100" s="98"/>
      <c r="DU100" s="19"/>
      <c r="DV100" s="19"/>
      <c r="DW100" s="98"/>
      <c r="DX100" s="19"/>
      <c r="DY100" s="19"/>
      <c r="DZ100" s="98"/>
      <c r="EA100" s="19"/>
      <c r="EB100" s="19"/>
      <c r="EC100" s="98"/>
      <c r="ED100" s="19"/>
      <c r="EE100" s="19"/>
      <c r="EF100" s="98"/>
      <c r="EG100" s="98"/>
      <c r="EI100" s="161"/>
      <c r="EJ100" s="158"/>
      <c r="EK100" s="19"/>
      <c r="EL100" s="19"/>
      <c r="EM100" s="98"/>
      <c r="EN100" s="19"/>
      <c r="EO100" s="19"/>
      <c r="EP100" s="98"/>
      <c r="EQ100" s="19"/>
      <c r="ER100" s="19"/>
      <c r="ES100" s="98"/>
      <c r="ET100" s="19"/>
      <c r="EU100" s="19"/>
      <c r="EV100" s="98"/>
      <c r="EW100" s="19"/>
      <c r="EX100" s="19"/>
      <c r="EY100" s="98"/>
      <c r="EZ100" s="19"/>
      <c r="FA100" s="19"/>
      <c r="FB100" s="98"/>
      <c r="FC100" s="98"/>
      <c r="FE100" s="161"/>
      <c r="FF100" s="158"/>
      <c r="FG100" s="19"/>
      <c r="FH100" s="19"/>
      <c r="FI100" s="98"/>
      <c r="FJ100" s="19"/>
      <c r="FK100" s="19"/>
      <c r="FL100" s="98"/>
      <c r="FM100" s="19"/>
      <c r="FN100" s="19"/>
      <c r="FO100" s="98"/>
      <c r="FP100" s="19"/>
      <c r="FQ100" s="19"/>
      <c r="FR100" s="98"/>
      <c r="FS100" s="19"/>
      <c r="FT100" s="19"/>
      <c r="FU100" s="98"/>
      <c r="FV100" s="19"/>
      <c r="FW100" s="19"/>
      <c r="FX100" s="98"/>
      <c r="GA100" s="161"/>
      <c r="GB100" s="158"/>
      <c r="GC100" s="19"/>
      <c r="GD100" s="19"/>
      <c r="GE100" s="98"/>
      <c r="GF100" s="19"/>
      <c r="GG100" s="19"/>
      <c r="GH100" s="98"/>
      <c r="GI100" s="19"/>
      <c r="GJ100" s="19"/>
      <c r="GK100" s="98"/>
      <c r="GL100" s="19"/>
      <c r="GM100" s="19"/>
      <c r="GN100" s="98"/>
      <c r="GO100" s="19"/>
      <c r="GP100" s="19"/>
      <c r="GQ100" s="98"/>
      <c r="GR100" s="19"/>
      <c r="GS100" s="19"/>
      <c r="GT100" s="98"/>
      <c r="GW100" s="161"/>
      <c r="GX100" s="158"/>
      <c r="GY100" s="19"/>
      <c r="GZ100" s="19"/>
      <c r="HA100" s="98"/>
      <c r="HB100" s="19"/>
      <c r="HC100" s="19"/>
      <c r="HD100" s="98"/>
      <c r="HE100" s="19"/>
      <c r="HF100" s="19"/>
      <c r="HG100" s="98"/>
      <c r="HH100" s="19"/>
      <c r="HI100" s="19"/>
      <c r="HJ100" s="98"/>
      <c r="HK100" s="19"/>
      <c r="HL100" s="19"/>
      <c r="HM100" s="98"/>
      <c r="HN100" s="19"/>
      <c r="HO100" s="19"/>
      <c r="HP100" s="98"/>
      <c r="HS100" s="161"/>
      <c r="HT100" s="158"/>
      <c r="HU100" s="19"/>
      <c r="HV100" s="19"/>
      <c r="HW100" s="98"/>
      <c r="HX100" s="19"/>
      <c r="HY100" s="19"/>
      <c r="HZ100" s="98"/>
      <c r="IA100" s="19"/>
      <c r="IB100" s="19"/>
      <c r="IC100" s="98"/>
      <c r="ID100" s="19"/>
      <c r="IE100" s="19"/>
      <c r="IF100" s="98"/>
      <c r="IG100" s="19"/>
      <c r="IH100" s="19"/>
      <c r="II100" s="98"/>
      <c r="IJ100" s="19"/>
      <c r="IK100" s="19"/>
      <c r="IL100" s="98"/>
    </row>
    <row r="101" spans="7:246">
      <c r="G101" s="159"/>
      <c r="H101" s="160"/>
      <c r="I101" s="161"/>
      <c r="J101" s="161"/>
      <c r="K101" s="158"/>
      <c r="L101" s="161"/>
      <c r="M101" s="161"/>
      <c r="N101" s="158"/>
      <c r="O101" s="161"/>
      <c r="P101" s="161"/>
      <c r="Q101" s="158"/>
      <c r="R101" s="161"/>
      <c r="S101" s="161"/>
      <c r="T101" s="158"/>
      <c r="U101" s="161"/>
      <c r="V101" s="161"/>
      <c r="W101" s="158"/>
      <c r="X101" s="161"/>
      <c r="Y101" s="161"/>
      <c r="Z101" s="158"/>
      <c r="AA101" s="158"/>
      <c r="AC101" s="159"/>
      <c r="AD101" s="160"/>
      <c r="AE101" s="161"/>
      <c r="AF101" s="161"/>
      <c r="AG101" s="158"/>
      <c r="AH101" s="161"/>
      <c r="AI101" s="161"/>
      <c r="AJ101" s="158"/>
      <c r="AK101" s="161"/>
      <c r="AL101" s="161"/>
      <c r="AM101" s="158"/>
      <c r="AN101" s="161"/>
      <c r="AO101" s="161"/>
      <c r="AP101" s="158"/>
      <c r="AQ101" s="161"/>
      <c r="AR101" s="161"/>
      <c r="AS101" s="158"/>
      <c r="AT101" s="161"/>
      <c r="AU101" s="161"/>
      <c r="AV101" s="158"/>
      <c r="AW101" s="158"/>
      <c r="AY101" s="159"/>
      <c r="AZ101" s="160"/>
      <c r="BA101" s="161"/>
      <c r="BB101" s="161"/>
      <c r="BC101" s="158"/>
      <c r="BD101" s="161"/>
      <c r="BE101" s="161"/>
      <c r="BF101" s="158"/>
      <c r="BG101" s="161"/>
      <c r="BH101" s="161"/>
      <c r="BI101" s="158"/>
      <c r="BJ101" s="161"/>
      <c r="BK101" s="161"/>
      <c r="BL101" s="158"/>
      <c r="BM101" s="161"/>
      <c r="BN101" s="161"/>
      <c r="BO101" s="158"/>
      <c r="BP101" s="161"/>
      <c r="BQ101" s="159"/>
      <c r="BR101" s="158"/>
      <c r="BS101" s="158"/>
      <c r="BU101" s="159"/>
      <c r="BV101" s="160"/>
      <c r="BW101" s="161"/>
      <c r="BX101" s="161"/>
      <c r="BY101" s="158"/>
      <c r="BZ101" s="161"/>
      <c r="CA101" s="161"/>
      <c r="CB101" s="158"/>
      <c r="CC101" s="161"/>
      <c r="CD101" s="161"/>
      <c r="CE101" s="158"/>
      <c r="CF101" s="161"/>
      <c r="CG101" s="161"/>
      <c r="CH101" s="158"/>
      <c r="CI101" s="161"/>
      <c r="CJ101" s="161"/>
      <c r="CK101" s="158"/>
      <c r="CL101" s="161"/>
      <c r="CM101" s="161"/>
      <c r="CN101" s="158"/>
      <c r="CO101" s="158"/>
      <c r="CQ101" s="159"/>
      <c r="CR101" s="160"/>
      <c r="CS101" s="161"/>
      <c r="CT101" s="161"/>
      <c r="CU101" s="158"/>
      <c r="CV101" s="161"/>
      <c r="CW101" s="161"/>
      <c r="CX101" s="158"/>
      <c r="CY101" s="161"/>
      <c r="CZ101" s="161"/>
      <c r="DA101" s="158"/>
      <c r="DB101" s="161"/>
      <c r="DC101" s="161"/>
      <c r="DD101" s="158"/>
      <c r="DE101" s="161"/>
      <c r="DF101" s="161"/>
      <c r="DG101" s="158"/>
      <c r="DH101" s="161"/>
      <c r="DI101" s="161"/>
      <c r="DJ101" s="158"/>
      <c r="DK101" s="158"/>
      <c r="DM101" s="159"/>
      <c r="DN101" s="160"/>
      <c r="DO101" s="161"/>
      <c r="DP101" s="161"/>
      <c r="DQ101" s="158"/>
      <c r="DR101" s="161"/>
      <c r="DS101" s="161"/>
      <c r="DT101" s="158"/>
      <c r="DU101" s="161"/>
      <c r="DV101" s="161"/>
      <c r="DW101" s="158"/>
      <c r="DX101" s="161"/>
      <c r="DY101" s="161"/>
      <c r="DZ101" s="158"/>
      <c r="EA101" s="161"/>
      <c r="EB101" s="161"/>
      <c r="EC101" s="158"/>
      <c r="ED101" s="161"/>
      <c r="EE101" s="161"/>
      <c r="EF101" s="158"/>
      <c r="EG101" s="158"/>
      <c r="EI101" s="159"/>
      <c r="EJ101" s="160"/>
      <c r="EK101" s="161"/>
      <c r="EL101" s="161"/>
      <c r="EM101" s="158"/>
      <c r="EN101" s="161"/>
      <c r="EO101" s="161"/>
      <c r="EP101" s="158"/>
      <c r="EQ101" s="161"/>
      <c r="ER101" s="161"/>
      <c r="ES101" s="158"/>
      <c r="ET101" s="161"/>
      <c r="EU101" s="161"/>
      <c r="EV101" s="158"/>
      <c r="EW101" s="161"/>
      <c r="EX101" s="161"/>
      <c r="EY101" s="158"/>
      <c r="EZ101" s="161"/>
      <c r="FA101" s="161"/>
      <c r="FB101" s="158"/>
      <c r="FC101" s="158"/>
      <c r="FE101" s="159"/>
      <c r="FF101" s="160"/>
      <c r="FG101" s="161"/>
      <c r="FH101" s="161"/>
      <c r="FI101" s="158"/>
      <c r="FJ101" s="161"/>
      <c r="FK101" s="161"/>
      <c r="FL101" s="158"/>
      <c r="FM101" s="161"/>
      <c r="FN101" s="161"/>
      <c r="FO101" s="158"/>
      <c r="FP101" s="161"/>
      <c r="FQ101" s="161"/>
      <c r="FR101" s="158"/>
      <c r="FS101" s="161"/>
      <c r="FT101" s="161"/>
      <c r="FU101" s="158"/>
      <c r="FV101" s="161"/>
      <c r="FW101" s="161"/>
      <c r="FX101" s="158"/>
      <c r="GA101" s="159"/>
      <c r="GB101" s="160"/>
      <c r="GC101" s="161"/>
      <c r="GD101" s="161"/>
      <c r="GE101" s="158"/>
      <c r="GF101" s="161"/>
      <c r="GG101" s="161"/>
      <c r="GH101" s="158"/>
      <c r="GI101" s="161"/>
      <c r="GJ101" s="161"/>
      <c r="GK101" s="158"/>
      <c r="GL101" s="161"/>
      <c r="GM101" s="161"/>
      <c r="GN101" s="158"/>
      <c r="GO101" s="161"/>
      <c r="GP101" s="161"/>
      <c r="GQ101" s="158"/>
      <c r="GR101" s="161"/>
      <c r="GS101" s="161"/>
      <c r="GT101" s="158"/>
      <c r="GW101" s="159"/>
      <c r="GX101" s="160"/>
      <c r="GY101" s="161"/>
      <c r="GZ101" s="161"/>
      <c r="HA101" s="158"/>
      <c r="HB101" s="161"/>
      <c r="HC101" s="161"/>
      <c r="HD101" s="158"/>
      <c r="HE101" s="161"/>
      <c r="HF101" s="161"/>
      <c r="HG101" s="158"/>
      <c r="HH101" s="161"/>
      <c r="HI101" s="161"/>
      <c r="HJ101" s="158"/>
      <c r="HK101" s="161"/>
      <c r="HL101" s="161"/>
      <c r="HM101" s="158"/>
      <c r="HN101" s="161"/>
      <c r="HO101" s="161"/>
      <c r="HP101" s="158"/>
      <c r="HS101" s="159"/>
      <c r="HT101" s="160"/>
      <c r="HU101" s="161"/>
      <c r="HV101" s="161"/>
      <c r="HW101" s="158"/>
      <c r="HX101" s="161"/>
      <c r="HY101" s="161"/>
      <c r="HZ101" s="158"/>
      <c r="IA101" s="161"/>
      <c r="IB101" s="161"/>
      <c r="IC101" s="158"/>
      <c r="ID101" s="161"/>
      <c r="IE101" s="161"/>
      <c r="IF101" s="158"/>
      <c r="IG101" s="161"/>
      <c r="IH101" s="161"/>
      <c r="II101" s="158"/>
      <c r="IJ101" s="161"/>
      <c r="IK101" s="161"/>
      <c r="IL101" s="158"/>
    </row>
    <row r="102" spans="7:246">
      <c r="G102" s="161"/>
      <c r="H102" s="158"/>
      <c r="I102" s="19"/>
      <c r="J102" s="19"/>
      <c r="K102" s="98"/>
      <c r="L102" s="19"/>
      <c r="M102" s="19"/>
      <c r="N102" s="98"/>
      <c r="O102" s="19"/>
      <c r="P102" s="19"/>
      <c r="Q102" s="98"/>
      <c r="R102" s="19"/>
      <c r="S102" s="19"/>
      <c r="T102" s="98"/>
      <c r="U102" s="19"/>
      <c r="V102" s="19"/>
      <c r="W102" s="98"/>
      <c r="X102" s="19"/>
      <c r="Y102" s="19"/>
      <c r="Z102" s="98"/>
      <c r="AA102" s="98"/>
      <c r="AC102" s="161"/>
      <c r="AD102" s="158"/>
      <c r="AE102" s="19"/>
      <c r="AF102" s="19"/>
      <c r="AG102" s="98"/>
      <c r="AH102" s="19"/>
      <c r="AI102" s="19"/>
      <c r="AJ102" s="98"/>
      <c r="AK102" s="19"/>
      <c r="AL102" s="19"/>
      <c r="AM102" s="98"/>
      <c r="AN102" s="19"/>
      <c r="AO102" s="19"/>
      <c r="AP102" s="98"/>
      <c r="AQ102" s="19"/>
      <c r="AR102" s="19"/>
      <c r="AS102" s="98"/>
      <c r="AT102" s="19"/>
      <c r="AU102" s="19"/>
      <c r="AV102" s="98"/>
      <c r="AW102" s="98"/>
      <c r="AY102" s="161"/>
      <c r="AZ102" s="158"/>
      <c r="BA102" s="19"/>
      <c r="BB102" s="19"/>
      <c r="BC102" s="98"/>
      <c r="BD102" s="19"/>
      <c r="BE102" s="19"/>
      <c r="BF102" s="98"/>
      <c r="BG102" s="19"/>
      <c r="BH102" s="19"/>
      <c r="BI102" s="98"/>
      <c r="BJ102" s="19"/>
      <c r="BK102" s="19"/>
      <c r="BL102" s="98"/>
      <c r="BM102" s="19"/>
      <c r="BN102" s="19"/>
      <c r="BO102" s="98"/>
      <c r="BP102" s="19"/>
      <c r="BQ102" s="161"/>
      <c r="BR102" s="98"/>
      <c r="BS102" s="98"/>
      <c r="BU102" s="161"/>
      <c r="BV102" s="158"/>
      <c r="BW102" s="19"/>
      <c r="BX102" s="19"/>
      <c r="BY102" s="98"/>
      <c r="BZ102" s="19"/>
      <c r="CA102" s="19"/>
      <c r="CB102" s="98"/>
      <c r="CC102" s="19"/>
      <c r="CD102" s="19"/>
      <c r="CE102" s="98"/>
      <c r="CF102" s="19"/>
      <c r="CG102" s="19"/>
      <c r="CH102" s="98"/>
      <c r="CI102" s="19"/>
      <c r="CJ102" s="19"/>
      <c r="CK102" s="98"/>
      <c r="CL102" s="19"/>
      <c r="CM102" s="19"/>
      <c r="CN102" s="98"/>
      <c r="CO102" s="98"/>
      <c r="CQ102" s="161"/>
      <c r="CR102" s="158"/>
      <c r="CS102" s="19"/>
      <c r="CT102" s="19"/>
      <c r="CU102" s="98"/>
      <c r="CV102" s="19"/>
      <c r="CW102" s="19"/>
      <c r="CX102" s="98"/>
      <c r="CY102" s="19"/>
      <c r="CZ102" s="19"/>
      <c r="DA102" s="98"/>
      <c r="DB102" s="19"/>
      <c r="DC102" s="19"/>
      <c r="DD102" s="98"/>
      <c r="DE102" s="19"/>
      <c r="DF102" s="19"/>
      <c r="DG102" s="98"/>
      <c r="DH102" s="19"/>
      <c r="DI102" s="19"/>
      <c r="DJ102" s="98"/>
      <c r="DK102" s="98"/>
      <c r="DM102" s="161"/>
      <c r="DN102" s="158"/>
      <c r="DO102" s="19"/>
      <c r="DP102" s="19"/>
      <c r="DQ102" s="98"/>
      <c r="DR102" s="19"/>
      <c r="DS102" s="19"/>
      <c r="DT102" s="98"/>
      <c r="DU102" s="19"/>
      <c r="DV102" s="19"/>
      <c r="DW102" s="98"/>
      <c r="DX102" s="19"/>
      <c r="DY102" s="19"/>
      <c r="DZ102" s="98"/>
      <c r="EA102" s="19"/>
      <c r="EB102" s="19"/>
      <c r="EC102" s="98"/>
      <c r="ED102" s="19"/>
      <c r="EE102" s="19"/>
      <c r="EF102" s="98"/>
      <c r="EG102" s="98"/>
      <c r="EI102" s="161"/>
      <c r="EJ102" s="158"/>
      <c r="EK102" s="19"/>
      <c r="EL102" s="19"/>
      <c r="EM102" s="98"/>
      <c r="EN102" s="19"/>
      <c r="EO102" s="19"/>
      <c r="EP102" s="98"/>
      <c r="EQ102" s="19"/>
      <c r="ER102" s="19"/>
      <c r="ES102" s="98"/>
      <c r="ET102" s="19"/>
      <c r="EU102" s="19"/>
      <c r="EV102" s="98"/>
      <c r="EW102" s="19"/>
      <c r="EX102" s="19"/>
      <c r="EY102" s="98"/>
      <c r="EZ102" s="19"/>
      <c r="FA102" s="19"/>
      <c r="FB102" s="98"/>
      <c r="FC102" s="98"/>
      <c r="FE102" s="161"/>
      <c r="FF102" s="158"/>
      <c r="FG102" s="19"/>
      <c r="FH102" s="19"/>
      <c r="FI102" s="98"/>
      <c r="FJ102" s="19"/>
      <c r="FK102" s="19"/>
      <c r="FL102" s="98"/>
      <c r="FM102" s="19"/>
      <c r="FN102" s="19"/>
      <c r="FO102" s="98"/>
      <c r="FP102" s="19"/>
      <c r="FQ102" s="19"/>
      <c r="FR102" s="98"/>
      <c r="FS102" s="19"/>
      <c r="FT102" s="19"/>
      <c r="FU102" s="98"/>
      <c r="FV102" s="19"/>
      <c r="FW102" s="19"/>
      <c r="FX102" s="98"/>
      <c r="GA102" s="161"/>
      <c r="GB102" s="158"/>
      <c r="GC102" s="19"/>
      <c r="GD102" s="19"/>
      <c r="GE102" s="98"/>
      <c r="GF102" s="19"/>
      <c r="GG102" s="19"/>
      <c r="GH102" s="98"/>
      <c r="GI102" s="19"/>
      <c r="GJ102" s="19"/>
      <c r="GK102" s="98"/>
      <c r="GL102" s="19"/>
      <c r="GM102" s="19"/>
      <c r="GN102" s="98"/>
      <c r="GO102" s="19"/>
      <c r="GP102" s="19"/>
      <c r="GQ102" s="98"/>
      <c r="GR102" s="19"/>
      <c r="GS102" s="19"/>
      <c r="GT102" s="98"/>
      <c r="GW102" s="161"/>
      <c r="GX102" s="158"/>
      <c r="GY102" s="19"/>
      <c r="GZ102" s="19"/>
      <c r="HA102" s="98"/>
      <c r="HB102" s="19"/>
      <c r="HC102" s="19"/>
      <c r="HD102" s="98"/>
      <c r="HE102" s="19"/>
      <c r="HF102" s="19"/>
      <c r="HG102" s="98"/>
      <c r="HH102" s="19"/>
      <c r="HI102" s="19"/>
      <c r="HJ102" s="98"/>
      <c r="HK102" s="19"/>
      <c r="HL102" s="19"/>
      <c r="HM102" s="98"/>
      <c r="HN102" s="19"/>
      <c r="HO102" s="19"/>
      <c r="HP102" s="98"/>
      <c r="HS102" s="161"/>
      <c r="HT102" s="158"/>
      <c r="HU102" s="19"/>
      <c r="HV102" s="19"/>
      <c r="HW102" s="98"/>
      <c r="HX102" s="19"/>
      <c r="HY102" s="19"/>
      <c r="HZ102" s="98"/>
      <c r="IA102" s="19"/>
      <c r="IB102" s="19"/>
      <c r="IC102" s="98"/>
      <c r="ID102" s="19"/>
      <c r="IE102" s="19"/>
      <c r="IF102" s="98"/>
      <c r="IG102" s="19"/>
      <c r="IH102" s="19"/>
      <c r="II102" s="98"/>
      <c r="IJ102" s="19"/>
      <c r="IK102" s="19"/>
      <c r="IL102" s="98"/>
    </row>
    <row r="103" spans="7:246">
      <c r="G103" s="159"/>
      <c r="H103" s="160"/>
      <c r="I103" s="161"/>
      <c r="J103" s="161"/>
      <c r="K103" s="158"/>
      <c r="L103" s="161"/>
      <c r="M103" s="161"/>
      <c r="N103" s="158"/>
      <c r="O103" s="161"/>
      <c r="P103" s="161"/>
      <c r="Q103" s="158"/>
      <c r="R103" s="161"/>
      <c r="S103" s="161"/>
      <c r="T103" s="158"/>
      <c r="U103" s="161"/>
      <c r="V103" s="161"/>
      <c r="W103" s="158"/>
      <c r="X103" s="161"/>
      <c r="Y103" s="161"/>
      <c r="Z103" s="158"/>
      <c r="AA103" s="158"/>
      <c r="AC103" s="159"/>
      <c r="AD103" s="160"/>
      <c r="AE103" s="161"/>
      <c r="AF103" s="161"/>
      <c r="AG103" s="158"/>
      <c r="AH103" s="161"/>
      <c r="AI103" s="161"/>
      <c r="AJ103" s="158"/>
      <c r="AK103" s="161"/>
      <c r="AL103" s="161"/>
      <c r="AM103" s="158"/>
      <c r="AN103" s="161"/>
      <c r="AO103" s="161"/>
      <c r="AP103" s="158"/>
      <c r="AQ103" s="161"/>
      <c r="AR103" s="161"/>
      <c r="AS103" s="158"/>
      <c r="AT103" s="161"/>
      <c r="AU103" s="161"/>
      <c r="AV103" s="158"/>
      <c r="AW103" s="158"/>
      <c r="AY103" s="159"/>
      <c r="AZ103" s="160"/>
      <c r="BA103" s="161"/>
      <c r="BB103" s="161"/>
      <c r="BC103" s="158"/>
      <c r="BD103" s="161"/>
      <c r="BE103" s="161"/>
      <c r="BF103" s="158"/>
      <c r="BG103" s="161"/>
      <c r="BH103" s="161"/>
      <c r="BI103" s="158"/>
      <c r="BJ103" s="161"/>
      <c r="BK103" s="161"/>
      <c r="BL103" s="158"/>
      <c r="BM103" s="161"/>
      <c r="BN103" s="161"/>
      <c r="BO103" s="158"/>
      <c r="BP103" s="161"/>
      <c r="BQ103" s="159"/>
      <c r="BR103" s="158"/>
      <c r="BS103" s="158"/>
      <c r="BU103" s="159"/>
      <c r="BV103" s="160"/>
      <c r="BW103" s="161"/>
      <c r="BX103" s="161"/>
      <c r="BY103" s="158"/>
      <c r="BZ103" s="161"/>
      <c r="CA103" s="161"/>
      <c r="CB103" s="158"/>
      <c r="CC103" s="161"/>
      <c r="CD103" s="161"/>
      <c r="CE103" s="158"/>
      <c r="CF103" s="161"/>
      <c r="CG103" s="161"/>
      <c r="CH103" s="158"/>
      <c r="CI103" s="161"/>
      <c r="CJ103" s="161"/>
      <c r="CK103" s="158"/>
      <c r="CL103" s="161"/>
      <c r="CM103" s="161"/>
      <c r="CN103" s="158"/>
      <c r="CO103" s="158"/>
      <c r="CQ103" s="159"/>
      <c r="CR103" s="160"/>
      <c r="CS103" s="161"/>
      <c r="CT103" s="161"/>
      <c r="CU103" s="158"/>
      <c r="CV103" s="161"/>
      <c r="CW103" s="161"/>
      <c r="CX103" s="158"/>
      <c r="CY103" s="161"/>
      <c r="CZ103" s="161"/>
      <c r="DA103" s="158"/>
      <c r="DB103" s="161"/>
      <c r="DC103" s="161"/>
      <c r="DD103" s="158"/>
      <c r="DE103" s="161"/>
      <c r="DF103" s="161"/>
      <c r="DG103" s="158"/>
      <c r="DH103" s="161"/>
      <c r="DI103" s="161"/>
      <c r="DJ103" s="158"/>
      <c r="DK103" s="158"/>
      <c r="DM103" s="159"/>
      <c r="DN103" s="160"/>
      <c r="DO103" s="161"/>
      <c r="DP103" s="161"/>
      <c r="DQ103" s="158"/>
      <c r="DR103" s="161"/>
      <c r="DS103" s="161"/>
      <c r="DT103" s="158"/>
      <c r="DU103" s="161"/>
      <c r="DV103" s="161"/>
      <c r="DW103" s="158"/>
      <c r="DX103" s="161"/>
      <c r="DY103" s="161"/>
      <c r="DZ103" s="158"/>
      <c r="EA103" s="161"/>
      <c r="EB103" s="161"/>
      <c r="EC103" s="158"/>
      <c r="ED103" s="161"/>
      <c r="EE103" s="161"/>
      <c r="EF103" s="158"/>
      <c r="EG103" s="158"/>
      <c r="EI103" s="159"/>
      <c r="EJ103" s="160"/>
      <c r="EK103" s="161"/>
      <c r="EL103" s="161"/>
      <c r="EM103" s="158"/>
      <c r="EN103" s="161"/>
      <c r="EO103" s="161"/>
      <c r="EP103" s="158"/>
      <c r="EQ103" s="161"/>
      <c r="ER103" s="161"/>
      <c r="ES103" s="158"/>
      <c r="ET103" s="161"/>
      <c r="EU103" s="161"/>
      <c r="EV103" s="158"/>
      <c r="EW103" s="161"/>
      <c r="EX103" s="161"/>
      <c r="EY103" s="158"/>
      <c r="EZ103" s="161"/>
      <c r="FA103" s="161"/>
      <c r="FB103" s="158"/>
      <c r="FC103" s="158"/>
      <c r="FE103" s="159"/>
      <c r="FF103" s="160"/>
      <c r="FG103" s="161"/>
      <c r="FH103" s="161"/>
      <c r="FI103" s="158"/>
      <c r="FJ103" s="161"/>
      <c r="FK103" s="161"/>
      <c r="FL103" s="158"/>
      <c r="FM103" s="161"/>
      <c r="FN103" s="161"/>
      <c r="FO103" s="158"/>
      <c r="FP103" s="161"/>
      <c r="FQ103" s="161"/>
      <c r="FR103" s="158"/>
      <c r="FS103" s="161"/>
      <c r="FT103" s="161"/>
      <c r="FU103" s="158"/>
      <c r="FV103" s="161"/>
      <c r="FW103" s="161"/>
      <c r="FX103" s="158"/>
      <c r="GA103" s="159"/>
      <c r="GB103" s="160"/>
      <c r="GC103" s="161"/>
      <c r="GD103" s="161"/>
      <c r="GE103" s="158"/>
      <c r="GF103" s="161"/>
      <c r="GG103" s="161"/>
      <c r="GH103" s="158"/>
      <c r="GI103" s="161"/>
      <c r="GJ103" s="161"/>
      <c r="GK103" s="158"/>
      <c r="GL103" s="161"/>
      <c r="GM103" s="161"/>
      <c r="GN103" s="158"/>
      <c r="GO103" s="161"/>
      <c r="GP103" s="161"/>
      <c r="GQ103" s="158"/>
      <c r="GR103" s="161"/>
      <c r="GS103" s="161"/>
      <c r="GT103" s="158"/>
      <c r="GW103" s="159"/>
      <c r="GX103" s="160"/>
      <c r="GY103" s="161"/>
      <c r="GZ103" s="161"/>
      <c r="HA103" s="158"/>
      <c r="HB103" s="161"/>
      <c r="HC103" s="161"/>
      <c r="HD103" s="158"/>
      <c r="HE103" s="161"/>
      <c r="HF103" s="161"/>
      <c r="HG103" s="158"/>
      <c r="HH103" s="161"/>
      <c r="HI103" s="161"/>
      <c r="HJ103" s="158"/>
      <c r="HK103" s="161"/>
      <c r="HL103" s="161"/>
      <c r="HM103" s="158"/>
      <c r="HN103" s="161"/>
      <c r="HO103" s="161"/>
      <c r="HP103" s="158"/>
      <c r="HS103" s="159"/>
      <c r="HT103" s="160"/>
      <c r="HU103" s="161"/>
      <c r="HV103" s="161"/>
      <c r="HW103" s="158"/>
      <c r="HX103" s="161"/>
      <c r="HY103" s="161"/>
      <c r="HZ103" s="158"/>
      <c r="IA103" s="161"/>
      <c r="IB103" s="161"/>
      <c r="IC103" s="158"/>
      <c r="ID103" s="161"/>
      <c r="IE103" s="161"/>
      <c r="IF103" s="158"/>
      <c r="IG103" s="161"/>
      <c r="IH103" s="161"/>
      <c r="II103" s="158"/>
      <c r="IJ103" s="161"/>
      <c r="IK103" s="161"/>
      <c r="IL103" s="158"/>
    </row>
    <row r="104" spans="7:246">
      <c r="G104" s="161"/>
      <c r="H104" s="158"/>
      <c r="I104" s="19"/>
      <c r="J104" s="19"/>
      <c r="K104" s="98"/>
      <c r="L104" s="19"/>
      <c r="M104" s="19"/>
      <c r="N104" s="98"/>
      <c r="O104" s="19"/>
      <c r="P104" s="19"/>
      <c r="Q104" s="98"/>
      <c r="R104" s="19"/>
      <c r="S104" s="19"/>
      <c r="T104" s="98"/>
      <c r="U104" s="19"/>
      <c r="V104" s="19"/>
      <c r="W104" s="98"/>
      <c r="X104" s="19"/>
      <c r="Y104" s="19"/>
      <c r="Z104" s="98"/>
      <c r="AA104" s="98"/>
      <c r="AC104" s="161"/>
      <c r="AD104" s="158"/>
      <c r="AE104" s="19"/>
      <c r="AF104" s="19"/>
      <c r="AG104" s="98"/>
      <c r="AH104" s="19"/>
      <c r="AI104" s="19"/>
      <c r="AJ104" s="98"/>
      <c r="AK104" s="19"/>
      <c r="AL104" s="19"/>
      <c r="AM104" s="98"/>
      <c r="AN104" s="19"/>
      <c r="AO104" s="19"/>
      <c r="AP104" s="98"/>
      <c r="AQ104" s="19"/>
      <c r="AR104" s="19"/>
      <c r="AS104" s="98"/>
      <c r="AT104" s="19"/>
      <c r="AU104" s="19"/>
      <c r="AV104" s="98"/>
      <c r="AW104" s="98"/>
      <c r="AY104" s="161"/>
      <c r="AZ104" s="158"/>
      <c r="BA104" s="19"/>
      <c r="BB104" s="19"/>
      <c r="BC104" s="98"/>
      <c r="BD104" s="19"/>
      <c r="BE104" s="19"/>
      <c r="BF104" s="98"/>
      <c r="BG104" s="19"/>
      <c r="BH104" s="19"/>
      <c r="BI104" s="98"/>
      <c r="BJ104" s="19"/>
      <c r="BK104" s="19"/>
      <c r="BL104" s="98"/>
      <c r="BM104" s="19"/>
      <c r="BN104" s="19"/>
      <c r="BO104" s="98"/>
      <c r="BP104" s="19"/>
      <c r="BQ104" s="161"/>
      <c r="BR104" s="98"/>
      <c r="BS104" s="98"/>
      <c r="BU104" s="161"/>
      <c r="BV104" s="158"/>
      <c r="BW104" s="19"/>
      <c r="BX104" s="19"/>
      <c r="BY104" s="98"/>
      <c r="BZ104" s="19"/>
      <c r="CA104" s="19"/>
      <c r="CB104" s="98"/>
      <c r="CC104" s="19"/>
      <c r="CD104" s="19"/>
      <c r="CE104" s="98"/>
      <c r="CF104" s="19"/>
      <c r="CG104" s="19"/>
      <c r="CH104" s="98"/>
      <c r="CI104" s="19"/>
      <c r="CJ104" s="19"/>
      <c r="CK104" s="98"/>
      <c r="CL104" s="19"/>
      <c r="CM104" s="19"/>
      <c r="CN104" s="98"/>
      <c r="CO104" s="98"/>
      <c r="CQ104" s="161"/>
      <c r="CR104" s="158"/>
      <c r="CS104" s="19"/>
      <c r="CT104" s="19"/>
      <c r="CU104" s="98"/>
      <c r="CV104" s="19"/>
      <c r="CW104" s="19"/>
      <c r="CX104" s="98"/>
      <c r="CY104" s="19"/>
      <c r="CZ104" s="19"/>
      <c r="DA104" s="98"/>
      <c r="DB104" s="19"/>
      <c r="DC104" s="19"/>
      <c r="DD104" s="98"/>
      <c r="DE104" s="19"/>
      <c r="DF104" s="19"/>
      <c r="DG104" s="98"/>
      <c r="DH104" s="19"/>
      <c r="DI104" s="19"/>
      <c r="DJ104" s="98"/>
      <c r="DK104" s="98"/>
      <c r="DM104" s="161"/>
      <c r="DN104" s="158"/>
      <c r="DO104" s="19"/>
      <c r="DP104" s="19"/>
      <c r="DQ104" s="98"/>
      <c r="DR104" s="19"/>
      <c r="DS104" s="19"/>
      <c r="DT104" s="98"/>
      <c r="DU104" s="19"/>
      <c r="DV104" s="19"/>
      <c r="DW104" s="98"/>
      <c r="DX104" s="19"/>
      <c r="DY104" s="19"/>
      <c r="DZ104" s="98"/>
      <c r="EA104" s="19"/>
      <c r="EB104" s="19"/>
      <c r="EC104" s="98"/>
      <c r="ED104" s="19"/>
      <c r="EE104" s="19"/>
      <c r="EF104" s="98"/>
      <c r="EG104" s="98"/>
      <c r="EI104" s="161"/>
      <c r="EJ104" s="158"/>
      <c r="EK104" s="19"/>
      <c r="EL104" s="19"/>
      <c r="EM104" s="98"/>
      <c r="EN104" s="19"/>
      <c r="EO104" s="19"/>
      <c r="EP104" s="98"/>
      <c r="EQ104" s="19"/>
      <c r="ER104" s="19"/>
      <c r="ES104" s="98"/>
      <c r="ET104" s="19"/>
      <c r="EU104" s="19"/>
      <c r="EV104" s="98"/>
      <c r="EW104" s="19"/>
      <c r="EX104" s="19"/>
      <c r="EY104" s="98"/>
      <c r="EZ104" s="19"/>
      <c r="FA104" s="19"/>
      <c r="FB104" s="98"/>
      <c r="FC104" s="98"/>
      <c r="FE104" s="161"/>
      <c r="FF104" s="158"/>
      <c r="FG104" s="19"/>
      <c r="FH104" s="19"/>
      <c r="FI104" s="98"/>
      <c r="FJ104" s="19"/>
      <c r="FK104" s="19"/>
      <c r="FL104" s="98"/>
      <c r="FM104" s="19"/>
      <c r="FN104" s="19"/>
      <c r="FO104" s="98"/>
      <c r="FP104" s="19"/>
      <c r="FQ104" s="19"/>
      <c r="FR104" s="98"/>
      <c r="FS104" s="19"/>
      <c r="FT104" s="19"/>
      <c r="FU104" s="98"/>
      <c r="FV104" s="19"/>
      <c r="FW104" s="19"/>
      <c r="FX104" s="98"/>
      <c r="GA104" s="161"/>
      <c r="GB104" s="158"/>
      <c r="GC104" s="19"/>
      <c r="GD104" s="19"/>
      <c r="GE104" s="98"/>
      <c r="GF104" s="19"/>
      <c r="GG104" s="19"/>
      <c r="GH104" s="98"/>
      <c r="GI104" s="19"/>
      <c r="GJ104" s="19"/>
      <c r="GK104" s="98"/>
      <c r="GL104" s="19"/>
      <c r="GM104" s="19"/>
      <c r="GN104" s="98"/>
      <c r="GO104" s="19"/>
      <c r="GP104" s="19"/>
      <c r="GQ104" s="98"/>
      <c r="GR104" s="19"/>
      <c r="GS104" s="19"/>
      <c r="GT104" s="98"/>
      <c r="GW104" s="161"/>
      <c r="GX104" s="158"/>
      <c r="GY104" s="19"/>
      <c r="GZ104" s="19"/>
      <c r="HA104" s="98"/>
      <c r="HB104" s="19"/>
      <c r="HC104" s="19"/>
      <c r="HD104" s="98"/>
      <c r="HE104" s="19"/>
      <c r="HF104" s="19"/>
      <c r="HG104" s="98"/>
      <c r="HH104" s="19"/>
      <c r="HI104" s="19"/>
      <c r="HJ104" s="98"/>
      <c r="HK104" s="19"/>
      <c r="HL104" s="19"/>
      <c r="HM104" s="98"/>
      <c r="HN104" s="19"/>
      <c r="HO104" s="19"/>
      <c r="HP104" s="98"/>
      <c r="HS104" s="161"/>
      <c r="HT104" s="158"/>
      <c r="HU104" s="19"/>
      <c r="HV104" s="19"/>
      <c r="HW104" s="98"/>
      <c r="HX104" s="19"/>
      <c r="HY104" s="19"/>
      <c r="HZ104" s="98"/>
      <c r="IA104" s="19"/>
      <c r="IB104" s="19"/>
      <c r="IC104" s="98"/>
      <c r="ID104" s="19"/>
      <c r="IE104" s="19"/>
      <c r="IF104" s="98"/>
      <c r="IG104" s="19"/>
      <c r="IH104" s="19"/>
      <c r="II104" s="98"/>
      <c r="IJ104" s="19"/>
      <c r="IK104" s="19"/>
      <c r="IL104" s="98"/>
    </row>
    <row r="105" spans="7:246">
      <c r="G105" s="159"/>
      <c r="H105" s="160"/>
      <c r="I105" s="161"/>
      <c r="J105" s="161"/>
      <c r="K105" s="158"/>
      <c r="L105" s="161"/>
      <c r="M105" s="161"/>
      <c r="N105" s="158"/>
      <c r="O105" s="161"/>
      <c r="P105" s="161"/>
      <c r="Q105" s="158"/>
      <c r="R105" s="161"/>
      <c r="S105" s="161"/>
      <c r="T105" s="158"/>
      <c r="U105" s="161"/>
      <c r="V105" s="161"/>
      <c r="W105" s="158"/>
      <c r="X105" s="161"/>
      <c r="Y105" s="161"/>
      <c r="Z105" s="158"/>
      <c r="AA105" s="158"/>
      <c r="AC105" s="159"/>
      <c r="AD105" s="160"/>
      <c r="AE105" s="161"/>
      <c r="AF105" s="161"/>
      <c r="AG105" s="158"/>
      <c r="AH105" s="161"/>
      <c r="AI105" s="161"/>
      <c r="AJ105" s="158"/>
      <c r="AK105" s="161"/>
      <c r="AL105" s="161"/>
      <c r="AM105" s="158"/>
      <c r="AN105" s="161"/>
      <c r="AO105" s="161"/>
      <c r="AP105" s="158"/>
      <c r="AQ105" s="161"/>
      <c r="AR105" s="161"/>
      <c r="AS105" s="158"/>
      <c r="AT105" s="161"/>
      <c r="AU105" s="161"/>
      <c r="AV105" s="158"/>
      <c r="AW105" s="158"/>
      <c r="AY105" s="159"/>
      <c r="AZ105" s="160"/>
      <c r="BA105" s="161"/>
      <c r="BB105" s="161"/>
      <c r="BC105" s="158"/>
      <c r="BD105" s="161"/>
      <c r="BE105" s="161"/>
      <c r="BF105" s="158"/>
      <c r="BG105" s="161"/>
      <c r="BH105" s="161"/>
      <c r="BI105" s="158"/>
      <c r="BJ105" s="161"/>
      <c r="BK105" s="161"/>
      <c r="BL105" s="158"/>
      <c r="BM105" s="161"/>
      <c r="BN105" s="161"/>
      <c r="BO105" s="158"/>
      <c r="BP105" s="161"/>
      <c r="BQ105" s="159"/>
      <c r="BR105" s="158"/>
      <c r="BS105" s="158"/>
      <c r="BU105" s="159"/>
      <c r="BV105" s="160"/>
      <c r="BW105" s="161"/>
      <c r="BX105" s="161"/>
      <c r="BY105" s="158"/>
      <c r="BZ105" s="161"/>
      <c r="CA105" s="161"/>
      <c r="CB105" s="158"/>
      <c r="CC105" s="161"/>
      <c r="CD105" s="161"/>
      <c r="CE105" s="158"/>
      <c r="CF105" s="161"/>
      <c r="CG105" s="161"/>
      <c r="CH105" s="158"/>
      <c r="CI105" s="161"/>
      <c r="CJ105" s="161"/>
      <c r="CK105" s="158"/>
      <c r="CL105" s="161"/>
      <c r="CM105" s="161"/>
      <c r="CN105" s="158"/>
      <c r="CO105" s="158"/>
      <c r="CQ105" s="159"/>
      <c r="CR105" s="160"/>
      <c r="CS105" s="161"/>
      <c r="CT105" s="161"/>
      <c r="CU105" s="158"/>
      <c r="CV105" s="161"/>
      <c r="CW105" s="161"/>
      <c r="CX105" s="158"/>
      <c r="CY105" s="161"/>
      <c r="CZ105" s="161"/>
      <c r="DA105" s="158"/>
      <c r="DB105" s="161"/>
      <c r="DC105" s="161"/>
      <c r="DD105" s="158"/>
      <c r="DE105" s="161"/>
      <c r="DF105" s="161"/>
      <c r="DG105" s="158"/>
      <c r="DH105" s="161"/>
      <c r="DI105" s="161"/>
      <c r="DJ105" s="158"/>
      <c r="DK105" s="158"/>
      <c r="DM105" s="159"/>
      <c r="DN105" s="160"/>
      <c r="DO105" s="161"/>
      <c r="DP105" s="161"/>
      <c r="DQ105" s="158"/>
      <c r="DR105" s="161"/>
      <c r="DS105" s="161"/>
      <c r="DT105" s="158"/>
      <c r="DU105" s="161"/>
      <c r="DV105" s="161"/>
      <c r="DW105" s="158"/>
      <c r="DX105" s="161"/>
      <c r="DY105" s="161"/>
      <c r="DZ105" s="158"/>
      <c r="EA105" s="161"/>
      <c r="EB105" s="161"/>
      <c r="EC105" s="158"/>
      <c r="ED105" s="161"/>
      <c r="EE105" s="161"/>
      <c r="EF105" s="158"/>
      <c r="EG105" s="158"/>
      <c r="EI105" s="159"/>
      <c r="EJ105" s="160"/>
      <c r="EK105" s="161"/>
      <c r="EL105" s="161"/>
      <c r="EM105" s="158"/>
      <c r="EN105" s="161"/>
      <c r="EO105" s="161"/>
      <c r="EP105" s="158"/>
      <c r="EQ105" s="161"/>
      <c r="ER105" s="161"/>
      <c r="ES105" s="158"/>
      <c r="ET105" s="161"/>
      <c r="EU105" s="161"/>
      <c r="EV105" s="158"/>
      <c r="EW105" s="161"/>
      <c r="EX105" s="161"/>
      <c r="EY105" s="158"/>
      <c r="EZ105" s="161"/>
      <c r="FA105" s="161"/>
      <c r="FB105" s="158"/>
      <c r="FC105" s="158"/>
      <c r="FE105" s="159"/>
      <c r="FF105" s="160"/>
      <c r="FG105" s="161"/>
      <c r="FH105" s="161"/>
      <c r="FI105" s="158"/>
      <c r="FJ105" s="161"/>
      <c r="FK105" s="161"/>
      <c r="FL105" s="158"/>
      <c r="FM105" s="161"/>
      <c r="FN105" s="161"/>
      <c r="FO105" s="158"/>
      <c r="FP105" s="161"/>
      <c r="FQ105" s="161"/>
      <c r="FR105" s="158"/>
      <c r="FS105" s="161"/>
      <c r="FT105" s="161"/>
      <c r="FU105" s="158"/>
      <c r="FV105" s="161"/>
      <c r="FW105" s="161"/>
      <c r="FX105" s="158"/>
      <c r="GA105" s="159"/>
      <c r="GB105" s="160"/>
      <c r="GC105" s="161"/>
      <c r="GD105" s="161"/>
      <c r="GE105" s="158"/>
      <c r="GF105" s="161"/>
      <c r="GG105" s="161"/>
      <c r="GH105" s="158"/>
      <c r="GI105" s="161"/>
      <c r="GJ105" s="161"/>
      <c r="GK105" s="158"/>
      <c r="GL105" s="161"/>
      <c r="GM105" s="161"/>
      <c r="GN105" s="158"/>
      <c r="GO105" s="161"/>
      <c r="GP105" s="161"/>
      <c r="GQ105" s="158"/>
      <c r="GR105" s="161"/>
      <c r="GS105" s="161"/>
      <c r="GT105" s="158"/>
      <c r="GW105" s="159"/>
      <c r="GX105" s="160"/>
      <c r="GY105" s="161"/>
      <c r="GZ105" s="161"/>
      <c r="HA105" s="158"/>
      <c r="HB105" s="161"/>
      <c r="HC105" s="161"/>
      <c r="HD105" s="158"/>
      <c r="HE105" s="161"/>
      <c r="HF105" s="161"/>
      <c r="HG105" s="158"/>
      <c r="HH105" s="161"/>
      <c r="HI105" s="161"/>
      <c r="HJ105" s="158"/>
      <c r="HK105" s="161"/>
      <c r="HL105" s="161"/>
      <c r="HM105" s="158"/>
      <c r="HN105" s="161"/>
      <c r="HO105" s="161"/>
      <c r="HP105" s="158"/>
      <c r="HS105" s="159"/>
      <c r="HT105" s="160"/>
      <c r="HU105" s="161"/>
      <c r="HV105" s="161"/>
      <c r="HW105" s="158"/>
      <c r="HX105" s="161"/>
      <c r="HY105" s="161"/>
      <c r="HZ105" s="158"/>
      <c r="IA105" s="161"/>
      <c r="IB105" s="161"/>
      <c r="IC105" s="158"/>
      <c r="ID105" s="161"/>
      <c r="IE105" s="161"/>
      <c r="IF105" s="158"/>
      <c r="IG105" s="161"/>
      <c r="IH105" s="161"/>
      <c r="II105" s="158"/>
      <c r="IJ105" s="161"/>
      <c r="IK105" s="161"/>
      <c r="IL105" s="158"/>
    </row>
    <row r="106" spans="7:246">
      <c r="G106" s="161"/>
      <c r="H106" s="158"/>
      <c r="I106" s="19"/>
      <c r="J106" s="19"/>
      <c r="K106" s="98"/>
      <c r="L106" s="19"/>
      <c r="M106" s="19"/>
      <c r="N106" s="98"/>
      <c r="O106" s="19"/>
      <c r="P106" s="19"/>
      <c r="Q106" s="98"/>
      <c r="R106" s="19"/>
      <c r="S106" s="19"/>
      <c r="T106" s="98"/>
      <c r="U106" s="19"/>
      <c r="V106" s="19"/>
      <c r="W106" s="98"/>
      <c r="X106" s="19"/>
      <c r="Y106" s="19"/>
      <c r="Z106" s="98"/>
      <c r="AA106" s="98"/>
      <c r="AC106" s="161"/>
      <c r="AD106" s="158"/>
      <c r="AE106" s="19"/>
      <c r="AF106" s="19"/>
      <c r="AG106" s="98"/>
      <c r="AH106" s="19"/>
      <c r="AI106" s="19"/>
      <c r="AJ106" s="98"/>
      <c r="AK106" s="19"/>
      <c r="AL106" s="19"/>
      <c r="AM106" s="98"/>
      <c r="AN106" s="19"/>
      <c r="AO106" s="19"/>
      <c r="AP106" s="98"/>
      <c r="AQ106" s="19"/>
      <c r="AR106" s="19"/>
      <c r="AS106" s="98"/>
      <c r="AT106" s="19"/>
      <c r="AU106" s="19"/>
      <c r="AV106" s="98"/>
      <c r="AW106" s="98"/>
      <c r="AY106" s="161"/>
      <c r="AZ106" s="158"/>
      <c r="BA106" s="19"/>
      <c r="BB106" s="19"/>
      <c r="BC106" s="98"/>
      <c r="BD106" s="19"/>
      <c r="BE106" s="19"/>
      <c r="BF106" s="98"/>
      <c r="BG106" s="19"/>
      <c r="BH106" s="19"/>
      <c r="BI106" s="98"/>
      <c r="BJ106" s="19"/>
      <c r="BK106" s="19"/>
      <c r="BL106" s="98"/>
      <c r="BM106" s="19"/>
      <c r="BN106" s="19"/>
      <c r="BO106" s="98"/>
      <c r="BP106" s="19"/>
      <c r="BQ106" s="161"/>
      <c r="BR106" s="98"/>
      <c r="BS106" s="98"/>
      <c r="BU106" s="161"/>
      <c r="BV106" s="158"/>
      <c r="BW106" s="19"/>
      <c r="BX106" s="19"/>
      <c r="BY106" s="98"/>
      <c r="BZ106" s="19"/>
      <c r="CA106" s="19"/>
      <c r="CB106" s="98"/>
      <c r="CC106" s="19"/>
      <c r="CD106" s="19"/>
      <c r="CE106" s="98"/>
      <c r="CF106" s="19"/>
      <c r="CG106" s="19"/>
      <c r="CH106" s="98"/>
      <c r="CI106" s="19"/>
      <c r="CJ106" s="19"/>
      <c r="CK106" s="98"/>
      <c r="CL106" s="19"/>
      <c r="CM106" s="19"/>
      <c r="CN106" s="98"/>
      <c r="CO106" s="98"/>
      <c r="CQ106" s="161"/>
      <c r="CR106" s="158"/>
      <c r="CS106" s="19"/>
      <c r="CT106" s="19"/>
      <c r="CU106" s="98"/>
      <c r="CV106" s="19"/>
      <c r="CW106" s="19"/>
      <c r="CX106" s="98"/>
      <c r="CY106" s="19"/>
      <c r="CZ106" s="19"/>
      <c r="DA106" s="98"/>
      <c r="DB106" s="19"/>
      <c r="DC106" s="19"/>
      <c r="DD106" s="98"/>
      <c r="DE106" s="19"/>
      <c r="DF106" s="19"/>
      <c r="DG106" s="98"/>
      <c r="DH106" s="19"/>
      <c r="DI106" s="19"/>
      <c r="DJ106" s="98"/>
      <c r="DK106" s="98"/>
      <c r="DM106" s="161"/>
      <c r="DN106" s="158"/>
      <c r="DO106" s="19"/>
      <c r="DP106" s="19"/>
      <c r="DQ106" s="98"/>
      <c r="DR106" s="19"/>
      <c r="DS106" s="19"/>
      <c r="DT106" s="98"/>
      <c r="DU106" s="19"/>
      <c r="DV106" s="19"/>
      <c r="DW106" s="98"/>
      <c r="DX106" s="19"/>
      <c r="DY106" s="19"/>
      <c r="DZ106" s="98"/>
      <c r="EA106" s="19"/>
      <c r="EB106" s="19"/>
      <c r="EC106" s="98"/>
      <c r="ED106" s="19"/>
      <c r="EE106" s="19"/>
      <c r="EF106" s="98"/>
      <c r="EG106" s="98"/>
      <c r="EI106" s="161"/>
      <c r="EJ106" s="158"/>
      <c r="EK106" s="19"/>
      <c r="EL106" s="19"/>
      <c r="EM106" s="98"/>
      <c r="EN106" s="19"/>
      <c r="EO106" s="19"/>
      <c r="EP106" s="98"/>
      <c r="EQ106" s="19"/>
      <c r="ER106" s="19"/>
      <c r="ES106" s="98"/>
      <c r="ET106" s="19"/>
      <c r="EU106" s="19"/>
      <c r="EV106" s="98"/>
      <c r="EW106" s="19"/>
      <c r="EX106" s="19"/>
      <c r="EY106" s="98"/>
      <c r="EZ106" s="19"/>
      <c r="FA106" s="19"/>
      <c r="FB106" s="98"/>
      <c r="FC106" s="98"/>
      <c r="FE106" s="161"/>
      <c r="FF106" s="158"/>
      <c r="FG106" s="19"/>
      <c r="FH106" s="19"/>
      <c r="FI106" s="98"/>
      <c r="FJ106" s="19"/>
      <c r="FK106" s="19"/>
      <c r="FL106" s="98"/>
      <c r="FM106" s="19"/>
      <c r="FN106" s="19"/>
      <c r="FO106" s="98"/>
      <c r="FP106" s="19"/>
      <c r="FQ106" s="19"/>
      <c r="FR106" s="98"/>
      <c r="FS106" s="19"/>
      <c r="FT106" s="19"/>
      <c r="FU106" s="98"/>
      <c r="FV106" s="19"/>
      <c r="FW106" s="19"/>
      <c r="FX106" s="98"/>
      <c r="GA106" s="161"/>
      <c r="GB106" s="158"/>
      <c r="GC106" s="19"/>
      <c r="GD106" s="19"/>
      <c r="GE106" s="98"/>
      <c r="GF106" s="19"/>
      <c r="GG106" s="19"/>
      <c r="GH106" s="98"/>
      <c r="GI106" s="19"/>
      <c r="GJ106" s="19"/>
      <c r="GK106" s="98"/>
      <c r="GL106" s="19"/>
      <c r="GM106" s="19"/>
      <c r="GN106" s="98"/>
      <c r="GO106" s="19"/>
      <c r="GP106" s="19"/>
      <c r="GQ106" s="98"/>
      <c r="GR106" s="19"/>
      <c r="GS106" s="19"/>
      <c r="GT106" s="98"/>
      <c r="GW106" s="161"/>
      <c r="GX106" s="158"/>
      <c r="GY106" s="19"/>
      <c r="GZ106" s="19"/>
      <c r="HA106" s="98"/>
      <c r="HB106" s="19"/>
      <c r="HC106" s="19"/>
      <c r="HD106" s="98"/>
      <c r="HE106" s="19"/>
      <c r="HF106" s="19"/>
      <c r="HG106" s="98"/>
      <c r="HH106" s="19"/>
      <c r="HI106" s="19"/>
      <c r="HJ106" s="98"/>
      <c r="HK106" s="19"/>
      <c r="HL106" s="19"/>
      <c r="HM106" s="98"/>
      <c r="HN106" s="19"/>
      <c r="HO106" s="19"/>
      <c r="HP106" s="98"/>
      <c r="HS106" s="161"/>
      <c r="HT106" s="158"/>
      <c r="HU106" s="19"/>
      <c r="HV106" s="19"/>
      <c r="HW106" s="98"/>
      <c r="HX106" s="19"/>
      <c r="HY106" s="19"/>
      <c r="HZ106" s="98"/>
      <c r="IA106" s="19"/>
      <c r="IB106" s="19"/>
      <c r="IC106" s="98"/>
      <c r="ID106" s="19"/>
      <c r="IE106" s="19"/>
      <c r="IF106" s="98"/>
      <c r="IG106" s="19"/>
      <c r="IH106" s="19"/>
      <c r="II106" s="98"/>
      <c r="IJ106" s="19"/>
      <c r="IK106" s="19"/>
      <c r="IL106" s="98"/>
    </row>
    <row r="107" spans="7:246">
      <c r="G107" s="159"/>
      <c r="H107" s="160"/>
      <c r="I107" s="161"/>
      <c r="J107" s="161"/>
      <c r="K107" s="158"/>
      <c r="L107" s="161"/>
      <c r="M107" s="161"/>
      <c r="N107" s="158"/>
      <c r="O107" s="161"/>
      <c r="P107" s="161"/>
      <c r="Q107" s="158"/>
      <c r="R107" s="161"/>
      <c r="S107" s="161"/>
      <c r="T107" s="158"/>
      <c r="U107" s="161"/>
      <c r="V107" s="161"/>
      <c r="W107" s="158"/>
      <c r="X107" s="161"/>
      <c r="Y107" s="161"/>
      <c r="Z107" s="158"/>
      <c r="AA107" s="158"/>
      <c r="AC107" s="159"/>
      <c r="AD107" s="160"/>
      <c r="AE107" s="161"/>
      <c r="AF107" s="161"/>
      <c r="AG107" s="158"/>
      <c r="AH107" s="161"/>
      <c r="AI107" s="161"/>
      <c r="AJ107" s="158"/>
      <c r="AK107" s="161"/>
      <c r="AL107" s="161"/>
      <c r="AM107" s="158"/>
      <c r="AN107" s="161"/>
      <c r="AO107" s="161"/>
      <c r="AP107" s="158"/>
      <c r="AQ107" s="161"/>
      <c r="AR107" s="161"/>
      <c r="AS107" s="158"/>
      <c r="AT107" s="161"/>
      <c r="AU107" s="161"/>
      <c r="AV107" s="158"/>
      <c r="AW107" s="158"/>
      <c r="AY107" s="159"/>
      <c r="AZ107" s="160"/>
      <c r="BA107" s="161"/>
      <c r="BB107" s="161"/>
      <c r="BC107" s="158"/>
      <c r="BD107" s="161"/>
      <c r="BE107" s="161"/>
      <c r="BF107" s="158"/>
      <c r="BG107" s="161"/>
      <c r="BH107" s="161"/>
      <c r="BI107" s="158"/>
      <c r="BJ107" s="161"/>
      <c r="BK107" s="161"/>
      <c r="BL107" s="158"/>
      <c r="BM107" s="161"/>
      <c r="BN107" s="161"/>
      <c r="BO107" s="158"/>
      <c r="BP107" s="161"/>
      <c r="BQ107" s="159"/>
      <c r="BR107" s="158"/>
      <c r="BS107" s="158"/>
      <c r="BU107" s="159"/>
      <c r="BV107" s="160"/>
      <c r="BW107" s="161"/>
      <c r="BX107" s="161"/>
      <c r="BY107" s="158"/>
      <c r="BZ107" s="161"/>
      <c r="CA107" s="161"/>
      <c r="CB107" s="158"/>
      <c r="CC107" s="161"/>
      <c r="CD107" s="161"/>
      <c r="CE107" s="158"/>
      <c r="CF107" s="161"/>
      <c r="CG107" s="161"/>
      <c r="CH107" s="158"/>
      <c r="CI107" s="161"/>
      <c r="CJ107" s="161"/>
      <c r="CK107" s="158"/>
      <c r="CL107" s="161"/>
      <c r="CM107" s="161"/>
      <c r="CN107" s="158"/>
      <c r="CO107" s="158"/>
      <c r="CQ107" s="159"/>
      <c r="CR107" s="160"/>
      <c r="CS107" s="161"/>
      <c r="CT107" s="161"/>
      <c r="CU107" s="158"/>
      <c r="CV107" s="161"/>
      <c r="CW107" s="161"/>
      <c r="CX107" s="158"/>
      <c r="CY107" s="161"/>
      <c r="CZ107" s="161"/>
      <c r="DA107" s="158"/>
      <c r="DB107" s="161"/>
      <c r="DC107" s="161"/>
      <c r="DD107" s="158"/>
      <c r="DE107" s="161"/>
      <c r="DF107" s="161"/>
      <c r="DG107" s="158"/>
      <c r="DH107" s="161"/>
      <c r="DI107" s="161"/>
      <c r="DJ107" s="158"/>
      <c r="DK107" s="158"/>
      <c r="DM107" s="159"/>
      <c r="DN107" s="160"/>
      <c r="DO107" s="161"/>
      <c r="DP107" s="161"/>
      <c r="DQ107" s="158"/>
      <c r="DR107" s="161"/>
      <c r="DS107" s="161"/>
      <c r="DT107" s="158"/>
      <c r="DU107" s="161"/>
      <c r="DV107" s="161"/>
      <c r="DW107" s="158"/>
      <c r="DX107" s="161"/>
      <c r="DY107" s="161"/>
      <c r="DZ107" s="158"/>
      <c r="EA107" s="161"/>
      <c r="EB107" s="161"/>
      <c r="EC107" s="158"/>
      <c r="ED107" s="161"/>
      <c r="EE107" s="161"/>
      <c r="EF107" s="158"/>
      <c r="EG107" s="158"/>
      <c r="EI107" s="159"/>
      <c r="EJ107" s="160"/>
      <c r="EK107" s="161"/>
      <c r="EL107" s="161"/>
      <c r="EM107" s="158"/>
      <c r="EN107" s="161"/>
      <c r="EO107" s="161"/>
      <c r="EP107" s="158"/>
      <c r="EQ107" s="161"/>
      <c r="ER107" s="161"/>
      <c r="ES107" s="158"/>
      <c r="ET107" s="161"/>
      <c r="EU107" s="161"/>
      <c r="EV107" s="158"/>
      <c r="EW107" s="161"/>
      <c r="EX107" s="161"/>
      <c r="EY107" s="158"/>
      <c r="EZ107" s="161"/>
      <c r="FA107" s="161"/>
      <c r="FB107" s="158"/>
      <c r="FC107" s="158"/>
      <c r="FE107" s="159"/>
      <c r="FF107" s="160"/>
      <c r="FG107" s="161"/>
      <c r="FH107" s="161"/>
      <c r="FI107" s="158"/>
      <c r="FJ107" s="161"/>
      <c r="FK107" s="161"/>
      <c r="FL107" s="158"/>
      <c r="FM107" s="161"/>
      <c r="FN107" s="161"/>
      <c r="FO107" s="158"/>
      <c r="FP107" s="161"/>
      <c r="FQ107" s="161"/>
      <c r="FR107" s="158"/>
      <c r="FS107" s="161"/>
      <c r="FT107" s="161"/>
      <c r="FU107" s="158"/>
      <c r="FV107" s="161"/>
      <c r="FW107" s="161"/>
      <c r="FX107" s="158"/>
      <c r="GA107" s="159"/>
      <c r="GB107" s="160"/>
      <c r="GC107" s="161"/>
      <c r="GD107" s="161"/>
      <c r="GE107" s="158"/>
      <c r="GF107" s="161"/>
      <c r="GG107" s="161"/>
      <c r="GH107" s="158"/>
      <c r="GI107" s="161"/>
      <c r="GJ107" s="161"/>
      <c r="GK107" s="158"/>
      <c r="GL107" s="161"/>
      <c r="GM107" s="161"/>
      <c r="GN107" s="158"/>
      <c r="GO107" s="161"/>
      <c r="GP107" s="161"/>
      <c r="GQ107" s="158"/>
      <c r="GR107" s="161"/>
      <c r="GS107" s="161"/>
      <c r="GT107" s="158"/>
      <c r="GW107" s="159"/>
      <c r="GX107" s="160"/>
      <c r="GY107" s="161"/>
      <c r="GZ107" s="161"/>
      <c r="HA107" s="158"/>
      <c r="HB107" s="161"/>
      <c r="HC107" s="161"/>
      <c r="HD107" s="158"/>
      <c r="HE107" s="161"/>
      <c r="HF107" s="161"/>
      <c r="HG107" s="158"/>
      <c r="HH107" s="161"/>
      <c r="HI107" s="161"/>
      <c r="HJ107" s="158"/>
      <c r="HK107" s="161"/>
      <c r="HL107" s="161"/>
      <c r="HM107" s="158"/>
      <c r="HN107" s="161"/>
      <c r="HO107" s="161"/>
      <c r="HP107" s="158"/>
      <c r="HS107" s="159"/>
      <c r="HT107" s="160"/>
      <c r="HU107" s="161"/>
      <c r="HV107" s="161"/>
      <c r="HW107" s="158"/>
      <c r="HX107" s="161"/>
      <c r="HY107" s="161"/>
      <c r="HZ107" s="158"/>
      <c r="IA107" s="161"/>
      <c r="IB107" s="161"/>
      <c r="IC107" s="158"/>
      <c r="ID107" s="161"/>
      <c r="IE107" s="161"/>
      <c r="IF107" s="158"/>
      <c r="IG107" s="161"/>
      <c r="IH107" s="161"/>
      <c r="II107" s="158"/>
      <c r="IJ107" s="161"/>
      <c r="IK107" s="161"/>
      <c r="IL107" s="158"/>
    </row>
    <row r="108" spans="7:246">
      <c r="G108" s="161"/>
      <c r="H108" s="158"/>
      <c r="I108" s="19"/>
      <c r="J108" s="19"/>
      <c r="K108" s="98"/>
      <c r="L108" s="19"/>
      <c r="M108" s="19"/>
      <c r="N108" s="98"/>
      <c r="O108" s="19"/>
      <c r="P108" s="19"/>
      <c r="Q108" s="98"/>
      <c r="R108" s="19"/>
      <c r="S108" s="19"/>
      <c r="T108" s="98"/>
      <c r="U108" s="19"/>
      <c r="V108" s="19"/>
      <c r="W108" s="98"/>
      <c r="X108" s="19"/>
      <c r="Y108" s="19"/>
      <c r="Z108" s="98"/>
      <c r="AA108" s="98"/>
      <c r="AC108" s="161"/>
      <c r="AD108" s="158"/>
      <c r="AE108" s="19"/>
      <c r="AF108" s="19"/>
      <c r="AG108" s="98"/>
      <c r="AH108" s="19"/>
      <c r="AI108" s="19"/>
      <c r="AJ108" s="98"/>
      <c r="AK108" s="19"/>
      <c r="AL108" s="19"/>
      <c r="AM108" s="98"/>
      <c r="AN108" s="19"/>
      <c r="AO108" s="19"/>
      <c r="AP108" s="98"/>
      <c r="AQ108" s="19"/>
      <c r="AR108" s="19"/>
      <c r="AS108" s="98"/>
      <c r="AT108" s="19"/>
      <c r="AU108" s="19"/>
      <c r="AV108" s="98"/>
      <c r="AW108" s="98"/>
      <c r="AY108" s="161"/>
      <c r="AZ108" s="158"/>
      <c r="BA108" s="19"/>
      <c r="BB108" s="19"/>
      <c r="BC108" s="98"/>
      <c r="BD108" s="19"/>
      <c r="BE108" s="19"/>
      <c r="BF108" s="98"/>
      <c r="BG108" s="19"/>
      <c r="BH108" s="19"/>
      <c r="BI108" s="98"/>
      <c r="BJ108" s="19"/>
      <c r="BK108" s="19"/>
      <c r="BL108" s="98"/>
      <c r="BM108" s="19"/>
      <c r="BN108" s="19"/>
      <c r="BO108" s="98"/>
      <c r="BP108" s="19"/>
      <c r="BQ108" s="161"/>
      <c r="BR108" s="98"/>
      <c r="BS108" s="98"/>
      <c r="BU108" s="161"/>
      <c r="BV108" s="158"/>
      <c r="BW108" s="19"/>
      <c r="BX108" s="19"/>
      <c r="BY108" s="98"/>
      <c r="BZ108" s="19"/>
      <c r="CA108" s="19"/>
      <c r="CB108" s="98"/>
      <c r="CC108" s="19"/>
      <c r="CD108" s="19"/>
      <c r="CE108" s="98"/>
      <c r="CF108" s="19"/>
      <c r="CG108" s="19"/>
      <c r="CH108" s="98"/>
      <c r="CI108" s="19"/>
      <c r="CJ108" s="19"/>
      <c r="CK108" s="98"/>
      <c r="CL108" s="19"/>
      <c r="CM108" s="19"/>
      <c r="CN108" s="98"/>
      <c r="CO108" s="98"/>
      <c r="CQ108" s="161"/>
      <c r="CR108" s="158"/>
      <c r="CS108" s="19"/>
      <c r="CT108" s="19"/>
      <c r="CU108" s="98"/>
      <c r="CV108" s="19"/>
      <c r="CW108" s="19"/>
      <c r="CX108" s="98"/>
      <c r="CY108" s="19"/>
      <c r="CZ108" s="19"/>
      <c r="DA108" s="98"/>
      <c r="DB108" s="19"/>
      <c r="DC108" s="19"/>
      <c r="DD108" s="98"/>
      <c r="DE108" s="19"/>
      <c r="DF108" s="19"/>
      <c r="DG108" s="98"/>
      <c r="DH108" s="19"/>
      <c r="DI108" s="19"/>
      <c r="DJ108" s="98"/>
      <c r="DK108" s="98"/>
      <c r="DM108" s="161"/>
      <c r="DN108" s="158"/>
      <c r="DO108" s="19"/>
      <c r="DP108" s="19"/>
      <c r="DQ108" s="98"/>
      <c r="DR108" s="19"/>
      <c r="DS108" s="19"/>
      <c r="DT108" s="98"/>
      <c r="DU108" s="19"/>
      <c r="DV108" s="19"/>
      <c r="DW108" s="98"/>
      <c r="DX108" s="19"/>
      <c r="DY108" s="19"/>
      <c r="DZ108" s="98"/>
      <c r="EA108" s="19"/>
      <c r="EB108" s="19"/>
      <c r="EC108" s="98"/>
      <c r="ED108" s="19"/>
      <c r="EE108" s="19"/>
      <c r="EF108" s="98"/>
      <c r="EG108" s="98"/>
      <c r="EI108" s="161"/>
      <c r="EJ108" s="158"/>
      <c r="EK108" s="19"/>
      <c r="EL108" s="19"/>
      <c r="EM108" s="98"/>
      <c r="EN108" s="19"/>
      <c r="EO108" s="19"/>
      <c r="EP108" s="98"/>
      <c r="EQ108" s="19"/>
      <c r="ER108" s="19"/>
      <c r="ES108" s="98"/>
      <c r="ET108" s="19"/>
      <c r="EU108" s="19"/>
      <c r="EV108" s="98"/>
      <c r="EW108" s="19"/>
      <c r="EX108" s="19"/>
      <c r="EY108" s="98"/>
      <c r="EZ108" s="19"/>
      <c r="FA108" s="19"/>
      <c r="FB108" s="98"/>
      <c r="FC108" s="98"/>
      <c r="FE108" s="161"/>
      <c r="FF108" s="158"/>
      <c r="FG108" s="19"/>
      <c r="FH108" s="19"/>
      <c r="FI108" s="98"/>
      <c r="FJ108" s="19"/>
      <c r="FK108" s="19"/>
      <c r="FL108" s="98"/>
      <c r="FM108" s="19"/>
      <c r="FN108" s="19"/>
      <c r="FO108" s="98"/>
      <c r="FP108" s="19"/>
      <c r="FQ108" s="19"/>
      <c r="FR108" s="98"/>
      <c r="FS108" s="19"/>
      <c r="FT108" s="19"/>
      <c r="FU108" s="98"/>
      <c r="FV108" s="19"/>
      <c r="FW108" s="19"/>
      <c r="FX108" s="98"/>
      <c r="GA108" s="161"/>
      <c r="GB108" s="158"/>
      <c r="GC108" s="19"/>
      <c r="GD108" s="19"/>
      <c r="GE108" s="98"/>
      <c r="GF108" s="19"/>
      <c r="GG108" s="19"/>
      <c r="GH108" s="98"/>
      <c r="GI108" s="19"/>
      <c r="GJ108" s="19"/>
      <c r="GK108" s="98"/>
      <c r="GL108" s="19"/>
      <c r="GM108" s="19"/>
      <c r="GN108" s="98"/>
      <c r="GO108" s="19"/>
      <c r="GP108" s="19"/>
      <c r="GQ108" s="98"/>
      <c r="GR108" s="19"/>
      <c r="GS108" s="19"/>
      <c r="GT108" s="98"/>
      <c r="GW108" s="161"/>
      <c r="GX108" s="158"/>
      <c r="GY108" s="19"/>
      <c r="GZ108" s="19"/>
      <c r="HA108" s="98"/>
      <c r="HB108" s="19"/>
      <c r="HC108" s="19"/>
      <c r="HD108" s="98"/>
      <c r="HE108" s="19"/>
      <c r="HF108" s="19"/>
      <c r="HG108" s="98"/>
      <c r="HH108" s="19"/>
      <c r="HI108" s="19"/>
      <c r="HJ108" s="98"/>
      <c r="HK108" s="19"/>
      <c r="HL108" s="19"/>
      <c r="HM108" s="98"/>
      <c r="HN108" s="19"/>
      <c r="HO108" s="19"/>
      <c r="HP108" s="98"/>
      <c r="HS108" s="161"/>
      <c r="HT108" s="158"/>
      <c r="HU108" s="19"/>
      <c r="HV108" s="19"/>
      <c r="HW108" s="98"/>
      <c r="HX108" s="19"/>
      <c r="HY108" s="19"/>
      <c r="HZ108" s="98"/>
      <c r="IA108" s="19"/>
      <c r="IB108" s="19"/>
      <c r="IC108" s="98"/>
      <c r="ID108" s="19"/>
      <c r="IE108" s="19"/>
      <c r="IF108" s="98"/>
      <c r="IG108" s="19"/>
      <c r="IH108" s="19"/>
      <c r="II108" s="98"/>
      <c r="IJ108" s="19"/>
      <c r="IK108" s="19"/>
      <c r="IL108" s="98"/>
    </row>
    <row r="109" spans="7:246">
      <c r="G109" s="159"/>
      <c r="H109" s="160"/>
      <c r="I109" s="161"/>
      <c r="J109" s="161"/>
      <c r="K109" s="158"/>
      <c r="L109" s="161"/>
      <c r="M109" s="161"/>
      <c r="N109" s="158"/>
      <c r="O109" s="161"/>
      <c r="P109" s="161"/>
      <c r="Q109" s="158"/>
      <c r="R109" s="161"/>
      <c r="S109" s="161"/>
      <c r="T109" s="158"/>
      <c r="U109" s="161"/>
      <c r="V109" s="161"/>
      <c r="W109" s="158"/>
      <c r="X109" s="161"/>
      <c r="Y109" s="161"/>
      <c r="Z109" s="158"/>
      <c r="AA109" s="158"/>
      <c r="AC109" s="159"/>
      <c r="AD109" s="160"/>
      <c r="AE109" s="161"/>
      <c r="AF109" s="161"/>
      <c r="AG109" s="158"/>
      <c r="AH109" s="161"/>
      <c r="AI109" s="161"/>
      <c r="AJ109" s="158"/>
      <c r="AK109" s="161"/>
      <c r="AL109" s="161"/>
      <c r="AM109" s="158"/>
      <c r="AN109" s="161"/>
      <c r="AO109" s="161"/>
      <c r="AP109" s="158"/>
      <c r="AQ109" s="161"/>
      <c r="AR109" s="161"/>
      <c r="AS109" s="158"/>
      <c r="AT109" s="161"/>
      <c r="AU109" s="161"/>
      <c r="AV109" s="158"/>
      <c r="AW109" s="158"/>
      <c r="AY109" s="159"/>
      <c r="AZ109" s="160"/>
      <c r="BA109" s="161"/>
      <c r="BB109" s="161"/>
      <c r="BC109" s="158"/>
      <c r="BD109" s="161"/>
      <c r="BE109" s="161"/>
      <c r="BF109" s="158"/>
      <c r="BG109" s="161"/>
      <c r="BH109" s="161"/>
      <c r="BI109" s="158"/>
      <c r="BJ109" s="161"/>
      <c r="BK109" s="161"/>
      <c r="BL109" s="158"/>
      <c r="BM109" s="161"/>
      <c r="BN109" s="161"/>
      <c r="BO109" s="158"/>
      <c r="BP109" s="161"/>
      <c r="BQ109" s="159"/>
      <c r="BR109" s="158"/>
      <c r="BS109" s="158"/>
      <c r="BU109" s="159"/>
      <c r="BV109" s="160"/>
      <c r="BW109" s="161"/>
      <c r="BX109" s="161"/>
      <c r="BY109" s="158"/>
      <c r="BZ109" s="161"/>
      <c r="CA109" s="161"/>
      <c r="CB109" s="158"/>
      <c r="CC109" s="161"/>
      <c r="CD109" s="161"/>
      <c r="CE109" s="158"/>
      <c r="CF109" s="161"/>
      <c r="CG109" s="161"/>
      <c r="CH109" s="158"/>
      <c r="CI109" s="161"/>
      <c r="CJ109" s="161"/>
      <c r="CK109" s="158"/>
      <c r="CL109" s="161"/>
      <c r="CM109" s="161"/>
      <c r="CN109" s="158"/>
      <c r="CO109" s="158"/>
      <c r="CQ109" s="159"/>
      <c r="CR109" s="160"/>
      <c r="CS109" s="161"/>
      <c r="CT109" s="161"/>
      <c r="CU109" s="158"/>
      <c r="CV109" s="161"/>
      <c r="CW109" s="161"/>
      <c r="CX109" s="158"/>
      <c r="CY109" s="161"/>
      <c r="CZ109" s="161"/>
      <c r="DA109" s="158"/>
      <c r="DB109" s="161"/>
      <c r="DC109" s="161"/>
      <c r="DD109" s="158"/>
      <c r="DE109" s="161"/>
      <c r="DF109" s="161"/>
      <c r="DG109" s="158"/>
      <c r="DH109" s="161"/>
      <c r="DI109" s="161"/>
      <c r="DJ109" s="158"/>
      <c r="DK109" s="158"/>
      <c r="DM109" s="159"/>
      <c r="DN109" s="160"/>
      <c r="DO109" s="161"/>
      <c r="DP109" s="161"/>
      <c r="DQ109" s="158"/>
      <c r="DR109" s="161"/>
      <c r="DS109" s="161"/>
      <c r="DT109" s="158"/>
      <c r="DU109" s="161"/>
      <c r="DV109" s="161"/>
      <c r="DW109" s="158"/>
      <c r="DX109" s="161"/>
      <c r="DY109" s="161"/>
      <c r="DZ109" s="158"/>
      <c r="EA109" s="161"/>
      <c r="EB109" s="161"/>
      <c r="EC109" s="158"/>
      <c r="ED109" s="161"/>
      <c r="EE109" s="161"/>
      <c r="EF109" s="158"/>
      <c r="EG109" s="158"/>
      <c r="EI109" s="159"/>
      <c r="EJ109" s="160"/>
      <c r="EK109" s="161"/>
      <c r="EL109" s="161"/>
      <c r="EM109" s="158"/>
      <c r="EN109" s="161"/>
      <c r="EO109" s="161"/>
      <c r="EP109" s="158"/>
      <c r="EQ109" s="161"/>
      <c r="ER109" s="161"/>
      <c r="ES109" s="158"/>
      <c r="ET109" s="161"/>
      <c r="EU109" s="161"/>
      <c r="EV109" s="158"/>
      <c r="EW109" s="161"/>
      <c r="EX109" s="161"/>
      <c r="EY109" s="158"/>
      <c r="EZ109" s="161"/>
      <c r="FA109" s="161"/>
      <c r="FB109" s="158"/>
      <c r="FC109" s="158"/>
      <c r="FE109" s="159"/>
      <c r="FF109" s="160"/>
      <c r="FG109" s="161"/>
      <c r="FH109" s="161"/>
      <c r="FI109" s="158"/>
      <c r="FJ109" s="161"/>
      <c r="FK109" s="161"/>
      <c r="FL109" s="158"/>
      <c r="FM109" s="161"/>
      <c r="FN109" s="161"/>
      <c r="FO109" s="158"/>
      <c r="FP109" s="161"/>
      <c r="FQ109" s="161"/>
      <c r="FR109" s="158"/>
      <c r="FS109" s="161"/>
      <c r="FT109" s="161"/>
      <c r="FU109" s="158"/>
      <c r="FV109" s="161"/>
      <c r="FW109" s="161"/>
      <c r="FX109" s="158"/>
      <c r="GA109" s="159"/>
      <c r="GB109" s="160"/>
      <c r="GC109" s="161"/>
      <c r="GD109" s="161"/>
      <c r="GE109" s="158"/>
      <c r="GF109" s="161"/>
      <c r="GG109" s="161"/>
      <c r="GH109" s="158"/>
      <c r="GI109" s="161"/>
      <c r="GJ109" s="161"/>
      <c r="GK109" s="158"/>
      <c r="GL109" s="161"/>
      <c r="GM109" s="161"/>
      <c r="GN109" s="158"/>
      <c r="GO109" s="161"/>
      <c r="GP109" s="161"/>
      <c r="GQ109" s="158"/>
      <c r="GR109" s="161"/>
      <c r="GS109" s="161"/>
      <c r="GT109" s="158"/>
      <c r="GW109" s="159"/>
      <c r="GX109" s="160"/>
      <c r="GY109" s="161"/>
      <c r="GZ109" s="161"/>
      <c r="HA109" s="158"/>
      <c r="HB109" s="161"/>
      <c r="HC109" s="161"/>
      <c r="HD109" s="158"/>
      <c r="HE109" s="161"/>
      <c r="HF109" s="161"/>
      <c r="HG109" s="158"/>
      <c r="HH109" s="161"/>
      <c r="HI109" s="161"/>
      <c r="HJ109" s="158"/>
      <c r="HK109" s="161"/>
      <c r="HL109" s="161"/>
      <c r="HM109" s="158"/>
      <c r="HN109" s="161"/>
      <c r="HO109" s="161"/>
      <c r="HP109" s="158"/>
      <c r="HS109" s="159"/>
      <c r="HT109" s="160"/>
      <c r="HU109" s="161"/>
      <c r="HV109" s="161"/>
      <c r="HW109" s="158"/>
      <c r="HX109" s="161"/>
      <c r="HY109" s="161"/>
      <c r="HZ109" s="158"/>
      <c r="IA109" s="161"/>
      <c r="IB109" s="161"/>
      <c r="IC109" s="158"/>
      <c r="ID109" s="161"/>
      <c r="IE109" s="161"/>
      <c r="IF109" s="158"/>
      <c r="IG109" s="161"/>
      <c r="IH109" s="161"/>
      <c r="II109" s="158"/>
      <c r="IJ109" s="161"/>
      <c r="IK109" s="161"/>
      <c r="IL109" s="158"/>
    </row>
    <row r="110" spans="7:246">
      <c r="G110" s="161"/>
      <c r="H110" s="158"/>
      <c r="I110" s="19"/>
      <c r="J110" s="19"/>
      <c r="K110" s="98"/>
      <c r="L110" s="19"/>
      <c r="M110" s="19"/>
      <c r="N110" s="98"/>
      <c r="O110" s="19"/>
      <c r="P110" s="19"/>
      <c r="Q110" s="98"/>
      <c r="R110" s="19"/>
      <c r="S110" s="19"/>
      <c r="T110" s="98"/>
      <c r="U110" s="19"/>
      <c r="V110" s="19"/>
      <c r="W110" s="98"/>
      <c r="X110" s="19"/>
      <c r="Y110" s="19"/>
      <c r="Z110" s="98"/>
      <c r="AA110" s="98"/>
      <c r="AC110" s="161"/>
      <c r="AD110" s="158"/>
      <c r="AE110" s="19"/>
      <c r="AF110" s="19"/>
      <c r="AG110" s="98"/>
      <c r="AH110" s="19"/>
      <c r="AI110" s="19"/>
      <c r="AJ110" s="98"/>
      <c r="AK110" s="19"/>
      <c r="AL110" s="19"/>
      <c r="AM110" s="98"/>
      <c r="AN110" s="19"/>
      <c r="AO110" s="19"/>
      <c r="AP110" s="98"/>
      <c r="AQ110" s="19"/>
      <c r="AR110" s="19"/>
      <c r="AS110" s="98"/>
      <c r="AT110" s="19"/>
      <c r="AU110" s="19"/>
      <c r="AV110" s="98"/>
      <c r="AW110" s="98"/>
      <c r="AY110" s="161"/>
      <c r="AZ110" s="158"/>
      <c r="BA110" s="19"/>
      <c r="BB110" s="19"/>
      <c r="BC110" s="98"/>
      <c r="BD110" s="19"/>
      <c r="BE110" s="19"/>
      <c r="BF110" s="98"/>
      <c r="BG110" s="19"/>
      <c r="BH110" s="19"/>
      <c r="BI110" s="98"/>
      <c r="BJ110" s="19"/>
      <c r="BK110" s="19"/>
      <c r="BL110" s="98"/>
      <c r="BM110" s="19"/>
      <c r="BN110" s="19"/>
      <c r="BO110" s="98"/>
      <c r="BP110" s="19"/>
      <c r="BQ110" s="161"/>
      <c r="BR110" s="98"/>
      <c r="BS110" s="98"/>
      <c r="BU110" s="161"/>
      <c r="BV110" s="158"/>
      <c r="BW110" s="19"/>
      <c r="BX110" s="19"/>
      <c r="BY110" s="98"/>
      <c r="BZ110" s="19"/>
      <c r="CA110" s="19"/>
      <c r="CB110" s="98"/>
      <c r="CC110" s="19"/>
      <c r="CD110" s="19"/>
      <c r="CE110" s="98"/>
      <c r="CF110" s="19"/>
      <c r="CG110" s="19"/>
      <c r="CH110" s="98"/>
      <c r="CI110" s="19"/>
      <c r="CJ110" s="19"/>
      <c r="CK110" s="98"/>
      <c r="CL110" s="19"/>
      <c r="CM110" s="19"/>
      <c r="CN110" s="98"/>
      <c r="CO110" s="98"/>
      <c r="CQ110" s="161"/>
      <c r="CR110" s="158"/>
      <c r="CS110" s="19"/>
      <c r="CT110" s="19"/>
      <c r="CU110" s="98"/>
      <c r="CV110" s="19"/>
      <c r="CW110" s="19"/>
      <c r="CX110" s="98"/>
      <c r="CY110" s="19"/>
      <c r="CZ110" s="19"/>
      <c r="DA110" s="98"/>
      <c r="DB110" s="19"/>
      <c r="DC110" s="19"/>
      <c r="DD110" s="98"/>
      <c r="DE110" s="19"/>
      <c r="DF110" s="19"/>
      <c r="DG110" s="98"/>
      <c r="DH110" s="19"/>
      <c r="DI110" s="19"/>
      <c r="DJ110" s="98"/>
      <c r="DK110" s="98"/>
      <c r="DM110" s="161"/>
      <c r="DN110" s="158"/>
      <c r="DO110" s="19"/>
      <c r="DP110" s="19"/>
      <c r="DQ110" s="98"/>
      <c r="DR110" s="19"/>
      <c r="DS110" s="19"/>
      <c r="DT110" s="98"/>
      <c r="DU110" s="19"/>
      <c r="DV110" s="19"/>
      <c r="DW110" s="98"/>
      <c r="DX110" s="19"/>
      <c r="DY110" s="19"/>
      <c r="DZ110" s="98"/>
      <c r="EA110" s="19"/>
      <c r="EB110" s="19"/>
      <c r="EC110" s="98"/>
      <c r="ED110" s="19"/>
      <c r="EE110" s="19"/>
      <c r="EF110" s="98"/>
      <c r="EG110" s="98"/>
      <c r="EI110" s="161"/>
      <c r="EJ110" s="158"/>
      <c r="EK110" s="19"/>
      <c r="EL110" s="19"/>
      <c r="EM110" s="98"/>
      <c r="EN110" s="19"/>
      <c r="EO110" s="19"/>
      <c r="EP110" s="98"/>
      <c r="EQ110" s="19"/>
      <c r="ER110" s="19"/>
      <c r="ES110" s="98"/>
      <c r="ET110" s="19"/>
      <c r="EU110" s="19"/>
      <c r="EV110" s="98"/>
      <c r="EW110" s="19"/>
      <c r="EX110" s="19"/>
      <c r="EY110" s="98"/>
      <c r="EZ110" s="19"/>
      <c r="FA110" s="19"/>
      <c r="FB110" s="98"/>
      <c r="FC110" s="98"/>
      <c r="FE110" s="161"/>
      <c r="FF110" s="158"/>
      <c r="FG110" s="19"/>
      <c r="FH110" s="19"/>
      <c r="FI110" s="98"/>
      <c r="FJ110" s="19"/>
      <c r="FK110" s="19"/>
      <c r="FL110" s="98"/>
      <c r="FM110" s="19"/>
      <c r="FN110" s="19"/>
      <c r="FO110" s="98"/>
      <c r="FP110" s="19"/>
      <c r="FQ110" s="19"/>
      <c r="FR110" s="98"/>
      <c r="FS110" s="19"/>
      <c r="FT110" s="19"/>
      <c r="FU110" s="98"/>
      <c r="FV110" s="19"/>
      <c r="FW110" s="19"/>
      <c r="FX110" s="98"/>
      <c r="GA110" s="161"/>
      <c r="GB110" s="158"/>
      <c r="GC110" s="19"/>
      <c r="GD110" s="19"/>
      <c r="GE110" s="98"/>
      <c r="GF110" s="19"/>
      <c r="GG110" s="19"/>
      <c r="GH110" s="98"/>
      <c r="GI110" s="19"/>
      <c r="GJ110" s="19"/>
      <c r="GK110" s="98"/>
      <c r="GL110" s="19"/>
      <c r="GM110" s="19"/>
      <c r="GN110" s="98"/>
      <c r="GO110" s="19"/>
      <c r="GP110" s="19"/>
      <c r="GQ110" s="98"/>
      <c r="GR110" s="19"/>
      <c r="GS110" s="19"/>
      <c r="GT110" s="98"/>
      <c r="GW110" s="161"/>
      <c r="GX110" s="158"/>
      <c r="GY110" s="19"/>
      <c r="GZ110" s="19"/>
      <c r="HA110" s="98"/>
      <c r="HB110" s="19"/>
      <c r="HC110" s="19"/>
      <c r="HD110" s="98"/>
      <c r="HE110" s="19"/>
      <c r="HF110" s="19"/>
      <c r="HG110" s="98"/>
      <c r="HH110" s="19"/>
      <c r="HI110" s="19"/>
      <c r="HJ110" s="98"/>
      <c r="HK110" s="19"/>
      <c r="HL110" s="19"/>
      <c r="HM110" s="98"/>
      <c r="HN110" s="19"/>
      <c r="HO110" s="19"/>
      <c r="HP110" s="98"/>
      <c r="HS110" s="161"/>
      <c r="HT110" s="158"/>
      <c r="HU110" s="19"/>
      <c r="HV110" s="19"/>
      <c r="HW110" s="98"/>
      <c r="HX110" s="19"/>
      <c r="HY110" s="19"/>
      <c r="HZ110" s="98"/>
      <c r="IA110" s="19"/>
      <c r="IB110" s="19"/>
      <c r="IC110" s="98"/>
      <c r="ID110" s="19"/>
      <c r="IE110" s="19"/>
      <c r="IF110" s="98"/>
      <c r="IG110" s="19"/>
      <c r="IH110" s="19"/>
      <c r="II110" s="98"/>
      <c r="IJ110" s="19"/>
      <c r="IK110" s="19"/>
      <c r="IL110" s="98"/>
    </row>
    <row r="111" spans="7:246">
      <c r="G111" s="159"/>
      <c r="H111" s="160"/>
      <c r="I111" s="161"/>
      <c r="J111" s="161"/>
      <c r="K111" s="158"/>
      <c r="L111" s="161"/>
      <c r="M111" s="161"/>
      <c r="N111" s="158"/>
      <c r="O111" s="161"/>
      <c r="P111" s="161"/>
      <c r="Q111" s="158"/>
      <c r="R111" s="161"/>
      <c r="S111" s="161"/>
      <c r="T111" s="158"/>
      <c r="U111" s="161"/>
      <c r="V111" s="161"/>
      <c r="W111" s="158"/>
      <c r="X111" s="161"/>
      <c r="Y111" s="161"/>
      <c r="Z111" s="158"/>
      <c r="AA111" s="158"/>
      <c r="AC111" s="159"/>
      <c r="AD111" s="160"/>
      <c r="AE111" s="161"/>
      <c r="AF111" s="161"/>
      <c r="AG111" s="158"/>
      <c r="AH111" s="161"/>
      <c r="AI111" s="161"/>
      <c r="AJ111" s="158"/>
      <c r="AK111" s="161"/>
      <c r="AL111" s="161"/>
      <c r="AM111" s="158"/>
      <c r="AN111" s="161"/>
      <c r="AO111" s="161"/>
      <c r="AP111" s="158"/>
      <c r="AQ111" s="161"/>
      <c r="AR111" s="161"/>
      <c r="AS111" s="158"/>
      <c r="AT111" s="161"/>
      <c r="AU111" s="161"/>
      <c r="AV111" s="158"/>
      <c r="AW111" s="158"/>
      <c r="AY111" s="159"/>
      <c r="AZ111" s="160"/>
      <c r="BA111" s="161"/>
      <c r="BB111" s="161"/>
      <c r="BC111" s="158"/>
      <c r="BD111" s="161"/>
      <c r="BE111" s="161"/>
      <c r="BF111" s="158"/>
      <c r="BG111" s="161"/>
      <c r="BH111" s="161"/>
      <c r="BI111" s="158"/>
      <c r="BJ111" s="161"/>
      <c r="BK111" s="161"/>
      <c r="BL111" s="158"/>
      <c r="BM111" s="161"/>
      <c r="BN111" s="161"/>
      <c r="BO111" s="158"/>
      <c r="BP111" s="161"/>
      <c r="BQ111" s="159"/>
      <c r="BR111" s="158"/>
      <c r="BS111" s="158"/>
      <c r="BU111" s="159"/>
      <c r="BV111" s="160"/>
      <c r="BW111" s="161"/>
      <c r="BX111" s="161"/>
      <c r="BY111" s="158"/>
      <c r="BZ111" s="161"/>
      <c r="CA111" s="161"/>
      <c r="CB111" s="158"/>
      <c r="CC111" s="161"/>
      <c r="CD111" s="161"/>
      <c r="CE111" s="158"/>
      <c r="CF111" s="161"/>
      <c r="CG111" s="161"/>
      <c r="CH111" s="158"/>
      <c r="CI111" s="161"/>
      <c r="CJ111" s="161"/>
      <c r="CK111" s="158"/>
      <c r="CL111" s="161"/>
      <c r="CM111" s="161"/>
      <c r="CN111" s="158"/>
      <c r="CO111" s="158"/>
      <c r="CQ111" s="159"/>
      <c r="CR111" s="160"/>
      <c r="CS111" s="161"/>
      <c r="CT111" s="161"/>
      <c r="CU111" s="158"/>
      <c r="CV111" s="161"/>
      <c r="CW111" s="161"/>
      <c r="CX111" s="158"/>
      <c r="CY111" s="161"/>
      <c r="CZ111" s="161"/>
      <c r="DA111" s="158"/>
      <c r="DB111" s="161"/>
      <c r="DC111" s="161"/>
      <c r="DD111" s="158"/>
      <c r="DE111" s="161"/>
      <c r="DF111" s="161"/>
      <c r="DG111" s="158"/>
      <c r="DH111" s="161"/>
      <c r="DI111" s="161"/>
      <c r="DJ111" s="158"/>
      <c r="DK111" s="158"/>
      <c r="DM111" s="159"/>
      <c r="DN111" s="160"/>
      <c r="DO111" s="161"/>
      <c r="DP111" s="161"/>
      <c r="DQ111" s="158"/>
      <c r="DR111" s="161"/>
      <c r="DS111" s="161"/>
      <c r="DT111" s="158"/>
      <c r="DU111" s="161"/>
      <c r="DV111" s="161"/>
      <c r="DW111" s="158"/>
      <c r="DX111" s="161"/>
      <c r="DY111" s="161"/>
      <c r="DZ111" s="158"/>
      <c r="EA111" s="161"/>
      <c r="EB111" s="161"/>
      <c r="EC111" s="158"/>
      <c r="ED111" s="161"/>
      <c r="EE111" s="161"/>
      <c r="EF111" s="158"/>
      <c r="EG111" s="158"/>
      <c r="EI111" s="159"/>
      <c r="EJ111" s="160"/>
      <c r="EK111" s="161"/>
      <c r="EL111" s="161"/>
      <c r="EM111" s="158"/>
      <c r="EN111" s="161"/>
      <c r="EO111" s="161"/>
      <c r="EP111" s="158"/>
      <c r="EQ111" s="161"/>
      <c r="ER111" s="161"/>
      <c r="ES111" s="158"/>
      <c r="ET111" s="161"/>
      <c r="EU111" s="161"/>
      <c r="EV111" s="158"/>
      <c r="EW111" s="161"/>
      <c r="EX111" s="161"/>
      <c r="EY111" s="158"/>
      <c r="EZ111" s="161"/>
      <c r="FA111" s="161"/>
      <c r="FB111" s="158"/>
      <c r="FC111" s="158"/>
      <c r="FE111" s="159"/>
      <c r="FF111" s="160"/>
      <c r="FG111" s="161"/>
      <c r="FH111" s="161"/>
      <c r="FI111" s="158"/>
      <c r="FJ111" s="161"/>
      <c r="FK111" s="161"/>
      <c r="FL111" s="158"/>
      <c r="FM111" s="161"/>
      <c r="FN111" s="161"/>
      <c r="FO111" s="158"/>
      <c r="FP111" s="161"/>
      <c r="FQ111" s="161"/>
      <c r="FR111" s="158"/>
      <c r="FS111" s="161"/>
      <c r="FT111" s="161"/>
      <c r="FU111" s="158"/>
      <c r="FV111" s="161"/>
      <c r="FW111" s="161"/>
      <c r="FX111" s="158"/>
      <c r="GA111" s="159"/>
      <c r="GB111" s="160"/>
      <c r="GC111" s="161"/>
      <c r="GD111" s="161"/>
      <c r="GE111" s="158"/>
      <c r="GF111" s="161"/>
      <c r="GG111" s="161"/>
      <c r="GH111" s="158"/>
      <c r="GI111" s="161"/>
      <c r="GJ111" s="161"/>
      <c r="GK111" s="158"/>
      <c r="GL111" s="161"/>
      <c r="GM111" s="161"/>
      <c r="GN111" s="158"/>
      <c r="GO111" s="161"/>
      <c r="GP111" s="161"/>
      <c r="GQ111" s="158"/>
      <c r="GR111" s="161"/>
      <c r="GS111" s="161"/>
      <c r="GT111" s="158"/>
      <c r="GW111" s="159"/>
      <c r="GX111" s="160"/>
      <c r="GY111" s="161"/>
      <c r="GZ111" s="161"/>
      <c r="HA111" s="158"/>
      <c r="HB111" s="161"/>
      <c r="HC111" s="161"/>
      <c r="HD111" s="158"/>
      <c r="HE111" s="161"/>
      <c r="HF111" s="161"/>
      <c r="HG111" s="158"/>
      <c r="HH111" s="161"/>
      <c r="HI111" s="161"/>
      <c r="HJ111" s="158"/>
      <c r="HK111" s="161"/>
      <c r="HL111" s="161"/>
      <c r="HM111" s="158"/>
      <c r="HN111" s="161"/>
      <c r="HO111" s="161"/>
      <c r="HP111" s="158"/>
      <c r="HS111" s="159"/>
      <c r="HT111" s="160"/>
      <c r="HU111" s="161"/>
      <c r="HV111" s="161"/>
      <c r="HW111" s="158"/>
      <c r="HX111" s="161"/>
      <c r="HY111" s="161"/>
      <c r="HZ111" s="158"/>
      <c r="IA111" s="161"/>
      <c r="IB111" s="161"/>
      <c r="IC111" s="158"/>
      <c r="ID111" s="161"/>
      <c r="IE111" s="161"/>
      <c r="IF111" s="158"/>
      <c r="IG111" s="161"/>
      <c r="IH111" s="161"/>
      <c r="II111" s="158"/>
      <c r="IJ111" s="161"/>
      <c r="IK111" s="161"/>
      <c r="IL111" s="158"/>
    </row>
    <row r="112" spans="7:246">
      <c r="G112" s="161"/>
      <c r="H112" s="158"/>
      <c r="I112" s="19"/>
      <c r="J112" s="19"/>
      <c r="K112" s="98"/>
      <c r="L112" s="19"/>
      <c r="M112" s="19"/>
      <c r="N112" s="98"/>
      <c r="O112" s="19"/>
      <c r="P112" s="19"/>
      <c r="Q112" s="98"/>
      <c r="R112" s="19"/>
      <c r="S112" s="19"/>
      <c r="T112" s="98"/>
      <c r="U112" s="19"/>
      <c r="V112" s="19"/>
      <c r="W112" s="98"/>
      <c r="X112" s="19"/>
      <c r="Y112" s="19"/>
      <c r="Z112" s="98"/>
      <c r="AA112" s="98"/>
      <c r="AC112" s="161"/>
      <c r="AD112" s="158"/>
      <c r="AE112" s="19"/>
      <c r="AF112" s="19"/>
      <c r="AG112" s="98"/>
      <c r="AH112" s="19"/>
      <c r="AI112" s="19"/>
      <c r="AJ112" s="98"/>
      <c r="AK112" s="19"/>
      <c r="AL112" s="19"/>
      <c r="AM112" s="98"/>
      <c r="AN112" s="19"/>
      <c r="AO112" s="19"/>
      <c r="AP112" s="98"/>
      <c r="AQ112" s="19"/>
      <c r="AR112" s="19"/>
      <c r="AS112" s="98"/>
      <c r="AT112" s="19"/>
      <c r="AU112" s="19"/>
      <c r="AV112" s="98"/>
      <c r="AW112" s="98"/>
      <c r="AY112" s="161"/>
      <c r="AZ112" s="158"/>
      <c r="BA112" s="19"/>
      <c r="BB112" s="19"/>
      <c r="BC112" s="98"/>
      <c r="BD112" s="19"/>
      <c r="BE112" s="19"/>
      <c r="BF112" s="98"/>
      <c r="BG112" s="19"/>
      <c r="BH112" s="19"/>
      <c r="BI112" s="98"/>
      <c r="BJ112" s="19"/>
      <c r="BK112" s="19"/>
      <c r="BL112" s="98"/>
      <c r="BM112" s="19"/>
      <c r="BN112" s="19"/>
      <c r="BO112" s="98"/>
      <c r="BP112" s="19"/>
      <c r="BQ112" s="161"/>
      <c r="BR112" s="98"/>
      <c r="BS112" s="98"/>
      <c r="BU112" s="161"/>
      <c r="BV112" s="158"/>
      <c r="BW112" s="19"/>
      <c r="BX112" s="19"/>
      <c r="BY112" s="98"/>
      <c r="BZ112" s="19"/>
      <c r="CA112" s="19"/>
      <c r="CB112" s="98"/>
      <c r="CC112" s="19"/>
      <c r="CD112" s="19"/>
      <c r="CE112" s="98"/>
      <c r="CF112" s="19"/>
      <c r="CG112" s="19"/>
      <c r="CH112" s="98"/>
      <c r="CI112" s="19"/>
      <c r="CJ112" s="19"/>
      <c r="CK112" s="98"/>
      <c r="CL112" s="19"/>
      <c r="CM112" s="19"/>
      <c r="CN112" s="98"/>
      <c r="CO112" s="98"/>
      <c r="CQ112" s="161"/>
      <c r="CR112" s="158"/>
      <c r="CS112" s="19"/>
      <c r="CT112" s="19"/>
      <c r="CU112" s="98"/>
      <c r="CV112" s="19"/>
      <c r="CW112" s="19"/>
      <c r="CX112" s="98"/>
      <c r="CY112" s="19"/>
      <c r="CZ112" s="19"/>
      <c r="DA112" s="98"/>
      <c r="DB112" s="19"/>
      <c r="DC112" s="19"/>
      <c r="DD112" s="98"/>
      <c r="DE112" s="19"/>
      <c r="DF112" s="19"/>
      <c r="DG112" s="98"/>
      <c r="DH112" s="19"/>
      <c r="DI112" s="19"/>
      <c r="DJ112" s="98"/>
      <c r="DK112" s="98"/>
      <c r="DM112" s="161"/>
      <c r="DN112" s="158"/>
      <c r="DO112" s="19"/>
      <c r="DP112" s="19"/>
      <c r="DQ112" s="98"/>
      <c r="DR112" s="19"/>
      <c r="DS112" s="19"/>
      <c r="DT112" s="98"/>
      <c r="DU112" s="19"/>
      <c r="DV112" s="19"/>
      <c r="DW112" s="98"/>
      <c r="DX112" s="19"/>
      <c r="DY112" s="19"/>
      <c r="DZ112" s="98"/>
      <c r="EA112" s="19"/>
      <c r="EB112" s="19"/>
      <c r="EC112" s="98"/>
      <c r="ED112" s="19"/>
      <c r="EE112" s="19"/>
      <c r="EF112" s="98"/>
      <c r="EG112" s="98"/>
      <c r="EI112" s="161"/>
      <c r="EJ112" s="158"/>
      <c r="EK112" s="19"/>
      <c r="EL112" s="19"/>
      <c r="EM112" s="98"/>
      <c r="EN112" s="19"/>
      <c r="EO112" s="19"/>
      <c r="EP112" s="98"/>
      <c r="EQ112" s="19"/>
      <c r="ER112" s="19"/>
      <c r="ES112" s="98"/>
      <c r="ET112" s="19"/>
      <c r="EU112" s="19"/>
      <c r="EV112" s="98"/>
      <c r="EW112" s="19"/>
      <c r="EX112" s="19"/>
      <c r="EY112" s="98"/>
      <c r="EZ112" s="19"/>
      <c r="FA112" s="19"/>
      <c r="FB112" s="98"/>
      <c r="FC112" s="98"/>
      <c r="FE112" s="161"/>
      <c r="FF112" s="158"/>
      <c r="FG112" s="19"/>
      <c r="FH112" s="19"/>
      <c r="FI112" s="98"/>
      <c r="FJ112" s="19"/>
      <c r="FK112" s="19"/>
      <c r="FL112" s="98"/>
      <c r="FM112" s="19"/>
      <c r="FN112" s="19"/>
      <c r="FO112" s="98"/>
      <c r="FP112" s="19"/>
      <c r="FQ112" s="19"/>
      <c r="FR112" s="98"/>
      <c r="FS112" s="19"/>
      <c r="FT112" s="19"/>
      <c r="FU112" s="98"/>
      <c r="FV112" s="19"/>
      <c r="FW112" s="19"/>
      <c r="FX112" s="98"/>
      <c r="GA112" s="161"/>
      <c r="GB112" s="158"/>
      <c r="GC112" s="19"/>
      <c r="GD112" s="19"/>
      <c r="GE112" s="98"/>
      <c r="GF112" s="19"/>
      <c r="GG112" s="19"/>
      <c r="GH112" s="98"/>
      <c r="GI112" s="19"/>
      <c r="GJ112" s="19"/>
      <c r="GK112" s="98"/>
      <c r="GL112" s="19"/>
      <c r="GM112" s="19"/>
      <c r="GN112" s="98"/>
      <c r="GO112" s="19"/>
      <c r="GP112" s="19"/>
      <c r="GQ112" s="98"/>
      <c r="GR112" s="19"/>
      <c r="GS112" s="19"/>
      <c r="GT112" s="98"/>
      <c r="GW112" s="161"/>
      <c r="GX112" s="158"/>
      <c r="GY112" s="19"/>
      <c r="GZ112" s="19"/>
      <c r="HA112" s="98"/>
      <c r="HB112" s="19"/>
      <c r="HC112" s="19"/>
      <c r="HD112" s="98"/>
      <c r="HE112" s="19"/>
      <c r="HF112" s="19"/>
      <c r="HG112" s="98"/>
      <c r="HH112" s="19"/>
      <c r="HI112" s="19"/>
      <c r="HJ112" s="98"/>
      <c r="HK112" s="19"/>
      <c r="HL112" s="19"/>
      <c r="HM112" s="98"/>
      <c r="HN112" s="19"/>
      <c r="HO112" s="19"/>
      <c r="HP112" s="98"/>
      <c r="HS112" s="161"/>
      <c r="HT112" s="158"/>
      <c r="HU112" s="19"/>
      <c r="HV112" s="19"/>
      <c r="HW112" s="98"/>
      <c r="HX112" s="19"/>
      <c r="HY112" s="19"/>
      <c r="HZ112" s="98"/>
      <c r="IA112" s="19"/>
      <c r="IB112" s="19"/>
      <c r="IC112" s="98"/>
      <c r="ID112" s="19"/>
      <c r="IE112" s="19"/>
      <c r="IF112" s="98"/>
      <c r="IG112" s="19"/>
      <c r="IH112" s="19"/>
      <c r="II112" s="98"/>
      <c r="IJ112" s="19"/>
      <c r="IK112" s="19"/>
      <c r="IL112" s="98"/>
    </row>
    <row r="113" spans="7:246">
      <c r="G113" s="159"/>
      <c r="H113" s="160"/>
      <c r="I113" s="161"/>
      <c r="J113" s="161"/>
      <c r="K113" s="158"/>
      <c r="L113" s="161"/>
      <c r="M113" s="161"/>
      <c r="N113" s="158"/>
      <c r="O113" s="161"/>
      <c r="P113" s="161"/>
      <c r="Q113" s="158"/>
      <c r="R113" s="161"/>
      <c r="S113" s="161"/>
      <c r="T113" s="158"/>
      <c r="U113" s="161"/>
      <c r="V113" s="161"/>
      <c r="W113" s="158"/>
      <c r="X113" s="161"/>
      <c r="Y113" s="161"/>
      <c r="Z113" s="158"/>
      <c r="AA113" s="158"/>
      <c r="AC113" s="159"/>
      <c r="AD113" s="160"/>
      <c r="AE113" s="161"/>
      <c r="AF113" s="161"/>
      <c r="AG113" s="158"/>
      <c r="AH113" s="161"/>
      <c r="AI113" s="161"/>
      <c r="AJ113" s="158"/>
      <c r="AK113" s="161"/>
      <c r="AL113" s="161"/>
      <c r="AM113" s="158"/>
      <c r="AN113" s="161"/>
      <c r="AO113" s="161"/>
      <c r="AP113" s="158"/>
      <c r="AQ113" s="161"/>
      <c r="AR113" s="161"/>
      <c r="AS113" s="158"/>
      <c r="AT113" s="161"/>
      <c r="AU113" s="161"/>
      <c r="AV113" s="158"/>
      <c r="AW113" s="158"/>
      <c r="AY113" s="159"/>
      <c r="AZ113" s="160"/>
      <c r="BA113" s="161"/>
      <c r="BB113" s="161"/>
      <c r="BC113" s="158"/>
      <c r="BD113" s="161"/>
      <c r="BE113" s="161"/>
      <c r="BF113" s="158"/>
      <c r="BG113" s="161"/>
      <c r="BH113" s="161"/>
      <c r="BI113" s="158"/>
      <c r="BJ113" s="161"/>
      <c r="BK113" s="161"/>
      <c r="BL113" s="158"/>
      <c r="BM113" s="161"/>
      <c r="BN113" s="161"/>
      <c r="BO113" s="158"/>
      <c r="BP113" s="161"/>
      <c r="BQ113" s="159"/>
      <c r="BR113" s="158"/>
      <c r="BS113" s="158"/>
      <c r="BU113" s="159"/>
      <c r="BV113" s="160"/>
      <c r="BW113" s="161"/>
      <c r="BX113" s="161"/>
      <c r="BY113" s="158"/>
      <c r="BZ113" s="161"/>
      <c r="CA113" s="161"/>
      <c r="CB113" s="158"/>
      <c r="CC113" s="161"/>
      <c r="CD113" s="161"/>
      <c r="CE113" s="158"/>
      <c r="CF113" s="161"/>
      <c r="CG113" s="161"/>
      <c r="CH113" s="158"/>
      <c r="CI113" s="161"/>
      <c r="CJ113" s="161"/>
      <c r="CK113" s="158"/>
      <c r="CL113" s="161"/>
      <c r="CM113" s="161"/>
      <c r="CN113" s="158"/>
      <c r="CO113" s="158"/>
      <c r="CQ113" s="159"/>
      <c r="CR113" s="160"/>
      <c r="CS113" s="161"/>
      <c r="CT113" s="161"/>
      <c r="CU113" s="158"/>
      <c r="CV113" s="161"/>
      <c r="CW113" s="161"/>
      <c r="CX113" s="158"/>
      <c r="CY113" s="161"/>
      <c r="CZ113" s="161"/>
      <c r="DA113" s="158"/>
      <c r="DB113" s="161"/>
      <c r="DC113" s="161"/>
      <c r="DD113" s="158"/>
      <c r="DE113" s="161"/>
      <c r="DF113" s="161"/>
      <c r="DG113" s="158"/>
      <c r="DH113" s="161"/>
      <c r="DI113" s="161"/>
      <c r="DJ113" s="158"/>
      <c r="DK113" s="158"/>
      <c r="DM113" s="159"/>
      <c r="DN113" s="160"/>
      <c r="DO113" s="161"/>
      <c r="DP113" s="161"/>
      <c r="DQ113" s="158"/>
      <c r="DR113" s="161"/>
      <c r="DS113" s="161"/>
      <c r="DT113" s="158"/>
      <c r="DU113" s="161"/>
      <c r="DV113" s="161"/>
      <c r="DW113" s="158"/>
      <c r="DX113" s="161"/>
      <c r="DY113" s="161"/>
      <c r="DZ113" s="158"/>
      <c r="EA113" s="161"/>
      <c r="EB113" s="161"/>
      <c r="EC113" s="158"/>
      <c r="ED113" s="161"/>
      <c r="EE113" s="161"/>
      <c r="EF113" s="158"/>
      <c r="EG113" s="158"/>
      <c r="EI113" s="159"/>
      <c r="EJ113" s="160"/>
      <c r="EK113" s="161"/>
      <c r="EL113" s="161"/>
      <c r="EM113" s="158"/>
      <c r="EN113" s="161"/>
      <c r="EO113" s="161"/>
      <c r="EP113" s="158"/>
      <c r="EQ113" s="161"/>
      <c r="ER113" s="161"/>
      <c r="ES113" s="158"/>
      <c r="ET113" s="161"/>
      <c r="EU113" s="161"/>
      <c r="EV113" s="158"/>
      <c r="EW113" s="161"/>
      <c r="EX113" s="161"/>
      <c r="EY113" s="158"/>
      <c r="EZ113" s="161"/>
      <c r="FA113" s="161"/>
      <c r="FB113" s="158"/>
      <c r="FC113" s="158"/>
      <c r="FE113" s="159"/>
      <c r="FF113" s="160"/>
      <c r="FG113" s="161"/>
      <c r="FH113" s="161"/>
      <c r="FI113" s="158"/>
      <c r="FJ113" s="161"/>
      <c r="FK113" s="161"/>
      <c r="FL113" s="158"/>
      <c r="FM113" s="161"/>
      <c r="FN113" s="161"/>
      <c r="FO113" s="158"/>
      <c r="FP113" s="161"/>
      <c r="FQ113" s="161"/>
      <c r="FR113" s="158"/>
      <c r="FS113" s="161"/>
      <c r="FT113" s="161"/>
      <c r="FU113" s="158"/>
      <c r="FV113" s="161"/>
      <c r="FW113" s="161"/>
      <c r="FX113" s="158"/>
      <c r="GA113" s="159"/>
      <c r="GB113" s="160"/>
      <c r="GC113" s="161"/>
      <c r="GD113" s="161"/>
      <c r="GE113" s="158"/>
      <c r="GF113" s="161"/>
      <c r="GG113" s="161"/>
      <c r="GH113" s="158"/>
      <c r="GI113" s="161"/>
      <c r="GJ113" s="161"/>
      <c r="GK113" s="158"/>
      <c r="GL113" s="161"/>
      <c r="GM113" s="161"/>
      <c r="GN113" s="158"/>
      <c r="GO113" s="161"/>
      <c r="GP113" s="161"/>
      <c r="GQ113" s="158"/>
      <c r="GR113" s="161"/>
      <c r="GS113" s="161"/>
      <c r="GT113" s="158"/>
      <c r="GW113" s="159"/>
      <c r="GX113" s="160"/>
      <c r="GY113" s="161"/>
      <c r="GZ113" s="161"/>
      <c r="HA113" s="158"/>
      <c r="HB113" s="161"/>
      <c r="HC113" s="161"/>
      <c r="HD113" s="158"/>
      <c r="HE113" s="161"/>
      <c r="HF113" s="161"/>
      <c r="HG113" s="158"/>
      <c r="HH113" s="161"/>
      <c r="HI113" s="161"/>
      <c r="HJ113" s="158"/>
      <c r="HK113" s="161"/>
      <c r="HL113" s="161"/>
      <c r="HM113" s="158"/>
      <c r="HN113" s="161"/>
      <c r="HO113" s="161"/>
      <c r="HP113" s="158"/>
      <c r="HS113" s="159"/>
      <c r="HT113" s="160"/>
      <c r="HU113" s="161"/>
      <c r="HV113" s="161"/>
      <c r="HW113" s="158"/>
      <c r="HX113" s="161"/>
      <c r="HY113" s="161"/>
      <c r="HZ113" s="158"/>
      <c r="IA113" s="161"/>
      <c r="IB113" s="161"/>
      <c r="IC113" s="158"/>
      <c r="ID113" s="161"/>
      <c r="IE113" s="161"/>
      <c r="IF113" s="158"/>
      <c r="IG113" s="161"/>
      <c r="IH113" s="161"/>
      <c r="II113" s="158"/>
      <c r="IJ113" s="161"/>
      <c r="IK113" s="161"/>
      <c r="IL113" s="158"/>
    </row>
    <row r="114" spans="7:246">
      <c r="G114" s="161"/>
      <c r="H114" s="158"/>
      <c r="I114" s="19"/>
      <c r="J114" s="19"/>
      <c r="K114" s="98"/>
      <c r="L114" s="19"/>
      <c r="M114" s="19"/>
      <c r="N114" s="98"/>
      <c r="O114" s="19"/>
      <c r="P114" s="19"/>
      <c r="Q114" s="98"/>
      <c r="R114" s="19"/>
      <c r="S114" s="19"/>
      <c r="T114" s="98"/>
      <c r="U114" s="19"/>
      <c r="V114" s="19"/>
      <c r="W114" s="98"/>
      <c r="X114" s="19"/>
      <c r="Y114" s="19"/>
      <c r="Z114" s="98"/>
      <c r="AA114" s="98"/>
      <c r="AC114" s="161"/>
      <c r="AD114" s="158"/>
      <c r="AE114" s="19"/>
      <c r="AF114" s="19"/>
      <c r="AG114" s="98"/>
      <c r="AH114" s="19"/>
      <c r="AI114" s="19"/>
      <c r="AJ114" s="98"/>
      <c r="AK114" s="19"/>
      <c r="AL114" s="19"/>
      <c r="AM114" s="98"/>
      <c r="AN114" s="19"/>
      <c r="AO114" s="19"/>
      <c r="AP114" s="98"/>
      <c r="AQ114" s="19"/>
      <c r="AR114" s="19"/>
      <c r="AS114" s="98"/>
      <c r="AT114" s="19"/>
      <c r="AU114" s="19"/>
      <c r="AV114" s="98"/>
      <c r="AW114" s="98"/>
      <c r="AY114" s="161"/>
      <c r="AZ114" s="158"/>
      <c r="BA114" s="19"/>
      <c r="BB114" s="19"/>
      <c r="BC114" s="98"/>
      <c r="BD114" s="19"/>
      <c r="BE114" s="19"/>
      <c r="BF114" s="98"/>
      <c r="BG114" s="19"/>
      <c r="BH114" s="19"/>
      <c r="BI114" s="98"/>
      <c r="BJ114" s="19"/>
      <c r="BK114" s="19"/>
      <c r="BL114" s="98"/>
      <c r="BM114" s="19"/>
      <c r="BN114" s="19"/>
      <c r="BO114" s="98"/>
      <c r="BP114" s="19"/>
      <c r="BQ114" s="161"/>
      <c r="BR114" s="98"/>
      <c r="BS114" s="98"/>
      <c r="BU114" s="161"/>
      <c r="BV114" s="158"/>
      <c r="BW114" s="19"/>
      <c r="BX114" s="19"/>
      <c r="BY114" s="98"/>
      <c r="BZ114" s="19"/>
      <c r="CA114" s="19"/>
      <c r="CB114" s="98"/>
      <c r="CC114" s="19"/>
      <c r="CD114" s="19"/>
      <c r="CE114" s="98"/>
      <c r="CF114" s="19"/>
      <c r="CG114" s="19"/>
      <c r="CH114" s="98"/>
      <c r="CI114" s="19"/>
      <c r="CJ114" s="19"/>
      <c r="CK114" s="98"/>
      <c r="CL114" s="19"/>
      <c r="CM114" s="19"/>
      <c r="CN114" s="98"/>
      <c r="CO114" s="98"/>
      <c r="CQ114" s="161"/>
      <c r="CR114" s="158"/>
      <c r="CS114" s="19"/>
      <c r="CT114" s="19"/>
      <c r="CU114" s="98"/>
      <c r="CV114" s="19"/>
      <c r="CW114" s="19"/>
      <c r="CX114" s="98"/>
      <c r="CY114" s="19"/>
      <c r="CZ114" s="19"/>
      <c r="DA114" s="98"/>
      <c r="DB114" s="19"/>
      <c r="DC114" s="19"/>
      <c r="DD114" s="98"/>
      <c r="DE114" s="19"/>
      <c r="DF114" s="19"/>
      <c r="DG114" s="98"/>
      <c r="DH114" s="19"/>
      <c r="DI114" s="19"/>
      <c r="DJ114" s="98"/>
      <c r="DK114" s="98"/>
      <c r="DM114" s="161"/>
      <c r="DN114" s="158"/>
      <c r="DO114" s="19"/>
      <c r="DP114" s="19"/>
      <c r="DQ114" s="98"/>
      <c r="DR114" s="19"/>
      <c r="DS114" s="19"/>
      <c r="DT114" s="98"/>
      <c r="DU114" s="19"/>
      <c r="DV114" s="19"/>
      <c r="DW114" s="98"/>
      <c r="DX114" s="19"/>
      <c r="DY114" s="19"/>
      <c r="DZ114" s="98"/>
      <c r="EA114" s="19"/>
      <c r="EB114" s="19"/>
      <c r="EC114" s="98"/>
      <c r="ED114" s="19"/>
      <c r="EE114" s="19"/>
      <c r="EF114" s="98"/>
      <c r="EG114" s="98"/>
      <c r="EI114" s="161"/>
      <c r="EJ114" s="158"/>
      <c r="EK114" s="19"/>
      <c r="EL114" s="19"/>
      <c r="EM114" s="98"/>
      <c r="EN114" s="19"/>
      <c r="EO114" s="19"/>
      <c r="EP114" s="98"/>
      <c r="EQ114" s="19"/>
      <c r="ER114" s="19"/>
      <c r="ES114" s="98"/>
      <c r="ET114" s="19"/>
      <c r="EU114" s="19"/>
      <c r="EV114" s="98"/>
      <c r="EW114" s="19"/>
      <c r="EX114" s="19"/>
      <c r="EY114" s="98"/>
      <c r="EZ114" s="19"/>
      <c r="FA114" s="19"/>
      <c r="FB114" s="98"/>
      <c r="FC114" s="98"/>
      <c r="FE114" s="161"/>
      <c r="FF114" s="158"/>
      <c r="FG114" s="19"/>
      <c r="FH114" s="19"/>
      <c r="FI114" s="98"/>
      <c r="FJ114" s="19"/>
      <c r="FK114" s="19"/>
      <c r="FL114" s="98"/>
      <c r="FM114" s="19"/>
      <c r="FN114" s="19"/>
      <c r="FO114" s="98"/>
      <c r="FP114" s="19"/>
      <c r="FQ114" s="19"/>
      <c r="FR114" s="98"/>
      <c r="FS114" s="19"/>
      <c r="FT114" s="19"/>
      <c r="FU114" s="98"/>
      <c r="FV114" s="19"/>
      <c r="FW114" s="19"/>
      <c r="FX114" s="98"/>
      <c r="GA114" s="161"/>
      <c r="GB114" s="158"/>
      <c r="GC114" s="19"/>
      <c r="GD114" s="19"/>
      <c r="GE114" s="98"/>
      <c r="GF114" s="19"/>
      <c r="GG114" s="19"/>
      <c r="GH114" s="98"/>
      <c r="GI114" s="19"/>
      <c r="GJ114" s="19"/>
      <c r="GK114" s="98"/>
      <c r="GL114" s="19"/>
      <c r="GM114" s="19"/>
      <c r="GN114" s="98"/>
      <c r="GO114" s="19"/>
      <c r="GP114" s="19"/>
      <c r="GQ114" s="98"/>
      <c r="GR114" s="19"/>
      <c r="GS114" s="19"/>
      <c r="GT114" s="98"/>
      <c r="GW114" s="161"/>
      <c r="GX114" s="158"/>
      <c r="GY114" s="19"/>
      <c r="GZ114" s="19"/>
      <c r="HA114" s="98"/>
      <c r="HB114" s="19"/>
      <c r="HC114" s="19"/>
      <c r="HD114" s="98"/>
      <c r="HE114" s="19"/>
      <c r="HF114" s="19"/>
      <c r="HG114" s="98"/>
      <c r="HH114" s="19"/>
      <c r="HI114" s="19"/>
      <c r="HJ114" s="98"/>
      <c r="HK114" s="19"/>
      <c r="HL114" s="19"/>
      <c r="HM114" s="98"/>
      <c r="HN114" s="19"/>
      <c r="HO114" s="19"/>
      <c r="HP114" s="98"/>
      <c r="HS114" s="161"/>
      <c r="HT114" s="158"/>
      <c r="HU114" s="19"/>
      <c r="HV114" s="19"/>
      <c r="HW114" s="98"/>
      <c r="HX114" s="19"/>
      <c r="HY114" s="19"/>
      <c r="HZ114" s="98"/>
      <c r="IA114" s="19"/>
      <c r="IB114" s="19"/>
      <c r="IC114" s="98"/>
      <c r="ID114" s="19"/>
      <c r="IE114" s="19"/>
      <c r="IF114" s="98"/>
      <c r="IG114" s="19"/>
      <c r="IH114" s="19"/>
      <c r="II114" s="98"/>
      <c r="IJ114" s="19"/>
      <c r="IK114" s="19"/>
      <c r="IL114" s="98"/>
    </row>
    <row r="115" spans="7:246">
      <c r="G115" s="159"/>
      <c r="H115" s="160"/>
      <c r="I115" s="161"/>
      <c r="J115" s="161"/>
      <c r="K115" s="158"/>
      <c r="L115" s="161"/>
      <c r="M115" s="161"/>
      <c r="N115" s="158"/>
      <c r="O115" s="161"/>
      <c r="P115" s="161"/>
      <c r="Q115" s="158"/>
      <c r="R115" s="161"/>
      <c r="S115" s="161"/>
      <c r="T115" s="158"/>
      <c r="U115" s="161"/>
      <c r="V115" s="161"/>
      <c r="W115" s="158"/>
      <c r="X115" s="161"/>
      <c r="Y115" s="161"/>
      <c r="Z115" s="158"/>
      <c r="AA115" s="158"/>
      <c r="AC115" s="159"/>
      <c r="AD115" s="160"/>
      <c r="AE115" s="161"/>
      <c r="AF115" s="161"/>
      <c r="AG115" s="158"/>
      <c r="AH115" s="161"/>
      <c r="AI115" s="161"/>
      <c r="AJ115" s="158"/>
      <c r="AK115" s="161"/>
      <c r="AL115" s="161"/>
      <c r="AM115" s="158"/>
      <c r="AN115" s="161"/>
      <c r="AO115" s="161"/>
      <c r="AP115" s="158"/>
      <c r="AQ115" s="161"/>
      <c r="AR115" s="161"/>
      <c r="AS115" s="158"/>
      <c r="AT115" s="161"/>
      <c r="AU115" s="161"/>
      <c r="AV115" s="158"/>
      <c r="AW115" s="158"/>
      <c r="AY115" s="159"/>
      <c r="AZ115" s="160"/>
      <c r="BA115" s="161"/>
      <c r="BB115" s="161"/>
      <c r="BC115" s="158"/>
      <c r="BD115" s="161"/>
      <c r="BE115" s="161"/>
      <c r="BF115" s="158"/>
      <c r="BG115" s="161"/>
      <c r="BH115" s="161"/>
      <c r="BI115" s="158"/>
      <c r="BJ115" s="161"/>
      <c r="BK115" s="161"/>
      <c r="BL115" s="158"/>
      <c r="BM115" s="161"/>
      <c r="BN115" s="161"/>
      <c r="BO115" s="158"/>
      <c r="BP115" s="161"/>
      <c r="BQ115" s="159"/>
      <c r="BR115" s="158"/>
      <c r="BS115" s="158"/>
      <c r="BU115" s="159"/>
      <c r="BV115" s="160"/>
      <c r="BW115" s="161"/>
      <c r="BX115" s="161"/>
      <c r="BY115" s="158"/>
      <c r="BZ115" s="161"/>
      <c r="CA115" s="161"/>
      <c r="CB115" s="158"/>
      <c r="CC115" s="161"/>
      <c r="CD115" s="161"/>
      <c r="CE115" s="158"/>
      <c r="CF115" s="161"/>
      <c r="CG115" s="161"/>
      <c r="CH115" s="158"/>
      <c r="CI115" s="161"/>
      <c r="CJ115" s="161"/>
      <c r="CK115" s="158"/>
      <c r="CL115" s="161"/>
      <c r="CM115" s="161"/>
      <c r="CN115" s="158"/>
      <c r="CO115" s="158"/>
      <c r="CQ115" s="159"/>
      <c r="CR115" s="160"/>
      <c r="CS115" s="161"/>
      <c r="CT115" s="161"/>
      <c r="CU115" s="158"/>
      <c r="CV115" s="161"/>
      <c r="CW115" s="161"/>
      <c r="CX115" s="158"/>
      <c r="CY115" s="161"/>
      <c r="CZ115" s="161"/>
      <c r="DA115" s="158"/>
      <c r="DB115" s="161"/>
      <c r="DC115" s="161"/>
      <c r="DD115" s="158"/>
      <c r="DE115" s="161"/>
      <c r="DF115" s="161"/>
      <c r="DG115" s="158"/>
      <c r="DH115" s="161"/>
      <c r="DI115" s="161"/>
      <c r="DJ115" s="158"/>
      <c r="DK115" s="158"/>
      <c r="DM115" s="159"/>
      <c r="DN115" s="160"/>
      <c r="DO115" s="161"/>
      <c r="DP115" s="161"/>
      <c r="DQ115" s="158"/>
      <c r="DR115" s="161"/>
      <c r="DS115" s="161"/>
      <c r="DT115" s="158"/>
      <c r="DU115" s="161"/>
      <c r="DV115" s="161"/>
      <c r="DW115" s="158"/>
      <c r="DX115" s="161"/>
      <c r="DY115" s="161"/>
      <c r="DZ115" s="158"/>
      <c r="EA115" s="161"/>
      <c r="EB115" s="161"/>
      <c r="EC115" s="158"/>
      <c r="ED115" s="161"/>
      <c r="EE115" s="161"/>
      <c r="EF115" s="158"/>
      <c r="EG115" s="158"/>
      <c r="EI115" s="159"/>
      <c r="EJ115" s="160"/>
      <c r="EK115" s="161"/>
      <c r="EL115" s="161"/>
      <c r="EM115" s="158"/>
      <c r="EN115" s="161"/>
      <c r="EO115" s="161"/>
      <c r="EP115" s="158"/>
      <c r="EQ115" s="161"/>
      <c r="ER115" s="161"/>
      <c r="ES115" s="158"/>
      <c r="ET115" s="161"/>
      <c r="EU115" s="161"/>
      <c r="EV115" s="158"/>
      <c r="EW115" s="161"/>
      <c r="EX115" s="161"/>
      <c r="EY115" s="158"/>
      <c r="EZ115" s="161"/>
      <c r="FA115" s="161"/>
      <c r="FB115" s="158"/>
      <c r="FC115" s="158"/>
      <c r="FE115" s="159"/>
      <c r="FF115" s="160"/>
      <c r="FG115" s="161"/>
      <c r="FH115" s="161"/>
      <c r="FI115" s="158"/>
      <c r="FJ115" s="161"/>
      <c r="FK115" s="161"/>
      <c r="FL115" s="158"/>
      <c r="FM115" s="161"/>
      <c r="FN115" s="161"/>
      <c r="FO115" s="158"/>
      <c r="FP115" s="161"/>
      <c r="FQ115" s="161"/>
      <c r="FR115" s="158"/>
      <c r="FS115" s="161"/>
      <c r="FT115" s="161"/>
      <c r="FU115" s="158"/>
      <c r="FV115" s="161"/>
      <c r="FW115" s="161"/>
      <c r="FX115" s="158"/>
      <c r="GA115" s="159"/>
      <c r="GB115" s="160"/>
      <c r="GC115" s="161"/>
      <c r="GD115" s="161"/>
      <c r="GE115" s="158"/>
      <c r="GF115" s="161"/>
      <c r="GG115" s="161"/>
      <c r="GH115" s="158"/>
      <c r="GI115" s="161"/>
      <c r="GJ115" s="161"/>
      <c r="GK115" s="158"/>
      <c r="GL115" s="161"/>
      <c r="GM115" s="161"/>
      <c r="GN115" s="158"/>
      <c r="GO115" s="161"/>
      <c r="GP115" s="161"/>
      <c r="GQ115" s="158"/>
      <c r="GR115" s="161"/>
      <c r="GS115" s="161"/>
      <c r="GT115" s="158"/>
      <c r="GW115" s="159"/>
      <c r="GX115" s="160"/>
      <c r="GY115" s="161"/>
      <c r="GZ115" s="161"/>
      <c r="HA115" s="158"/>
      <c r="HB115" s="161"/>
      <c r="HC115" s="161"/>
      <c r="HD115" s="158"/>
      <c r="HE115" s="161"/>
      <c r="HF115" s="161"/>
      <c r="HG115" s="158"/>
      <c r="HH115" s="161"/>
      <c r="HI115" s="161"/>
      <c r="HJ115" s="158"/>
      <c r="HK115" s="161"/>
      <c r="HL115" s="161"/>
      <c r="HM115" s="158"/>
      <c r="HN115" s="161"/>
      <c r="HO115" s="161"/>
      <c r="HP115" s="158"/>
      <c r="HS115" s="159"/>
      <c r="HT115" s="160"/>
      <c r="HU115" s="161"/>
      <c r="HV115" s="161"/>
      <c r="HW115" s="158"/>
      <c r="HX115" s="161"/>
      <c r="HY115" s="161"/>
      <c r="HZ115" s="158"/>
      <c r="IA115" s="161"/>
      <c r="IB115" s="161"/>
      <c r="IC115" s="158"/>
      <c r="ID115" s="161"/>
      <c r="IE115" s="161"/>
      <c r="IF115" s="158"/>
      <c r="IG115" s="161"/>
      <c r="IH115" s="161"/>
      <c r="II115" s="158"/>
      <c r="IJ115" s="161"/>
      <c r="IK115" s="161"/>
      <c r="IL115" s="158"/>
    </row>
    <row r="116" spans="7:246">
      <c r="G116" s="161"/>
      <c r="H116" s="158"/>
      <c r="I116" s="19"/>
      <c r="J116" s="19"/>
      <c r="K116" s="98"/>
      <c r="L116" s="19"/>
      <c r="M116" s="19"/>
      <c r="N116" s="98"/>
      <c r="O116" s="19"/>
      <c r="P116" s="19"/>
      <c r="Q116" s="98"/>
      <c r="R116" s="19"/>
      <c r="S116" s="19"/>
      <c r="T116" s="98"/>
      <c r="U116" s="19"/>
      <c r="V116" s="19"/>
      <c r="W116" s="98"/>
      <c r="X116" s="19"/>
      <c r="Y116" s="19"/>
      <c r="Z116" s="98"/>
      <c r="AA116" s="98"/>
      <c r="AC116" s="161"/>
      <c r="AD116" s="158"/>
      <c r="AE116" s="19"/>
      <c r="AF116" s="19"/>
      <c r="AG116" s="98"/>
      <c r="AH116" s="19"/>
      <c r="AI116" s="19"/>
      <c r="AJ116" s="98"/>
      <c r="AK116" s="19"/>
      <c r="AL116" s="19"/>
      <c r="AM116" s="98"/>
      <c r="AN116" s="19"/>
      <c r="AO116" s="19"/>
      <c r="AP116" s="98"/>
      <c r="AQ116" s="19"/>
      <c r="AR116" s="19"/>
      <c r="AS116" s="98"/>
      <c r="AT116" s="19"/>
      <c r="AU116" s="19"/>
      <c r="AV116" s="98"/>
      <c r="AW116" s="98"/>
      <c r="AY116" s="161"/>
      <c r="AZ116" s="158"/>
      <c r="BA116" s="19"/>
      <c r="BB116" s="19"/>
      <c r="BC116" s="98"/>
      <c r="BD116" s="19"/>
      <c r="BE116" s="19"/>
      <c r="BF116" s="98"/>
      <c r="BG116" s="19"/>
      <c r="BH116" s="19"/>
      <c r="BI116" s="98"/>
      <c r="BJ116" s="19"/>
      <c r="BK116" s="19"/>
      <c r="BL116" s="98"/>
      <c r="BM116" s="19"/>
      <c r="BN116" s="19"/>
      <c r="BO116" s="98"/>
      <c r="BP116" s="19"/>
      <c r="BQ116" s="161"/>
      <c r="BR116" s="98"/>
      <c r="BS116" s="98"/>
      <c r="BU116" s="161"/>
      <c r="BV116" s="158"/>
      <c r="BW116" s="19"/>
      <c r="BX116" s="19"/>
      <c r="BY116" s="98"/>
      <c r="BZ116" s="19"/>
      <c r="CA116" s="19"/>
      <c r="CB116" s="98"/>
      <c r="CC116" s="19"/>
      <c r="CD116" s="19"/>
      <c r="CE116" s="98"/>
      <c r="CF116" s="19"/>
      <c r="CG116" s="19"/>
      <c r="CH116" s="98"/>
      <c r="CI116" s="19"/>
      <c r="CJ116" s="19"/>
      <c r="CK116" s="98"/>
      <c r="CL116" s="19"/>
      <c r="CM116" s="19"/>
      <c r="CN116" s="98"/>
      <c r="CO116" s="98"/>
      <c r="CQ116" s="161"/>
      <c r="CR116" s="158"/>
      <c r="CS116" s="19"/>
      <c r="CT116" s="19"/>
      <c r="CU116" s="98"/>
      <c r="CV116" s="19"/>
      <c r="CW116" s="19"/>
      <c r="CX116" s="98"/>
      <c r="CY116" s="19"/>
      <c r="CZ116" s="19"/>
      <c r="DA116" s="98"/>
      <c r="DB116" s="19"/>
      <c r="DC116" s="19"/>
      <c r="DD116" s="98"/>
      <c r="DE116" s="19"/>
      <c r="DF116" s="19"/>
      <c r="DG116" s="98"/>
      <c r="DH116" s="19"/>
      <c r="DI116" s="19"/>
      <c r="DJ116" s="98"/>
      <c r="DK116" s="98"/>
      <c r="DM116" s="161"/>
      <c r="DN116" s="158"/>
      <c r="DO116" s="19"/>
      <c r="DP116" s="19"/>
      <c r="DQ116" s="98"/>
      <c r="DR116" s="19"/>
      <c r="DS116" s="19"/>
      <c r="DT116" s="98"/>
      <c r="DU116" s="19"/>
      <c r="DV116" s="19"/>
      <c r="DW116" s="98"/>
      <c r="DX116" s="19"/>
      <c r="DY116" s="19"/>
      <c r="DZ116" s="98"/>
      <c r="EA116" s="19"/>
      <c r="EB116" s="19"/>
      <c r="EC116" s="98"/>
      <c r="ED116" s="19"/>
      <c r="EE116" s="19"/>
      <c r="EF116" s="98"/>
      <c r="EG116" s="98"/>
      <c r="EI116" s="161"/>
      <c r="EJ116" s="158"/>
      <c r="EK116" s="19"/>
      <c r="EL116" s="19"/>
      <c r="EM116" s="98"/>
      <c r="EN116" s="19"/>
      <c r="EO116" s="19"/>
      <c r="EP116" s="98"/>
      <c r="EQ116" s="19"/>
      <c r="ER116" s="19"/>
      <c r="ES116" s="98"/>
      <c r="ET116" s="19"/>
      <c r="EU116" s="19"/>
      <c r="EV116" s="98"/>
      <c r="EW116" s="19"/>
      <c r="EX116" s="19"/>
      <c r="EY116" s="98"/>
      <c r="EZ116" s="19"/>
      <c r="FA116" s="19"/>
      <c r="FB116" s="98"/>
      <c r="FC116" s="98"/>
      <c r="FE116" s="161"/>
      <c r="FF116" s="158"/>
      <c r="FG116" s="19"/>
      <c r="FH116" s="19"/>
      <c r="FI116" s="98"/>
      <c r="FJ116" s="19"/>
      <c r="FK116" s="19"/>
      <c r="FL116" s="98"/>
      <c r="FM116" s="19"/>
      <c r="FN116" s="19"/>
      <c r="FO116" s="98"/>
      <c r="FP116" s="19"/>
      <c r="FQ116" s="19"/>
      <c r="FR116" s="98"/>
      <c r="FS116" s="19"/>
      <c r="FT116" s="19"/>
      <c r="FU116" s="98"/>
      <c r="FV116" s="19"/>
      <c r="FW116" s="19"/>
      <c r="FX116" s="98"/>
      <c r="GA116" s="161"/>
      <c r="GB116" s="158"/>
      <c r="GC116" s="19"/>
      <c r="GD116" s="19"/>
      <c r="GE116" s="98"/>
      <c r="GF116" s="19"/>
      <c r="GG116" s="19"/>
      <c r="GH116" s="98"/>
      <c r="GI116" s="19"/>
      <c r="GJ116" s="19"/>
      <c r="GK116" s="98"/>
      <c r="GL116" s="19"/>
      <c r="GM116" s="19"/>
      <c r="GN116" s="98"/>
      <c r="GO116" s="19"/>
      <c r="GP116" s="19"/>
      <c r="GQ116" s="98"/>
      <c r="GR116" s="19"/>
      <c r="GS116" s="19"/>
      <c r="GT116" s="98"/>
      <c r="GW116" s="161"/>
      <c r="GX116" s="158"/>
      <c r="GY116" s="19"/>
      <c r="GZ116" s="19"/>
      <c r="HA116" s="98"/>
      <c r="HB116" s="19"/>
      <c r="HC116" s="19"/>
      <c r="HD116" s="98"/>
      <c r="HE116" s="19"/>
      <c r="HF116" s="19"/>
      <c r="HG116" s="98"/>
      <c r="HH116" s="19"/>
      <c r="HI116" s="19"/>
      <c r="HJ116" s="98"/>
      <c r="HK116" s="19"/>
      <c r="HL116" s="19"/>
      <c r="HM116" s="98"/>
      <c r="HN116" s="19"/>
      <c r="HO116" s="19"/>
      <c r="HP116" s="98"/>
      <c r="HS116" s="161"/>
      <c r="HT116" s="158"/>
      <c r="HU116" s="19"/>
      <c r="HV116" s="19"/>
      <c r="HW116" s="98"/>
      <c r="HX116" s="19"/>
      <c r="HY116" s="19"/>
      <c r="HZ116" s="98"/>
      <c r="IA116" s="19"/>
      <c r="IB116" s="19"/>
      <c r="IC116" s="98"/>
      <c r="ID116" s="19"/>
      <c r="IE116" s="19"/>
      <c r="IF116" s="98"/>
      <c r="IG116" s="19"/>
      <c r="IH116" s="19"/>
      <c r="II116" s="98"/>
      <c r="IJ116" s="19"/>
      <c r="IK116" s="19"/>
      <c r="IL116" s="98"/>
    </row>
    <row r="117" spans="7:246">
      <c r="G117" s="159"/>
      <c r="H117" s="160"/>
      <c r="I117" s="161"/>
      <c r="J117" s="161"/>
      <c r="K117" s="158"/>
      <c r="L117" s="161"/>
      <c r="M117" s="161"/>
      <c r="N117" s="158"/>
      <c r="O117" s="161"/>
      <c r="P117" s="161"/>
      <c r="Q117" s="158"/>
      <c r="R117" s="161"/>
      <c r="S117" s="161"/>
      <c r="T117" s="158"/>
      <c r="U117" s="161"/>
      <c r="V117" s="161"/>
      <c r="W117" s="158"/>
      <c r="X117" s="161"/>
      <c r="Y117" s="161"/>
      <c r="Z117" s="158"/>
      <c r="AA117" s="158"/>
      <c r="AC117" s="159"/>
      <c r="AD117" s="160"/>
      <c r="AE117" s="161"/>
      <c r="AF117" s="161"/>
      <c r="AG117" s="158"/>
      <c r="AH117" s="161"/>
      <c r="AI117" s="161"/>
      <c r="AJ117" s="158"/>
      <c r="AK117" s="161"/>
      <c r="AL117" s="161"/>
      <c r="AM117" s="158"/>
      <c r="AN117" s="161"/>
      <c r="AO117" s="161"/>
      <c r="AP117" s="158"/>
      <c r="AQ117" s="161"/>
      <c r="AR117" s="161"/>
      <c r="AS117" s="158"/>
      <c r="AT117" s="161"/>
      <c r="AU117" s="161"/>
      <c r="AV117" s="158"/>
      <c r="AW117" s="158"/>
      <c r="AY117" s="159"/>
      <c r="AZ117" s="160"/>
      <c r="BA117" s="161"/>
      <c r="BB117" s="161"/>
      <c r="BC117" s="158"/>
      <c r="BD117" s="161"/>
      <c r="BE117" s="161"/>
      <c r="BF117" s="158"/>
      <c r="BG117" s="161"/>
      <c r="BH117" s="161"/>
      <c r="BI117" s="158"/>
      <c r="BJ117" s="161"/>
      <c r="BK117" s="161"/>
      <c r="BL117" s="158"/>
      <c r="BM117" s="161"/>
      <c r="BN117" s="161"/>
      <c r="BO117" s="158"/>
      <c r="BP117" s="161"/>
      <c r="BQ117" s="159"/>
      <c r="BR117" s="158"/>
      <c r="BS117" s="158"/>
      <c r="BU117" s="159"/>
      <c r="BV117" s="160"/>
      <c r="BW117" s="161"/>
      <c r="BX117" s="161"/>
      <c r="BY117" s="158"/>
      <c r="BZ117" s="161"/>
      <c r="CA117" s="161"/>
      <c r="CB117" s="158"/>
      <c r="CC117" s="161"/>
      <c r="CD117" s="161"/>
      <c r="CE117" s="158"/>
      <c r="CF117" s="161"/>
      <c r="CG117" s="161"/>
      <c r="CH117" s="158"/>
      <c r="CI117" s="161"/>
      <c r="CJ117" s="161"/>
      <c r="CK117" s="158"/>
      <c r="CL117" s="161"/>
      <c r="CM117" s="161"/>
      <c r="CN117" s="158"/>
      <c r="CO117" s="158"/>
      <c r="CQ117" s="159"/>
      <c r="CR117" s="160"/>
      <c r="CS117" s="161"/>
      <c r="CT117" s="161"/>
      <c r="CU117" s="158"/>
      <c r="CV117" s="161"/>
      <c r="CW117" s="161"/>
      <c r="CX117" s="158"/>
      <c r="CY117" s="161"/>
      <c r="CZ117" s="161"/>
      <c r="DA117" s="158"/>
      <c r="DB117" s="161"/>
      <c r="DC117" s="161"/>
      <c r="DD117" s="158"/>
      <c r="DE117" s="161"/>
      <c r="DF117" s="161"/>
      <c r="DG117" s="158"/>
      <c r="DH117" s="161"/>
      <c r="DI117" s="161"/>
      <c r="DJ117" s="158"/>
      <c r="DK117" s="158"/>
      <c r="DM117" s="159"/>
      <c r="DN117" s="160"/>
      <c r="DO117" s="161"/>
      <c r="DP117" s="161"/>
      <c r="DQ117" s="158"/>
      <c r="DR117" s="161"/>
      <c r="DS117" s="161"/>
      <c r="DT117" s="158"/>
      <c r="DU117" s="161"/>
      <c r="DV117" s="161"/>
      <c r="DW117" s="158"/>
      <c r="DX117" s="161"/>
      <c r="DY117" s="161"/>
      <c r="DZ117" s="158"/>
      <c r="EA117" s="161"/>
      <c r="EB117" s="161"/>
      <c r="EC117" s="158"/>
      <c r="ED117" s="161"/>
      <c r="EE117" s="161"/>
      <c r="EF117" s="158"/>
      <c r="EG117" s="158"/>
      <c r="EI117" s="159"/>
      <c r="EJ117" s="160"/>
      <c r="EK117" s="161"/>
      <c r="EL117" s="161"/>
      <c r="EM117" s="158"/>
      <c r="EN117" s="161"/>
      <c r="EO117" s="161"/>
      <c r="EP117" s="158"/>
      <c r="EQ117" s="161"/>
      <c r="ER117" s="161"/>
      <c r="ES117" s="158"/>
      <c r="ET117" s="161"/>
      <c r="EU117" s="161"/>
      <c r="EV117" s="158"/>
      <c r="EW117" s="161"/>
      <c r="EX117" s="161"/>
      <c r="EY117" s="158"/>
      <c r="EZ117" s="161"/>
      <c r="FA117" s="161"/>
      <c r="FB117" s="158"/>
      <c r="FC117" s="158"/>
      <c r="FE117" s="159"/>
      <c r="FF117" s="160"/>
      <c r="FG117" s="161"/>
      <c r="FH117" s="161"/>
      <c r="FI117" s="158"/>
      <c r="FJ117" s="161"/>
      <c r="FK117" s="161"/>
      <c r="FL117" s="158"/>
      <c r="FM117" s="161"/>
      <c r="FN117" s="161"/>
      <c r="FO117" s="158"/>
      <c r="FP117" s="161"/>
      <c r="FQ117" s="161"/>
      <c r="FR117" s="158"/>
      <c r="FS117" s="161"/>
      <c r="FT117" s="161"/>
      <c r="FU117" s="158"/>
      <c r="FV117" s="161"/>
      <c r="FW117" s="161"/>
      <c r="FX117" s="158"/>
      <c r="GA117" s="159"/>
      <c r="GB117" s="160"/>
      <c r="GC117" s="161"/>
      <c r="GD117" s="161"/>
      <c r="GE117" s="158"/>
      <c r="GF117" s="161"/>
      <c r="GG117" s="161"/>
      <c r="GH117" s="158"/>
      <c r="GI117" s="161"/>
      <c r="GJ117" s="161"/>
      <c r="GK117" s="158"/>
      <c r="GL117" s="161"/>
      <c r="GM117" s="161"/>
      <c r="GN117" s="158"/>
      <c r="GO117" s="161"/>
      <c r="GP117" s="161"/>
      <c r="GQ117" s="158"/>
      <c r="GR117" s="161"/>
      <c r="GS117" s="161"/>
      <c r="GT117" s="158"/>
      <c r="GW117" s="159"/>
      <c r="GX117" s="160"/>
      <c r="GY117" s="161"/>
      <c r="GZ117" s="161"/>
      <c r="HA117" s="158"/>
      <c r="HB117" s="161"/>
      <c r="HC117" s="161"/>
      <c r="HD117" s="158"/>
      <c r="HE117" s="161"/>
      <c r="HF117" s="161"/>
      <c r="HG117" s="158"/>
      <c r="HH117" s="161"/>
      <c r="HI117" s="161"/>
      <c r="HJ117" s="158"/>
      <c r="HK117" s="161"/>
      <c r="HL117" s="161"/>
      <c r="HM117" s="158"/>
      <c r="HN117" s="161"/>
      <c r="HO117" s="161"/>
      <c r="HP117" s="158"/>
      <c r="HS117" s="159"/>
      <c r="HT117" s="160"/>
      <c r="HU117" s="161"/>
      <c r="HV117" s="161"/>
      <c r="HW117" s="158"/>
      <c r="HX117" s="161"/>
      <c r="HY117" s="161"/>
      <c r="HZ117" s="158"/>
      <c r="IA117" s="161"/>
      <c r="IB117" s="161"/>
      <c r="IC117" s="158"/>
      <c r="ID117" s="161"/>
      <c r="IE117" s="161"/>
      <c r="IF117" s="158"/>
      <c r="IG117" s="161"/>
      <c r="IH117" s="161"/>
      <c r="II117" s="158"/>
      <c r="IJ117" s="161"/>
      <c r="IK117" s="161"/>
      <c r="IL117" s="158"/>
    </row>
    <row r="118" spans="7:246">
      <c r="G118" s="161"/>
      <c r="H118" s="158"/>
      <c r="I118" s="19"/>
      <c r="J118" s="19"/>
      <c r="K118" s="98"/>
      <c r="L118" s="19"/>
      <c r="M118" s="19"/>
      <c r="N118" s="98"/>
      <c r="O118" s="19"/>
      <c r="P118" s="19"/>
      <c r="Q118" s="98"/>
      <c r="R118" s="19"/>
      <c r="S118" s="19"/>
      <c r="T118" s="98"/>
      <c r="U118" s="19"/>
      <c r="V118" s="19"/>
      <c r="W118" s="98"/>
      <c r="X118" s="19"/>
      <c r="Y118" s="19"/>
      <c r="Z118" s="98"/>
      <c r="AA118" s="98"/>
      <c r="AC118" s="161"/>
      <c r="AD118" s="158"/>
      <c r="AE118" s="19"/>
      <c r="AF118" s="19"/>
      <c r="AG118" s="98"/>
      <c r="AH118" s="19"/>
      <c r="AI118" s="19"/>
      <c r="AJ118" s="98"/>
      <c r="AK118" s="19"/>
      <c r="AL118" s="19"/>
      <c r="AM118" s="98"/>
      <c r="AN118" s="19"/>
      <c r="AO118" s="19"/>
      <c r="AP118" s="98"/>
      <c r="AQ118" s="19"/>
      <c r="AR118" s="19"/>
      <c r="AS118" s="98"/>
      <c r="AT118" s="19"/>
      <c r="AU118" s="19"/>
      <c r="AV118" s="98"/>
      <c r="AW118" s="98"/>
      <c r="AY118" s="161"/>
      <c r="AZ118" s="158"/>
      <c r="BA118" s="19"/>
      <c r="BB118" s="19"/>
      <c r="BC118" s="98"/>
      <c r="BD118" s="19"/>
      <c r="BE118" s="19"/>
      <c r="BF118" s="98"/>
      <c r="BG118" s="19"/>
      <c r="BH118" s="19"/>
      <c r="BI118" s="98"/>
      <c r="BJ118" s="19"/>
      <c r="BK118" s="19"/>
      <c r="BL118" s="98"/>
      <c r="BM118" s="19"/>
      <c r="BN118" s="19"/>
      <c r="BO118" s="98"/>
      <c r="BP118" s="19"/>
      <c r="BQ118" s="161"/>
      <c r="BR118" s="98"/>
      <c r="BS118" s="98"/>
      <c r="BU118" s="161"/>
      <c r="BV118" s="158"/>
      <c r="BW118" s="19"/>
      <c r="BX118" s="19"/>
      <c r="BY118" s="98"/>
      <c r="BZ118" s="19"/>
      <c r="CA118" s="19"/>
      <c r="CB118" s="98"/>
      <c r="CC118" s="19"/>
      <c r="CD118" s="19"/>
      <c r="CE118" s="98"/>
      <c r="CF118" s="19"/>
      <c r="CG118" s="19"/>
      <c r="CH118" s="98"/>
      <c r="CI118" s="19"/>
      <c r="CJ118" s="19"/>
      <c r="CK118" s="98"/>
      <c r="CL118" s="19"/>
      <c r="CM118" s="19"/>
      <c r="CN118" s="98"/>
      <c r="CO118" s="98"/>
      <c r="CQ118" s="161"/>
      <c r="CR118" s="158"/>
      <c r="CS118" s="19"/>
      <c r="CT118" s="19"/>
      <c r="CU118" s="98"/>
      <c r="CV118" s="19"/>
      <c r="CW118" s="19"/>
      <c r="CX118" s="98"/>
      <c r="CY118" s="19"/>
      <c r="CZ118" s="19"/>
      <c r="DA118" s="98"/>
      <c r="DB118" s="19"/>
      <c r="DC118" s="19"/>
      <c r="DD118" s="98"/>
      <c r="DE118" s="19"/>
      <c r="DF118" s="19"/>
      <c r="DG118" s="98"/>
      <c r="DH118" s="19"/>
      <c r="DI118" s="19"/>
      <c r="DJ118" s="98"/>
      <c r="DK118" s="98"/>
      <c r="DM118" s="161"/>
      <c r="DN118" s="158"/>
      <c r="DO118" s="19"/>
      <c r="DP118" s="19"/>
      <c r="DQ118" s="98"/>
      <c r="DR118" s="19"/>
      <c r="DS118" s="19"/>
      <c r="DT118" s="98"/>
      <c r="DU118" s="19"/>
      <c r="DV118" s="19"/>
      <c r="DW118" s="98"/>
      <c r="DX118" s="19"/>
      <c r="DY118" s="19"/>
      <c r="DZ118" s="98"/>
      <c r="EA118" s="19"/>
      <c r="EB118" s="19"/>
      <c r="EC118" s="98"/>
      <c r="ED118" s="19"/>
      <c r="EE118" s="19"/>
      <c r="EF118" s="98"/>
      <c r="EG118" s="98"/>
      <c r="EI118" s="161"/>
      <c r="EJ118" s="158"/>
      <c r="EK118" s="19"/>
      <c r="EL118" s="19"/>
      <c r="EM118" s="98"/>
      <c r="EN118" s="19"/>
      <c r="EO118" s="19"/>
      <c r="EP118" s="98"/>
      <c r="EQ118" s="19"/>
      <c r="ER118" s="19"/>
      <c r="ES118" s="98"/>
      <c r="ET118" s="19"/>
      <c r="EU118" s="19"/>
      <c r="EV118" s="98"/>
      <c r="EW118" s="19"/>
      <c r="EX118" s="19"/>
      <c r="EY118" s="98"/>
      <c r="EZ118" s="19"/>
      <c r="FA118" s="19"/>
      <c r="FB118" s="98"/>
      <c r="FC118" s="98"/>
      <c r="FE118" s="161"/>
      <c r="FF118" s="158"/>
      <c r="FG118" s="19"/>
      <c r="FH118" s="19"/>
      <c r="FI118" s="98"/>
      <c r="FJ118" s="19"/>
      <c r="FK118" s="19"/>
      <c r="FL118" s="98"/>
      <c r="FM118" s="19"/>
      <c r="FN118" s="19"/>
      <c r="FO118" s="98"/>
      <c r="FP118" s="19"/>
      <c r="FQ118" s="19"/>
      <c r="FR118" s="98"/>
      <c r="FS118" s="19"/>
      <c r="FT118" s="19"/>
      <c r="FU118" s="98"/>
      <c r="FV118" s="19"/>
      <c r="FW118" s="19"/>
      <c r="FX118" s="98"/>
      <c r="GA118" s="161"/>
      <c r="GB118" s="158"/>
      <c r="GC118" s="19"/>
      <c r="GD118" s="19"/>
      <c r="GE118" s="98"/>
      <c r="GF118" s="19"/>
      <c r="GG118" s="19"/>
      <c r="GH118" s="98"/>
      <c r="GI118" s="19"/>
      <c r="GJ118" s="19"/>
      <c r="GK118" s="98"/>
      <c r="GL118" s="19"/>
      <c r="GM118" s="19"/>
      <c r="GN118" s="98"/>
      <c r="GO118" s="19"/>
      <c r="GP118" s="19"/>
      <c r="GQ118" s="98"/>
      <c r="GR118" s="19"/>
      <c r="GS118" s="19"/>
      <c r="GT118" s="98"/>
      <c r="GW118" s="161"/>
      <c r="GX118" s="158"/>
      <c r="GY118" s="19"/>
      <c r="GZ118" s="19"/>
      <c r="HA118" s="98"/>
      <c r="HB118" s="19"/>
      <c r="HC118" s="19"/>
      <c r="HD118" s="98"/>
      <c r="HE118" s="19"/>
      <c r="HF118" s="19"/>
      <c r="HG118" s="98"/>
      <c r="HH118" s="19"/>
      <c r="HI118" s="19"/>
      <c r="HJ118" s="98"/>
      <c r="HK118" s="19"/>
      <c r="HL118" s="19"/>
      <c r="HM118" s="98"/>
      <c r="HN118" s="19"/>
      <c r="HO118" s="19"/>
      <c r="HP118" s="98"/>
      <c r="HS118" s="161"/>
      <c r="HT118" s="158"/>
      <c r="HU118" s="19"/>
      <c r="HV118" s="19"/>
      <c r="HW118" s="98"/>
      <c r="HX118" s="19"/>
      <c r="HY118" s="19"/>
      <c r="HZ118" s="98"/>
      <c r="IA118" s="19"/>
      <c r="IB118" s="19"/>
      <c r="IC118" s="98"/>
      <c r="ID118" s="19"/>
      <c r="IE118" s="19"/>
      <c r="IF118" s="98"/>
      <c r="IG118" s="19"/>
      <c r="IH118" s="19"/>
      <c r="II118" s="98"/>
      <c r="IJ118" s="19"/>
      <c r="IK118" s="19"/>
      <c r="IL118" s="98"/>
    </row>
    <row r="119" spans="7:246">
      <c r="G119" s="159"/>
      <c r="H119" s="160"/>
      <c r="I119" s="161"/>
      <c r="J119" s="161"/>
      <c r="K119" s="158"/>
      <c r="L119" s="161"/>
      <c r="M119" s="161"/>
      <c r="N119" s="158"/>
      <c r="O119" s="161"/>
      <c r="P119" s="161"/>
      <c r="Q119" s="158"/>
      <c r="R119" s="161"/>
      <c r="S119" s="161"/>
      <c r="T119" s="158"/>
      <c r="U119" s="161"/>
      <c r="V119" s="161"/>
      <c r="W119" s="158"/>
      <c r="X119" s="161"/>
      <c r="Y119" s="161"/>
      <c r="Z119" s="158"/>
      <c r="AA119" s="158"/>
      <c r="AC119" s="159"/>
      <c r="AD119" s="160"/>
      <c r="AE119" s="161"/>
      <c r="AF119" s="161"/>
      <c r="AG119" s="158"/>
      <c r="AH119" s="161"/>
      <c r="AI119" s="161"/>
      <c r="AJ119" s="158"/>
      <c r="AK119" s="161"/>
      <c r="AL119" s="161"/>
      <c r="AM119" s="158"/>
      <c r="AN119" s="161"/>
      <c r="AO119" s="161"/>
      <c r="AP119" s="158"/>
      <c r="AQ119" s="161"/>
      <c r="AR119" s="161"/>
      <c r="AS119" s="158"/>
      <c r="AT119" s="161"/>
      <c r="AU119" s="161"/>
      <c r="AV119" s="158"/>
      <c r="AW119" s="158"/>
      <c r="AY119" s="159"/>
      <c r="AZ119" s="160"/>
      <c r="BA119" s="161"/>
      <c r="BB119" s="161"/>
      <c r="BC119" s="158"/>
      <c r="BD119" s="161"/>
      <c r="BE119" s="161"/>
      <c r="BF119" s="158"/>
      <c r="BG119" s="161"/>
      <c r="BH119" s="161"/>
      <c r="BI119" s="158"/>
      <c r="BJ119" s="161"/>
      <c r="BK119" s="161"/>
      <c r="BL119" s="158"/>
      <c r="BM119" s="161"/>
      <c r="BN119" s="161"/>
      <c r="BO119" s="158"/>
      <c r="BP119" s="161"/>
      <c r="BQ119" s="159"/>
      <c r="BR119" s="158"/>
      <c r="BS119" s="158"/>
      <c r="BU119" s="159"/>
      <c r="BV119" s="160"/>
      <c r="BW119" s="161"/>
      <c r="BX119" s="161"/>
      <c r="BY119" s="158"/>
      <c r="BZ119" s="161"/>
      <c r="CA119" s="161"/>
      <c r="CB119" s="158"/>
      <c r="CC119" s="161"/>
      <c r="CD119" s="161"/>
      <c r="CE119" s="158"/>
      <c r="CF119" s="161"/>
      <c r="CG119" s="161"/>
      <c r="CH119" s="158"/>
      <c r="CI119" s="161"/>
      <c r="CJ119" s="161"/>
      <c r="CK119" s="158"/>
      <c r="CL119" s="161"/>
      <c r="CM119" s="161"/>
      <c r="CN119" s="158"/>
      <c r="CO119" s="158"/>
      <c r="CQ119" s="159"/>
      <c r="CR119" s="160"/>
      <c r="CS119" s="161"/>
      <c r="CT119" s="161"/>
      <c r="CU119" s="158"/>
      <c r="CV119" s="161"/>
      <c r="CW119" s="161"/>
      <c r="CX119" s="158"/>
      <c r="CY119" s="161"/>
      <c r="CZ119" s="161"/>
      <c r="DA119" s="158"/>
      <c r="DB119" s="161"/>
      <c r="DC119" s="161"/>
      <c r="DD119" s="158"/>
      <c r="DE119" s="161"/>
      <c r="DF119" s="161"/>
      <c r="DG119" s="158"/>
      <c r="DH119" s="161"/>
      <c r="DI119" s="161"/>
      <c r="DJ119" s="158"/>
      <c r="DK119" s="158"/>
      <c r="DM119" s="159"/>
      <c r="DN119" s="160"/>
      <c r="DO119" s="161"/>
      <c r="DP119" s="161"/>
      <c r="DQ119" s="158"/>
      <c r="DR119" s="161"/>
      <c r="DS119" s="161"/>
      <c r="DT119" s="158"/>
      <c r="DU119" s="161"/>
      <c r="DV119" s="161"/>
      <c r="DW119" s="158"/>
      <c r="DX119" s="161"/>
      <c r="DY119" s="161"/>
      <c r="DZ119" s="158"/>
      <c r="EA119" s="161"/>
      <c r="EB119" s="161"/>
      <c r="EC119" s="158"/>
      <c r="ED119" s="161"/>
      <c r="EE119" s="161"/>
      <c r="EF119" s="158"/>
      <c r="EG119" s="158"/>
      <c r="EI119" s="159"/>
      <c r="EJ119" s="160"/>
      <c r="EK119" s="161"/>
      <c r="EL119" s="161"/>
      <c r="EM119" s="158"/>
      <c r="EN119" s="161"/>
      <c r="EO119" s="161"/>
      <c r="EP119" s="158"/>
      <c r="EQ119" s="161"/>
      <c r="ER119" s="161"/>
      <c r="ES119" s="158"/>
      <c r="ET119" s="161"/>
      <c r="EU119" s="161"/>
      <c r="EV119" s="158"/>
      <c r="EW119" s="161"/>
      <c r="EX119" s="161"/>
      <c r="EY119" s="158"/>
      <c r="EZ119" s="161"/>
      <c r="FA119" s="161"/>
      <c r="FB119" s="158"/>
      <c r="FC119" s="158"/>
      <c r="FE119" s="159"/>
      <c r="FF119" s="160"/>
      <c r="FG119" s="161"/>
      <c r="FH119" s="161"/>
      <c r="FI119" s="158"/>
      <c r="FJ119" s="161"/>
      <c r="FK119" s="161"/>
      <c r="FL119" s="158"/>
      <c r="FM119" s="161"/>
      <c r="FN119" s="161"/>
      <c r="FO119" s="158"/>
      <c r="FP119" s="161"/>
      <c r="FQ119" s="161"/>
      <c r="FR119" s="158"/>
      <c r="FS119" s="161"/>
      <c r="FT119" s="161"/>
      <c r="FU119" s="158"/>
      <c r="FV119" s="161"/>
      <c r="FW119" s="161"/>
      <c r="FX119" s="158"/>
      <c r="GA119" s="159"/>
      <c r="GB119" s="160"/>
      <c r="GC119" s="161"/>
      <c r="GD119" s="161"/>
      <c r="GE119" s="158"/>
      <c r="GF119" s="161"/>
      <c r="GG119" s="161"/>
      <c r="GH119" s="158"/>
      <c r="GI119" s="161"/>
      <c r="GJ119" s="161"/>
      <c r="GK119" s="158"/>
      <c r="GL119" s="161"/>
      <c r="GM119" s="161"/>
      <c r="GN119" s="158"/>
      <c r="GO119" s="161"/>
      <c r="GP119" s="161"/>
      <c r="GQ119" s="158"/>
      <c r="GR119" s="161"/>
      <c r="GS119" s="161"/>
      <c r="GT119" s="158"/>
      <c r="GW119" s="159"/>
      <c r="GX119" s="160"/>
      <c r="GY119" s="161"/>
      <c r="GZ119" s="161"/>
      <c r="HA119" s="158"/>
      <c r="HB119" s="161"/>
      <c r="HC119" s="161"/>
      <c r="HD119" s="158"/>
      <c r="HE119" s="161"/>
      <c r="HF119" s="161"/>
      <c r="HG119" s="158"/>
      <c r="HH119" s="161"/>
      <c r="HI119" s="161"/>
      <c r="HJ119" s="158"/>
      <c r="HK119" s="161"/>
      <c r="HL119" s="161"/>
      <c r="HM119" s="158"/>
      <c r="HN119" s="161"/>
      <c r="HO119" s="161"/>
      <c r="HP119" s="158"/>
      <c r="HS119" s="159"/>
      <c r="HT119" s="160"/>
      <c r="HU119" s="161"/>
      <c r="HV119" s="161"/>
      <c r="HW119" s="158"/>
      <c r="HX119" s="161"/>
      <c r="HY119" s="161"/>
      <c r="HZ119" s="158"/>
      <c r="IA119" s="161"/>
      <c r="IB119" s="161"/>
      <c r="IC119" s="158"/>
      <c r="ID119" s="161"/>
      <c r="IE119" s="161"/>
      <c r="IF119" s="158"/>
      <c r="IG119" s="161"/>
      <c r="IH119" s="161"/>
      <c r="II119" s="158"/>
      <c r="IJ119" s="161"/>
      <c r="IK119" s="161"/>
      <c r="IL119" s="158"/>
    </row>
    <row r="120" spans="7:246">
      <c r="G120" s="161"/>
      <c r="H120" s="158"/>
      <c r="I120" s="19"/>
      <c r="J120" s="19"/>
      <c r="K120" s="98"/>
      <c r="L120" s="19"/>
      <c r="M120" s="19"/>
      <c r="N120" s="98"/>
      <c r="O120" s="19"/>
      <c r="P120" s="19"/>
      <c r="Q120" s="98"/>
      <c r="R120" s="19"/>
      <c r="S120" s="19"/>
      <c r="T120" s="98"/>
      <c r="U120" s="19"/>
      <c r="V120" s="19"/>
      <c r="W120" s="98"/>
      <c r="X120" s="19"/>
      <c r="Y120" s="19"/>
      <c r="Z120" s="98"/>
      <c r="AA120" s="98"/>
      <c r="AC120" s="161"/>
      <c r="AD120" s="158"/>
      <c r="AE120" s="19"/>
      <c r="AF120" s="19"/>
      <c r="AG120" s="98"/>
      <c r="AH120" s="19"/>
      <c r="AI120" s="19"/>
      <c r="AJ120" s="98"/>
      <c r="AK120" s="19"/>
      <c r="AL120" s="19"/>
      <c r="AM120" s="98"/>
      <c r="AN120" s="19"/>
      <c r="AO120" s="19"/>
      <c r="AP120" s="98"/>
      <c r="AQ120" s="19"/>
      <c r="AR120" s="19"/>
      <c r="AS120" s="98"/>
      <c r="AT120" s="19"/>
      <c r="AU120" s="19"/>
      <c r="AV120" s="98"/>
      <c r="AW120" s="98"/>
      <c r="AY120" s="161"/>
      <c r="AZ120" s="158"/>
      <c r="BA120" s="19"/>
      <c r="BB120" s="19"/>
      <c r="BC120" s="98"/>
      <c r="BD120" s="19"/>
      <c r="BE120" s="19"/>
      <c r="BF120" s="98"/>
      <c r="BG120" s="19"/>
      <c r="BH120" s="19"/>
      <c r="BI120" s="98"/>
      <c r="BJ120" s="19"/>
      <c r="BK120" s="19"/>
      <c r="BL120" s="98"/>
      <c r="BM120" s="19"/>
      <c r="BN120" s="19"/>
      <c r="BO120" s="98"/>
      <c r="BP120" s="19"/>
      <c r="BQ120" s="161"/>
      <c r="BR120" s="98"/>
      <c r="BS120" s="98"/>
      <c r="BU120" s="161"/>
      <c r="BV120" s="158"/>
      <c r="BW120" s="19"/>
      <c r="BX120" s="19"/>
      <c r="BY120" s="98"/>
      <c r="BZ120" s="19"/>
      <c r="CA120" s="19"/>
      <c r="CB120" s="98"/>
      <c r="CC120" s="19"/>
      <c r="CD120" s="19"/>
      <c r="CE120" s="98"/>
      <c r="CF120" s="19"/>
      <c r="CG120" s="19"/>
      <c r="CH120" s="98"/>
      <c r="CI120" s="19"/>
      <c r="CJ120" s="19"/>
      <c r="CK120" s="98"/>
      <c r="CL120" s="19"/>
      <c r="CM120" s="19"/>
      <c r="CN120" s="98"/>
      <c r="CO120" s="98"/>
      <c r="CQ120" s="161"/>
      <c r="CR120" s="158"/>
      <c r="CS120" s="19"/>
      <c r="CT120" s="19"/>
      <c r="CU120" s="98"/>
      <c r="CV120" s="19"/>
      <c r="CW120" s="19"/>
      <c r="CX120" s="98"/>
      <c r="CY120" s="19"/>
      <c r="CZ120" s="19"/>
      <c r="DA120" s="98"/>
      <c r="DB120" s="19"/>
      <c r="DC120" s="19"/>
      <c r="DD120" s="98"/>
      <c r="DE120" s="19"/>
      <c r="DF120" s="19"/>
      <c r="DG120" s="98"/>
      <c r="DH120" s="19"/>
      <c r="DI120" s="19"/>
      <c r="DJ120" s="98"/>
      <c r="DK120" s="98"/>
      <c r="DM120" s="161"/>
      <c r="DN120" s="158"/>
      <c r="DO120" s="19"/>
      <c r="DP120" s="19"/>
      <c r="DQ120" s="98"/>
      <c r="DR120" s="19"/>
      <c r="DS120" s="19"/>
      <c r="DT120" s="98"/>
      <c r="DU120" s="19"/>
      <c r="DV120" s="19"/>
      <c r="DW120" s="98"/>
      <c r="DX120" s="19"/>
      <c r="DY120" s="19"/>
      <c r="DZ120" s="98"/>
      <c r="EA120" s="19"/>
      <c r="EB120" s="19"/>
      <c r="EC120" s="98"/>
      <c r="ED120" s="19"/>
      <c r="EE120" s="19"/>
      <c r="EF120" s="98"/>
      <c r="EG120" s="98"/>
      <c r="EI120" s="161"/>
      <c r="EJ120" s="158"/>
      <c r="EK120" s="19"/>
      <c r="EL120" s="19"/>
      <c r="EM120" s="98"/>
      <c r="EN120" s="19"/>
      <c r="EO120" s="19"/>
      <c r="EP120" s="98"/>
      <c r="EQ120" s="19"/>
      <c r="ER120" s="19"/>
      <c r="ES120" s="98"/>
      <c r="ET120" s="19"/>
      <c r="EU120" s="19"/>
      <c r="EV120" s="98"/>
      <c r="EW120" s="19"/>
      <c r="EX120" s="19"/>
      <c r="EY120" s="98"/>
      <c r="EZ120" s="19"/>
      <c r="FA120" s="19"/>
      <c r="FB120" s="98"/>
      <c r="FC120" s="98"/>
      <c r="FE120" s="161"/>
      <c r="FF120" s="158"/>
      <c r="FG120" s="19"/>
      <c r="FH120" s="19"/>
      <c r="FI120" s="98"/>
      <c r="FJ120" s="19"/>
      <c r="FK120" s="19"/>
      <c r="FL120" s="98"/>
      <c r="FM120" s="19"/>
      <c r="FN120" s="19"/>
      <c r="FO120" s="98"/>
      <c r="FP120" s="19"/>
      <c r="FQ120" s="19"/>
      <c r="FR120" s="98"/>
      <c r="FS120" s="19"/>
      <c r="FT120" s="19"/>
      <c r="FU120" s="98"/>
      <c r="FV120" s="19"/>
      <c r="FW120" s="19"/>
      <c r="FX120" s="98"/>
      <c r="GA120" s="161"/>
      <c r="GB120" s="158"/>
      <c r="GC120" s="19"/>
      <c r="GD120" s="19"/>
      <c r="GE120" s="98"/>
      <c r="GF120" s="19"/>
      <c r="GG120" s="19"/>
      <c r="GH120" s="98"/>
      <c r="GI120" s="19"/>
      <c r="GJ120" s="19"/>
      <c r="GK120" s="98"/>
      <c r="GL120" s="19"/>
      <c r="GM120" s="19"/>
      <c r="GN120" s="98"/>
      <c r="GO120" s="19"/>
      <c r="GP120" s="19"/>
      <c r="GQ120" s="98"/>
      <c r="GR120" s="19"/>
      <c r="GS120" s="19"/>
      <c r="GT120" s="98"/>
      <c r="GW120" s="161"/>
      <c r="GX120" s="158"/>
      <c r="GY120" s="19"/>
      <c r="GZ120" s="19"/>
      <c r="HA120" s="98"/>
      <c r="HB120" s="19"/>
      <c r="HC120" s="19"/>
      <c r="HD120" s="98"/>
      <c r="HE120" s="19"/>
      <c r="HF120" s="19"/>
      <c r="HG120" s="98"/>
      <c r="HH120" s="19"/>
      <c r="HI120" s="19"/>
      <c r="HJ120" s="98"/>
      <c r="HK120" s="19"/>
      <c r="HL120" s="19"/>
      <c r="HM120" s="98"/>
      <c r="HN120" s="19"/>
      <c r="HO120" s="19"/>
      <c r="HP120" s="98"/>
      <c r="HS120" s="161"/>
      <c r="HT120" s="158"/>
      <c r="HU120" s="19"/>
      <c r="HV120" s="19"/>
      <c r="HW120" s="98"/>
      <c r="HX120" s="19"/>
      <c r="HY120" s="19"/>
      <c r="HZ120" s="98"/>
      <c r="IA120" s="19"/>
      <c r="IB120" s="19"/>
      <c r="IC120" s="98"/>
      <c r="ID120" s="19"/>
      <c r="IE120" s="19"/>
      <c r="IF120" s="98"/>
      <c r="IG120" s="19"/>
      <c r="IH120" s="19"/>
      <c r="II120" s="98"/>
      <c r="IJ120" s="19"/>
      <c r="IK120" s="19"/>
      <c r="IL120" s="98"/>
    </row>
    <row r="121" spans="7:246">
      <c r="G121" s="159"/>
      <c r="H121" s="160"/>
      <c r="I121" s="161"/>
      <c r="J121" s="161"/>
      <c r="K121" s="158"/>
      <c r="L121" s="161"/>
      <c r="M121" s="161"/>
      <c r="N121" s="158"/>
      <c r="O121" s="161"/>
      <c r="P121" s="161"/>
      <c r="Q121" s="158"/>
      <c r="R121" s="161"/>
      <c r="S121" s="161"/>
      <c r="T121" s="158"/>
      <c r="U121" s="161"/>
      <c r="V121" s="161"/>
      <c r="W121" s="158"/>
      <c r="X121" s="161"/>
      <c r="Y121" s="161"/>
      <c r="Z121" s="158"/>
      <c r="AA121" s="158"/>
      <c r="AC121" s="159"/>
      <c r="AD121" s="160"/>
      <c r="AE121" s="161"/>
      <c r="AF121" s="161"/>
      <c r="AG121" s="158"/>
      <c r="AH121" s="161"/>
      <c r="AI121" s="161"/>
      <c r="AJ121" s="158"/>
      <c r="AK121" s="161"/>
      <c r="AL121" s="161"/>
      <c r="AM121" s="158"/>
      <c r="AN121" s="161"/>
      <c r="AO121" s="161"/>
      <c r="AP121" s="158"/>
      <c r="AQ121" s="161"/>
      <c r="AR121" s="161"/>
      <c r="AS121" s="158"/>
      <c r="AT121" s="161"/>
      <c r="AU121" s="161"/>
      <c r="AV121" s="158"/>
      <c r="AW121" s="158"/>
      <c r="AY121" s="159"/>
      <c r="AZ121" s="160"/>
      <c r="BA121" s="161"/>
      <c r="BB121" s="161"/>
      <c r="BC121" s="158"/>
      <c r="BD121" s="161"/>
      <c r="BE121" s="161"/>
      <c r="BF121" s="158"/>
      <c r="BG121" s="161"/>
      <c r="BH121" s="161"/>
      <c r="BI121" s="158"/>
      <c r="BJ121" s="161"/>
      <c r="BK121" s="161"/>
      <c r="BL121" s="158"/>
      <c r="BM121" s="161"/>
      <c r="BN121" s="161"/>
      <c r="BO121" s="158"/>
      <c r="BP121" s="161"/>
      <c r="BQ121" s="159"/>
      <c r="BR121" s="158"/>
      <c r="BS121" s="158"/>
      <c r="BU121" s="159"/>
      <c r="BV121" s="160"/>
      <c r="BW121" s="161"/>
      <c r="BX121" s="161"/>
      <c r="BY121" s="158"/>
      <c r="BZ121" s="161"/>
      <c r="CA121" s="161"/>
      <c r="CB121" s="158"/>
      <c r="CC121" s="161"/>
      <c r="CD121" s="161"/>
      <c r="CE121" s="158"/>
      <c r="CF121" s="161"/>
      <c r="CG121" s="161"/>
      <c r="CH121" s="158"/>
      <c r="CI121" s="161"/>
      <c r="CJ121" s="161"/>
      <c r="CK121" s="158"/>
      <c r="CL121" s="161"/>
      <c r="CM121" s="161"/>
      <c r="CN121" s="158"/>
      <c r="CO121" s="158"/>
      <c r="CQ121" s="159"/>
      <c r="CR121" s="160"/>
      <c r="CS121" s="161"/>
      <c r="CT121" s="161"/>
      <c r="CU121" s="158"/>
      <c r="CV121" s="161"/>
      <c r="CW121" s="161"/>
      <c r="CX121" s="158"/>
      <c r="CY121" s="161"/>
      <c r="CZ121" s="161"/>
      <c r="DA121" s="158"/>
      <c r="DB121" s="161"/>
      <c r="DC121" s="161"/>
      <c r="DD121" s="158"/>
      <c r="DE121" s="161"/>
      <c r="DF121" s="161"/>
      <c r="DG121" s="158"/>
      <c r="DH121" s="161"/>
      <c r="DI121" s="161"/>
      <c r="DJ121" s="158"/>
      <c r="DK121" s="158"/>
      <c r="DM121" s="159"/>
      <c r="DN121" s="160"/>
      <c r="DO121" s="161"/>
      <c r="DP121" s="161"/>
      <c r="DQ121" s="158"/>
      <c r="DR121" s="161"/>
      <c r="DS121" s="161"/>
      <c r="DT121" s="158"/>
      <c r="DU121" s="161"/>
      <c r="DV121" s="161"/>
      <c r="DW121" s="158"/>
      <c r="DX121" s="161"/>
      <c r="DY121" s="161"/>
      <c r="DZ121" s="158"/>
      <c r="EA121" s="161"/>
      <c r="EB121" s="161"/>
      <c r="EC121" s="158"/>
      <c r="ED121" s="161"/>
      <c r="EE121" s="161"/>
      <c r="EF121" s="158"/>
      <c r="EG121" s="158"/>
      <c r="EI121" s="159"/>
      <c r="EJ121" s="160"/>
      <c r="EK121" s="161"/>
      <c r="EL121" s="161"/>
      <c r="EM121" s="158"/>
      <c r="EN121" s="161"/>
      <c r="EO121" s="161"/>
      <c r="EP121" s="158"/>
      <c r="EQ121" s="161"/>
      <c r="ER121" s="161"/>
      <c r="ES121" s="158"/>
      <c r="ET121" s="161"/>
      <c r="EU121" s="161"/>
      <c r="EV121" s="158"/>
      <c r="EW121" s="161"/>
      <c r="EX121" s="161"/>
      <c r="EY121" s="158"/>
      <c r="EZ121" s="161"/>
      <c r="FA121" s="161"/>
      <c r="FB121" s="158"/>
      <c r="FC121" s="158"/>
      <c r="FE121" s="159"/>
      <c r="FF121" s="160"/>
      <c r="FG121" s="161"/>
      <c r="FH121" s="161"/>
      <c r="FI121" s="158"/>
      <c r="FJ121" s="161"/>
      <c r="FK121" s="161"/>
      <c r="FL121" s="158"/>
      <c r="FM121" s="161"/>
      <c r="FN121" s="161"/>
      <c r="FO121" s="158"/>
      <c r="FP121" s="161"/>
      <c r="FQ121" s="161"/>
      <c r="FR121" s="158"/>
      <c r="FS121" s="161"/>
      <c r="FT121" s="161"/>
      <c r="FU121" s="158"/>
      <c r="FV121" s="161"/>
      <c r="FW121" s="161"/>
      <c r="FX121" s="158"/>
      <c r="GA121" s="159"/>
      <c r="GB121" s="160"/>
      <c r="GC121" s="161"/>
      <c r="GD121" s="161"/>
      <c r="GE121" s="158"/>
      <c r="GF121" s="161"/>
      <c r="GG121" s="161"/>
      <c r="GH121" s="158"/>
      <c r="GI121" s="161"/>
      <c r="GJ121" s="161"/>
      <c r="GK121" s="158"/>
      <c r="GL121" s="161"/>
      <c r="GM121" s="161"/>
      <c r="GN121" s="158"/>
      <c r="GO121" s="161"/>
      <c r="GP121" s="161"/>
      <c r="GQ121" s="158"/>
      <c r="GR121" s="161"/>
      <c r="GS121" s="161"/>
      <c r="GT121" s="158"/>
      <c r="GW121" s="159"/>
      <c r="GX121" s="160"/>
      <c r="GY121" s="161"/>
      <c r="GZ121" s="161"/>
      <c r="HA121" s="158"/>
      <c r="HB121" s="161"/>
      <c r="HC121" s="161"/>
      <c r="HD121" s="158"/>
      <c r="HE121" s="161"/>
      <c r="HF121" s="161"/>
      <c r="HG121" s="158"/>
      <c r="HH121" s="161"/>
      <c r="HI121" s="161"/>
      <c r="HJ121" s="158"/>
      <c r="HK121" s="161"/>
      <c r="HL121" s="161"/>
      <c r="HM121" s="158"/>
      <c r="HN121" s="161"/>
      <c r="HO121" s="161"/>
      <c r="HP121" s="158"/>
      <c r="HS121" s="159"/>
      <c r="HT121" s="160"/>
      <c r="HU121" s="161"/>
      <c r="HV121" s="161"/>
      <c r="HW121" s="158"/>
      <c r="HX121" s="161"/>
      <c r="HY121" s="161"/>
      <c r="HZ121" s="158"/>
      <c r="IA121" s="161"/>
      <c r="IB121" s="161"/>
      <c r="IC121" s="158"/>
      <c r="ID121" s="161"/>
      <c r="IE121" s="161"/>
      <c r="IF121" s="158"/>
      <c r="IG121" s="161"/>
      <c r="IH121" s="161"/>
      <c r="II121" s="158"/>
      <c r="IJ121" s="161"/>
      <c r="IK121" s="161"/>
      <c r="IL121" s="158"/>
    </row>
    <row r="122" spans="7:246">
      <c r="G122" s="161"/>
      <c r="H122" s="158"/>
      <c r="I122" s="19"/>
      <c r="J122" s="19"/>
      <c r="K122" s="98"/>
      <c r="L122" s="19"/>
      <c r="M122" s="19"/>
      <c r="N122" s="98"/>
      <c r="O122" s="19"/>
      <c r="P122" s="19"/>
      <c r="Q122" s="98"/>
      <c r="R122" s="19"/>
      <c r="S122" s="19"/>
      <c r="T122" s="98"/>
      <c r="U122" s="19"/>
      <c r="V122" s="19"/>
      <c r="W122" s="98"/>
      <c r="X122" s="19"/>
      <c r="Y122" s="19"/>
      <c r="Z122" s="98"/>
      <c r="AA122" s="98"/>
      <c r="AC122" s="161"/>
      <c r="AD122" s="158"/>
      <c r="AE122" s="19"/>
      <c r="AF122" s="19"/>
      <c r="AG122" s="98"/>
      <c r="AH122" s="19"/>
      <c r="AI122" s="19"/>
      <c r="AJ122" s="98"/>
      <c r="AK122" s="19"/>
      <c r="AL122" s="19"/>
      <c r="AM122" s="98"/>
      <c r="AN122" s="19"/>
      <c r="AO122" s="19"/>
      <c r="AP122" s="98"/>
      <c r="AQ122" s="19"/>
      <c r="AR122" s="19"/>
      <c r="AS122" s="98"/>
      <c r="AT122" s="19"/>
      <c r="AU122" s="19"/>
      <c r="AV122" s="98"/>
      <c r="AW122" s="98"/>
      <c r="AY122" s="161"/>
      <c r="AZ122" s="158"/>
      <c r="BA122" s="19"/>
      <c r="BB122" s="19"/>
      <c r="BC122" s="98"/>
      <c r="BD122" s="19"/>
      <c r="BE122" s="19"/>
      <c r="BF122" s="98"/>
      <c r="BG122" s="19"/>
      <c r="BH122" s="19"/>
      <c r="BI122" s="98"/>
      <c r="BJ122" s="19"/>
      <c r="BK122" s="19"/>
      <c r="BL122" s="98"/>
      <c r="BM122" s="19"/>
      <c r="BN122" s="19"/>
      <c r="BO122" s="98"/>
      <c r="BP122" s="19"/>
      <c r="BQ122" s="161"/>
      <c r="BR122" s="98"/>
      <c r="BS122" s="98"/>
      <c r="BU122" s="161"/>
      <c r="BV122" s="158"/>
      <c r="BW122" s="19"/>
      <c r="BX122" s="19"/>
      <c r="BY122" s="98"/>
      <c r="BZ122" s="19"/>
      <c r="CA122" s="19"/>
      <c r="CB122" s="98"/>
      <c r="CC122" s="19"/>
      <c r="CD122" s="19"/>
      <c r="CE122" s="98"/>
      <c r="CF122" s="19"/>
      <c r="CG122" s="19"/>
      <c r="CH122" s="98"/>
      <c r="CI122" s="19"/>
      <c r="CJ122" s="19"/>
      <c r="CK122" s="98"/>
      <c r="CL122" s="19"/>
      <c r="CM122" s="19"/>
      <c r="CN122" s="98"/>
      <c r="CO122" s="98"/>
      <c r="CQ122" s="161"/>
      <c r="CR122" s="158"/>
      <c r="CS122" s="19"/>
      <c r="CT122" s="19"/>
      <c r="CU122" s="98"/>
      <c r="CV122" s="19"/>
      <c r="CW122" s="19"/>
      <c r="CX122" s="98"/>
      <c r="CY122" s="19"/>
      <c r="CZ122" s="19"/>
      <c r="DA122" s="98"/>
      <c r="DB122" s="19"/>
      <c r="DC122" s="19"/>
      <c r="DD122" s="98"/>
      <c r="DE122" s="19"/>
      <c r="DF122" s="19"/>
      <c r="DG122" s="98"/>
      <c r="DH122" s="19"/>
      <c r="DI122" s="19"/>
      <c r="DJ122" s="98"/>
      <c r="DK122" s="98"/>
      <c r="DM122" s="161"/>
      <c r="DN122" s="158"/>
      <c r="DO122" s="19"/>
      <c r="DP122" s="19"/>
      <c r="DQ122" s="98"/>
      <c r="DR122" s="19"/>
      <c r="DS122" s="19"/>
      <c r="DT122" s="98"/>
      <c r="DU122" s="19"/>
      <c r="DV122" s="19"/>
      <c r="DW122" s="98"/>
      <c r="DX122" s="19"/>
      <c r="DY122" s="19"/>
      <c r="DZ122" s="98"/>
      <c r="EA122" s="19"/>
      <c r="EB122" s="19"/>
      <c r="EC122" s="98"/>
      <c r="ED122" s="19"/>
      <c r="EE122" s="19"/>
      <c r="EF122" s="98"/>
      <c r="EG122" s="98"/>
      <c r="EI122" s="161"/>
      <c r="EJ122" s="158"/>
      <c r="EK122" s="19"/>
      <c r="EL122" s="19"/>
      <c r="EM122" s="98"/>
      <c r="EN122" s="19"/>
      <c r="EO122" s="19"/>
      <c r="EP122" s="98"/>
      <c r="EQ122" s="19"/>
      <c r="ER122" s="19"/>
      <c r="ES122" s="98"/>
      <c r="ET122" s="19"/>
      <c r="EU122" s="19"/>
      <c r="EV122" s="98"/>
      <c r="EW122" s="19"/>
      <c r="EX122" s="19"/>
      <c r="EY122" s="98"/>
      <c r="EZ122" s="19"/>
      <c r="FA122" s="19"/>
      <c r="FB122" s="98"/>
      <c r="FC122" s="98"/>
      <c r="FE122" s="161"/>
      <c r="FF122" s="158"/>
      <c r="FG122" s="19"/>
      <c r="FH122" s="19"/>
      <c r="FI122" s="98"/>
      <c r="FJ122" s="19"/>
      <c r="FK122" s="19"/>
      <c r="FL122" s="98"/>
      <c r="FM122" s="19"/>
      <c r="FN122" s="19"/>
      <c r="FO122" s="98"/>
      <c r="FP122" s="19"/>
      <c r="FQ122" s="19"/>
      <c r="FR122" s="98"/>
      <c r="FS122" s="19"/>
      <c r="FT122" s="19"/>
      <c r="FU122" s="98"/>
      <c r="FV122" s="19"/>
      <c r="FW122" s="19"/>
      <c r="FX122" s="98"/>
      <c r="GA122" s="161"/>
      <c r="GB122" s="158"/>
      <c r="GC122" s="19"/>
      <c r="GD122" s="19"/>
      <c r="GE122" s="98"/>
      <c r="GF122" s="19"/>
      <c r="GG122" s="19"/>
      <c r="GH122" s="98"/>
      <c r="GI122" s="19"/>
      <c r="GJ122" s="19"/>
      <c r="GK122" s="98"/>
      <c r="GL122" s="19"/>
      <c r="GM122" s="19"/>
      <c r="GN122" s="98"/>
      <c r="GO122" s="19"/>
      <c r="GP122" s="19"/>
      <c r="GQ122" s="98"/>
      <c r="GR122" s="19"/>
      <c r="GS122" s="19"/>
      <c r="GT122" s="98"/>
      <c r="GW122" s="161"/>
      <c r="GX122" s="158"/>
      <c r="GY122" s="19"/>
      <c r="GZ122" s="19"/>
      <c r="HA122" s="98"/>
      <c r="HB122" s="19"/>
      <c r="HC122" s="19"/>
      <c r="HD122" s="98"/>
      <c r="HE122" s="19"/>
      <c r="HF122" s="19"/>
      <c r="HG122" s="98"/>
      <c r="HH122" s="19"/>
      <c r="HI122" s="19"/>
      <c r="HJ122" s="98"/>
      <c r="HK122" s="19"/>
      <c r="HL122" s="19"/>
      <c r="HM122" s="98"/>
      <c r="HN122" s="19"/>
      <c r="HO122" s="19"/>
      <c r="HP122" s="98"/>
      <c r="HS122" s="161"/>
      <c r="HT122" s="158"/>
      <c r="HU122" s="19"/>
      <c r="HV122" s="19"/>
      <c r="HW122" s="98"/>
      <c r="HX122" s="19"/>
      <c r="HY122" s="19"/>
      <c r="HZ122" s="98"/>
      <c r="IA122" s="19"/>
      <c r="IB122" s="19"/>
      <c r="IC122" s="98"/>
      <c r="ID122" s="19"/>
      <c r="IE122" s="19"/>
      <c r="IF122" s="98"/>
      <c r="IG122" s="19"/>
      <c r="IH122" s="19"/>
      <c r="II122" s="98"/>
      <c r="IJ122" s="19"/>
      <c r="IK122" s="19"/>
      <c r="IL122" s="98"/>
    </row>
    <row r="123" spans="7:246">
      <c r="G123" s="159"/>
      <c r="H123" s="160"/>
      <c r="I123" s="161"/>
      <c r="J123" s="161"/>
      <c r="K123" s="158"/>
      <c r="L123" s="161"/>
      <c r="M123" s="161"/>
      <c r="N123" s="158"/>
      <c r="O123" s="161"/>
      <c r="P123" s="161"/>
      <c r="Q123" s="158"/>
      <c r="R123" s="161"/>
      <c r="S123" s="161"/>
      <c r="T123" s="158"/>
      <c r="U123" s="161"/>
      <c r="V123" s="161"/>
      <c r="W123" s="158"/>
      <c r="X123" s="161"/>
      <c r="Y123" s="161"/>
      <c r="Z123" s="158"/>
      <c r="AA123" s="158"/>
      <c r="AC123" s="159"/>
      <c r="AD123" s="160"/>
      <c r="AE123" s="161"/>
      <c r="AF123" s="161"/>
      <c r="AG123" s="158"/>
      <c r="AH123" s="161"/>
      <c r="AI123" s="161"/>
      <c r="AJ123" s="158"/>
      <c r="AK123" s="161"/>
      <c r="AL123" s="161"/>
      <c r="AM123" s="158"/>
      <c r="AN123" s="161"/>
      <c r="AO123" s="161"/>
      <c r="AP123" s="158"/>
      <c r="AQ123" s="161"/>
      <c r="AR123" s="161"/>
      <c r="AS123" s="158"/>
      <c r="AT123" s="161"/>
      <c r="AU123" s="161"/>
      <c r="AV123" s="158"/>
      <c r="AW123" s="158"/>
      <c r="AY123" s="159"/>
      <c r="AZ123" s="160"/>
      <c r="BA123" s="161"/>
      <c r="BB123" s="161"/>
      <c r="BC123" s="158"/>
      <c r="BD123" s="161"/>
      <c r="BE123" s="161"/>
      <c r="BF123" s="158"/>
      <c r="BG123" s="161"/>
      <c r="BH123" s="161"/>
      <c r="BI123" s="158"/>
      <c r="BJ123" s="161"/>
      <c r="BK123" s="161"/>
      <c r="BL123" s="158"/>
      <c r="BM123" s="161"/>
      <c r="BN123" s="161"/>
      <c r="BO123" s="158"/>
      <c r="BP123" s="161"/>
      <c r="BQ123" s="159"/>
      <c r="BR123" s="158"/>
      <c r="BS123" s="158"/>
      <c r="BU123" s="159"/>
      <c r="BV123" s="160"/>
      <c r="BW123" s="161"/>
      <c r="BX123" s="161"/>
      <c r="BY123" s="158"/>
      <c r="BZ123" s="161"/>
      <c r="CA123" s="161"/>
      <c r="CB123" s="158"/>
      <c r="CC123" s="161"/>
      <c r="CD123" s="161"/>
      <c r="CE123" s="158"/>
      <c r="CF123" s="161"/>
      <c r="CG123" s="161"/>
      <c r="CH123" s="158"/>
      <c r="CI123" s="161"/>
      <c r="CJ123" s="161"/>
      <c r="CK123" s="158"/>
      <c r="CL123" s="161"/>
      <c r="CM123" s="161"/>
      <c r="CN123" s="158"/>
      <c r="CO123" s="158"/>
      <c r="CQ123" s="159"/>
      <c r="CR123" s="160"/>
      <c r="CS123" s="161"/>
      <c r="CT123" s="161"/>
      <c r="CU123" s="158"/>
      <c r="CV123" s="161"/>
      <c r="CW123" s="161"/>
      <c r="CX123" s="158"/>
      <c r="CY123" s="161"/>
      <c r="CZ123" s="161"/>
      <c r="DA123" s="158"/>
      <c r="DB123" s="161"/>
      <c r="DC123" s="161"/>
      <c r="DD123" s="158"/>
      <c r="DE123" s="161"/>
      <c r="DF123" s="161"/>
      <c r="DG123" s="158"/>
      <c r="DH123" s="161"/>
      <c r="DI123" s="161"/>
      <c r="DJ123" s="158"/>
      <c r="DK123" s="158"/>
      <c r="DM123" s="159"/>
      <c r="DN123" s="160"/>
      <c r="DO123" s="161"/>
      <c r="DP123" s="161"/>
      <c r="DQ123" s="158"/>
      <c r="DR123" s="161"/>
      <c r="DS123" s="161"/>
      <c r="DT123" s="158"/>
      <c r="DU123" s="161"/>
      <c r="DV123" s="161"/>
      <c r="DW123" s="158"/>
      <c r="DX123" s="161"/>
      <c r="DY123" s="161"/>
      <c r="DZ123" s="158"/>
      <c r="EA123" s="161"/>
      <c r="EB123" s="161"/>
      <c r="EC123" s="158"/>
      <c r="ED123" s="161"/>
      <c r="EE123" s="161"/>
      <c r="EF123" s="158"/>
      <c r="EG123" s="158"/>
      <c r="EI123" s="159"/>
      <c r="EJ123" s="160"/>
      <c r="EK123" s="161"/>
      <c r="EL123" s="161"/>
      <c r="EM123" s="158"/>
      <c r="EN123" s="161"/>
      <c r="EO123" s="161"/>
      <c r="EP123" s="158"/>
      <c r="EQ123" s="161"/>
      <c r="ER123" s="161"/>
      <c r="ES123" s="158"/>
      <c r="ET123" s="161"/>
      <c r="EU123" s="161"/>
      <c r="EV123" s="158"/>
      <c r="EW123" s="161"/>
      <c r="EX123" s="161"/>
      <c r="EY123" s="158"/>
      <c r="EZ123" s="161"/>
      <c r="FA123" s="161"/>
      <c r="FB123" s="158"/>
      <c r="FC123" s="158"/>
      <c r="FE123" s="159"/>
      <c r="FF123" s="160"/>
      <c r="FG123" s="161"/>
      <c r="FH123" s="161"/>
      <c r="FI123" s="158"/>
      <c r="FJ123" s="161"/>
      <c r="FK123" s="161"/>
      <c r="FL123" s="158"/>
      <c r="FM123" s="161"/>
      <c r="FN123" s="161"/>
      <c r="FO123" s="158"/>
      <c r="FP123" s="161"/>
      <c r="FQ123" s="161"/>
      <c r="FR123" s="158"/>
      <c r="FS123" s="161"/>
      <c r="FT123" s="161"/>
      <c r="FU123" s="158"/>
      <c r="FV123" s="161"/>
      <c r="FW123" s="161"/>
      <c r="FX123" s="158"/>
      <c r="GA123" s="159"/>
      <c r="GB123" s="160"/>
      <c r="GC123" s="161"/>
      <c r="GD123" s="161"/>
      <c r="GE123" s="158"/>
      <c r="GF123" s="161"/>
      <c r="GG123" s="161"/>
      <c r="GH123" s="158"/>
      <c r="GI123" s="161"/>
      <c r="GJ123" s="161"/>
      <c r="GK123" s="158"/>
      <c r="GL123" s="161"/>
      <c r="GM123" s="161"/>
      <c r="GN123" s="158"/>
      <c r="GO123" s="161"/>
      <c r="GP123" s="161"/>
      <c r="GQ123" s="158"/>
      <c r="GR123" s="161"/>
      <c r="GS123" s="161"/>
      <c r="GT123" s="158"/>
      <c r="GW123" s="159"/>
      <c r="GX123" s="160"/>
      <c r="GY123" s="161"/>
      <c r="GZ123" s="161"/>
      <c r="HA123" s="158"/>
      <c r="HB123" s="161"/>
      <c r="HC123" s="161"/>
      <c r="HD123" s="158"/>
      <c r="HE123" s="161"/>
      <c r="HF123" s="161"/>
      <c r="HG123" s="158"/>
      <c r="HH123" s="161"/>
      <c r="HI123" s="161"/>
      <c r="HJ123" s="158"/>
      <c r="HK123" s="161"/>
      <c r="HL123" s="161"/>
      <c r="HM123" s="158"/>
      <c r="HN123" s="161"/>
      <c r="HO123" s="161"/>
      <c r="HP123" s="158"/>
      <c r="HS123" s="159"/>
      <c r="HT123" s="160"/>
      <c r="HU123" s="161"/>
      <c r="HV123" s="161"/>
      <c r="HW123" s="158"/>
      <c r="HX123" s="161"/>
      <c r="HY123" s="161"/>
      <c r="HZ123" s="158"/>
      <c r="IA123" s="161"/>
      <c r="IB123" s="161"/>
      <c r="IC123" s="158"/>
      <c r="ID123" s="161"/>
      <c r="IE123" s="161"/>
      <c r="IF123" s="158"/>
      <c r="IG123" s="161"/>
      <c r="IH123" s="161"/>
      <c r="II123" s="158"/>
      <c r="IJ123" s="161"/>
      <c r="IK123" s="161"/>
      <c r="IL123" s="158"/>
    </row>
    <row r="124" spans="7:246">
      <c r="I124" s="25"/>
      <c r="J124" s="25"/>
      <c r="K124" s="124"/>
      <c r="L124" s="25"/>
      <c r="M124" s="25"/>
      <c r="N124" s="124"/>
      <c r="O124" s="25"/>
      <c r="P124" s="25"/>
      <c r="Q124" s="124"/>
      <c r="R124" s="25"/>
      <c r="S124" s="25"/>
      <c r="T124" s="124"/>
      <c r="U124" s="25"/>
      <c r="V124" s="25"/>
      <c r="W124" s="124"/>
      <c r="X124" s="25"/>
      <c r="Y124" s="25"/>
      <c r="Z124" s="124"/>
      <c r="AA124" s="124"/>
      <c r="AE124" s="25"/>
      <c r="AF124" s="25"/>
      <c r="AG124" s="124"/>
      <c r="AH124" s="25"/>
      <c r="AI124" s="25"/>
      <c r="AJ124" s="124"/>
      <c r="AK124" s="25"/>
      <c r="AL124" s="25"/>
      <c r="AM124" s="124"/>
      <c r="AN124" s="25"/>
      <c r="AO124" s="25"/>
      <c r="AP124" s="124"/>
      <c r="AQ124" s="25"/>
      <c r="AR124" s="25"/>
      <c r="AS124" s="124"/>
      <c r="AT124" s="25"/>
      <c r="AU124" s="25"/>
      <c r="AV124" s="124"/>
      <c r="AW124" s="124"/>
      <c r="BA124" s="25"/>
      <c r="BB124" s="25"/>
      <c r="BC124" s="124"/>
      <c r="BD124" s="25"/>
      <c r="BE124" s="25"/>
      <c r="BF124" s="124"/>
      <c r="BG124" s="25"/>
      <c r="BH124" s="25"/>
      <c r="BI124" s="124"/>
      <c r="BJ124" s="25"/>
      <c r="BK124" s="25"/>
      <c r="BL124" s="124"/>
      <c r="BM124" s="25"/>
      <c r="BN124" s="25"/>
      <c r="BO124" s="124"/>
      <c r="BP124" s="25"/>
      <c r="BR124" s="124"/>
      <c r="BS124" s="124"/>
      <c r="BW124" s="25"/>
      <c r="BX124" s="25"/>
      <c r="BY124" s="124"/>
      <c r="BZ124" s="25"/>
      <c r="CA124" s="25"/>
      <c r="CB124" s="124"/>
      <c r="CC124" s="25"/>
      <c r="CD124" s="25"/>
      <c r="CE124" s="124"/>
      <c r="CF124" s="25"/>
      <c r="CG124" s="25"/>
      <c r="CH124" s="124"/>
      <c r="CI124" s="25"/>
      <c r="CJ124" s="25"/>
      <c r="CK124" s="124"/>
      <c r="CL124" s="25"/>
      <c r="CM124" s="25"/>
      <c r="CN124" s="124"/>
      <c r="CO124" s="124"/>
      <c r="CS124" s="25"/>
      <c r="CT124" s="25"/>
      <c r="CU124" s="124"/>
      <c r="CV124" s="25"/>
      <c r="CW124" s="25"/>
      <c r="CX124" s="124"/>
      <c r="CY124" s="25"/>
      <c r="CZ124" s="25"/>
      <c r="DA124" s="124"/>
      <c r="DB124" s="25"/>
      <c r="DC124" s="25"/>
      <c r="DD124" s="124"/>
      <c r="DE124" s="25"/>
      <c r="DF124" s="25"/>
      <c r="DG124" s="124"/>
      <c r="DH124" s="25"/>
      <c r="DI124" s="25"/>
      <c r="DJ124" s="124"/>
      <c r="DK124" s="124"/>
      <c r="DO124" s="25"/>
      <c r="DP124" s="25"/>
      <c r="DQ124" s="124"/>
      <c r="DR124" s="25"/>
      <c r="DS124" s="25"/>
      <c r="DT124" s="124"/>
      <c r="DU124" s="25"/>
      <c r="DV124" s="25"/>
      <c r="DW124" s="124"/>
      <c r="DX124" s="25"/>
      <c r="DY124" s="25"/>
      <c r="DZ124" s="124"/>
      <c r="EA124" s="25"/>
      <c r="EB124" s="25"/>
      <c r="EC124" s="124"/>
      <c r="ED124" s="25"/>
      <c r="EE124" s="25"/>
      <c r="EF124" s="124"/>
      <c r="EG124" s="124"/>
      <c r="EK124" s="25"/>
      <c r="EL124" s="25"/>
      <c r="EM124" s="124"/>
      <c r="EN124" s="25"/>
      <c r="EO124" s="25"/>
      <c r="EP124" s="124"/>
      <c r="EQ124" s="25"/>
      <c r="ER124" s="25"/>
      <c r="ES124" s="124"/>
      <c r="ET124" s="25"/>
      <c r="EU124" s="25"/>
      <c r="EV124" s="124"/>
      <c r="EW124" s="25"/>
      <c r="EX124" s="25"/>
      <c r="EY124" s="124"/>
      <c r="EZ124" s="25"/>
      <c r="FA124" s="25"/>
      <c r="FB124" s="124"/>
      <c r="FC124" s="124"/>
      <c r="FG124" s="25"/>
      <c r="FH124" s="25"/>
      <c r="FI124" s="124"/>
      <c r="FJ124" s="25"/>
      <c r="FK124" s="25"/>
      <c r="FL124" s="124"/>
      <c r="FM124" s="25"/>
      <c r="FN124" s="25"/>
      <c r="FO124" s="124"/>
      <c r="FP124" s="25"/>
      <c r="FQ124" s="25"/>
      <c r="FR124" s="124"/>
      <c r="FS124" s="25"/>
      <c r="FT124" s="25"/>
      <c r="FU124" s="124"/>
      <c r="FV124" s="25"/>
      <c r="FW124" s="25"/>
      <c r="FX124" s="124"/>
      <c r="GC124" s="25"/>
      <c r="GD124" s="25"/>
      <c r="GE124" s="124"/>
      <c r="GF124" s="25"/>
      <c r="GG124" s="25"/>
      <c r="GH124" s="124"/>
      <c r="GI124" s="25"/>
      <c r="GJ124" s="25"/>
      <c r="GK124" s="124"/>
      <c r="GL124" s="25"/>
      <c r="GM124" s="25"/>
      <c r="GN124" s="124"/>
      <c r="GO124" s="25"/>
      <c r="GP124" s="25"/>
      <c r="GQ124" s="124"/>
      <c r="GR124" s="25"/>
      <c r="GS124" s="25"/>
      <c r="GT124" s="124"/>
      <c r="GY124" s="25"/>
      <c r="GZ124" s="25"/>
      <c r="HA124" s="124"/>
      <c r="HB124" s="25"/>
      <c r="HC124" s="25"/>
      <c r="HD124" s="124"/>
      <c r="HE124" s="25"/>
      <c r="HF124" s="25"/>
      <c r="HG124" s="124"/>
      <c r="HH124" s="25"/>
      <c r="HI124" s="25"/>
      <c r="HJ124" s="124"/>
      <c r="HK124" s="25"/>
      <c r="HL124" s="25"/>
      <c r="HM124" s="124"/>
      <c r="HN124" s="25"/>
      <c r="HO124" s="25"/>
      <c r="HP124" s="124"/>
      <c r="HU124" s="25"/>
      <c r="HV124" s="25"/>
      <c r="HW124" s="124"/>
      <c r="HX124" s="25"/>
      <c r="HY124" s="25"/>
      <c r="HZ124" s="124"/>
      <c r="IA124" s="25"/>
      <c r="IB124" s="25"/>
      <c r="IC124" s="124"/>
      <c r="ID124" s="25"/>
      <c r="IE124" s="25"/>
      <c r="IF124" s="124"/>
      <c r="IG124" s="25"/>
      <c r="IH124" s="25"/>
      <c r="II124" s="124"/>
      <c r="IJ124" s="25"/>
      <c r="IK124" s="25"/>
      <c r="IL124" s="124"/>
    </row>
    <row r="125" spans="7:246">
      <c r="I125" s="25"/>
      <c r="J125" s="25"/>
      <c r="K125" s="124"/>
      <c r="L125" s="25"/>
      <c r="M125" s="25"/>
      <c r="N125" s="124"/>
      <c r="O125" s="25"/>
      <c r="P125" s="25"/>
      <c r="Q125" s="124"/>
      <c r="R125" s="25"/>
      <c r="S125" s="25"/>
      <c r="T125" s="124"/>
      <c r="U125" s="25"/>
      <c r="V125" s="25"/>
      <c r="W125" s="124"/>
      <c r="X125" s="25"/>
      <c r="Y125" s="25"/>
      <c r="Z125" s="124"/>
      <c r="AA125" s="124"/>
      <c r="AE125" s="25"/>
      <c r="AF125" s="25"/>
      <c r="AG125" s="124"/>
      <c r="AH125" s="25"/>
      <c r="AI125" s="25"/>
      <c r="AJ125" s="124"/>
      <c r="AK125" s="25"/>
      <c r="AL125" s="25"/>
      <c r="AM125" s="124"/>
      <c r="AN125" s="25"/>
      <c r="AO125" s="25"/>
      <c r="AP125" s="124"/>
      <c r="AQ125" s="25"/>
      <c r="AR125" s="25"/>
      <c r="AS125" s="124"/>
      <c r="AT125" s="25"/>
      <c r="AU125" s="25"/>
      <c r="AV125" s="124"/>
      <c r="AW125" s="124"/>
      <c r="BA125" s="25"/>
      <c r="BB125" s="25"/>
      <c r="BC125" s="124"/>
      <c r="BD125" s="25"/>
      <c r="BE125" s="25"/>
      <c r="BF125" s="124"/>
      <c r="BG125" s="25"/>
      <c r="BH125" s="25"/>
      <c r="BI125" s="124"/>
      <c r="BJ125" s="25"/>
      <c r="BK125" s="25"/>
      <c r="BL125" s="124"/>
      <c r="BM125" s="25"/>
      <c r="BN125" s="25"/>
      <c r="BO125" s="124"/>
      <c r="BP125" s="25"/>
      <c r="BR125" s="124"/>
      <c r="BS125" s="124"/>
      <c r="BW125" s="25"/>
      <c r="BX125" s="25"/>
      <c r="BY125" s="124"/>
      <c r="BZ125" s="25"/>
      <c r="CA125" s="25"/>
      <c r="CB125" s="124"/>
      <c r="CC125" s="25"/>
      <c r="CD125" s="25"/>
      <c r="CE125" s="124"/>
      <c r="CF125" s="25"/>
      <c r="CG125" s="25"/>
      <c r="CH125" s="124"/>
      <c r="CI125" s="25"/>
      <c r="CJ125" s="25"/>
      <c r="CK125" s="124"/>
      <c r="CL125" s="25"/>
      <c r="CM125" s="25"/>
      <c r="CN125" s="124"/>
      <c r="CO125" s="124"/>
      <c r="CS125" s="25"/>
      <c r="CT125" s="25"/>
      <c r="CU125" s="124"/>
      <c r="CV125" s="25"/>
      <c r="CW125" s="25"/>
      <c r="CX125" s="124"/>
      <c r="CY125" s="25"/>
      <c r="CZ125" s="25"/>
      <c r="DA125" s="124"/>
      <c r="DB125" s="25"/>
      <c r="DC125" s="25"/>
      <c r="DD125" s="124"/>
      <c r="DE125" s="25"/>
      <c r="DF125" s="25"/>
      <c r="DG125" s="124"/>
      <c r="DH125" s="25"/>
      <c r="DI125" s="25"/>
      <c r="DJ125" s="124"/>
      <c r="DK125" s="124"/>
      <c r="DO125" s="25"/>
      <c r="DP125" s="25"/>
      <c r="DQ125" s="124"/>
      <c r="DR125" s="25"/>
      <c r="DS125" s="25"/>
      <c r="DT125" s="124"/>
      <c r="DU125" s="25"/>
      <c r="DV125" s="25"/>
      <c r="DW125" s="124"/>
      <c r="DX125" s="25"/>
      <c r="DY125" s="25"/>
      <c r="DZ125" s="124"/>
      <c r="EA125" s="25"/>
      <c r="EB125" s="25"/>
      <c r="EC125" s="124"/>
      <c r="ED125" s="25"/>
      <c r="EE125" s="25"/>
      <c r="EF125" s="124"/>
      <c r="EG125" s="124"/>
      <c r="EK125" s="25"/>
      <c r="EL125" s="25"/>
      <c r="EM125" s="124"/>
      <c r="EN125" s="25"/>
      <c r="EO125" s="25"/>
      <c r="EP125" s="124"/>
      <c r="EQ125" s="25"/>
      <c r="ER125" s="25"/>
      <c r="ES125" s="124"/>
      <c r="ET125" s="25"/>
      <c r="EU125" s="25"/>
      <c r="EV125" s="124"/>
      <c r="EW125" s="25"/>
      <c r="EX125" s="25"/>
      <c r="EY125" s="124"/>
      <c r="EZ125" s="25"/>
      <c r="FA125" s="25"/>
      <c r="FB125" s="124"/>
      <c r="FC125" s="124"/>
      <c r="FG125" s="25"/>
      <c r="FH125" s="25"/>
      <c r="FI125" s="124"/>
      <c r="FJ125" s="25"/>
      <c r="FK125" s="25"/>
      <c r="FL125" s="124"/>
      <c r="FM125" s="25"/>
      <c r="FN125" s="25"/>
      <c r="FO125" s="124"/>
      <c r="FP125" s="25"/>
      <c r="FQ125" s="25"/>
      <c r="FR125" s="124"/>
      <c r="FS125" s="25"/>
      <c r="FT125" s="25"/>
      <c r="FU125" s="124"/>
      <c r="FV125" s="25"/>
      <c r="FW125" s="25"/>
      <c r="FX125" s="124"/>
      <c r="GC125" s="25"/>
      <c r="GD125" s="25"/>
      <c r="GE125" s="124"/>
      <c r="GF125" s="25"/>
      <c r="GG125" s="25"/>
      <c r="GH125" s="124"/>
      <c r="GI125" s="25"/>
      <c r="GJ125" s="25"/>
      <c r="GK125" s="124"/>
      <c r="GL125" s="25"/>
      <c r="GM125" s="25"/>
      <c r="GN125" s="124"/>
      <c r="GO125" s="25"/>
      <c r="GP125" s="25"/>
      <c r="GQ125" s="124"/>
      <c r="GR125" s="25"/>
      <c r="GS125" s="25"/>
      <c r="GT125" s="124"/>
      <c r="GY125" s="25"/>
      <c r="GZ125" s="25"/>
      <c r="HA125" s="124"/>
      <c r="HB125" s="25"/>
      <c r="HC125" s="25"/>
      <c r="HD125" s="124"/>
      <c r="HE125" s="25"/>
      <c r="HF125" s="25"/>
      <c r="HG125" s="124"/>
      <c r="HH125" s="25"/>
      <c r="HI125" s="25"/>
      <c r="HJ125" s="124"/>
      <c r="HK125" s="25"/>
      <c r="HL125" s="25"/>
      <c r="HM125" s="124"/>
      <c r="HN125" s="25"/>
      <c r="HO125" s="25"/>
      <c r="HP125" s="124"/>
      <c r="HU125" s="25"/>
      <c r="HV125" s="25"/>
      <c r="HW125" s="124"/>
      <c r="HX125" s="25"/>
      <c r="HY125" s="25"/>
      <c r="HZ125" s="124"/>
      <c r="IA125" s="25"/>
      <c r="IB125" s="25"/>
      <c r="IC125" s="124"/>
      <c r="ID125" s="25"/>
      <c r="IE125" s="25"/>
      <c r="IF125" s="124"/>
      <c r="IG125" s="25"/>
      <c r="IH125" s="25"/>
      <c r="II125" s="124"/>
      <c r="IJ125" s="25"/>
      <c r="IK125" s="25"/>
      <c r="IL125" s="124"/>
    </row>
    <row r="126" spans="7:246">
      <c r="I126" s="25"/>
      <c r="J126" s="25"/>
      <c r="K126" s="124"/>
      <c r="L126" s="25"/>
      <c r="M126" s="25"/>
      <c r="N126" s="124"/>
      <c r="O126" s="25"/>
      <c r="P126" s="25"/>
      <c r="Q126" s="124"/>
      <c r="R126" s="25"/>
      <c r="S126" s="25"/>
      <c r="T126" s="124"/>
      <c r="U126" s="25"/>
      <c r="V126" s="25"/>
      <c r="W126" s="124"/>
      <c r="X126" s="25"/>
      <c r="Y126" s="25"/>
      <c r="Z126" s="124"/>
      <c r="AA126" s="124"/>
      <c r="AE126" s="25"/>
      <c r="AF126" s="25"/>
      <c r="AG126" s="124"/>
      <c r="AH126" s="25"/>
      <c r="AI126" s="25"/>
      <c r="AJ126" s="124"/>
      <c r="AK126" s="25"/>
      <c r="AL126" s="25"/>
      <c r="AM126" s="124"/>
      <c r="AN126" s="25"/>
      <c r="AO126" s="25"/>
      <c r="AP126" s="124"/>
      <c r="AQ126" s="25"/>
      <c r="AR126" s="25"/>
      <c r="AS126" s="124"/>
      <c r="AT126" s="25"/>
      <c r="AU126" s="25"/>
      <c r="AV126" s="124"/>
      <c r="AW126" s="124"/>
      <c r="BA126" s="25"/>
      <c r="BB126" s="25"/>
      <c r="BC126" s="124"/>
      <c r="BD126" s="25"/>
      <c r="BE126" s="25"/>
      <c r="BF126" s="124"/>
      <c r="BG126" s="25"/>
      <c r="BH126" s="25"/>
      <c r="BI126" s="124"/>
      <c r="BJ126" s="25"/>
      <c r="BK126" s="25"/>
      <c r="BL126" s="124"/>
      <c r="BM126" s="25"/>
      <c r="BN126" s="25"/>
      <c r="BO126" s="124"/>
      <c r="BP126" s="25"/>
      <c r="BR126" s="124"/>
      <c r="BS126" s="124"/>
      <c r="BW126" s="25"/>
      <c r="BX126" s="25"/>
      <c r="BY126" s="124"/>
      <c r="BZ126" s="25"/>
      <c r="CA126" s="25"/>
      <c r="CB126" s="124"/>
      <c r="CC126" s="25"/>
      <c r="CD126" s="25"/>
      <c r="CE126" s="124"/>
      <c r="CF126" s="25"/>
      <c r="CG126" s="25"/>
      <c r="CH126" s="124"/>
      <c r="CI126" s="25"/>
      <c r="CJ126" s="25"/>
      <c r="CK126" s="124"/>
      <c r="CL126" s="25"/>
      <c r="CM126" s="25"/>
      <c r="CN126" s="124"/>
      <c r="CO126" s="124"/>
      <c r="CS126" s="25"/>
      <c r="CT126" s="25"/>
      <c r="CU126" s="124"/>
      <c r="CV126" s="25"/>
      <c r="CW126" s="25"/>
      <c r="CX126" s="124"/>
      <c r="CY126" s="25"/>
      <c r="CZ126" s="25"/>
      <c r="DA126" s="124"/>
      <c r="DB126" s="25"/>
      <c r="DC126" s="25"/>
      <c r="DD126" s="124"/>
      <c r="DE126" s="25"/>
      <c r="DF126" s="25"/>
      <c r="DG126" s="124"/>
      <c r="DH126" s="25"/>
      <c r="DI126" s="25"/>
      <c r="DJ126" s="124"/>
      <c r="DK126" s="124"/>
      <c r="DO126" s="25"/>
      <c r="DP126" s="25"/>
      <c r="DQ126" s="124"/>
      <c r="DR126" s="25"/>
      <c r="DS126" s="25"/>
      <c r="DT126" s="124"/>
      <c r="DU126" s="25"/>
      <c r="DV126" s="25"/>
      <c r="DW126" s="124"/>
      <c r="DX126" s="25"/>
      <c r="DY126" s="25"/>
      <c r="DZ126" s="124"/>
      <c r="EA126" s="25"/>
      <c r="EB126" s="25"/>
      <c r="EC126" s="124"/>
      <c r="ED126" s="25"/>
      <c r="EE126" s="25"/>
      <c r="EF126" s="124"/>
      <c r="EG126" s="124"/>
      <c r="EK126" s="25"/>
      <c r="EL126" s="25"/>
      <c r="EM126" s="124"/>
      <c r="EN126" s="25"/>
      <c r="EO126" s="25"/>
      <c r="EP126" s="124"/>
      <c r="EQ126" s="25"/>
      <c r="ER126" s="25"/>
      <c r="ES126" s="124"/>
      <c r="ET126" s="25"/>
      <c r="EU126" s="25"/>
      <c r="EV126" s="124"/>
      <c r="EW126" s="25"/>
      <c r="EX126" s="25"/>
      <c r="EY126" s="124"/>
      <c r="EZ126" s="25"/>
      <c r="FA126" s="25"/>
      <c r="FB126" s="124"/>
      <c r="FC126" s="124"/>
      <c r="FG126" s="25"/>
      <c r="FH126" s="25"/>
      <c r="FI126" s="124"/>
      <c r="FJ126" s="25"/>
      <c r="FK126" s="25"/>
      <c r="FL126" s="124"/>
      <c r="FM126" s="25"/>
      <c r="FN126" s="25"/>
      <c r="FO126" s="124"/>
      <c r="FP126" s="25"/>
      <c r="FQ126" s="25"/>
      <c r="FR126" s="124"/>
      <c r="FS126" s="25"/>
      <c r="FT126" s="25"/>
      <c r="FU126" s="124"/>
      <c r="FV126" s="25"/>
      <c r="FW126" s="25"/>
      <c r="FX126" s="124"/>
      <c r="GC126" s="25"/>
      <c r="GD126" s="25"/>
      <c r="GE126" s="124"/>
      <c r="GF126" s="25"/>
      <c r="GG126" s="25"/>
      <c r="GH126" s="124"/>
      <c r="GI126" s="25"/>
      <c r="GJ126" s="25"/>
      <c r="GK126" s="124"/>
      <c r="GL126" s="25"/>
      <c r="GM126" s="25"/>
      <c r="GN126" s="124"/>
      <c r="GO126" s="25"/>
      <c r="GP126" s="25"/>
      <c r="GQ126" s="124"/>
      <c r="GR126" s="25"/>
      <c r="GS126" s="25"/>
      <c r="GT126" s="124"/>
      <c r="GY126" s="25"/>
      <c r="GZ126" s="25"/>
      <c r="HA126" s="124"/>
      <c r="HB126" s="25"/>
      <c r="HC126" s="25"/>
      <c r="HD126" s="124"/>
      <c r="HE126" s="25"/>
      <c r="HF126" s="25"/>
      <c r="HG126" s="124"/>
      <c r="HH126" s="25"/>
      <c r="HI126" s="25"/>
      <c r="HJ126" s="124"/>
      <c r="HK126" s="25"/>
      <c r="HL126" s="25"/>
      <c r="HM126" s="124"/>
      <c r="HN126" s="25"/>
      <c r="HO126" s="25"/>
      <c r="HP126" s="124"/>
      <c r="HU126" s="25"/>
      <c r="HV126" s="25"/>
      <c r="HW126" s="124"/>
      <c r="HX126" s="25"/>
      <c r="HY126" s="25"/>
      <c r="HZ126" s="124"/>
      <c r="IA126" s="25"/>
      <c r="IB126" s="25"/>
      <c r="IC126" s="124"/>
      <c r="ID126" s="25"/>
      <c r="IE126" s="25"/>
      <c r="IF126" s="124"/>
      <c r="IG126" s="25"/>
      <c r="IH126" s="25"/>
      <c r="II126" s="124"/>
      <c r="IJ126" s="25"/>
      <c r="IK126" s="25"/>
      <c r="IL126" s="124"/>
    </row>
    <row r="127" spans="7:246">
      <c r="I127" s="25"/>
      <c r="J127" s="25"/>
      <c r="K127" s="124"/>
      <c r="L127" s="25"/>
      <c r="M127" s="25"/>
      <c r="N127" s="124"/>
      <c r="O127" s="25"/>
      <c r="P127" s="25"/>
      <c r="Q127" s="124"/>
      <c r="R127" s="25"/>
      <c r="S127" s="25"/>
      <c r="T127" s="124"/>
      <c r="U127" s="25"/>
      <c r="V127" s="25"/>
      <c r="W127" s="124"/>
      <c r="X127" s="25"/>
      <c r="Y127" s="25"/>
      <c r="Z127" s="124"/>
      <c r="AA127" s="124"/>
      <c r="AE127" s="25"/>
      <c r="AF127" s="25"/>
      <c r="AG127" s="124"/>
      <c r="AH127" s="25"/>
      <c r="AI127" s="25"/>
      <c r="AJ127" s="124"/>
      <c r="AK127" s="25"/>
      <c r="AL127" s="25"/>
      <c r="AM127" s="124"/>
      <c r="AN127" s="25"/>
      <c r="AO127" s="25"/>
      <c r="AP127" s="124"/>
      <c r="AQ127" s="25"/>
      <c r="AR127" s="25"/>
      <c r="AS127" s="124"/>
      <c r="AT127" s="25"/>
      <c r="AU127" s="25"/>
      <c r="AV127" s="124"/>
      <c r="AW127" s="124"/>
      <c r="BA127" s="25"/>
      <c r="BB127" s="25"/>
      <c r="BC127" s="124"/>
      <c r="BD127" s="25"/>
      <c r="BE127" s="25"/>
      <c r="BF127" s="124"/>
      <c r="BG127" s="25"/>
      <c r="BH127" s="25"/>
      <c r="BI127" s="124"/>
      <c r="BJ127" s="25"/>
      <c r="BK127" s="25"/>
      <c r="BL127" s="124"/>
      <c r="BM127" s="25"/>
      <c r="BN127" s="25"/>
      <c r="BO127" s="124"/>
      <c r="BP127" s="25"/>
      <c r="BR127" s="124"/>
      <c r="BS127" s="124"/>
      <c r="BW127" s="25"/>
      <c r="BX127" s="25"/>
      <c r="BY127" s="124"/>
      <c r="BZ127" s="25"/>
      <c r="CA127" s="25"/>
      <c r="CB127" s="124"/>
      <c r="CC127" s="25"/>
      <c r="CD127" s="25"/>
      <c r="CE127" s="124"/>
      <c r="CF127" s="25"/>
      <c r="CG127" s="25"/>
      <c r="CH127" s="124"/>
      <c r="CI127" s="25"/>
      <c r="CJ127" s="25"/>
      <c r="CK127" s="124"/>
      <c r="CL127" s="25"/>
      <c r="CM127" s="25"/>
      <c r="CN127" s="124"/>
      <c r="CO127" s="124"/>
      <c r="CS127" s="25"/>
      <c r="CT127" s="25"/>
      <c r="CU127" s="124"/>
      <c r="CV127" s="25"/>
      <c r="CW127" s="25"/>
      <c r="CX127" s="124"/>
      <c r="CY127" s="25"/>
      <c r="CZ127" s="25"/>
      <c r="DA127" s="124"/>
      <c r="DB127" s="25"/>
      <c r="DC127" s="25"/>
      <c r="DD127" s="124"/>
      <c r="DE127" s="25"/>
      <c r="DF127" s="25"/>
      <c r="DG127" s="124"/>
      <c r="DH127" s="25"/>
      <c r="DI127" s="25"/>
      <c r="DJ127" s="124"/>
      <c r="DK127" s="124"/>
      <c r="DO127" s="25"/>
      <c r="DP127" s="25"/>
      <c r="DQ127" s="124"/>
      <c r="DR127" s="25"/>
      <c r="DS127" s="25"/>
      <c r="DT127" s="124"/>
      <c r="DU127" s="25"/>
      <c r="DV127" s="25"/>
      <c r="DW127" s="124"/>
      <c r="DX127" s="25"/>
      <c r="DY127" s="25"/>
      <c r="DZ127" s="124"/>
      <c r="EA127" s="25"/>
      <c r="EB127" s="25"/>
      <c r="EC127" s="124"/>
      <c r="ED127" s="25"/>
      <c r="EE127" s="25"/>
      <c r="EF127" s="124"/>
      <c r="EG127" s="124"/>
      <c r="EK127" s="25"/>
      <c r="EL127" s="25"/>
      <c r="EM127" s="124"/>
      <c r="EN127" s="25"/>
      <c r="EO127" s="25"/>
      <c r="EP127" s="124"/>
      <c r="EQ127" s="25"/>
      <c r="ER127" s="25"/>
      <c r="ES127" s="124"/>
      <c r="ET127" s="25"/>
      <c r="EU127" s="25"/>
      <c r="EV127" s="124"/>
      <c r="EW127" s="25"/>
      <c r="EX127" s="25"/>
      <c r="EY127" s="124"/>
      <c r="EZ127" s="25"/>
      <c r="FA127" s="25"/>
      <c r="FB127" s="124"/>
      <c r="FC127" s="124"/>
      <c r="FG127" s="25"/>
      <c r="FH127" s="25"/>
      <c r="FI127" s="124"/>
      <c r="FJ127" s="25"/>
      <c r="FK127" s="25"/>
      <c r="FL127" s="124"/>
      <c r="FM127" s="25"/>
      <c r="FN127" s="25"/>
      <c r="FO127" s="124"/>
      <c r="FP127" s="25"/>
      <c r="FQ127" s="25"/>
      <c r="FR127" s="124"/>
      <c r="FS127" s="25"/>
      <c r="FT127" s="25"/>
      <c r="FU127" s="124"/>
      <c r="FV127" s="25"/>
      <c r="FW127" s="25"/>
      <c r="FX127" s="124"/>
      <c r="GC127" s="25"/>
      <c r="GD127" s="25"/>
      <c r="GE127" s="124"/>
      <c r="GF127" s="25"/>
      <c r="GG127" s="25"/>
      <c r="GH127" s="124"/>
      <c r="GI127" s="25"/>
      <c r="GJ127" s="25"/>
      <c r="GK127" s="124"/>
      <c r="GL127" s="25"/>
      <c r="GM127" s="25"/>
      <c r="GN127" s="124"/>
      <c r="GO127" s="25"/>
      <c r="GP127" s="25"/>
      <c r="GQ127" s="124"/>
      <c r="GR127" s="25"/>
      <c r="GS127" s="25"/>
      <c r="GT127" s="124"/>
      <c r="GY127" s="25"/>
      <c r="GZ127" s="25"/>
      <c r="HA127" s="124"/>
      <c r="HB127" s="25"/>
      <c r="HC127" s="25"/>
      <c r="HD127" s="124"/>
      <c r="HE127" s="25"/>
      <c r="HF127" s="25"/>
      <c r="HG127" s="124"/>
      <c r="HH127" s="25"/>
      <c r="HI127" s="25"/>
      <c r="HJ127" s="124"/>
      <c r="HK127" s="25"/>
      <c r="HL127" s="25"/>
      <c r="HM127" s="124"/>
      <c r="HN127" s="25"/>
      <c r="HO127" s="25"/>
      <c r="HP127" s="124"/>
      <c r="HU127" s="25"/>
      <c r="HV127" s="25"/>
      <c r="HW127" s="124"/>
      <c r="HX127" s="25"/>
      <c r="HY127" s="25"/>
      <c r="HZ127" s="124"/>
      <c r="IA127" s="25"/>
      <c r="IB127" s="25"/>
      <c r="IC127" s="124"/>
      <c r="ID127" s="25"/>
      <c r="IE127" s="25"/>
      <c r="IF127" s="124"/>
      <c r="IG127" s="25"/>
      <c r="IH127" s="25"/>
      <c r="II127" s="124"/>
      <c r="IJ127" s="25"/>
      <c r="IK127" s="25"/>
      <c r="IL127" s="124"/>
    </row>
    <row r="128" spans="7:246">
      <c r="I128" s="25"/>
      <c r="J128" s="25"/>
      <c r="K128" s="124"/>
      <c r="L128" s="25"/>
      <c r="M128" s="25"/>
      <c r="N128" s="124"/>
      <c r="O128" s="25"/>
      <c r="P128" s="25"/>
      <c r="Q128" s="124"/>
      <c r="R128" s="25"/>
      <c r="S128" s="25"/>
      <c r="T128" s="124"/>
      <c r="U128" s="25"/>
      <c r="V128" s="25"/>
      <c r="W128" s="124"/>
      <c r="X128" s="25"/>
      <c r="Y128" s="25"/>
      <c r="Z128" s="124"/>
      <c r="AA128" s="124"/>
      <c r="AE128" s="25"/>
      <c r="AF128" s="25"/>
      <c r="AG128" s="124"/>
      <c r="AH128" s="25"/>
      <c r="AI128" s="25"/>
      <c r="AJ128" s="124"/>
      <c r="AK128" s="25"/>
      <c r="AL128" s="25"/>
      <c r="AM128" s="124"/>
      <c r="AN128" s="25"/>
      <c r="AO128" s="25"/>
      <c r="AP128" s="124"/>
      <c r="AQ128" s="25"/>
      <c r="AR128" s="25"/>
      <c r="AS128" s="124"/>
      <c r="AT128" s="25"/>
      <c r="AU128" s="25"/>
      <c r="AV128" s="124"/>
      <c r="AW128" s="124"/>
      <c r="BA128" s="25"/>
      <c r="BB128" s="25"/>
      <c r="BC128" s="124"/>
      <c r="BD128" s="25"/>
      <c r="BE128" s="25"/>
      <c r="BF128" s="124"/>
      <c r="BG128" s="25"/>
      <c r="BH128" s="25"/>
      <c r="BI128" s="124"/>
      <c r="BJ128" s="25"/>
      <c r="BK128" s="25"/>
      <c r="BL128" s="124"/>
      <c r="BM128" s="25"/>
      <c r="BN128" s="25"/>
      <c r="BO128" s="124"/>
      <c r="BP128" s="25"/>
      <c r="BR128" s="124"/>
      <c r="BS128" s="124"/>
      <c r="BW128" s="25"/>
      <c r="BX128" s="25"/>
      <c r="BY128" s="124"/>
      <c r="BZ128" s="25"/>
      <c r="CA128" s="25"/>
      <c r="CB128" s="124"/>
      <c r="CC128" s="25"/>
      <c r="CD128" s="25"/>
      <c r="CE128" s="124"/>
      <c r="CF128" s="25"/>
      <c r="CG128" s="25"/>
      <c r="CH128" s="124"/>
      <c r="CI128" s="25"/>
      <c r="CJ128" s="25"/>
      <c r="CK128" s="124"/>
      <c r="CL128" s="25"/>
      <c r="CM128" s="25"/>
      <c r="CN128" s="124"/>
      <c r="CO128" s="124"/>
      <c r="CS128" s="25"/>
      <c r="CT128" s="25"/>
      <c r="CU128" s="124"/>
      <c r="CV128" s="25"/>
      <c r="CW128" s="25"/>
      <c r="CX128" s="124"/>
      <c r="CY128" s="25"/>
      <c r="CZ128" s="25"/>
      <c r="DA128" s="124"/>
      <c r="DB128" s="25"/>
      <c r="DC128" s="25"/>
      <c r="DD128" s="124"/>
      <c r="DE128" s="25"/>
      <c r="DF128" s="25"/>
      <c r="DG128" s="124"/>
      <c r="DH128" s="25"/>
      <c r="DI128" s="25"/>
      <c r="DJ128" s="124"/>
      <c r="DK128" s="124"/>
      <c r="DO128" s="25"/>
      <c r="DP128" s="25"/>
      <c r="DQ128" s="124"/>
      <c r="DR128" s="25"/>
      <c r="DS128" s="25"/>
      <c r="DT128" s="124"/>
      <c r="DU128" s="25"/>
      <c r="DV128" s="25"/>
      <c r="DW128" s="124"/>
      <c r="DX128" s="25"/>
      <c r="DY128" s="25"/>
      <c r="DZ128" s="124"/>
      <c r="EA128" s="25"/>
      <c r="EB128" s="25"/>
      <c r="EC128" s="124"/>
      <c r="ED128" s="25"/>
      <c r="EE128" s="25"/>
      <c r="EF128" s="124"/>
      <c r="EG128" s="124"/>
      <c r="EK128" s="25"/>
      <c r="EL128" s="25"/>
      <c r="EM128" s="124"/>
      <c r="EN128" s="25"/>
      <c r="EO128" s="25"/>
      <c r="EP128" s="124"/>
      <c r="EQ128" s="25"/>
      <c r="ER128" s="25"/>
      <c r="ES128" s="124"/>
      <c r="ET128" s="25"/>
      <c r="EU128" s="25"/>
      <c r="EV128" s="124"/>
      <c r="EW128" s="25"/>
      <c r="EX128" s="25"/>
      <c r="EY128" s="124"/>
      <c r="EZ128" s="25"/>
      <c r="FA128" s="25"/>
      <c r="FB128" s="124"/>
      <c r="FC128" s="124"/>
      <c r="FG128" s="25"/>
      <c r="FH128" s="25"/>
      <c r="FI128" s="124"/>
      <c r="FJ128" s="25"/>
      <c r="FK128" s="25"/>
      <c r="FL128" s="124"/>
      <c r="FM128" s="25"/>
      <c r="FN128" s="25"/>
      <c r="FO128" s="124"/>
      <c r="FP128" s="25"/>
      <c r="FQ128" s="25"/>
      <c r="FR128" s="124"/>
      <c r="FS128" s="25"/>
      <c r="FT128" s="25"/>
      <c r="FU128" s="124"/>
      <c r="FV128" s="25"/>
      <c r="FW128" s="25"/>
      <c r="FX128" s="124"/>
      <c r="GC128" s="25"/>
      <c r="GD128" s="25"/>
      <c r="GE128" s="124"/>
      <c r="GF128" s="25"/>
      <c r="GG128" s="25"/>
      <c r="GH128" s="124"/>
      <c r="GI128" s="25"/>
      <c r="GJ128" s="25"/>
      <c r="GK128" s="124"/>
      <c r="GL128" s="25"/>
      <c r="GM128" s="25"/>
      <c r="GN128" s="124"/>
      <c r="GO128" s="25"/>
      <c r="GP128" s="25"/>
      <c r="GQ128" s="124"/>
      <c r="GR128" s="25"/>
      <c r="GS128" s="25"/>
      <c r="GT128" s="124"/>
      <c r="GY128" s="25"/>
      <c r="GZ128" s="25"/>
      <c r="HA128" s="124"/>
      <c r="HB128" s="25"/>
      <c r="HC128" s="25"/>
      <c r="HD128" s="124"/>
      <c r="HE128" s="25"/>
      <c r="HF128" s="25"/>
      <c r="HG128" s="124"/>
      <c r="HH128" s="25"/>
      <c r="HI128" s="25"/>
      <c r="HJ128" s="124"/>
      <c r="HK128" s="25"/>
      <c r="HL128" s="25"/>
      <c r="HM128" s="124"/>
      <c r="HN128" s="25"/>
      <c r="HO128" s="25"/>
      <c r="HP128" s="124"/>
      <c r="HU128" s="25"/>
      <c r="HV128" s="25"/>
      <c r="HW128" s="124"/>
      <c r="HX128" s="25"/>
      <c r="HY128" s="25"/>
      <c r="HZ128" s="124"/>
      <c r="IA128" s="25"/>
      <c r="IB128" s="25"/>
      <c r="IC128" s="124"/>
      <c r="ID128" s="25"/>
      <c r="IE128" s="25"/>
      <c r="IF128" s="124"/>
      <c r="IG128" s="25"/>
      <c r="IH128" s="25"/>
      <c r="II128" s="124"/>
      <c r="IJ128" s="25"/>
      <c r="IK128" s="25"/>
      <c r="IL128" s="124"/>
    </row>
    <row r="129" spans="9:246">
      <c r="I129" s="25"/>
      <c r="J129" s="25"/>
      <c r="K129" s="124"/>
      <c r="L129" s="25"/>
      <c r="M129" s="25"/>
      <c r="N129" s="124"/>
      <c r="O129" s="25"/>
      <c r="P129" s="25"/>
      <c r="Q129" s="124"/>
      <c r="R129" s="25"/>
      <c r="S129" s="25"/>
      <c r="T129" s="124"/>
      <c r="U129" s="25"/>
      <c r="V129" s="25"/>
      <c r="W129" s="124"/>
      <c r="X129" s="25"/>
      <c r="Y129" s="25"/>
      <c r="Z129" s="124"/>
      <c r="AA129" s="124"/>
      <c r="AE129" s="25"/>
      <c r="AF129" s="25"/>
      <c r="AG129" s="124"/>
      <c r="AH129" s="25"/>
      <c r="AI129" s="25"/>
      <c r="AJ129" s="124"/>
      <c r="AK129" s="25"/>
      <c r="AL129" s="25"/>
      <c r="AM129" s="124"/>
      <c r="AN129" s="25"/>
      <c r="AO129" s="25"/>
      <c r="AP129" s="124"/>
      <c r="AQ129" s="25"/>
      <c r="AR129" s="25"/>
      <c r="AS129" s="124"/>
      <c r="AT129" s="25"/>
      <c r="AU129" s="25"/>
      <c r="AV129" s="124"/>
      <c r="AW129" s="124"/>
      <c r="BA129" s="25"/>
      <c r="BB129" s="25"/>
      <c r="BC129" s="124"/>
      <c r="BD129" s="25"/>
      <c r="BE129" s="25"/>
      <c r="BF129" s="124"/>
      <c r="BG129" s="25"/>
      <c r="BH129" s="25"/>
      <c r="BI129" s="124"/>
      <c r="BJ129" s="25"/>
      <c r="BK129" s="25"/>
      <c r="BL129" s="124"/>
      <c r="BM129" s="25"/>
      <c r="BN129" s="25"/>
      <c r="BO129" s="124"/>
      <c r="BP129" s="25"/>
      <c r="BR129" s="124"/>
      <c r="BS129" s="124"/>
      <c r="BW129" s="25"/>
      <c r="BX129" s="25"/>
      <c r="BY129" s="124"/>
      <c r="BZ129" s="25"/>
      <c r="CA129" s="25"/>
      <c r="CB129" s="124"/>
      <c r="CC129" s="25"/>
      <c r="CD129" s="25"/>
      <c r="CE129" s="124"/>
      <c r="CF129" s="25"/>
      <c r="CG129" s="25"/>
      <c r="CH129" s="124"/>
      <c r="CI129" s="25"/>
      <c r="CJ129" s="25"/>
      <c r="CK129" s="124"/>
      <c r="CL129" s="25"/>
      <c r="CM129" s="25"/>
      <c r="CN129" s="124"/>
      <c r="CO129" s="124"/>
      <c r="CS129" s="25"/>
      <c r="CT129" s="25"/>
      <c r="CU129" s="124"/>
      <c r="CV129" s="25"/>
      <c r="CW129" s="25"/>
      <c r="CX129" s="124"/>
      <c r="CY129" s="25"/>
      <c r="CZ129" s="25"/>
      <c r="DA129" s="124"/>
      <c r="DB129" s="25"/>
      <c r="DC129" s="25"/>
      <c r="DD129" s="124"/>
      <c r="DE129" s="25"/>
      <c r="DF129" s="25"/>
      <c r="DG129" s="124"/>
      <c r="DH129" s="25"/>
      <c r="DI129" s="25"/>
      <c r="DJ129" s="124"/>
      <c r="DK129" s="124"/>
      <c r="DO129" s="25"/>
      <c r="DP129" s="25"/>
      <c r="DQ129" s="124"/>
      <c r="DR129" s="25"/>
      <c r="DS129" s="25"/>
      <c r="DT129" s="124"/>
      <c r="DU129" s="25"/>
      <c r="DV129" s="25"/>
      <c r="DW129" s="124"/>
      <c r="DX129" s="25"/>
      <c r="DY129" s="25"/>
      <c r="DZ129" s="124"/>
      <c r="EA129" s="25"/>
      <c r="EB129" s="25"/>
      <c r="EC129" s="124"/>
      <c r="ED129" s="25"/>
      <c r="EE129" s="25"/>
      <c r="EF129" s="124"/>
      <c r="EG129" s="124"/>
      <c r="EK129" s="25"/>
      <c r="EL129" s="25"/>
      <c r="EM129" s="124"/>
      <c r="EN129" s="25"/>
      <c r="EO129" s="25"/>
      <c r="EP129" s="124"/>
      <c r="EQ129" s="25"/>
      <c r="ER129" s="25"/>
      <c r="ES129" s="124"/>
      <c r="ET129" s="25"/>
      <c r="EU129" s="25"/>
      <c r="EV129" s="124"/>
      <c r="EW129" s="25"/>
      <c r="EX129" s="25"/>
      <c r="EY129" s="124"/>
      <c r="EZ129" s="25"/>
      <c r="FA129" s="25"/>
      <c r="FB129" s="124"/>
      <c r="FC129" s="124"/>
      <c r="FG129" s="25"/>
      <c r="FH129" s="25"/>
      <c r="FI129" s="124"/>
      <c r="FJ129" s="25"/>
      <c r="FK129" s="25"/>
      <c r="FL129" s="124"/>
      <c r="FM129" s="25"/>
      <c r="FN129" s="25"/>
      <c r="FO129" s="124"/>
      <c r="FP129" s="25"/>
      <c r="FQ129" s="25"/>
      <c r="FR129" s="124"/>
      <c r="FS129" s="25"/>
      <c r="FT129" s="25"/>
      <c r="FU129" s="124"/>
      <c r="FV129" s="25"/>
      <c r="FW129" s="25"/>
      <c r="FX129" s="124"/>
      <c r="GC129" s="25"/>
      <c r="GD129" s="25"/>
      <c r="GE129" s="124"/>
      <c r="GF129" s="25"/>
      <c r="GG129" s="25"/>
      <c r="GH129" s="124"/>
      <c r="GI129" s="25"/>
      <c r="GJ129" s="25"/>
      <c r="GK129" s="124"/>
      <c r="GL129" s="25"/>
      <c r="GM129" s="25"/>
      <c r="GN129" s="124"/>
      <c r="GO129" s="25"/>
      <c r="GP129" s="25"/>
      <c r="GQ129" s="124"/>
      <c r="GR129" s="25"/>
      <c r="GS129" s="25"/>
      <c r="GT129" s="124"/>
      <c r="GY129" s="25"/>
      <c r="GZ129" s="25"/>
      <c r="HA129" s="124"/>
      <c r="HB129" s="25"/>
      <c r="HC129" s="25"/>
      <c r="HD129" s="124"/>
      <c r="HE129" s="25"/>
      <c r="HF129" s="25"/>
      <c r="HG129" s="124"/>
      <c r="HH129" s="25"/>
      <c r="HI129" s="25"/>
      <c r="HJ129" s="124"/>
      <c r="HK129" s="25"/>
      <c r="HL129" s="25"/>
      <c r="HM129" s="124"/>
      <c r="HN129" s="25"/>
      <c r="HO129" s="25"/>
      <c r="HP129" s="124"/>
      <c r="HU129" s="25"/>
      <c r="HV129" s="25"/>
      <c r="HW129" s="124"/>
      <c r="HX129" s="25"/>
      <c r="HY129" s="25"/>
      <c r="HZ129" s="124"/>
      <c r="IA129" s="25"/>
      <c r="IB129" s="25"/>
      <c r="IC129" s="124"/>
      <c r="ID129" s="25"/>
      <c r="IE129" s="25"/>
      <c r="IF129" s="124"/>
      <c r="IG129" s="25"/>
      <c r="IH129" s="25"/>
      <c r="II129" s="124"/>
      <c r="IJ129" s="25"/>
      <c r="IK129" s="25"/>
      <c r="IL129" s="124"/>
    </row>
    <row r="130" spans="9:246">
      <c r="I130" s="25"/>
      <c r="J130" s="25"/>
      <c r="K130" s="124"/>
      <c r="L130" s="25"/>
      <c r="M130" s="25"/>
      <c r="N130" s="124"/>
      <c r="O130" s="25"/>
      <c r="P130" s="25"/>
      <c r="Q130" s="124"/>
      <c r="R130" s="25"/>
      <c r="S130" s="25"/>
      <c r="T130" s="124"/>
      <c r="U130" s="25"/>
      <c r="V130" s="25"/>
      <c r="W130" s="124"/>
      <c r="X130" s="25"/>
      <c r="Y130" s="25"/>
      <c r="Z130" s="124"/>
      <c r="AA130" s="124"/>
      <c r="AE130" s="25"/>
      <c r="AF130" s="25"/>
      <c r="AG130" s="124"/>
      <c r="AH130" s="25"/>
      <c r="AI130" s="25"/>
      <c r="AJ130" s="124"/>
      <c r="AK130" s="25"/>
      <c r="AL130" s="25"/>
      <c r="AM130" s="124"/>
      <c r="AN130" s="25"/>
      <c r="AO130" s="25"/>
      <c r="AP130" s="124"/>
      <c r="AQ130" s="25"/>
      <c r="AR130" s="25"/>
      <c r="AS130" s="124"/>
      <c r="AT130" s="25"/>
      <c r="AU130" s="25"/>
      <c r="AV130" s="124"/>
      <c r="AW130" s="124"/>
      <c r="BA130" s="25"/>
      <c r="BB130" s="25"/>
      <c r="BC130" s="124"/>
      <c r="BD130" s="25"/>
      <c r="BE130" s="25"/>
      <c r="BF130" s="124"/>
      <c r="BG130" s="25"/>
      <c r="BH130" s="25"/>
      <c r="BI130" s="124"/>
      <c r="BJ130" s="25"/>
      <c r="BK130" s="25"/>
      <c r="BL130" s="124"/>
      <c r="BM130" s="25"/>
      <c r="BN130" s="25"/>
      <c r="BO130" s="124"/>
      <c r="BP130" s="25"/>
      <c r="BR130" s="124"/>
      <c r="BS130" s="124"/>
      <c r="BW130" s="25"/>
      <c r="BX130" s="25"/>
      <c r="BY130" s="124"/>
      <c r="BZ130" s="25"/>
      <c r="CA130" s="25"/>
      <c r="CB130" s="124"/>
      <c r="CC130" s="25"/>
      <c r="CD130" s="25"/>
      <c r="CE130" s="124"/>
      <c r="CF130" s="25"/>
      <c r="CG130" s="25"/>
      <c r="CH130" s="124"/>
      <c r="CI130" s="25"/>
      <c r="CJ130" s="25"/>
      <c r="CK130" s="124"/>
      <c r="CL130" s="25"/>
      <c r="CM130" s="25"/>
      <c r="CN130" s="124"/>
      <c r="CO130" s="124"/>
      <c r="CS130" s="25"/>
      <c r="CT130" s="25"/>
      <c r="CU130" s="124"/>
      <c r="CV130" s="25"/>
      <c r="CW130" s="25"/>
      <c r="CX130" s="124"/>
      <c r="CY130" s="25"/>
      <c r="CZ130" s="25"/>
      <c r="DA130" s="124"/>
      <c r="DB130" s="25"/>
      <c r="DC130" s="25"/>
      <c r="DD130" s="124"/>
      <c r="DE130" s="25"/>
      <c r="DF130" s="25"/>
      <c r="DG130" s="124"/>
      <c r="DH130" s="25"/>
      <c r="DI130" s="25"/>
      <c r="DJ130" s="124"/>
      <c r="DK130" s="124"/>
      <c r="DO130" s="25"/>
      <c r="DP130" s="25"/>
      <c r="DQ130" s="124"/>
      <c r="DR130" s="25"/>
      <c r="DS130" s="25"/>
      <c r="DT130" s="124"/>
      <c r="DU130" s="25"/>
      <c r="DV130" s="25"/>
      <c r="DW130" s="124"/>
      <c r="DX130" s="25"/>
      <c r="DY130" s="25"/>
      <c r="DZ130" s="124"/>
      <c r="EA130" s="25"/>
      <c r="EB130" s="25"/>
      <c r="EC130" s="124"/>
      <c r="ED130" s="25"/>
      <c r="EE130" s="25"/>
      <c r="EF130" s="124"/>
      <c r="EG130" s="124"/>
      <c r="EK130" s="25"/>
      <c r="EL130" s="25"/>
      <c r="EM130" s="124"/>
      <c r="EN130" s="25"/>
      <c r="EO130" s="25"/>
      <c r="EP130" s="124"/>
      <c r="EQ130" s="25"/>
      <c r="ER130" s="25"/>
      <c r="ES130" s="124"/>
      <c r="ET130" s="25"/>
      <c r="EU130" s="25"/>
      <c r="EV130" s="124"/>
      <c r="EW130" s="25"/>
      <c r="EX130" s="25"/>
      <c r="EY130" s="124"/>
      <c r="EZ130" s="25"/>
      <c r="FA130" s="25"/>
      <c r="FB130" s="124"/>
      <c r="FC130" s="124"/>
      <c r="FG130" s="25"/>
      <c r="FH130" s="25"/>
      <c r="FI130" s="124"/>
      <c r="FJ130" s="25"/>
      <c r="FK130" s="25"/>
      <c r="FL130" s="124"/>
      <c r="FM130" s="25"/>
      <c r="FN130" s="25"/>
      <c r="FO130" s="124"/>
      <c r="FP130" s="25"/>
      <c r="FQ130" s="25"/>
      <c r="FR130" s="124"/>
      <c r="FS130" s="25"/>
      <c r="FT130" s="25"/>
      <c r="FU130" s="124"/>
      <c r="FV130" s="25"/>
      <c r="FW130" s="25"/>
      <c r="FX130" s="124"/>
      <c r="GC130" s="25"/>
      <c r="GD130" s="25"/>
      <c r="GE130" s="124"/>
      <c r="GF130" s="25"/>
      <c r="GG130" s="25"/>
      <c r="GH130" s="124"/>
      <c r="GI130" s="25"/>
      <c r="GJ130" s="25"/>
      <c r="GK130" s="124"/>
      <c r="GL130" s="25"/>
      <c r="GM130" s="25"/>
      <c r="GN130" s="124"/>
      <c r="GO130" s="25"/>
      <c r="GP130" s="25"/>
      <c r="GQ130" s="124"/>
      <c r="GR130" s="25"/>
      <c r="GS130" s="25"/>
      <c r="GT130" s="124"/>
      <c r="GY130" s="25"/>
      <c r="GZ130" s="25"/>
      <c r="HA130" s="124"/>
      <c r="HB130" s="25"/>
      <c r="HC130" s="25"/>
      <c r="HD130" s="124"/>
      <c r="HE130" s="25"/>
      <c r="HF130" s="25"/>
      <c r="HG130" s="124"/>
      <c r="HH130" s="25"/>
      <c r="HI130" s="25"/>
      <c r="HJ130" s="124"/>
      <c r="HK130" s="25"/>
      <c r="HL130" s="25"/>
      <c r="HM130" s="124"/>
      <c r="HN130" s="25"/>
      <c r="HO130" s="25"/>
      <c r="HP130" s="124"/>
      <c r="HU130" s="25"/>
      <c r="HV130" s="25"/>
      <c r="HW130" s="124"/>
      <c r="HX130" s="25"/>
      <c r="HY130" s="25"/>
      <c r="HZ130" s="124"/>
      <c r="IA130" s="25"/>
      <c r="IB130" s="25"/>
      <c r="IC130" s="124"/>
      <c r="ID130" s="25"/>
      <c r="IE130" s="25"/>
      <c r="IF130" s="124"/>
      <c r="IG130" s="25"/>
      <c r="IH130" s="25"/>
      <c r="II130" s="124"/>
      <c r="IJ130" s="25"/>
      <c r="IK130" s="25"/>
      <c r="IL130" s="124"/>
    </row>
    <row r="131" spans="9:246">
      <c r="I131" s="25"/>
      <c r="J131" s="25"/>
      <c r="K131" s="124"/>
      <c r="L131" s="25"/>
      <c r="M131" s="25"/>
      <c r="N131" s="124"/>
      <c r="O131" s="25"/>
      <c r="P131" s="25"/>
      <c r="Q131" s="124"/>
      <c r="R131" s="25"/>
      <c r="S131" s="25"/>
      <c r="T131" s="124"/>
      <c r="U131" s="25"/>
      <c r="V131" s="25"/>
      <c r="W131" s="124"/>
      <c r="X131" s="25"/>
      <c r="Y131" s="25"/>
      <c r="Z131" s="124"/>
      <c r="AA131" s="124"/>
      <c r="AE131" s="25"/>
      <c r="AF131" s="25"/>
      <c r="AG131" s="124"/>
      <c r="AH131" s="25"/>
      <c r="AI131" s="25"/>
      <c r="AJ131" s="124"/>
      <c r="AK131" s="25"/>
      <c r="AL131" s="25"/>
      <c r="AM131" s="124"/>
      <c r="AN131" s="25"/>
      <c r="AO131" s="25"/>
      <c r="AP131" s="124"/>
      <c r="AQ131" s="25"/>
      <c r="AR131" s="25"/>
      <c r="AS131" s="124"/>
      <c r="AT131" s="25"/>
      <c r="AU131" s="25"/>
      <c r="AV131" s="124"/>
      <c r="AW131" s="124"/>
      <c r="BA131" s="25"/>
      <c r="BB131" s="25"/>
      <c r="BC131" s="124"/>
      <c r="BD131" s="25"/>
      <c r="BE131" s="25"/>
      <c r="BF131" s="124"/>
      <c r="BG131" s="25"/>
      <c r="BH131" s="25"/>
      <c r="BI131" s="124"/>
      <c r="BJ131" s="25"/>
      <c r="BK131" s="25"/>
      <c r="BL131" s="124"/>
      <c r="BM131" s="25"/>
      <c r="BN131" s="25"/>
      <c r="BO131" s="124"/>
      <c r="BP131" s="25"/>
      <c r="BR131" s="124"/>
      <c r="BS131" s="124"/>
      <c r="BW131" s="25"/>
      <c r="BX131" s="25"/>
      <c r="BY131" s="124"/>
      <c r="BZ131" s="25"/>
      <c r="CA131" s="25"/>
      <c r="CB131" s="124"/>
      <c r="CC131" s="25"/>
      <c r="CD131" s="25"/>
      <c r="CE131" s="124"/>
      <c r="CF131" s="25"/>
      <c r="CG131" s="25"/>
      <c r="CH131" s="124"/>
      <c r="CI131" s="25"/>
      <c r="CJ131" s="25"/>
      <c r="CK131" s="124"/>
      <c r="CL131" s="25"/>
      <c r="CM131" s="25"/>
      <c r="CN131" s="124"/>
      <c r="CO131" s="124"/>
      <c r="CS131" s="25"/>
      <c r="CT131" s="25"/>
      <c r="CU131" s="124"/>
      <c r="CV131" s="25"/>
      <c r="CW131" s="25"/>
      <c r="CX131" s="124"/>
      <c r="CY131" s="25"/>
      <c r="CZ131" s="25"/>
      <c r="DA131" s="124"/>
      <c r="DB131" s="25"/>
      <c r="DC131" s="25"/>
      <c r="DD131" s="124"/>
      <c r="DE131" s="25"/>
      <c r="DF131" s="25"/>
      <c r="DG131" s="124"/>
      <c r="DH131" s="25"/>
      <c r="DI131" s="25"/>
      <c r="DJ131" s="124"/>
      <c r="DK131" s="124"/>
      <c r="DO131" s="25"/>
      <c r="DP131" s="25"/>
      <c r="DQ131" s="124"/>
      <c r="DR131" s="25"/>
      <c r="DS131" s="25"/>
      <c r="DT131" s="124"/>
      <c r="DU131" s="25"/>
      <c r="DV131" s="25"/>
      <c r="DW131" s="124"/>
      <c r="DX131" s="25"/>
      <c r="DY131" s="25"/>
      <c r="DZ131" s="124"/>
      <c r="EA131" s="25"/>
      <c r="EB131" s="25"/>
      <c r="EC131" s="124"/>
      <c r="ED131" s="25"/>
      <c r="EE131" s="25"/>
      <c r="EF131" s="124"/>
      <c r="EG131" s="124"/>
      <c r="EK131" s="25"/>
      <c r="EL131" s="25"/>
      <c r="EM131" s="124"/>
      <c r="EN131" s="25"/>
      <c r="EO131" s="25"/>
      <c r="EP131" s="124"/>
      <c r="EQ131" s="25"/>
      <c r="ER131" s="25"/>
      <c r="ES131" s="124"/>
      <c r="ET131" s="25"/>
      <c r="EU131" s="25"/>
      <c r="EV131" s="124"/>
      <c r="EW131" s="25"/>
      <c r="EX131" s="25"/>
      <c r="EY131" s="124"/>
      <c r="EZ131" s="25"/>
      <c r="FA131" s="25"/>
      <c r="FB131" s="124"/>
      <c r="FC131" s="124"/>
      <c r="FG131" s="25"/>
      <c r="FH131" s="25"/>
      <c r="FI131" s="124"/>
      <c r="FJ131" s="25"/>
      <c r="FK131" s="25"/>
      <c r="FL131" s="124"/>
      <c r="FM131" s="25"/>
      <c r="FN131" s="25"/>
      <c r="FO131" s="124"/>
      <c r="FP131" s="25"/>
      <c r="FQ131" s="25"/>
      <c r="FR131" s="124"/>
      <c r="FS131" s="25"/>
      <c r="FT131" s="25"/>
      <c r="FU131" s="124"/>
      <c r="FV131" s="25"/>
      <c r="FW131" s="25"/>
      <c r="FX131" s="124"/>
      <c r="GC131" s="25"/>
      <c r="GD131" s="25"/>
      <c r="GE131" s="124"/>
      <c r="GF131" s="25"/>
      <c r="GG131" s="25"/>
      <c r="GH131" s="124"/>
      <c r="GI131" s="25"/>
      <c r="GJ131" s="25"/>
      <c r="GK131" s="124"/>
      <c r="GL131" s="25"/>
      <c r="GM131" s="25"/>
      <c r="GN131" s="124"/>
      <c r="GO131" s="25"/>
      <c r="GP131" s="25"/>
      <c r="GQ131" s="124"/>
      <c r="GR131" s="25"/>
      <c r="GS131" s="25"/>
      <c r="GT131" s="124"/>
      <c r="GY131" s="25"/>
      <c r="GZ131" s="25"/>
      <c r="HA131" s="124"/>
      <c r="HB131" s="25"/>
      <c r="HC131" s="25"/>
      <c r="HD131" s="124"/>
      <c r="HE131" s="25"/>
      <c r="HF131" s="25"/>
      <c r="HG131" s="124"/>
      <c r="HH131" s="25"/>
      <c r="HI131" s="25"/>
      <c r="HJ131" s="124"/>
      <c r="HK131" s="25"/>
      <c r="HL131" s="25"/>
      <c r="HM131" s="124"/>
      <c r="HN131" s="25"/>
      <c r="HO131" s="25"/>
      <c r="HP131" s="124"/>
      <c r="HU131" s="25"/>
      <c r="HV131" s="25"/>
      <c r="HW131" s="124"/>
      <c r="HX131" s="25"/>
      <c r="HY131" s="25"/>
      <c r="HZ131" s="124"/>
      <c r="IA131" s="25"/>
      <c r="IB131" s="25"/>
      <c r="IC131" s="124"/>
      <c r="ID131" s="25"/>
      <c r="IE131" s="25"/>
      <c r="IF131" s="124"/>
      <c r="IG131" s="25"/>
      <c r="IH131" s="25"/>
      <c r="II131" s="124"/>
      <c r="IJ131" s="25"/>
      <c r="IK131" s="25"/>
      <c r="IL131" s="124"/>
    </row>
    <row r="132" spans="9:246">
      <c r="I132" s="25"/>
      <c r="J132" s="25"/>
      <c r="K132" s="124"/>
      <c r="L132" s="25"/>
      <c r="M132" s="25"/>
      <c r="N132" s="124"/>
      <c r="O132" s="25"/>
      <c r="P132" s="25"/>
      <c r="Q132" s="124"/>
      <c r="R132" s="25"/>
      <c r="S132" s="25"/>
      <c r="T132" s="124"/>
      <c r="U132" s="25"/>
      <c r="V132" s="25"/>
      <c r="W132" s="124"/>
      <c r="X132" s="25"/>
      <c r="Y132" s="25"/>
      <c r="Z132" s="124"/>
      <c r="AA132" s="124"/>
      <c r="AE132" s="25"/>
      <c r="AF132" s="25"/>
      <c r="AG132" s="124"/>
      <c r="AH132" s="25"/>
      <c r="AI132" s="25"/>
      <c r="AJ132" s="124"/>
      <c r="AK132" s="25"/>
      <c r="AL132" s="25"/>
      <c r="AM132" s="124"/>
      <c r="AN132" s="25"/>
      <c r="AO132" s="25"/>
      <c r="AP132" s="124"/>
      <c r="AQ132" s="25"/>
      <c r="AR132" s="25"/>
      <c r="AS132" s="124"/>
      <c r="AT132" s="25"/>
      <c r="AU132" s="25"/>
      <c r="AV132" s="124"/>
      <c r="AW132" s="124"/>
      <c r="BA132" s="25"/>
      <c r="BB132" s="25"/>
      <c r="BC132" s="124"/>
      <c r="BD132" s="25"/>
      <c r="BE132" s="25"/>
      <c r="BF132" s="124"/>
      <c r="BG132" s="25"/>
      <c r="BH132" s="25"/>
      <c r="BI132" s="124"/>
      <c r="BJ132" s="25"/>
      <c r="BK132" s="25"/>
      <c r="BL132" s="124"/>
      <c r="BM132" s="25"/>
      <c r="BN132" s="25"/>
      <c r="BO132" s="124"/>
      <c r="BP132" s="25"/>
      <c r="BR132" s="124"/>
      <c r="BS132" s="124"/>
      <c r="BW132" s="25"/>
      <c r="BX132" s="25"/>
      <c r="BY132" s="124"/>
      <c r="BZ132" s="25"/>
      <c r="CA132" s="25"/>
      <c r="CB132" s="124"/>
      <c r="CC132" s="25"/>
      <c r="CD132" s="25"/>
      <c r="CE132" s="124"/>
      <c r="CF132" s="25"/>
      <c r="CG132" s="25"/>
      <c r="CH132" s="124"/>
      <c r="CI132" s="25"/>
      <c r="CJ132" s="25"/>
      <c r="CK132" s="124"/>
      <c r="CL132" s="25"/>
      <c r="CM132" s="25"/>
      <c r="CN132" s="124"/>
      <c r="CO132" s="124"/>
      <c r="CS132" s="25"/>
      <c r="CT132" s="25"/>
      <c r="CU132" s="124"/>
      <c r="CV132" s="25"/>
      <c r="CW132" s="25"/>
      <c r="CX132" s="124"/>
      <c r="CY132" s="25"/>
      <c r="CZ132" s="25"/>
      <c r="DA132" s="124"/>
      <c r="DB132" s="25"/>
      <c r="DC132" s="25"/>
      <c r="DD132" s="124"/>
      <c r="DE132" s="25"/>
      <c r="DF132" s="25"/>
      <c r="DG132" s="124"/>
      <c r="DH132" s="25"/>
      <c r="DI132" s="25"/>
      <c r="DJ132" s="124"/>
      <c r="DK132" s="124"/>
      <c r="DO132" s="25"/>
      <c r="DP132" s="25"/>
      <c r="DQ132" s="124"/>
      <c r="DR132" s="25"/>
      <c r="DS132" s="25"/>
      <c r="DT132" s="124"/>
      <c r="DU132" s="25"/>
      <c r="DV132" s="25"/>
      <c r="DW132" s="124"/>
      <c r="DX132" s="25"/>
      <c r="DY132" s="25"/>
      <c r="DZ132" s="124"/>
      <c r="EA132" s="25"/>
      <c r="EB132" s="25"/>
      <c r="EC132" s="124"/>
      <c r="ED132" s="25"/>
      <c r="EE132" s="25"/>
      <c r="EF132" s="124"/>
      <c r="EG132" s="124"/>
      <c r="EK132" s="25"/>
      <c r="EL132" s="25"/>
      <c r="EM132" s="124"/>
      <c r="EN132" s="25"/>
      <c r="EO132" s="25"/>
      <c r="EP132" s="124"/>
      <c r="EQ132" s="25"/>
      <c r="ER132" s="25"/>
      <c r="ES132" s="124"/>
      <c r="ET132" s="25"/>
      <c r="EU132" s="25"/>
      <c r="EV132" s="124"/>
      <c r="EW132" s="25"/>
      <c r="EX132" s="25"/>
      <c r="EY132" s="124"/>
      <c r="EZ132" s="25"/>
      <c r="FA132" s="25"/>
      <c r="FB132" s="124"/>
      <c r="FC132" s="124"/>
      <c r="FG132" s="25"/>
      <c r="FH132" s="25"/>
      <c r="FI132" s="124"/>
      <c r="FJ132" s="25"/>
      <c r="FK132" s="25"/>
      <c r="FL132" s="124"/>
      <c r="FM132" s="25"/>
      <c r="FN132" s="25"/>
      <c r="FO132" s="124"/>
      <c r="FP132" s="25"/>
      <c r="FQ132" s="25"/>
      <c r="FR132" s="124"/>
      <c r="FS132" s="25"/>
      <c r="FT132" s="25"/>
      <c r="FU132" s="124"/>
      <c r="FV132" s="25"/>
      <c r="FW132" s="25"/>
      <c r="FX132" s="124"/>
      <c r="GC132" s="25"/>
      <c r="GD132" s="25"/>
      <c r="GE132" s="124"/>
      <c r="GF132" s="25"/>
      <c r="GG132" s="25"/>
      <c r="GH132" s="124"/>
      <c r="GI132" s="25"/>
      <c r="GJ132" s="25"/>
      <c r="GK132" s="124"/>
      <c r="GL132" s="25"/>
      <c r="GM132" s="25"/>
      <c r="GN132" s="124"/>
      <c r="GO132" s="25"/>
      <c r="GP132" s="25"/>
      <c r="GQ132" s="124"/>
      <c r="GR132" s="25"/>
      <c r="GS132" s="25"/>
      <c r="GT132" s="124"/>
      <c r="GY132" s="25"/>
      <c r="GZ132" s="25"/>
      <c r="HA132" s="124"/>
      <c r="HB132" s="25"/>
      <c r="HC132" s="25"/>
      <c r="HD132" s="124"/>
      <c r="HE132" s="25"/>
      <c r="HF132" s="25"/>
      <c r="HG132" s="124"/>
      <c r="HH132" s="25"/>
      <c r="HI132" s="25"/>
      <c r="HJ132" s="124"/>
      <c r="HK132" s="25"/>
      <c r="HL132" s="25"/>
      <c r="HM132" s="124"/>
      <c r="HN132" s="25"/>
      <c r="HO132" s="25"/>
      <c r="HP132" s="124"/>
      <c r="HU132" s="25"/>
      <c r="HV132" s="25"/>
      <c r="HW132" s="124"/>
      <c r="HX132" s="25"/>
      <c r="HY132" s="25"/>
      <c r="HZ132" s="124"/>
      <c r="IA132" s="25"/>
      <c r="IB132" s="25"/>
      <c r="IC132" s="124"/>
      <c r="ID132" s="25"/>
      <c r="IE132" s="25"/>
      <c r="IF132" s="124"/>
      <c r="IG132" s="25"/>
      <c r="IH132" s="25"/>
      <c r="II132" s="124"/>
      <c r="IJ132" s="25"/>
      <c r="IK132" s="25"/>
      <c r="IL132" s="124"/>
    </row>
    <row r="133" spans="9:246">
      <c r="I133" s="25"/>
      <c r="J133" s="25"/>
      <c r="K133" s="124"/>
      <c r="L133" s="25"/>
      <c r="M133" s="25"/>
      <c r="N133" s="124"/>
      <c r="O133" s="25"/>
      <c r="P133" s="25"/>
      <c r="Q133" s="124"/>
      <c r="R133" s="25"/>
      <c r="S133" s="25"/>
      <c r="T133" s="124"/>
      <c r="U133" s="25"/>
      <c r="V133" s="25"/>
      <c r="W133" s="124"/>
      <c r="X133" s="25"/>
      <c r="Y133" s="25"/>
      <c r="Z133" s="124"/>
      <c r="AA133" s="124"/>
      <c r="AE133" s="25"/>
      <c r="AF133" s="25"/>
      <c r="AG133" s="124"/>
      <c r="AH133" s="25"/>
      <c r="AI133" s="25"/>
      <c r="AJ133" s="124"/>
      <c r="AK133" s="25"/>
      <c r="AL133" s="25"/>
      <c r="AM133" s="124"/>
      <c r="AN133" s="25"/>
      <c r="AO133" s="25"/>
      <c r="AP133" s="124"/>
      <c r="AQ133" s="25"/>
      <c r="AR133" s="25"/>
      <c r="AS133" s="124"/>
      <c r="AT133" s="25"/>
      <c r="AU133" s="25"/>
      <c r="AV133" s="124"/>
      <c r="AW133" s="124"/>
      <c r="BA133" s="25"/>
      <c r="BB133" s="25"/>
      <c r="BC133" s="124"/>
      <c r="BD133" s="25"/>
      <c r="BE133" s="25"/>
      <c r="BF133" s="124"/>
      <c r="BG133" s="25"/>
      <c r="BH133" s="25"/>
      <c r="BI133" s="124"/>
      <c r="BJ133" s="25"/>
      <c r="BK133" s="25"/>
      <c r="BL133" s="124"/>
      <c r="BM133" s="25"/>
      <c r="BN133" s="25"/>
      <c r="BO133" s="124"/>
      <c r="BP133" s="25"/>
      <c r="BR133" s="124"/>
      <c r="BS133" s="124"/>
      <c r="BW133" s="25"/>
      <c r="BX133" s="25"/>
      <c r="BY133" s="124"/>
      <c r="BZ133" s="25"/>
      <c r="CA133" s="25"/>
      <c r="CB133" s="124"/>
      <c r="CC133" s="25"/>
      <c r="CD133" s="25"/>
      <c r="CE133" s="124"/>
      <c r="CF133" s="25"/>
      <c r="CG133" s="25"/>
      <c r="CH133" s="124"/>
      <c r="CI133" s="25"/>
      <c r="CJ133" s="25"/>
      <c r="CK133" s="124"/>
      <c r="CL133" s="25"/>
      <c r="CM133" s="25"/>
      <c r="CN133" s="124"/>
      <c r="CO133" s="124"/>
      <c r="CS133" s="25"/>
      <c r="CT133" s="25"/>
      <c r="CU133" s="124"/>
      <c r="CV133" s="25"/>
      <c r="CW133" s="25"/>
      <c r="CX133" s="124"/>
      <c r="CY133" s="25"/>
      <c r="CZ133" s="25"/>
      <c r="DA133" s="124"/>
      <c r="DB133" s="25"/>
      <c r="DC133" s="25"/>
      <c r="DD133" s="124"/>
      <c r="DE133" s="25"/>
      <c r="DF133" s="25"/>
      <c r="DG133" s="124"/>
      <c r="DH133" s="25"/>
      <c r="DI133" s="25"/>
      <c r="DJ133" s="124"/>
      <c r="DK133" s="124"/>
      <c r="DO133" s="25"/>
      <c r="DP133" s="25"/>
      <c r="DQ133" s="124"/>
      <c r="DR133" s="25"/>
      <c r="DS133" s="25"/>
      <c r="DT133" s="124"/>
      <c r="DU133" s="25"/>
      <c r="DV133" s="25"/>
      <c r="DW133" s="124"/>
      <c r="DX133" s="25"/>
      <c r="DY133" s="25"/>
      <c r="DZ133" s="124"/>
      <c r="EA133" s="25"/>
      <c r="EB133" s="25"/>
      <c r="EC133" s="124"/>
      <c r="ED133" s="25"/>
      <c r="EE133" s="25"/>
      <c r="EF133" s="124"/>
      <c r="EG133" s="124"/>
      <c r="EK133" s="25"/>
      <c r="EL133" s="25"/>
      <c r="EM133" s="124"/>
      <c r="EN133" s="25"/>
      <c r="EO133" s="25"/>
      <c r="EP133" s="124"/>
      <c r="EQ133" s="25"/>
      <c r="ER133" s="25"/>
      <c r="ES133" s="124"/>
      <c r="ET133" s="25"/>
      <c r="EU133" s="25"/>
      <c r="EV133" s="124"/>
      <c r="EW133" s="25"/>
      <c r="EX133" s="25"/>
      <c r="EY133" s="124"/>
      <c r="EZ133" s="25"/>
      <c r="FA133" s="25"/>
      <c r="FB133" s="124"/>
      <c r="FC133" s="124"/>
      <c r="FG133" s="25"/>
      <c r="FH133" s="25"/>
      <c r="FI133" s="124"/>
      <c r="FJ133" s="25"/>
      <c r="FK133" s="25"/>
      <c r="FL133" s="124"/>
      <c r="FM133" s="25"/>
      <c r="FN133" s="25"/>
      <c r="FO133" s="124"/>
      <c r="FP133" s="25"/>
      <c r="FQ133" s="25"/>
      <c r="FR133" s="124"/>
      <c r="FS133" s="25"/>
      <c r="FT133" s="25"/>
      <c r="FU133" s="124"/>
      <c r="FV133" s="25"/>
      <c r="FW133" s="25"/>
      <c r="FX133" s="124"/>
      <c r="GC133" s="25"/>
      <c r="GD133" s="25"/>
      <c r="GE133" s="124"/>
      <c r="GF133" s="25"/>
      <c r="GG133" s="25"/>
      <c r="GH133" s="124"/>
      <c r="GI133" s="25"/>
      <c r="GJ133" s="25"/>
      <c r="GK133" s="124"/>
      <c r="GL133" s="25"/>
      <c r="GM133" s="25"/>
      <c r="GN133" s="124"/>
      <c r="GO133" s="25"/>
      <c r="GP133" s="25"/>
      <c r="GQ133" s="124"/>
      <c r="GR133" s="25"/>
      <c r="GS133" s="25"/>
      <c r="GT133" s="124"/>
      <c r="GY133" s="25"/>
      <c r="GZ133" s="25"/>
      <c r="HA133" s="124"/>
      <c r="HB133" s="25"/>
      <c r="HC133" s="25"/>
      <c r="HD133" s="124"/>
      <c r="HE133" s="25"/>
      <c r="HF133" s="25"/>
      <c r="HG133" s="124"/>
      <c r="HH133" s="25"/>
      <c r="HI133" s="25"/>
      <c r="HJ133" s="124"/>
      <c r="HK133" s="25"/>
      <c r="HL133" s="25"/>
      <c r="HM133" s="124"/>
      <c r="HN133" s="25"/>
      <c r="HO133" s="25"/>
      <c r="HP133" s="124"/>
      <c r="HU133" s="25"/>
      <c r="HV133" s="25"/>
      <c r="HW133" s="124"/>
      <c r="HX133" s="25"/>
      <c r="HY133" s="25"/>
      <c r="HZ133" s="124"/>
      <c r="IA133" s="25"/>
      <c r="IB133" s="25"/>
      <c r="IC133" s="124"/>
      <c r="ID133" s="25"/>
      <c r="IE133" s="25"/>
      <c r="IF133" s="124"/>
      <c r="IG133" s="25"/>
      <c r="IH133" s="25"/>
      <c r="II133" s="124"/>
      <c r="IJ133" s="25"/>
      <c r="IK133" s="25"/>
      <c r="IL133" s="124"/>
    </row>
    <row r="134" spans="9:246">
      <c r="I134" s="25"/>
      <c r="J134" s="25"/>
      <c r="K134" s="124"/>
      <c r="L134" s="25"/>
      <c r="M134" s="25"/>
      <c r="N134" s="124"/>
      <c r="O134" s="25"/>
      <c r="P134" s="25"/>
      <c r="Q134" s="124"/>
      <c r="R134" s="25"/>
      <c r="S134" s="25"/>
      <c r="T134" s="124"/>
      <c r="U134" s="25"/>
      <c r="V134" s="25"/>
      <c r="W134" s="124"/>
      <c r="X134" s="25"/>
      <c r="Y134" s="25"/>
      <c r="Z134" s="124"/>
      <c r="AA134" s="124"/>
      <c r="AE134" s="25"/>
      <c r="AF134" s="25"/>
      <c r="AG134" s="124"/>
      <c r="AH134" s="25"/>
      <c r="AI134" s="25"/>
      <c r="AJ134" s="124"/>
      <c r="AK134" s="25"/>
      <c r="AL134" s="25"/>
      <c r="AM134" s="124"/>
      <c r="AN134" s="25"/>
      <c r="AO134" s="25"/>
      <c r="AP134" s="124"/>
      <c r="AQ134" s="25"/>
      <c r="AR134" s="25"/>
      <c r="AS134" s="124"/>
      <c r="AT134" s="25"/>
      <c r="AU134" s="25"/>
      <c r="AV134" s="124"/>
      <c r="AW134" s="124"/>
      <c r="BA134" s="25"/>
      <c r="BB134" s="25"/>
      <c r="BC134" s="124"/>
      <c r="BD134" s="25"/>
      <c r="BE134" s="25"/>
      <c r="BF134" s="124"/>
      <c r="BG134" s="25"/>
      <c r="BH134" s="25"/>
      <c r="BI134" s="124"/>
      <c r="BJ134" s="25"/>
      <c r="BK134" s="25"/>
      <c r="BL134" s="124"/>
      <c r="BM134" s="25"/>
      <c r="BN134" s="25"/>
      <c r="BO134" s="124"/>
      <c r="BP134" s="25"/>
      <c r="BR134" s="124"/>
      <c r="BS134" s="124"/>
      <c r="BW134" s="25"/>
      <c r="BX134" s="25"/>
      <c r="BY134" s="124"/>
      <c r="BZ134" s="25"/>
      <c r="CA134" s="25"/>
      <c r="CB134" s="124"/>
      <c r="CC134" s="25"/>
      <c r="CD134" s="25"/>
      <c r="CE134" s="124"/>
      <c r="CF134" s="25"/>
      <c r="CG134" s="25"/>
      <c r="CH134" s="124"/>
      <c r="CI134" s="25"/>
      <c r="CJ134" s="25"/>
      <c r="CK134" s="124"/>
      <c r="CL134" s="25"/>
      <c r="CM134" s="25"/>
      <c r="CN134" s="124"/>
      <c r="CO134" s="124"/>
      <c r="CS134" s="25"/>
      <c r="CT134" s="25"/>
      <c r="CU134" s="124"/>
      <c r="CV134" s="25"/>
      <c r="CW134" s="25"/>
      <c r="CX134" s="124"/>
      <c r="CY134" s="25"/>
      <c r="CZ134" s="25"/>
      <c r="DA134" s="124"/>
      <c r="DB134" s="25"/>
      <c r="DC134" s="25"/>
      <c r="DD134" s="124"/>
      <c r="DE134" s="25"/>
      <c r="DF134" s="25"/>
      <c r="DG134" s="124"/>
      <c r="DH134" s="25"/>
      <c r="DI134" s="25"/>
      <c r="DJ134" s="124"/>
      <c r="DK134" s="124"/>
      <c r="DO134" s="25"/>
      <c r="DP134" s="25"/>
      <c r="DQ134" s="124"/>
      <c r="DR134" s="25"/>
      <c r="DS134" s="25"/>
      <c r="DT134" s="124"/>
      <c r="DU134" s="25"/>
      <c r="DV134" s="25"/>
      <c r="DW134" s="124"/>
      <c r="DX134" s="25"/>
      <c r="DY134" s="25"/>
      <c r="DZ134" s="124"/>
      <c r="EA134" s="25"/>
      <c r="EB134" s="25"/>
      <c r="EC134" s="124"/>
      <c r="ED134" s="25"/>
      <c r="EE134" s="25"/>
      <c r="EF134" s="124"/>
      <c r="EG134" s="124"/>
      <c r="EK134" s="25"/>
      <c r="EL134" s="25"/>
      <c r="EM134" s="124"/>
      <c r="EN134" s="25"/>
      <c r="EO134" s="25"/>
      <c r="EP134" s="124"/>
      <c r="EQ134" s="25"/>
      <c r="ER134" s="25"/>
      <c r="ES134" s="124"/>
      <c r="ET134" s="25"/>
      <c r="EU134" s="25"/>
      <c r="EV134" s="124"/>
      <c r="EW134" s="25"/>
      <c r="EX134" s="25"/>
      <c r="EY134" s="124"/>
      <c r="EZ134" s="25"/>
      <c r="FA134" s="25"/>
      <c r="FB134" s="124"/>
      <c r="FC134" s="124"/>
      <c r="FG134" s="25"/>
      <c r="FH134" s="25"/>
      <c r="FI134" s="124"/>
      <c r="FJ134" s="25"/>
      <c r="FK134" s="25"/>
      <c r="FL134" s="124"/>
      <c r="FM134" s="25"/>
      <c r="FN134" s="25"/>
      <c r="FO134" s="124"/>
      <c r="FP134" s="25"/>
      <c r="FQ134" s="25"/>
      <c r="FR134" s="124"/>
      <c r="FS134" s="25"/>
      <c r="FT134" s="25"/>
      <c r="FU134" s="124"/>
      <c r="FV134" s="25"/>
      <c r="FW134" s="25"/>
      <c r="FX134" s="124"/>
      <c r="GC134" s="25"/>
      <c r="GD134" s="25"/>
      <c r="GE134" s="124"/>
      <c r="GF134" s="25"/>
      <c r="GG134" s="25"/>
      <c r="GH134" s="124"/>
      <c r="GI134" s="25"/>
      <c r="GJ134" s="25"/>
      <c r="GK134" s="124"/>
      <c r="GL134" s="25"/>
      <c r="GM134" s="25"/>
      <c r="GN134" s="124"/>
      <c r="GO134" s="25"/>
      <c r="GP134" s="25"/>
      <c r="GQ134" s="124"/>
      <c r="GR134" s="25"/>
      <c r="GS134" s="25"/>
      <c r="GT134" s="124"/>
      <c r="GY134" s="25"/>
      <c r="GZ134" s="25"/>
      <c r="HA134" s="124"/>
      <c r="HB134" s="25"/>
      <c r="HC134" s="25"/>
      <c r="HD134" s="124"/>
      <c r="HE134" s="25"/>
      <c r="HF134" s="25"/>
      <c r="HG134" s="124"/>
      <c r="HH134" s="25"/>
      <c r="HI134" s="25"/>
      <c r="HJ134" s="124"/>
      <c r="HK134" s="25"/>
      <c r="HL134" s="25"/>
      <c r="HM134" s="124"/>
      <c r="HN134" s="25"/>
      <c r="HO134" s="25"/>
      <c r="HP134" s="124"/>
      <c r="HU134" s="25"/>
      <c r="HV134" s="25"/>
      <c r="HW134" s="124"/>
      <c r="HX134" s="25"/>
      <c r="HY134" s="25"/>
      <c r="HZ134" s="124"/>
      <c r="IA134" s="25"/>
      <c r="IB134" s="25"/>
      <c r="IC134" s="124"/>
      <c r="ID134" s="25"/>
      <c r="IE134" s="25"/>
      <c r="IF134" s="124"/>
      <c r="IG134" s="25"/>
      <c r="IH134" s="25"/>
      <c r="II134" s="124"/>
      <c r="IJ134" s="25"/>
      <c r="IK134" s="25"/>
      <c r="IL134" s="124"/>
    </row>
    <row r="135" spans="9:246">
      <c r="I135" s="25"/>
      <c r="J135" s="25"/>
      <c r="K135" s="124"/>
      <c r="L135" s="25"/>
      <c r="M135" s="25"/>
      <c r="N135" s="124"/>
      <c r="O135" s="25"/>
      <c r="P135" s="25"/>
      <c r="Q135" s="124"/>
      <c r="R135" s="25"/>
      <c r="S135" s="25"/>
      <c r="T135" s="124"/>
      <c r="U135" s="25"/>
      <c r="V135" s="25"/>
      <c r="W135" s="124"/>
      <c r="X135" s="25"/>
      <c r="Y135" s="25"/>
      <c r="Z135" s="124"/>
      <c r="AA135" s="124"/>
      <c r="AE135" s="25"/>
      <c r="AF135" s="25"/>
      <c r="AG135" s="124"/>
      <c r="AH135" s="25"/>
      <c r="AI135" s="25"/>
      <c r="AJ135" s="124"/>
      <c r="AK135" s="25"/>
      <c r="AL135" s="25"/>
      <c r="AM135" s="124"/>
      <c r="AN135" s="25"/>
      <c r="AO135" s="25"/>
      <c r="AP135" s="124"/>
      <c r="AQ135" s="25"/>
      <c r="AR135" s="25"/>
      <c r="AS135" s="124"/>
      <c r="AT135" s="25"/>
      <c r="AU135" s="25"/>
      <c r="AV135" s="124"/>
      <c r="AW135" s="124"/>
      <c r="BA135" s="25"/>
      <c r="BB135" s="25"/>
      <c r="BC135" s="124"/>
      <c r="BD135" s="25"/>
      <c r="BE135" s="25"/>
      <c r="BF135" s="124"/>
      <c r="BG135" s="25"/>
      <c r="BH135" s="25"/>
      <c r="BI135" s="124"/>
      <c r="BJ135" s="25"/>
      <c r="BK135" s="25"/>
      <c r="BL135" s="124"/>
      <c r="BM135" s="25"/>
      <c r="BN135" s="25"/>
      <c r="BO135" s="124"/>
      <c r="BP135" s="25"/>
      <c r="BR135" s="124"/>
      <c r="BS135" s="124"/>
      <c r="BW135" s="25"/>
      <c r="BX135" s="25"/>
      <c r="BY135" s="124"/>
      <c r="BZ135" s="25"/>
      <c r="CA135" s="25"/>
      <c r="CB135" s="124"/>
      <c r="CC135" s="25"/>
      <c r="CD135" s="25"/>
      <c r="CE135" s="124"/>
      <c r="CF135" s="25"/>
      <c r="CG135" s="25"/>
      <c r="CH135" s="124"/>
      <c r="CI135" s="25"/>
      <c r="CJ135" s="25"/>
      <c r="CK135" s="124"/>
      <c r="CL135" s="25"/>
      <c r="CM135" s="25"/>
      <c r="CN135" s="124"/>
      <c r="CO135" s="124"/>
      <c r="CS135" s="25"/>
      <c r="CT135" s="25"/>
      <c r="CU135" s="124"/>
      <c r="CV135" s="25"/>
      <c r="CW135" s="25"/>
      <c r="CX135" s="124"/>
      <c r="CY135" s="25"/>
      <c r="CZ135" s="25"/>
      <c r="DA135" s="124"/>
      <c r="DB135" s="25"/>
      <c r="DC135" s="25"/>
      <c r="DD135" s="124"/>
      <c r="DE135" s="25"/>
      <c r="DF135" s="25"/>
      <c r="DG135" s="124"/>
      <c r="DH135" s="25"/>
      <c r="DI135" s="25"/>
      <c r="DJ135" s="124"/>
      <c r="DK135" s="124"/>
      <c r="DO135" s="25"/>
      <c r="DP135" s="25"/>
      <c r="DQ135" s="124"/>
      <c r="DR135" s="25"/>
      <c r="DS135" s="25"/>
      <c r="DT135" s="124"/>
      <c r="DU135" s="25"/>
      <c r="DV135" s="25"/>
      <c r="DW135" s="124"/>
      <c r="DX135" s="25"/>
      <c r="DY135" s="25"/>
      <c r="DZ135" s="124"/>
      <c r="EA135" s="25"/>
      <c r="EB135" s="25"/>
      <c r="EC135" s="124"/>
      <c r="ED135" s="25"/>
      <c r="EE135" s="25"/>
      <c r="EF135" s="124"/>
      <c r="EG135" s="124"/>
      <c r="EK135" s="25"/>
      <c r="EL135" s="25"/>
      <c r="EM135" s="124"/>
      <c r="EN135" s="25"/>
      <c r="EO135" s="25"/>
      <c r="EP135" s="124"/>
      <c r="EQ135" s="25"/>
      <c r="ER135" s="25"/>
      <c r="ES135" s="124"/>
      <c r="ET135" s="25"/>
      <c r="EU135" s="25"/>
      <c r="EV135" s="124"/>
      <c r="EW135" s="25"/>
      <c r="EX135" s="25"/>
      <c r="EY135" s="124"/>
      <c r="EZ135" s="25"/>
      <c r="FA135" s="25"/>
      <c r="FB135" s="124"/>
      <c r="FC135" s="124"/>
      <c r="FG135" s="25"/>
      <c r="FH135" s="25"/>
      <c r="FI135" s="124"/>
      <c r="FJ135" s="25"/>
      <c r="FK135" s="25"/>
      <c r="FL135" s="124"/>
      <c r="FM135" s="25"/>
      <c r="FN135" s="25"/>
      <c r="FO135" s="124"/>
      <c r="FP135" s="25"/>
      <c r="FQ135" s="25"/>
      <c r="FR135" s="124"/>
      <c r="FS135" s="25"/>
      <c r="FT135" s="25"/>
      <c r="FU135" s="124"/>
      <c r="FV135" s="25"/>
      <c r="FW135" s="25"/>
      <c r="FX135" s="124"/>
      <c r="GC135" s="25"/>
      <c r="GD135" s="25"/>
      <c r="GE135" s="124"/>
      <c r="GF135" s="25"/>
      <c r="GG135" s="25"/>
      <c r="GH135" s="124"/>
      <c r="GI135" s="25"/>
      <c r="GJ135" s="25"/>
      <c r="GK135" s="124"/>
      <c r="GL135" s="25"/>
      <c r="GM135" s="25"/>
      <c r="GN135" s="124"/>
      <c r="GO135" s="25"/>
      <c r="GP135" s="25"/>
      <c r="GQ135" s="124"/>
      <c r="GR135" s="25"/>
      <c r="GS135" s="25"/>
      <c r="GT135" s="124"/>
      <c r="GY135" s="25"/>
      <c r="GZ135" s="25"/>
      <c r="HA135" s="124"/>
      <c r="HB135" s="25"/>
      <c r="HC135" s="25"/>
      <c r="HD135" s="124"/>
      <c r="HE135" s="25"/>
      <c r="HF135" s="25"/>
      <c r="HG135" s="124"/>
      <c r="HH135" s="25"/>
      <c r="HI135" s="25"/>
      <c r="HJ135" s="124"/>
      <c r="HK135" s="25"/>
      <c r="HL135" s="25"/>
      <c r="HM135" s="124"/>
      <c r="HN135" s="25"/>
      <c r="HO135" s="25"/>
      <c r="HP135" s="124"/>
      <c r="HU135" s="25"/>
      <c r="HV135" s="25"/>
      <c r="HW135" s="124"/>
      <c r="HX135" s="25"/>
      <c r="HY135" s="25"/>
      <c r="HZ135" s="124"/>
      <c r="IA135" s="25"/>
      <c r="IB135" s="25"/>
      <c r="IC135" s="124"/>
      <c r="ID135" s="25"/>
      <c r="IE135" s="25"/>
      <c r="IF135" s="124"/>
      <c r="IG135" s="25"/>
      <c r="IH135" s="25"/>
      <c r="II135" s="124"/>
      <c r="IJ135" s="25"/>
      <c r="IK135" s="25"/>
      <c r="IL135" s="124"/>
    </row>
    <row r="136" spans="9:246">
      <c r="I136" s="25"/>
      <c r="J136" s="25"/>
      <c r="K136" s="124"/>
      <c r="L136" s="25"/>
      <c r="M136" s="25"/>
      <c r="N136" s="124"/>
      <c r="O136" s="25"/>
      <c r="P136" s="25"/>
      <c r="Q136" s="124"/>
      <c r="R136" s="25"/>
      <c r="S136" s="25"/>
      <c r="T136" s="124"/>
      <c r="U136" s="25"/>
      <c r="V136" s="25"/>
      <c r="W136" s="124"/>
      <c r="X136" s="25"/>
      <c r="Y136" s="25"/>
      <c r="Z136" s="124"/>
      <c r="AA136" s="124"/>
      <c r="AE136" s="25"/>
      <c r="AF136" s="25"/>
      <c r="AG136" s="124"/>
      <c r="AH136" s="25"/>
      <c r="AI136" s="25"/>
      <c r="AJ136" s="124"/>
      <c r="AK136" s="25"/>
      <c r="AL136" s="25"/>
      <c r="AM136" s="124"/>
      <c r="AN136" s="25"/>
      <c r="AO136" s="25"/>
      <c r="AP136" s="124"/>
      <c r="AQ136" s="25"/>
      <c r="AR136" s="25"/>
      <c r="AS136" s="124"/>
      <c r="AT136" s="25"/>
      <c r="AU136" s="25"/>
      <c r="AV136" s="124"/>
      <c r="AW136" s="124"/>
      <c r="BA136" s="25"/>
      <c r="BB136" s="25"/>
      <c r="BC136" s="124"/>
      <c r="BD136" s="25"/>
      <c r="BE136" s="25"/>
      <c r="BF136" s="124"/>
      <c r="BG136" s="25"/>
      <c r="BH136" s="25"/>
      <c r="BI136" s="124"/>
      <c r="BJ136" s="25"/>
      <c r="BK136" s="25"/>
      <c r="BL136" s="124"/>
      <c r="BM136" s="25"/>
      <c r="BN136" s="25"/>
      <c r="BO136" s="124"/>
      <c r="BP136" s="25"/>
      <c r="BR136" s="124"/>
      <c r="BS136" s="124"/>
      <c r="BW136" s="25"/>
      <c r="BX136" s="25"/>
      <c r="BY136" s="124"/>
      <c r="BZ136" s="25"/>
      <c r="CA136" s="25"/>
      <c r="CB136" s="124"/>
      <c r="CC136" s="25"/>
      <c r="CD136" s="25"/>
      <c r="CE136" s="124"/>
      <c r="CF136" s="25"/>
      <c r="CG136" s="25"/>
      <c r="CH136" s="124"/>
      <c r="CI136" s="25"/>
      <c r="CJ136" s="25"/>
      <c r="CK136" s="124"/>
      <c r="CL136" s="25"/>
      <c r="CM136" s="25"/>
      <c r="CN136" s="124"/>
      <c r="CO136" s="124"/>
      <c r="CS136" s="25"/>
      <c r="CT136" s="25"/>
      <c r="CU136" s="124"/>
      <c r="CV136" s="25"/>
      <c r="CW136" s="25"/>
      <c r="CX136" s="124"/>
      <c r="CY136" s="25"/>
      <c r="CZ136" s="25"/>
      <c r="DA136" s="124"/>
      <c r="DB136" s="25"/>
      <c r="DC136" s="25"/>
      <c r="DD136" s="124"/>
      <c r="DE136" s="25"/>
      <c r="DF136" s="25"/>
      <c r="DG136" s="124"/>
      <c r="DH136" s="25"/>
      <c r="DI136" s="25"/>
      <c r="DJ136" s="124"/>
      <c r="DK136" s="124"/>
      <c r="DO136" s="25"/>
      <c r="DP136" s="25"/>
      <c r="DQ136" s="124"/>
      <c r="DR136" s="25"/>
      <c r="DS136" s="25"/>
      <c r="DT136" s="124"/>
      <c r="DU136" s="25"/>
      <c r="DV136" s="25"/>
      <c r="DW136" s="124"/>
      <c r="DX136" s="25"/>
      <c r="DY136" s="25"/>
      <c r="DZ136" s="124"/>
      <c r="EA136" s="25"/>
      <c r="EB136" s="25"/>
      <c r="EC136" s="124"/>
      <c r="ED136" s="25"/>
      <c r="EE136" s="25"/>
      <c r="EF136" s="124"/>
      <c r="EG136" s="124"/>
      <c r="EK136" s="25"/>
      <c r="EL136" s="25"/>
      <c r="EM136" s="124"/>
      <c r="EN136" s="25"/>
      <c r="EO136" s="25"/>
      <c r="EP136" s="124"/>
      <c r="EQ136" s="25"/>
      <c r="ER136" s="25"/>
      <c r="ES136" s="124"/>
      <c r="ET136" s="25"/>
      <c r="EU136" s="25"/>
      <c r="EV136" s="124"/>
      <c r="EW136" s="25"/>
      <c r="EX136" s="25"/>
      <c r="EY136" s="124"/>
      <c r="EZ136" s="25"/>
      <c r="FA136" s="25"/>
      <c r="FB136" s="124"/>
      <c r="FC136" s="124"/>
      <c r="FG136" s="25"/>
      <c r="FH136" s="25"/>
      <c r="FI136" s="124"/>
      <c r="FJ136" s="25"/>
      <c r="FK136" s="25"/>
      <c r="FL136" s="124"/>
      <c r="FM136" s="25"/>
      <c r="FN136" s="25"/>
      <c r="FO136" s="124"/>
      <c r="FP136" s="25"/>
      <c r="FQ136" s="25"/>
      <c r="FR136" s="124"/>
      <c r="FS136" s="25"/>
      <c r="FT136" s="25"/>
      <c r="FU136" s="124"/>
      <c r="FV136" s="25"/>
      <c r="FW136" s="25"/>
      <c r="FX136" s="124"/>
      <c r="GC136" s="25"/>
      <c r="GD136" s="25"/>
      <c r="GE136" s="124"/>
      <c r="GF136" s="25"/>
      <c r="GG136" s="25"/>
      <c r="GH136" s="124"/>
      <c r="GI136" s="25"/>
      <c r="GJ136" s="25"/>
      <c r="GK136" s="124"/>
      <c r="GL136" s="25"/>
      <c r="GM136" s="25"/>
      <c r="GN136" s="124"/>
      <c r="GO136" s="25"/>
      <c r="GP136" s="25"/>
      <c r="GQ136" s="124"/>
      <c r="GR136" s="25"/>
      <c r="GS136" s="25"/>
      <c r="GT136" s="124"/>
      <c r="GY136" s="25"/>
      <c r="GZ136" s="25"/>
      <c r="HA136" s="124"/>
      <c r="HB136" s="25"/>
      <c r="HC136" s="25"/>
      <c r="HD136" s="124"/>
      <c r="HE136" s="25"/>
      <c r="HF136" s="25"/>
      <c r="HG136" s="124"/>
      <c r="HH136" s="25"/>
      <c r="HI136" s="25"/>
      <c r="HJ136" s="124"/>
      <c r="HK136" s="25"/>
      <c r="HL136" s="25"/>
      <c r="HM136" s="124"/>
      <c r="HN136" s="25"/>
      <c r="HO136" s="25"/>
      <c r="HP136" s="124"/>
      <c r="HU136" s="25"/>
      <c r="HV136" s="25"/>
      <c r="HW136" s="124"/>
      <c r="HX136" s="25"/>
      <c r="HY136" s="25"/>
      <c r="HZ136" s="124"/>
      <c r="IA136" s="25"/>
      <c r="IB136" s="25"/>
      <c r="IC136" s="124"/>
      <c r="ID136" s="25"/>
      <c r="IE136" s="25"/>
      <c r="IF136" s="124"/>
      <c r="IG136" s="25"/>
      <c r="IH136" s="25"/>
      <c r="II136" s="124"/>
      <c r="IJ136" s="25"/>
      <c r="IK136" s="25"/>
      <c r="IL136" s="124"/>
    </row>
    <row r="137" spans="9:246">
      <c r="I137" s="25"/>
      <c r="J137" s="25"/>
      <c r="K137" s="124"/>
      <c r="L137" s="25"/>
      <c r="M137" s="25"/>
      <c r="N137" s="124"/>
      <c r="O137" s="25"/>
      <c r="P137" s="25"/>
      <c r="Q137" s="124"/>
      <c r="R137" s="25"/>
      <c r="S137" s="25"/>
      <c r="T137" s="124"/>
      <c r="U137" s="25"/>
      <c r="V137" s="25"/>
      <c r="W137" s="124"/>
      <c r="X137" s="25"/>
      <c r="Y137" s="25"/>
      <c r="Z137" s="124"/>
      <c r="AA137" s="124"/>
      <c r="AE137" s="25"/>
      <c r="AF137" s="25"/>
      <c r="AG137" s="124"/>
      <c r="AH137" s="25"/>
      <c r="AI137" s="25"/>
      <c r="AJ137" s="124"/>
      <c r="AK137" s="25"/>
      <c r="AL137" s="25"/>
      <c r="AM137" s="124"/>
      <c r="AN137" s="25"/>
      <c r="AO137" s="25"/>
      <c r="AP137" s="124"/>
      <c r="AQ137" s="25"/>
      <c r="AR137" s="25"/>
      <c r="AS137" s="124"/>
      <c r="AT137" s="25"/>
      <c r="AU137" s="25"/>
      <c r="AV137" s="124"/>
      <c r="AW137" s="124"/>
      <c r="BA137" s="25"/>
      <c r="BB137" s="25"/>
      <c r="BC137" s="124"/>
      <c r="BD137" s="25"/>
      <c r="BE137" s="25"/>
      <c r="BF137" s="124"/>
      <c r="BG137" s="25"/>
      <c r="BH137" s="25"/>
      <c r="BI137" s="124"/>
      <c r="BJ137" s="25"/>
      <c r="BK137" s="25"/>
      <c r="BL137" s="124"/>
      <c r="BM137" s="25"/>
      <c r="BN137" s="25"/>
      <c r="BO137" s="124"/>
      <c r="BP137" s="25"/>
      <c r="BR137" s="124"/>
      <c r="BS137" s="124"/>
      <c r="BW137" s="25"/>
      <c r="BX137" s="25"/>
      <c r="BY137" s="124"/>
      <c r="BZ137" s="25"/>
      <c r="CA137" s="25"/>
      <c r="CB137" s="124"/>
      <c r="CC137" s="25"/>
      <c r="CD137" s="25"/>
      <c r="CE137" s="124"/>
      <c r="CF137" s="25"/>
      <c r="CG137" s="25"/>
      <c r="CH137" s="124"/>
      <c r="CI137" s="25"/>
      <c r="CJ137" s="25"/>
      <c r="CK137" s="124"/>
      <c r="CL137" s="25"/>
      <c r="CM137" s="25"/>
      <c r="CN137" s="124"/>
      <c r="CO137" s="124"/>
      <c r="CS137" s="25"/>
      <c r="CT137" s="25"/>
      <c r="CU137" s="124"/>
      <c r="CV137" s="25"/>
      <c r="CW137" s="25"/>
      <c r="CX137" s="124"/>
      <c r="CY137" s="25"/>
      <c r="CZ137" s="25"/>
      <c r="DA137" s="124"/>
      <c r="DB137" s="25"/>
      <c r="DC137" s="25"/>
      <c r="DD137" s="124"/>
      <c r="DE137" s="25"/>
      <c r="DF137" s="25"/>
      <c r="DG137" s="124"/>
      <c r="DH137" s="25"/>
      <c r="DI137" s="25"/>
      <c r="DJ137" s="124"/>
      <c r="DK137" s="124"/>
      <c r="DO137" s="25"/>
      <c r="DP137" s="25"/>
      <c r="DQ137" s="124"/>
      <c r="DR137" s="25"/>
      <c r="DS137" s="25"/>
      <c r="DT137" s="124"/>
      <c r="DU137" s="25"/>
      <c r="DV137" s="25"/>
      <c r="DW137" s="124"/>
      <c r="DX137" s="25"/>
      <c r="DY137" s="25"/>
      <c r="DZ137" s="124"/>
      <c r="EA137" s="25"/>
      <c r="EB137" s="25"/>
      <c r="EC137" s="124"/>
      <c r="ED137" s="25"/>
      <c r="EE137" s="25"/>
      <c r="EF137" s="124"/>
      <c r="EG137" s="124"/>
      <c r="EK137" s="25"/>
      <c r="EL137" s="25"/>
      <c r="EM137" s="124"/>
      <c r="EN137" s="25"/>
      <c r="EO137" s="25"/>
      <c r="EP137" s="124"/>
      <c r="EQ137" s="25"/>
      <c r="ER137" s="25"/>
      <c r="ES137" s="124"/>
      <c r="ET137" s="25"/>
      <c r="EU137" s="25"/>
      <c r="EV137" s="124"/>
      <c r="EW137" s="25"/>
      <c r="EX137" s="25"/>
      <c r="EY137" s="124"/>
      <c r="EZ137" s="25"/>
      <c r="FA137" s="25"/>
      <c r="FB137" s="124"/>
      <c r="FC137" s="124"/>
      <c r="FG137" s="25"/>
      <c r="FH137" s="25"/>
      <c r="FI137" s="124"/>
      <c r="FJ137" s="25"/>
      <c r="FK137" s="25"/>
      <c r="FL137" s="124"/>
      <c r="FM137" s="25"/>
      <c r="FN137" s="25"/>
      <c r="FO137" s="124"/>
      <c r="FP137" s="25"/>
      <c r="FQ137" s="25"/>
      <c r="FR137" s="124"/>
      <c r="FS137" s="25"/>
      <c r="FT137" s="25"/>
      <c r="FU137" s="124"/>
      <c r="FV137" s="25"/>
      <c r="FW137" s="25"/>
      <c r="FX137" s="124"/>
      <c r="GC137" s="25"/>
      <c r="GD137" s="25"/>
      <c r="GE137" s="124"/>
      <c r="GF137" s="25"/>
      <c r="GG137" s="25"/>
      <c r="GH137" s="124"/>
      <c r="GI137" s="25"/>
      <c r="GJ137" s="25"/>
      <c r="GK137" s="124"/>
      <c r="GL137" s="25"/>
      <c r="GM137" s="25"/>
      <c r="GN137" s="124"/>
      <c r="GO137" s="25"/>
      <c r="GP137" s="25"/>
      <c r="GQ137" s="124"/>
      <c r="GR137" s="25"/>
      <c r="GS137" s="25"/>
      <c r="GT137" s="124"/>
      <c r="GY137" s="25"/>
      <c r="GZ137" s="25"/>
      <c r="HA137" s="124"/>
      <c r="HB137" s="25"/>
      <c r="HC137" s="25"/>
      <c r="HD137" s="124"/>
      <c r="HE137" s="25"/>
      <c r="HF137" s="25"/>
      <c r="HG137" s="124"/>
      <c r="HH137" s="25"/>
      <c r="HI137" s="25"/>
      <c r="HJ137" s="124"/>
      <c r="HK137" s="25"/>
      <c r="HL137" s="25"/>
      <c r="HM137" s="124"/>
      <c r="HN137" s="25"/>
      <c r="HO137" s="25"/>
      <c r="HP137" s="124"/>
      <c r="HU137" s="25"/>
      <c r="HV137" s="25"/>
      <c r="HW137" s="124"/>
      <c r="HX137" s="25"/>
      <c r="HY137" s="25"/>
      <c r="HZ137" s="124"/>
      <c r="IA137" s="25"/>
      <c r="IB137" s="25"/>
      <c r="IC137" s="124"/>
      <c r="ID137" s="25"/>
      <c r="IE137" s="25"/>
      <c r="IF137" s="124"/>
      <c r="IG137" s="25"/>
      <c r="IH137" s="25"/>
      <c r="II137" s="124"/>
      <c r="IJ137" s="25"/>
      <c r="IK137" s="25"/>
      <c r="IL137" s="124"/>
    </row>
    <row r="138" spans="9:246">
      <c r="I138" s="25"/>
      <c r="J138" s="25"/>
      <c r="K138" s="124"/>
      <c r="L138" s="25"/>
      <c r="M138" s="25"/>
      <c r="N138" s="124"/>
      <c r="O138" s="25"/>
      <c r="P138" s="25"/>
      <c r="Q138" s="124"/>
      <c r="R138" s="25"/>
      <c r="S138" s="25"/>
      <c r="T138" s="124"/>
      <c r="U138" s="25"/>
      <c r="V138" s="25"/>
      <c r="W138" s="124"/>
      <c r="X138" s="25"/>
      <c r="Y138" s="25"/>
      <c r="Z138" s="124"/>
      <c r="AA138" s="124"/>
      <c r="AE138" s="25"/>
      <c r="AF138" s="25"/>
      <c r="AG138" s="124"/>
      <c r="AH138" s="25"/>
      <c r="AI138" s="25"/>
      <c r="AJ138" s="124"/>
      <c r="AK138" s="25"/>
      <c r="AL138" s="25"/>
      <c r="AM138" s="124"/>
      <c r="AN138" s="25"/>
      <c r="AO138" s="25"/>
      <c r="AP138" s="124"/>
      <c r="AQ138" s="25"/>
      <c r="AR138" s="25"/>
      <c r="AS138" s="124"/>
      <c r="AT138" s="25"/>
      <c r="AU138" s="25"/>
      <c r="AV138" s="124"/>
      <c r="AW138" s="124"/>
      <c r="BA138" s="25"/>
      <c r="BB138" s="25"/>
      <c r="BC138" s="124"/>
      <c r="BD138" s="25"/>
      <c r="BE138" s="25"/>
      <c r="BF138" s="124"/>
      <c r="BG138" s="25"/>
      <c r="BH138" s="25"/>
      <c r="BI138" s="124"/>
      <c r="BJ138" s="25"/>
      <c r="BK138" s="25"/>
      <c r="BL138" s="124"/>
      <c r="BM138" s="25"/>
      <c r="BN138" s="25"/>
      <c r="BO138" s="124"/>
      <c r="BP138" s="25"/>
      <c r="BR138" s="124"/>
      <c r="BS138" s="124"/>
      <c r="BW138" s="25"/>
      <c r="BX138" s="25"/>
      <c r="BY138" s="124"/>
      <c r="BZ138" s="25"/>
      <c r="CA138" s="25"/>
      <c r="CB138" s="124"/>
      <c r="CC138" s="25"/>
      <c r="CD138" s="25"/>
      <c r="CE138" s="124"/>
      <c r="CF138" s="25"/>
      <c r="CG138" s="25"/>
      <c r="CH138" s="124"/>
      <c r="CI138" s="25"/>
      <c r="CJ138" s="25"/>
      <c r="CK138" s="124"/>
      <c r="CL138" s="25"/>
      <c r="CM138" s="25"/>
      <c r="CN138" s="124"/>
      <c r="CO138" s="124"/>
      <c r="CS138" s="25"/>
      <c r="CT138" s="25"/>
      <c r="CU138" s="124"/>
      <c r="CV138" s="25"/>
      <c r="CW138" s="25"/>
      <c r="CX138" s="124"/>
      <c r="CY138" s="25"/>
      <c r="CZ138" s="25"/>
      <c r="DA138" s="124"/>
      <c r="DB138" s="25"/>
      <c r="DC138" s="25"/>
      <c r="DD138" s="124"/>
      <c r="DE138" s="25"/>
      <c r="DF138" s="25"/>
      <c r="DG138" s="124"/>
      <c r="DH138" s="25"/>
      <c r="DI138" s="25"/>
      <c r="DJ138" s="124"/>
      <c r="DK138" s="124"/>
      <c r="DO138" s="25"/>
      <c r="DP138" s="25"/>
      <c r="DQ138" s="124"/>
      <c r="DR138" s="25"/>
      <c r="DS138" s="25"/>
      <c r="DT138" s="124"/>
      <c r="DU138" s="25"/>
      <c r="DV138" s="25"/>
      <c r="DW138" s="124"/>
      <c r="DX138" s="25"/>
      <c r="DY138" s="25"/>
      <c r="DZ138" s="124"/>
      <c r="EA138" s="25"/>
      <c r="EB138" s="25"/>
      <c r="EC138" s="124"/>
      <c r="ED138" s="25"/>
      <c r="EE138" s="25"/>
      <c r="EF138" s="124"/>
      <c r="EG138" s="124"/>
      <c r="EK138" s="25"/>
      <c r="EL138" s="25"/>
      <c r="EM138" s="124"/>
      <c r="EN138" s="25"/>
      <c r="EO138" s="25"/>
      <c r="EP138" s="124"/>
      <c r="EQ138" s="25"/>
      <c r="ER138" s="25"/>
      <c r="ES138" s="124"/>
      <c r="ET138" s="25"/>
      <c r="EU138" s="25"/>
      <c r="EV138" s="124"/>
      <c r="EW138" s="25"/>
      <c r="EX138" s="25"/>
      <c r="EY138" s="124"/>
      <c r="EZ138" s="25"/>
      <c r="FA138" s="25"/>
      <c r="FB138" s="124"/>
      <c r="FC138" s="124"/>
      <c r="FG138" s="25"/>
      <c r="FH138" s="25"/>
      <c r="FI138" s="124"/>
      <c r="FJ138" s="25"/>
      <c r="FK138" s="25"/>
      <c r="FL138" s="124"/>
      <c r="FM138" s="25"/>
      <c r="FN138" s="25"/>
      <c r="FO138" s="124"/>
      <c r="FP138" s="25"/>
      <c r="FQ138" s="25"/>
      <c r="FR138" s="124"/>
      <c r="FS138" s="25"/>
      <c r="FT138" s="25"/>
      <c r="FU138" s="124"/>
      <c r="FV138" s="25"/>
      <c r="FW138" s="25"/>
      <c r="FX138" s="124"/>
      <c r="GC138" s="25"/>
      <c r="GD138" s="25"/>
      <c r="GE138" s="124"/>
      <c r="GF138" s="25"/>
      <c r="GG138" s="25"/>
      <c r="GH138" s="124"/>
      <c r="GI138" s="25"/>
      <c r="GJ138" s="25"/>
      <c r="GK138" s="124"/>
      <c r="GL138" s="25"/>
      <c r="GM138" s="25"/>
      <c r="GN138" s="124"/>
      <c r="GO138" s="25"/>
      <c r="GP138" s="25"/>
      <c r="GQ138" s="124"/>
      <c r="GR138" s="25"/>
      <c r="GS138" s="25"/>
      <c r="GT138" s="124"/>
      <c r="GY138" s="25"/>
      <c r="GZ138" s="25"/>
      <c r="HA138" s="124"/>
      <c r="HB138" s="25"/>
      <c r="HC138" s="25"/>
      <c r="HD138" s="124"/>
      <c r="HE138" s="25"/>
      <c r="HF138" s="25"/>
      <c r="HG138" s="124"/>
      <c r="HH138" s="25"/>
      <c r="HI138" s="25"/>
      <c r="HJ138" s="124"/>
      <c r="HK138" s="25"/>
      <c r="HL138" s="25"/>
      <c r="HM138" s="124"/>
      <c r="HN138" s="25"/>
      <c r="HO138" s="25"/>
      <c r="HP138" s="124"/>
      <c r="HU138" s="25"/>
      <c r="HV138" s="25"/>
      <c r="HW138" s="124"/>
      <c r="HX138" s="25"/>
      <c r="HY138" s="25"/>
      <c r="HZ138" s="124"/>
      <c r="IA138" s="25"/>
      <c r="IB138" s="25"/>
      <c r="IC138" s="124"/>
      <c r="ID138" s="25"/>
      <c r="IE138" s="25"/>
      <c r="IF138" s="124"/>
      <c r="IG138" s="25"/>
      <c r="IH138" s="25"/>
      <c r="II138" s="124"/>
      <c r="IJ138" s="25"/>
      <c r="IK138" s="25"/>
      <c r="IL138" s="124"/>
    </row>
    <row r="139" spans="9:246">
      <c r="I139" s="25"/>
      <c r="J139" s="25"/>
      <c r="K139" s="124"/>
      <c r="L139" s="25"/>
      <c r="M139" s="25"/>
      <c r="N139" s="124"/>
      <c r="O139" s="25"/>
      <c r="P139" s="25"/>
      <c r="Q139" s="124"/>
      <c r="R139" s="25"/>
      <c r="S139" s="25"/>
      <c r="T139" s="124"/>
      <c r="U139" s="25"/>
      <c r="V139" s="25"/>
      <c r="W139" s="124"/>
      <c r="X139" s="25"/>
      <c r="Y139" s="25"/>
      <c r="Z139" s="124"/>
      <c r="AA139" s="124"/>
      <c r="AE139" s="25"/>
      <c r="AF139" s="25"/>
      <c r="AG139" s="124"/>
      <c r="AH139" s="25"/>
      <c r="AI139" s="25"/>
      <c r="AJ139" s="124"/>
      <c r="AK139" s="25"/>
      <c r="AL139" s="25"/>
      <c r="AM139" s="124"/>
      <c r="AN139" s="25"/>
      <c r="AO139" s="25"/>
      <c r="AP139" s="124"/>
      <c r="AQ139" s="25"/>
      <c r="AR139" s="25"/>
      <c r="AS139" s="124"/>
      <c r="AT139" s="25"/>
      <c r="AU139" s="25"/>
      <c r="AV139" s="124"/>
      <c r="AW139" s="124"/>
      <c r="BA139" s="25"/>
      <c r="BB139" s="25"/>
      <c r="BC139" s="124"/>
      <c r="BD139" s="25"/>
      <c r="BE139" s="25"/>
      <c r="BF139" s="124"/>
      <c r="BG139" s="25"/>
      <c r="BH139" s="25"/>
      <c r="BI139" s="124"/>
      <c r="BJ139" s="25"/>
      <c r="BK139" s="25"/>
      <c r="BL139" s="124"/>
      <c r="BM139" s="25"/>
      <c r="BN139" s="25"/>
      <c r="BO139" s="124"/>
      <c r="BP139" s="25"/>
      <c r="BR139" s="124"/>
      <c r="BS139" s="124"/>
      <c r="BW139" s="25"/>
      <c r="BX139" s="25"/>
      <c r="BY139" s="124"/>
      <c r="BZ139" s="25"/>
      <c r="CA139" s="25"/>
      <c r="CB139" s="124"/>
      <c r="CC139" s="25"/>
      <c r="CD139" s="25"/>
      <c r="CE139" s="124"/>
      <c r="CF139" s="25"/>
      <c r="CG139" s="25"/>
      <c r="CH139" s="124"/>
      <c r="CI139" s="25"/>
      <c r="CJ139" s="25"/>
      <c r="CK139" s="124"/>
      <c r="CL139" s="25"/>
      <c r="CM139" s="25"/>
      <c r="CN139" s="124"/>
      <c r="CO139" s="124"/>
      <c r="CS139" s="25"/>
      <c r="CT139" s="25"/>
      <c r="CU139" s="124"/>
      <c r="CV139" s="25"/>
      <c r="CW139" s="25"/>
      <c r="CX139" s="124"/>
      <c r="CY139" s="25"/>
      <c r="CZ139" s="25"/>
      <c r="DA139" s="124"/>
      <c r="DB139" s="25"/>
      <c r="DC139" s="25"/>
      <c r="DD139" s="124"/>
      <c r="DE139" s="25"/>
      <c r="DF139" s="25"/>
      <c r="DG139" s="124"/>
      <c r="DH139" s="25"/>
      <c r="DI139" s="25"/>
      <c r="DJ139" s="124"/>
      <c r="DK139" s="124"/>
      <c r="DO139" s="25"/>
      <c r="DP139" s="25"/>
      <c r="DQ139" s="124"/>
      <c r="DR139" s="25"/>
      <c r="DS139" s="25"/>
      <c r="DT139" s="124"/>
      <c r="DU139" s="25"/>
      <c r="DV139" s="25"/>
      <c r="DW139" s="124"/>
      <c r="DX139" s="25"/>
      <c r="DY139" s="25"/>
      <c r="DZ139" s="124"/>
      <c r="EA139" s="25"/>
      <c r="EB139" s="25"/>
      <c r="EC139" s="124"/>
      <c r="ED139" s="25"/>
      <c r="EE139" s="25"/>
      <c r="EF139" s="124"/>
      <c r="EG139" s="124"/>
      <c r="EK139" s="25"/>
      <c r="EL139" s="25"/>
      <c r="EM139" s="124"/>
      <c r="EN139" s="25"/>
      <c r="EO139" s="25"/>
      <c r="EP139" s="124"/>
      <c r="EQ139" s="25"/>
      <c r="ER139" s="25"/>
      <c r="ES139" s="124"/>
      <c r="ET139" s="25"/>
      <c r="EU139" s="25"/>
      <c r="EV139" s="124"/>
      <c r="EW139" s="25"/>
      <c r="EX139" s="25"/>
      <c r="EY139" s="124"/>
      <c r="EZ139" s="25"/>
      <c r="FA139" s="25"/>
      <c r="FB139" s="124"/>
      <c r="FC139" s="124"/>
      <c r="FG139" s="25"/>
      <c r="FH139" s="25"/>
      <c r="FI139" s="124"/>
      <c r="FJ139" s="25"/>
      <c r="FK139" s="25"/>
      <c r="FL139" s="124"/>
      <c r="FM139" s="25"/>
      <c r="FN139" s="25"/>
      <c r="FO139" s="124"/>
      <c r="FP139" s="25"/>
      <c r="FQ139" s="25"/>
      <c r="FR139" s="124"/>
      <c r="FS139" s="25"/>
      <c r="FT139" s="25"/>
      <c r="FU139" s="124"/>
      <c r="FV139" s="25"/>
      <c r="FW139" s="25"/>
      <c r="FX139" s="124"/>
      <c r="GC139" s="25"/>
      <c r="GD139" s="25"/>
      <c r="GE139" s="124"/>
      <c r="GF139" s="25"/>
      <c r="GG139" s="25"/>
      <c r="GH139" s="124"/>
      <c r="GI139" s="25"/>
      <c r="GJ139" s="25"/>
      <c r="GK139" s="124"/>
      <c r="GL139" s="25"/>
      <c r="GM139" s="25"/>
      <c r="GN139" s="124"/>
      <c r="GO139" s="25"/>
      <c r="GP139" s="25"/>
      <c r="GQ139" s="124"/>
      <c r="GR139" s="25"/>
      <c r="GS139" s="25"/>
      <c r="GT139" s="124"/>
      <c r="GY139" s="25"/>
      <c r="GZ139" s="25"/>
      <c r="HA139" s="124"/>
      <c r="HB139" s="25"/>
      <c r="HC139" s="25"/>
      <c r="HD139" s="124"/>
      <c r="HE139" s="25"/>
      <c r="HF139" s="25"/>
      <c r="HG139" s="124"/>
      <c r="HH139" s="25"/>
      <c r="HI139" s="25"/>
      <c r="HJ139" s="124"/>
      <c r="HK139" s="25"/>
      <c r="HL139" s="25"/>
      <c r="HM139" s="124"/>
      <c r="HN139" s="25"/>
      <c r="HO139" s="25"/>
      <c r="HP139" s="124"/>
      <c r="HU139" s="25"/>
      <c r="HV139" s="25"/>
      <c r="HW139" s="124"/>
      <c r="HX139" s="25"/>
      <c r="HY139" s="25"/>
      <c r="HZ139" s="124"/>
      <c r="IA139" s="25"/>
      <c r="IB139" s="25"/>
      <c r="IC139" s="124"/>
      <c r="ID139" s="25"/>
      <c r="IE139" s="25"/>
      <c r="IF139" s="124"/>
      <c r="IG139" s="25"/>
      <c r="IH139" s="25"/>
      <c r="II139" s="124"/>
      <c r="IJ139" s="25"/>
      <c r="IK139" s="25"/>
      <c r="IL139" s="124"/>
    </row>
    <row r="140" spans="9:246">
      <c r="I140" s="25"/>
      <c r="J140" s="25"/>
      <c r="K140" s="124"/>
      <c r="L140" s="25"/>
      <c r="M140" s="25"/>
      <c r="N140" s="124"/>
      <c r="O140" s="25"/>
      <c r="P140" s="25"/>
      <c r="Q140" s="124"/>
      <c r="R140" s="25"/>
      <c r="S140" s="25"/>
      <c r="T140" s="124"/>
      <c r="U140" s="25"/>
      <c r="V140" s="25"/>
      <c r="W140" s="124"/>
      <c r="X140" s="25"/>
      <c r="Y140" s="25"/>
      <c r="Z140" s="124"/>
      <c r="AA140" s="124"/>
      <c r="AE140" s="25"/>
      <c r="AF140" s="25"/>
      <c r="AG140" s="124"/>
      <c r="AH140" s="25"/>
      <c r="AI140" s="25"/>
      <c r="AJ140" s="124"/>
      <c r="AK140" s="25"/>
      <c r="AL140" s="25"/>
      <c r="AM140" s="124"/>
      <c r="AN140" s="25"/>
      <c r="AO140" s="25"/>
      <c r="AP140" s="124"/>
      <c r="AQ140" s="25"/>
      <c r="AR140" s="25"/>
      <c r="AS140" s="124"/>
      <c r="AT140" s="25"/>
      <c r="AU140" s="25"/>
      <c r="AV140" s="124"/>
      <c r="AW140" s="124"/>
      <c r="BA140" s="25"/>
      <c r="BB140" s="25"/>
      <c r="BC140" s="124"/>
      <c r="BD140" s="25"/>
      <c r="BE140" s="25"/>
      <c r="BF140" s="124"/>
      <c r="BG140" s="25"/>
      <c r="BH140" s="25"/>
      <c r="BI140" s="124"/>
      <c r="BJ140" s="25"/>
      <c r="BK140" s="25"/>
      <c r="BL140" s="124"/>
      <c r="BM140" s="25"/>
      <c r="BN140" s="25"/>
      <c r="BO140" s="124"/>
      <c r="BP140" s="25"/>
      <c r="BR140" s="124"/>
      <c r="BS140" s="124"/>
      <c r="BW140" s="25"/>
      <c r="BX140" s="25"/>
      <c r="BY140" s="124"/>
      <c r="BZ140" s="25"/>
      <c r="CA140" s="25"/>
      <c r="CB140" s="124"/>
      <c r="CC140" s="25"/>
      <c r="CD140" s="25"/>
      <c r="CE140" s="124"/>
      <c r="CF140" s="25"/>
      <c r="CG140" s="25"/>
      <c r="CH140" s="124"/>
      <c r="CI140" s="25"/>
      <c r="CJ140" s="25"/>
      <c r="CK140" s="124"/>
      <c r="CL140" s="25"/>
      <c r="CM140" s="25"/>
      <c r="CN140" s="124"/>
      <c r="CO140" s="124"/>
      <c r="CS140" s="25"/>
      <c r="CT140" s="25"/>
      <c r="CU140" s="124"/>
      <c r="CV140" s="25"/>
      <c r="CW140" s="25"/>
      <c r="CX140" s="124"/>
      <c r="CY140" s="25"/>
      <c r="CZ140" s="25"/>
      <c r="DA140" s="124"/>
      <c r="DB140" s="25"/>
      <c r="DC140" s="25"/>
      <c r="DD140" s="124"/>
      <c r="DE140" s="25"/>
      <c r="DF140" s="25"/>
      <c r="DG140" s="124"/>
      <c r="DH140" s="25"/>
      <c r="DI140" s="25"/>
      <c r="DJ140" s="124"/>
      <c r="DK140" s="124"/>
      <c r="DO140" s="25"/>
      <c r="DP140" s="25"/>
      <c r="DQ140" s="124"/>
      <c r="DR140" s="25"/>
      <c r="DS140" s="25"/>
      <c r="DT140" s="124"/>
      <c r="DU140" s="25"/>
      <c r="DV140" s="25"/>
      <c r="DW140" s="124"/>
      <c r="DX140" s="25"/>
      <c r="DY140" s="25"/>
      <c r="DZ140" s="124"/>
      <c r="EA140" s="25"/>
      <c r="EB140" s="25"/>
      <c r="EC140" s="124"/>
      <c r="ED140" s="25"/>
      <c r="EE140" s="25"/>
      <c r="EF140" s="124"/>
      <c r="EG140" s="124"/>
      <c r="EK140" s="25"/>
      <c r="EL140" s="25"/>
      <c r="EM140" s="124"/>
      <c r="EN140" s="25"/>
      <c r="EO140" s="25"/>
      <c r="EP140" s="124"/>
      <c r="EQ140" s="25"/>
      <c r="ER140" s="25"/>
      <c r="ES140" s="124"/>
      <c r="ET140" s="25"/>
      <c r="EU140" s="25"/>
      <c r="EV140" s="124"/>
      <c r="EW140" s="25"/>
      <c r="EX140" s="25"/>
      <c r="EY140" s="124"/>
      <c r="EZ140" s="25"/>
      <c r="FA140" s="25"/>
      <c r="FB140" s="124"/>
      <c r="FC140" s="124"/>
      <c r="FG140" s="25"/>
      <c r="FH140" s="25"/>
      <c r="FI140" s="124"/>
      <c r="FJ140" s="25"/>
      <c r="FK140" s="25"/>
      <c r="FL140" s="124"/>
      <c r="FM140" s="25"/>
      <c r="FN140" s="25"/>
      <c r="FO140" s="124"/>
      <c r="FP140" s="25"/>
      <c r="FQ140" s="25"/>
      <c r="FR140" s="124"/>
      <c r="FS140" s="25"/>
      <c r="FT140" s="25"/>
      <c r="FU140" s="124"/>
      <c r="FV140" s="25"/>
      <c r="FW140" s="25"/>
      <c r="FX140" s="124"/>
      <c r="GC140" s="25"/>
      <c r="GD140" s="25"/>
      <c r="GE140" s="124"/>
      <c r="GF140" s="25"/>
      <c r="GG140" s="25"/>
      <c r="GH140" s="124"/>
      <c r="GI140" s="25"/>
      <c r="GJ140" s="25"/>
      <c r="GK140" s="124"/>
      <c r="GL140" s="25"/>
      <c r="GM140" s="25"/>
      <c r="GN140" s="124"/>
      <c r="GO140" s="25"/>
      <c r="GP140" s="25"/>
      <c r="GQ140" s="124"/>
      <c r="GR140" s="25"/>
      <c r="GS140" s="25"/>
      <c r="GT140" s="124"/>
      <c r="GY140" s="25"/>
      <c r="GZ140" s="25"/>
      <c r="HA140" s="124"/>
      <c r="HB140" s="25"/>
      <c r="HC140" s="25"/>
      <c r="HD140" s="124"/>
      <c r="HE140" s="25"/>
      <c r="HF140" s="25"/>
      <c r="HG140" s="124"/>
      <c r="HH140" s="25"/>
      <c r="HI140" s="25"/>
      <c r="HJ140" s="124"/>
      <c r="HK140" s="25"/>
      <c r="HL140" s="25"/>
      <c r="HM140" s="124"/>
      <c r="HN140" s="25"/>
      <c r="HO140" s="25"/>
      <c r="HP140" s="124"/>
      <c r="HU140" s="25"/>
      <c r="HV140" s="25"/>
      <c r="HW140" s="124"/>
      <c r="HX140" s="25"/>
      <c r="HY140" s="25"/>
      <c r="HZ140" s="124"/>
      <c r="IA140" s="25"/>
      <c r="IB140" s="25"/>
      <c r="IC140" s="124"/>
      <c r="ID140" s="25"/>
      <c r="IE140" s="25"/>
      <c r="IF140" s="124"/>
      <c r="IG140" s="25"/>
      <c r="IH140" s="25"/>
      <c r="II140" s="124"/>
      <c r="IJ140" s="25"/>
      <c r="IK140" s="25"/>
      <c r="IL140" s="124"/>
    </row>
    <row r="141" spans="9:246">
      <c r="I141" s="25"/>
      <c r="J141" s="25"/>
      <c r="K141" s="124"/>
      <c r="L141" s="25"/>
      <c r="M141" s="25"/>
      <c r="N141" s="124"/>
      <c r="O141" s="25"/>
      <c r="P141" s="25"/>
      <c r="Q141" s="124"/>
      <c r="R141" s="25"/>
      <c r="S141" s="25"/>
      <c r="T141" s="124"/>
      <c r="U141" s="25"/>
      <c r="V141" s="25"/>
      <c r="W141" s="124"/>
      <c r="X141" s="25"/>
      <c r="Y141" s="25"/>
      <c r="Z141" s="124"/>
      <c r="AA141" s="124"/>
      <c r="AE141" s="25"/>
      <c r="AF141" s="25"/>
      <c r="AG141" s="124"/>
      <c r="AH141" s="25"/>
      <c r="AI141" s="25"/>
      <c r="AJ141" s="124"/>
      <c r="AK141" s="25"/>
      <c r="AL141" s="25"/>
      <c r="AM141" s="124"/>
      <c r="AN141" s="25"/>
      <c r="AO141" s="25"/>
      <c r="AP141" s="124"/>
      <c r="AQ141" s="25"/>
      <c r="AR141" s="25"/>
      <c r="AS141" s="124"/>
      <c r="AT141" s="25"/>
      <c r="AU141" s="25"/>
      <c r="AV141" s="124"/>
      <c r="AW141" s="124"/>
      <c r="BA141" s="25"/>
      <c r="BB141" s="25"/>
      <c r="BC141" s="124"/>
      <c r="BD141" s="25"/>
      <c r="BE141" s="25"/>
      <c r="BF141" s="124"/>
      <c r="BG141" s="25"/>
      <c r="BH141" s="25"/>
      <c r="BI141" s="124"/>
      <c r="BJ141" s="25"/>
      <c r="BK141" s="25"/>
      <c r="BL141" s="124"/>
      <c r="BM141" s="25"/>
      <c r="BN141" s="25"/>
      <c r="BO141" s="124"/>
      <c r="BP141" s="25"/>
      <c r="BR141" s="124"/>
      <c r="BS141" s="124"/>
      <c r="BW141" s="25"/>
      <c r="BX141" s="25"/>
      <c r="BY141" s="124"/>
      <c r="BZ141" s="25"/>
      <c r="CA141" s="25"/>
      <c r="CB141" s="124"/>
      <c r="CC141" s="25"/>
      <c r="CD141" s="25"/>
      <c r="CE141" s="124"/>
      <c r="CF141" s="25"/>
      <c r="CG141" s="25"/>
      <c r="CH141" s="124"/>
      <c r="CI141" s="25"/>
      <c r="CJ141" s="25"/>
      <c r="CK141" s="124"/>
      <c r="CL141" s="25"/>
      <c r="CM141" s="25"/>
      <c r="CN141" s="124"/>
      <c r="CO141" s="124"/>
      <c r="CS141" s="25"/>
      <c r="CT141" s="25"/>
      <c r="CU141" s="124"/>
      <c r="CV141" s="25"/>
      <c r="CW141" s="25"/>
      <c r="CX141" s="124"/>
      <c r="CY141" s="25"/>
      <c r="CZ141" s="25"/>
      <c r="DA141" s="124"/>
      <c r="DB141" s="25"/>
      <c r="DC141" s="25"/>
      <c r="DD141" s="124"/>
      <c r="DE141" s="25"/>
      <c r="DF141" s="25"/>
      <c r="DG141" s="124"/>
      <c r="DH141" s="25"/>
      <c r="DI141" s="25"/>
      <c r="DJ141" s="124"/>
      <c r="DK141" s="124"/>
      <c r="DO141" s="25"/>
      <c r="DP141" s="25"/>
      <c r="DQ141" s="124"/>
      <c r="DR141" s="25"/>
      <c r="DS141" s="25"/>
      <c r="DT141" s="124"/>
      <c r="DU141" s="25"/>
      <c r="DV141" s="25"/>
      <c r="DW141" s="124"/>
      <c r="DX141" s="25"/>
      <c r="DY141" s="25"/>
      <c r="DZ141" s="124"/>
      <c r="EA141" s="25"/>
      <c r="EB141" s="25"/>
      <c r="EC141" s="124"/>
      <c r="ED141" s="25"/>
      <c r="EE141" s="25"/>
      <c r="EF141" s="124"/>
      <c r="EG141" s="124"/>
      <c r="EK141" s="25"/>
      <c r="EL141" s="25"/>
      <c r="EM141" s="124"/>
      <c r="EN141" s="25"/>
      <c r="EO141" s="25"/>
      <c r="EP141" s="124"/>
      <c r="EQ141" s="25"/>
      <c r="ER141" s="25"/>
      <c r="ES141" s="124"/>
      <c r="ET141" s="25"/>
      <c r="EU141" s="25"/>
      <c r="EV141" s="124"/>
      <c r="EW141" s="25"/>
      <c r="EX141" s="25"/>
      <c r="EY141" s="124"/>
      <c r="EZ141" s="25"/>
      <c r="FA141" s="25"/>
      <c r="FB141" s="124"/>
      <c r="FC141" s="124"/>
      <c r="FG141" s="25"/>
      <c r="FH141" s="25"/>
      <c r="FI141" s="124"/>
      <c r="FJ141" s="25"/>
      <c r="FK141" s="25"/>
      <c r="FL141" s="124"/>
      <c r="FM141" s="25"/>
      <c r="FN141" s="25"/>
      <c r="FO141" s="124"/>
      <c r="FP141" s="25"/>
      <c r="FQ141" s="25"/>
      <c r="FR141" s="124"/>
      <c r="FS141" s="25"/>
      <c r="FT141" s="25"/>
      <c r="FU141" s="124"/>
      <c r="FV141" s="25"/>
      <c r="FW141" s="25"/>
      <c r="FX141" s="124"/>
      <c r="GC141" s="25"/>
      <c r="GD141" s="25"/>
      <c r="GE141" s="124"/>
      <c r="GF141" s="25"/>
      <c r="GG141" s="25"/>
      <c r="GH141" s="124"/>
      <c r="GI141" s="25"/>
      <c r="GJ141" s="25"/>
      <c r="GK141" s="124"/>
      <c r="GL141" s="25"/>
      <c r="GM141" s="25"/>
      <c r="GN141" s="124"/>
      <c r="GO141" s="25"/>
      <c r="GP141" s="25"/>
      <c r="GQ141" s="124"/>
      <c r="GR141" s="25"/>
      <c r="GS141" s="25"/>
      <c r="GT141" s="124"/>
      <c r="GY141" s="25"/>
      <c r="GZ141" s="25"/>
      <c r="HA141" s="124"/>
      <c r="HB141" s="25"/>
      <c r="HC141" s="25"/>
      <c r="HD141" s="124"/>
      <c r="HE141" s="25"/>
      <c r="HF141" s="25"/>
      <c r="HG141" s="124"/>
      <c r="HH141" s="25"/>
      <c r="HI141" s="25"/>
      <c r="HJ141" s="124"/>
      <c r="HK141" s="25"/>
      <c r="HL141" s="25"/>
      <c r="HM141" s="124"/>
      <c r="HN141" s="25"/>
      <c r="HO141" s="25"/>
      <c r="HP141" s="124"/>
      <c r="HU141" s="25"/>
      <c r="HV141" s="25"/>
      <c r="HW141" s="124"/>
      <c r="HX141" s="25"/>
      <c r="HY141" s="25"/>
      <c r="HZ141" s="124"/>
      <c r="IA141" s="25"/>
      <c r="IB141" s="25"/>
      <c r="IC141" s="124"/>
      <c r="ID141" s="25"/>
      <c r="IE141" s="25"/>
      <c r="IF141" s="124"/>
      <c r="IG141" s="25"/>
      <c r="IH141" s="25"/>
      <c r="II141" s="124"/>
      <c r="IJ141" s="25"/>
      <c r="IK141" s="25"/>
      <c r="IL141" s="124"/>
    </row>
    <row r="142" spans="9:246">
      <c r="I142" s="25"/>
      <c r="J142" s="25"/>
      <c r="K142" s="124"/>
      <c r="L142" s="25"/>
      <c r="M142" s="25"/>
      <c r="N142" s="124"/>
      <c r="O142" s="25"/>
      <c r="P142" s="25"/>
      <c r="Q142" s="124"/>
      <c r="R142" s="25"/>
      <c r="S142" s="25"/>
      <c r="T142" s="124"/>
      <c r="U142" s="25"/>
      <c r="V142" s="25"/>
      <c r="W142" s="124"/>
      <c r="X142" s="25"/>
      <c r="Y142" s="25"/>
      <c r="Z142" s="124"/>
      <c r="AA142" s="124"/>
      <c r="AE142" s="25"/>
      <c r="AF142" s="25"/>
      <c r="AG142" s="124"/>
      <c r="AH142" s="25"/>
      <c r="AI142" s="25"/>
      <c r="AJ142" s="124"/>
      <c r="AK142" s="25"/>
      <c r="AL142" s="25"/>
      <c r="AM142" s="124"/>
      <c r="AN142" s="25"/>
      <c r="AO142" s="25"/>
      <c r="AP142" s="124"/>
      <c r="AQ142" s="25"/>
      <c r="AR142" s="25"/>
      <c r="AS142" s="124"/>
      <c r="AT142" s="25"/>
      <c r="AU142" s="25"/>
      <c r="AV142" s="124"/>
      <c r="AW142" s="124"/>
      <c r="BA142" s="25"/>
      <c r="BB142" s="25"/>
      <c r="BC142" s="124"/>
      <c r="BD142" s="25"/>
      <c r="BE142" s="25"/>
      <c r="BF142" s="124"/>
      <c r="BG142" s="25"/>
      <c r="BH142" s="25"/>
      <c r="BI142" s="124"/>
      <c r="BJ142" s="25"/>
      <c r="BK142" s="25"/>
      <c r="BL142" s="124"/>
      <c r="BM142" s="25"/>
      <c r="BN142" s="25"/>
      <c r="BO142" s="124"/>
      <c r="BP142" s="25"/>
      <c r="BR142" s="124"/>
      <c r="BS142" s="124"/>
      <c r="BW142" s="25"/>
      <c r="BX142" s="25"/>
      <c r="BY142" s="124"/>
      <c r="BZ142" s="25"/>
      <c r="CA142" s="25"/>
      <c r="CB142" s="124"/>
      <c r="CC142" s="25"/>
      <c r="CD142" s="25"/>
      <c r="CE142" s="124"/>
      <c r="CF142" s="25"/>
      <c r="CG142" s="25"/>
      <c r="CH142" s="124"/>
      <c r="CI142" s="25"/>
      <c r="CJ142" s="25"/>
      <c r="CK142" s="124"/>
      <c r="CL142" s="25"/>
      <c r="CM142" s="25"/>
      <c r="CN142" s="124"/>
      <c r="CO142" s="124"/>
      <c r="CS142" s="25"/>
      <c r="CT142" s="25"/>
      <c r="CU142" s="124"/>
      <c r="CV142" s="25"/>
      <c r="CW142" s="25"/>
      <c r="CX142" s="124"/>
      <c r="CY142" s="25"/>
      <c r="CZ142" s="25"/>
      <c r="DA142" s="124"/>
      <c r="DB142" s="25"/>
      <c r="DC142" s="25"/>
      <c r="DD142" s="124"/>
      <c r="DE142" s="25"/>
      <c r="DF142" s="25"/>
      <c r="DG142" s="124"/>
      <c r="DH142" s="25"/>
      <c r="DI142" s="25"/>
      <c r="DJ142" s="124"/>
      <c r="DK142" s="124"/>
      <c r="DO142" s="25"/>
      <c r="DP142" s="25"/>
      <c r="DQ142" s="124"/>
      <c r="DR142" s="25"/>
      <c r="DS142" s="25"/>
      <c r="DT142" s="124"/>
      <c r="DU142" s="25"/>
      <c r="DV142" s="25"/>
      <c r="DW142" s="124"/>
      <c r="DX142" s="25"/>
      <c r="DY142" s="25"/>
      <c r="DZ142" s="124"/>
      <c r="EA142" s="25"/>
      <c r="EB142" s="25"/>
      <c r="EC142" s="124"/>
      <c r="ED142" s="25"/>
      <c r="EE142" s="25"/>
      <c r="EF142" s="124"/>
      <c r="EG142" s="124"/>
      <c r="EK142" s="25"/>
      <c r="EL142" s="25"/>
      <c r="EM142" s="124"/>
      <c r="EN142" s="25"/>
      <c r="EO142" s="25"/>
      <c r="EP142" s="124"/>
      <c r="EQ142" s="25"/>
      <c r="ER142" s="25"/>
      <c r="ES142" s="124"/>
      <c r="ET142" s="25"/>
      <c r="EU142" s="25"/>
      <c r="EV142" s="124"/>
      <c r="EW142" s="25"/>
      <c r="EX142" s="25"/>
      <c r="EY142" s="124"/>
      <c r="EZ142" s="25"/>
      <c r="FA142" s="25"/>
      <c r="FB142" s="124"/>
      <c r="FC142" s="124"/>
      <c r="FG142" s="25"/>
      <c r="FH142" s="25"/>
      <c r="FI142" s="124"/>
      <c r="FJ142" s="25"/>
      <c r="FK142" s="25"/>
      <c r="FL142" s="124"/>
      <c r="FM142" s="25"/>
      <c r="FN142" s="25"/>
      <c r="FO142" s="124"/>
      <c r="FP142" s="25"/>
      <c r="FQ142" s="25"/>
      <c r="FR142" s="124"/>
      <c r="FS142" s="25"/>
      <c r="FT142" s="25"/>
      <c r="FU142" s="124"/>
      <c r="FV142" s="25"/>
      <c r="FW142" s="25"/>
      <c r="FX142" s="124"/>
      <c r="GC142" s="25"/>
      <c r="GD142" s="25"/>
      <c r="GE142" s="124"/>
      <c r="GF142" s="25"/>
      <c r="GG142" s="25"/>
      <c r="GH142" s="124"/>
      <c r="GI142" s="25"/>
      <c r="GJ142" s="25"/>
      <c r="GK142" s="124"/>
      <c r="GL142" s="25"/>
      <c r="GM142" s="25"/>
      <c r="GN142" s="124"/>
      <c r="GO142" s="25"/>
      <c r="GP142" s="25"/>
      <c r="GQ142" s="124"/>
      <c r="GR142" s="25"/>
      <c r="GS142" s="25"/>
      <c r="GT142" s="124"/>
      <c r="GY142" s="25"/>
      <c r="GZ142" s="25"/>
      <c r="HA142" s="124"/>
      <c r="HB142" s="25"/>
      <c r="HC142" s="25"/>
      <c r="HD142" s="124"/>
      <c r="HE142" s="25"/>
      <c r="HF142" s="25"/>
      <c r="HG142" s="124"/>
      <c r="HH142" s="25"/>
      <c r="HI142" s="25"/>
      <c r="HJ142" s="124"/>
      <c r="HK142" s="25"/>
      <c r="HL142" s="25"/>
      <c r="HM142" s="124"/>
      <c r="HN142" s="25"/>
      <c r="HO142" s="25"/>
      <c r="HP142" s="124"/>
      <c r="HU142" s="25"/>
      <c r="HV142" s="25"/>
      <c r="HW142" s="124"/>
      <c r="HX142" s="25"/>
      <c r="HY142" s="25"/>
      <c r="HZ142" s="124"/>
      <c r="IA142" s="25"/>
      <c r="IB142" s="25"/>
      <c r="IC142" s="124"/>
      <c r="ID142" s="25"/>
      <c r="IE142" s="25"/>
      <c r="IF142" s="124"/>
      <c r="IG142" s="25"/>
      <c r="IH142" s="25"/>
      <c r="II142" s="124"/>
      <c r="IJ142" s="25"/>
      <c r="IK142" s="25"/>
      <c r="IL142" s="124"/>
    </row>
    <row r="143" spans="9:246">
      <c r="I143" s="25"/>
      <c r="J143" s="25"/>
      <c r="K143" s="124"/>
      <c r="L143" s="25"/>
      <c r="M143" s="25"/>
      <c r="N143" s="124"/>
      <c r="O143" s="25"/>
      <c r="P143" s="25"/>
      <c r="Q143" s="124"/>
      <c r="R143" s="25"/>
      <c r="S143" s="25"/>
      <c r="T143" s="124"/>
      <c r="U143" s="25"/>
      <c r="V143" s="25"/>
      <c r="W143" s="124"/>
      <c r="X143" s="25"/>
      <c r="Y143" s="25"/>
      <c r="Z143" s="124"/>
      <c r="AA143" s="124"/>
      <c r="AE143" s="25"/>
      <c r="AF143" s="25"/>
      <c r="AG143" s="124"/>
      <c r="AH143" s="25"/>
      <c r="AI143" s="25"/>
      <c r="AJ143" s="124"/>
      <c r="AK143" s="25"/>
      <c r="AL143" s="25"/>
      <c r="AM143" s="124"/>
      <c r="AN143" s="25"/>
      <c r="AO143" s="25"/>
      <c r="AP143" s="124"/>
      <c r="AQ143" s="25"/>
      <c r="AR143" s="25"/>
      <c r="AS143" s="124"/>
      <c r="AT143" s="25"/>
      <c r="AU143" s="25"/>
      <c r="AV143" s="124"/>
      <c r="AW143" s="124"/>
      <c r="BA143" s="25"/>
      <c r="BB143" s="25"/>
      <c r="BC143" s="124"/>
      <c r="BD143" s="25"/>
      <c r="BE143" s="25"/>
      <c r="BF143" s="124"/>
      <c r="BG143" s="25"/>
      <c r="BH143" s="25"/>
      <c r="BI143" s="124"/>
      <c r="BJ143" s="25"/>
      <c r="BK143" s="25"/>
      <c r="BL143" s="124"/>
      <c r="BM143" s="25"/>
      <c r="BN143" s="25"/>
      <c r="BO143" s="124"/>
      <c r="BP143" s="25"/>
      <c r="BR143" s="124"/>
      <c r="BS143" s="124"/>
      <c r="BW143" s="25"/>
      <c r="BX143" s="25"/>
      <c r="BY143" s="124"/>
      <c r="BZ143" s="25"/>
      <c r="CA143" s="25"/>
      <c r="CB143" s="124"/>
      <c r="CC143" s="25"/>
      <c r="CD143" s="25"/>
      <c r="CE143" s="124"/>
      <c r="CF143" s="25"/>
      <c r="CG143" s="25"/>
      <c r="CH143" s="124"/>
      <c r="CI143" s="25"/>
      <c r="CJ143" s="25"/>
      <c r="CK143" s="124"/>
      <c r="CL143" s="25"/>
      <c r="CM143" s="25"/>
      <c r="CN143" s="124"/>
      <c r="CO143" s="124"/>
      <c r="CS143" s="25"/>
      <c r="CT143" s="25"/>
      <c r="CU143" s="124"/>
      <c r="CV143" s="25"/>
      <c r="CW143" s="25"/>
      <c r="CX143" s="124"/>
      <c r="CY143" s="25"/>
      <c r="CZ143" s="25"/>
      <c r="DA143" s="124"/>
      <c r="DB143" s="25"/>
      <c r="DC143" s="25"/>
      <c r="DD143" s="124"/>
      <c r="DE143" s="25"/>
      <c r="DF143" s="25"/>
      <c r="DG143" s="124"/>
      <c r="DH143" s="25"/>
      <c r="DI143" s="25"/>
      <c r="DJ143" s="124"/>
      <c r="DK143" s="124"/>
      <c r="DO143" s="25"/>
      <c r="DP143" s="25"/>
      <c r="DQ143" s="124"/>
      <c r="DR143" s="25"/>
      <c r="DS143" s="25"/>
      <c r="DT143" s="124"/>
      <c r="DU143" s="25"/>
      <c r="DV143" s="25"/>
      <c r="DW143" s="124"/>
      <c r="DX143" s="25"/>
      <c r="DY143" s="25"/>
      <c r="DZ143" s="124"/>
      <c r="EA143" s="25"/>
      <c r="EB143" s="25"/>
      <c r="EC143" s="124"/>
      <c r="ED143" s="25"/>
      <c r="EE143" s="25"/>
      <c r="EF143" s="124"/>
      <c r="EG143" s="124"/>
      <c r="EK143" s="25"/>
      <c r="EL143" s="25"/>
      <c r="EM143" s="124"/>
      <c r="EN143" s="25"/>
      <c r="EO143" s="25"/>
      <c r="EP143" s="124"/>
      <c r="EQ143" s="25"/>
      <c r="ER143" s="25"/>
      <c r="ES143" s="124"/>
      <c r="ET143" s="25"/>
      <c r="EU143" s="25"/>
      <c r="EV143" s="124"/>
      <c r="EW143" s="25"/>
      <c r="EX143" s="25"/>
      <c r="EY143" s="124"/>
      <c r="EZ143" s="25"/>
      <c r="FA143" s="25"/>
      <c r="FB143" s="124"/>
      <c r="FC143" s="124"/>
      <c r="FG143" s="25"/>
      <c r="FH143" s="25"/>
      <c r="FI143" s="124"/>
      <c r="FJ143" s="25"/>
      <c r="FK143" s="25"/>
      <c r="FL143" s="124"/>
      <c r="FM143" s="25"/>
      <c r="FN143" s="25"/>
      <c r="FO143" s="124"/>
      <c r="FP143" s="25"/>
      <c r="FQ143" s="25"/>
      <c r="FR143" s="124"/>
      <c r="FS143" s="25"/>
      <c r="FT143" s="25"/>
      <c r="FU143" s="124"/>
      <c r="FV143" s="25"/>
      <c r="FW143" s="25"/>
      <c r="FX143" s="124"/>
      <c r="GC143" s="25"/>
      <c r="GD143" s="25"/>
      <c r="GE143" s="124"/>
      <c r="GF143" s="25"/>
      <c r="GG143" s="25"/>
      <c r="GH143" s="124"/>
      <c r="GI143" s="25"/>
      <c r="GJ143" s="25"/>
      <c r="GK143" s="124"/>
      <c r="GL143" s="25"/>
      <c r="GM143" s="25"/>
      <c r="GN143" s="124"/>
      <c r="GO143" s="25"/>
      <c r="GP143" s="25"/>
      <c r="GQ143" s="124"/>
      <c r="GR143" s="25"/>
      <c r="GS143" s="25"/>
      <c r="GT143" s="124"/>
      <c r="GY143" s="25"/>
      <c r="GZ143" s="25"/>
      <c r="HA143" s="124"/>
      <c r="HB143" s="25"/>
      <c r="HC143" s="25"/>
      <c r="HD143" s="124"/>
      <c r="HE143" s="25"/>
      <c r="HF143" s="25"/>
      <c r="HG143" s="124"/>
      <c r="HH143" s="25"/>
      <c r="HI143" s="25"/>
      <c r="HJ143" s="124"/>
      <c r="HK143" s="25"/>
      <c r="HL143" s="25"/>
      <c r="HM143" s="124"/>
      <c r="HN143" s="25"/>
      <c r="HO143" s="25"/>
      <c r="HP143" s="124"/>
      <c r="HU143" s="25"/>
      <c r="HV143" s="25"/>
      <c r="HW143" s="124"/>
      <c r="HX143" s="25"/>
      <c r="HY143" s="25"/>
      <c r="HZ143" s="124"/>
      <c r="IA143" s="25"/>
      <c r="IB143" s="25"/>
      <c r="IC143" s="124"/>
      <c r="ID143" s="25"/>
      <c r="IE143" s="25"/>
      <c r="IF143" s="124"/>
      <c r="IG143" s="25"/>
      <c r="IH143" s="25"/>
      <c r="II143" s="124"/>
      <c r="IJ143" s="25"/>
      <c r="IK143" s="25"/>
      <c r="IL143" s="124"/>
    </row>
    <row r="144" spans="9:246">
      <c r="I144" s="25"/>
      <c r="J144" s="25"/>
      <c r="K144" s="124"/>
      <c r="L144" s="25"/>
      <c r="M144" s="25"/>
      <c r="N144" s="124"/>
      <c r="O144" s="25"/>
      <c r="P144" s="25"/>
      <c r="Q144" s="124"/>
      <c r="R144" s="25"/>
      <c r="S144" s="25"/>
      <c r="T144" s="124"/>
      <c r="U144" s="25"/>
      <c r="V144" s="25"/>
      <c r="W144" s="124"/>
      <c r="X144" s="25"/>
      <c r="Y144" s="25"/>
      <c r="Z144" s="124"/>
      <c r="AA144" s="124"/>
      <c r="AE144" s="25"/>
      <c r="AF144" s="25"/>
      <c r="AG144" s="124"/>
      <c r="AH144" s="25"/>
      <c r="AI144" s="25"/>
      <c r="AJ144" s="124"/>
      <c r="AK144" s="25"/>
      <c r="AL144" s="25"/>
      <c r="AM144" s="124"/>
      <c r="AN144" s="25"/>
      <c r="AO144" s="25"/>
      <c r="AP144" s="124"/>
      <c r="AQ144" s="25"/>
      <c r="AR144" s="25"/>
      <c r="AS144" s="124"/>
      <c r="AT144" s="25"/>
      <c r="AU144" s="25"/>
      <c r="AV144" s="124"/>
      <c r="AW144" s="124"/>
      <c r="BA144" s="25"/>
      <c r="BB144" s="25"/>
      <c r="BC144" s="124"/>
      <c r="BD144" s="25"/>
      <c r="BE144" s="25"/>
      <c r="BF144" s="124"/>
      <c r="BG144" s="25"/>
      <c r="BH144" s="25"/>
      <c r="BI144" s="124"/>
      <c r="BJ144" s="25"/>
      <c r="BK144" s="25"/>
      <c r="BL144" s="124"/>
      <c r="BM144" s="25"/>
      <c r="BN144" s="25"/>
      <c r="BO144" s="124"/>
      <c r="BP144" s="25"/>
      <c r="BR144" s="124"/>
      <c r="BS144" s="124"/>
      <c r="BW144" s="25"/>
      <c r="BX144" s="25"/>
      <c r="BY144" s="124"/>
      <c r="BZ144" s="25"/>
      <c r="CA144" s="25"/>
      <c r="CB144" s="124"/>
      <c r="CC144" s="25"/>
      <c r="CD144" s="25"/>
      <c r="CE144" s="124"/>
      <c r="CF144" s="25"/>
      <c r="CG144" s="25"/>
      <c r="CH144" s="124"/>
      <c r="CI144" s="25"/>
      <c r="CJ144" s="25"/>
      <c r="CK144" s="124"/>
      <c r="CL144" s="25"/>
      <c r="CM144" s="25"/>
      <c r="CN144" s="124"/>
      <c r="CO144" s="124"/>
      <c r="CS144" s="25"/>
      <c r="CT144" s="25"/>
      <c r="CU144" s="124"/>
      <c r="CV144" s="25"/>
      <c r="CW144" s="25"/>
      <c r="CX144" s="124"/>
      <c r="CY144" s="25"/>
      <c r="CZ144" s="25"/>
      <c r="DA144" s="124"/>
      <c r="DB144" s="25"/>
      <c r="DC144" s="25"/>
      <c r="DD144" s="124"/>
      <c r="DE144" s="25"/>
      <c r="DF144" s="25"/>
      <c r="DG144" s="124"/>
      <c r="DH144" s="25"/>
      <c r="DI144" s="25"/>
      <c r="DJ144" s="124"/>
      <c r="DK144" s="124"/>
      <c r="DO144" s="25"/>
      <c r="DP144" s="25"/>
      <c r="DQ144" s="124"/>
      <c r="DR144" s="25"/>
      <c r="DS144" s="25"/>
      <c r="DT144" s="124"/>
      <c r="DU144" s="25"/>
      <c r="DV144" s="25"/>
      <c r="DW144" s="124"/>
      <c r="DX144" s="25"/>
      <c r="DY144" s="25"/>
      <c r="DZ144" s="124"/>
      <c r="EA144" s="25"/>
      <c r="EB144" s="25"/>
      <c r="EC144" s="124"/>
      <c r="ED144" s="25"/>
      <c r="EE144" s="25"/>
      <c r="EF144" s="124"/>
      <c r="EG144" s="124"/>
      <c r="EK144" s="25"/>
      <c r="EL144" s="25"/>
      <c r="EM144" s="124"/>
      <c r="EN144" s="25"/>
      <c r="EO144" s="25"/>
      <c r="EP144" s="124"/>
      <c r="EQ144" s="25"/>
      <c r="ER144" s="25"/>
      <c r="ES144" s="124"/>
      <c r="ET144" s="25"/>
      <c r="EU144" s="25"/>
      <c r="EV144" s="124"/>
      <c r="EW144" s="25"/>
      <c r="EX144" s="25"/>
      <c r="EY144" s="124"/>
      <c r="EZ144" s="25"/>
      <c r="FA144" s="25"/>
      <c r="FB144" s="124"/>
      <c r="FC144" s="124"/>
      <c r="FG144" s="25"/>
      <c r="FH144" s="25"/>
      <c r="FI144" s="124"/>
      <c r="FJ144" s="25"/>
      <c r="FK144" s="25"/>
      <c r="FL144" s="124"/>
      <c r="FM144" s="25"/>
      <c r="FN144" s="25"/>
      <c r="FO144" s="124"/>
      <c r="FP144" s="25"/>
      <c r="FQ144" s="25"/>
      <c r="FR144" s="124"/>
      <c r="FS144" s="25"/>
      <c r="FT144" s="25"/>
      <c r="FU144" s="124"/>
      <c r="FV144" s="25"/>
      <c r="FW144" s="25"/>
      <c r="FX144" s="124"/>
      <c r="GC144" s="25"/>
      <c r="GD144" s="25"/>
      <c r="GE144" s="124"/>
      <c r="GF144" s="25"/>
      <c r="GG144" s="25"/>
      <c r="GH144" s="124"/>
      <c r="GI144" s="25"/>
      <c r="GJ144" s="25"/>
      <c r="GK144" s="124"/>
      <c r="GL144" s="25"/>
      <c r="GM144" s="25"/>
      <c r="GN144" s="124"/>
      <c r="GO144" s="25"/>
      <c r="GP144" s="25"/>
      <c r="GQ144" s="124"/>
      <c r="GR144" s="25"/>
      <c r="GS144" s="25"/>
      <c r="GT144" s="124"/>
      <c r="GY144" s="25"/>
      <c r="GZ144" s="25"/>
      <c r="HA144" s="124"/>
      <c r="HB144" s="25"/>
      <c r="HC144" s="25"/>
      <c r="HD144" s="124"/>
      <c r="HE144" s="25"/>
      <c r="HF144" s="25"/>
      <c r="HG144" s="124"/>
      <c r="HH144" s="25"/>
      <c r="HI144" s="25"/>
      <c r="HJ144" s="124"/>
      <c r="HK144" s="25"/>
      <c r="HL144" s="25"/>
      <c r="HM144" s="124"/>
      <c r="HN144" s="25"/>
      <c r="HO144" s="25"/>
      <c r="HP144" s="124"/>
      <c r="HU144" s="25"/>
      <c r="HV144" s="25"/>
      <c r="HW144" s="124"/>
      <c r="HX144" s="25"/>
      <c r="HY144" s="25"/>
      <c r="HZ144" s="124"/>
      <c r="IA144" s="25"/>
      <c r="IB144" s="25"/>
      <c r="IC144" s="124"/>
      <c r="ID144" s="25"/>
      <c r="IE144" s="25"/>
      <c r="IF144" s="124"/>
      <c r="IG144" s="25"/>
      <c r="IH144" s="25"/>
      <c r="II144" s="124"/>
      <c r="IJ144" s="25"/>
      <c r="IK144" s="25"/>
      <c r="IL144" s="124"/>
    </row>
    <row r="145" spans="9:246">
      <c r="I145" s="25"/>
      <c r="J145" s="25"/>
      <c r="K145" s="124"/>
      <c r="L145" s="25"/>
      <c r="M145" s="25"/>
      <c r="N145" s="124"/>
      <c r="O145" s="25"/>
      <c r="P145" s="25"/>
      <c r="Q145" s="124"/>
      <c r="R145" s="25"/>
      <c r="S145" s="25"/>
      <c r="T145" s="124"/>
      <c r="U145" s="25"/>
      <c r="V145" s="25"/>
      <c r="W145" s="124"/>
      <c r="X145" s="25"/>
      <c r="Y145" s="25"/>
      <c r="Z145" s="124"/>
      <c r="AA145" s="124"/>
      <c r="AE145" s="25"/>
      <c r="AF145" s="25"/>
      <c r="AG145" s="124"/>
      <c r="AH145" s="25"/>
      <c r="AI145" s="25"/>
      <c r="AJ145" s="124"/>
      <c r="AK145" s="25"/>
      <c r="AL145" s="25"/>
      <c r="AM145" s="124"/>
      <c r="AN145" s="25"/>
      <c r="AO145" s="25"/>
      <c r="AP145" s="124"/>
      <c r="AQ145" s="25"/>
      <c r="AR145" s="25"/>
      <c r="AS145" s="124"/>
      <c r="AT145" s="25"/>
      <c r="AU145" s="25"/>
      <c r="AV145" s="124"/>
      <c r="AW145" s="124"/>
      <c r="BA145" s="25"/>
      <c r="BB145" s="25"/>
      <c r="BC145" s="124"/>
      <c r="BD145" s="25"/>
      <c r="BE145" s="25"/>
      <c r="BF145" s="124"/>
      <c r="BG145" s="25"/>
      <c r="BH145" s="25"/>
      <c r="BI145" s="124"/>
      <c r="BJ145" s="25"/>
      <c r="BK145" s="25"/>
      <c r="BL145" s="124"/>
      <c r="BM145" s="25"/>
      <c r="BN145" s="25"/>
      <c r="BO145" s="124"/>
      <c r="BP145" s="25"/>
      <c r="BR145" s="124"/>
      <c r="BS145" s="124"/>
      <c r="BW145" s="25"/>
      <c r="BX145" s="25"/>
      <c r="BY145" s="124"/>
      <c r="BZ145" s="25"/>
      <c r="CA145" s="25"/>
      <c r="CB145" s="124"/>
      <c r="CC145" s="25"/>
      <c r="CD145" s="25"/>
      <c r="CE145" s="124"/>
      <c r="CF145" s="25"/>
      <c r="CG145" s="25"/>
      <c r="CH145" s="124"/>
      <c r="CI145" s="25"/>
      <c r="CJ145" s="25"/>
      <c r="CK145" s="124"/>
      <c r="CL145" s="25"/>
      <c r="CM145" s="25"/>
      <c r="CN145" s="124"/>
      <c r="CO145" s="124"/>
      <c r="CS145" s="25"/>
      <c r="CT145" s="25"/>
      <c r="CU145" s="124"/>
      <c r="CV145" s="25"/>
      <c r="CW145" s="25"/>
      <c r="CX145" s="124"/>
      <c r="CY145" s="25"/>
      <c r="CZ145" s="25"/>
      <c r="DA145" s="124"/>
      <c r="DB145" s="25"/>
      <c r="DC145" s="25"/>
      <c r="DD145" s="124"/>
      <c r="DE145" s="25"/>
      <c r="DF145" s="25"/>
      <c r="DG145" s="124"/>
      <c r="DH145" s="25"/>
      <c r="DI145" s="25"/>
      <c r="DJ145" s="124"/>
      <c r="DK145" s="124"/>
      <c r="DO145" s="25"/>
      <c r="DP145" s="25"/>
      <c r="DQ145" s="124"/>
      <c r="DR145" s="25"/>
      <c r="DS145" s="25"/>
      <c r="DT145" s="124"/>
      <c r="DU145" s="25"/>
      <c r="DV145" s="25"/>
      <c r="DW145" s="124"/>
      <c r="DX145" s="25"/>
      <c r="DY145" s="25"/>
      <c r="DZ145" s="124"/>
      <c r="EA145" s="25"/>
      <c r="EB145" s="25"/>
      <c r="EC145" s="124"/>
      <c r="ED145" s="25"/>
      <c r="EE145" s="25"/>
      <c r="EF145" s="124"/>
      <c r="EG145" s="124"/>
      <c r="EK145" s="25"/>
      <c r="EL145" s="25"/>
      <c r="EM145" s="124"/>
      <c r="EN145" s="25"/>
      <c r="EO145" s="25"/>
      <c r="EP145" s="124"/>
      <c r="EQ145" s="25"/>
      <c r="ER145" s="25"/>
      <c r="ES145" s="124"/>
      <c r="ET145" s="25"/>
      <c r="EU145" s="25"/>
      <c r="EV145" s="124"/>
      <c r="EW145" s="25"/>
      <c r="EX145" s="25"/>
      <c r="EY145" s="124"/>
      <c r="EZ145" s="25"/>
      <c r="FA145" s="25"/>
      <c r="FB145" s="124"/>
      <c r="FC145" s="124"/>
      <c r="FG145" s="25"/>
      <c r="FH145" s="25"/>
      <c r="FI145" s="124"/>
      <c r="FJ145" s="25"/>
      <c r="FK145" s="25"/>
      <c r="FL145" s="124"/>
      <c r="FM145" s="25"/>
      <c r="FN145" s="25"/>
      <c r="FO145" s="124"/>
      <c r="FP145" s="25"/>
      <c r="FQ145" s="25"/>
      <c r="FR145" s="124"/>
      <c r="FS145" s="25"/>
      <c r="FT145" s="25"/>
      <c r="FU145" s="124"/>
      <c r="FV145" s="25"/>
      <c r="FW145" s="25"/>
      <c r="FX145" s="124"/>
      <c r="GC145" s="25"/>
      <c r="GD145" s="25"/>
      <c r="GE145" s="124"/>
      <c r="GF145" s="25"/>
      <c r="GG145" s="25"/>
      <c r="GH145" s="124"/>
      <c r="GI145" s="25"/>
      <c r="GJ145" s="25"/>
      <c r="GK145" s="124"/>
      <c r="GL145" s="25"/>
      <c r="GM145" s="25"/>
      <c r="GN145" s="124"/>
      <c r="GO145" s="25"/>
      <c r="GP145" s="25"/>
      <c r="GQ145" s="124"/>
      <c r="GR145" s="25"/>
      <c r="GS145" s="25"/>
      <c r="GT145" s="124"/>
      <c r="GY145" s="25"/>
      <c r="GZ145" s="25"/>
      <c r="HA145" s="124"/>
      <c r="HB145" s="25"/>
      <c r="HC145" s="25"/>
      <c r="HD145" s="124"/>
      <c r="HE145" s="25"/>
      <c r="HF145" s="25"/>
      <c r="HG145" s="124"/>
      <c r="HH145" s="25"/>
      <c r="HI145" s="25"/>
      <c r="HJ145" s="124"/>
      <c r="HK145" s="25"/>
      <c r="HL145" s="25"/>
      <c r="HM145" s="124"/>
      <c r="HN145" s="25"/>
      <c r="HO145" s="25"/>
      <c r="HP145" s="124"/>
      <c r="HU145" s="25"/>
      <c r="HV145" s="25"/>
      <c r="HW145" s="124"/>
      <c r="HX145" s="25"/>
      <c r="HY145" s="25"/>
      <c r="HZ145" s="124"/>
      <c r="IA145" s="25"/>
      <c r="IB145" s="25"/>
      <c r="IC145" s="124"/>
      <c r="ID145" s="25"/>
      <c r="IE145" s="25"/>
      <c r="IF145" s="124"/>
      <c r="IG145" s="25"/>
      <c r="IH145" s="25"/>
      <c r="II145" s="124"/>
      <c r="IJ145" s="25"/>
      <c r="IK145" s="25"/>
      <c r="IL145" s="124"/>
    </row>
    <row r="146" spans="9:246">
      <c r="I146" s="25"/>
      <c r="J146" s="25"/>
      <c r="K146" s="124"/>
      <c r="L146" s="25"/>
      <c r="M146" s="25"/>
      <c r="N146" s="124"/>
      <c r="O146" s="25"/>
      <c r="P146" s="25"/>
      <c r="Q146" s="124"/>
      <c r="R146" s="25"/>
      <c r="S146" s="25"/>
      <c r="T146" s="124"/>
      <c r="U146" s="25"/>
      <c r="V146" s="25"/>
      <c r="W146" s="124"/>
      <c r="X146" s="25"/>
      <c r="Y146" s="25"/>
      <c r="Z146" s="124"/>
      <c r="AA146" s="124"/>
      <c r="AE146" s="25"/>
      <c r="AF146" s="25"/>
      <c r="AG146" s="124"/>
      <c r="AH146" s="25"/>
      <c r="AI146" s="25"/>
      <c r="AJ146" s="124"/>
      <c r="AK146" s="25"/>
      <c r="AL146" s="25"/>
      <c r="AM146" s="124"/>
      <c r="AN146" s="25"/>
      <c r="AO146" s="25"/>
      <c r="AP146" s="124"/>
      <c r="AQ146" s="25"/>
      <c r="AR146" s="25"/>
      <c r="AS146" s="124"/>
      <c r="AT146" s="25"/>
      <c r="AU146" s="25"/>
      <c r="AV146" s="124"/>
      <c r="AW146" s="124"/>
      <c r="BA146" s="25"/>
      <c r="BB146" s="25"/>
      <c r="BC146" s="124"/>
      <c r="BD146" s="25"/>
      <c r="BE146" s="25"/>
      <c r="BF146" s="124"/>
      <c r="BG146" s="25"/>
      <c r="BH146" s="25"/>
      <c r="BI146" s="124"/>
      <c r="BJ146" s="25"/>
      <c r="BK146" s="25"/>
      <c r="BL146" s="124"/>
      <c r="BM146" s="25"/>
      <c r="BN146" s="25"/>
      <c r="BO146" s="124"/>
      <c r="BP146" s="25"/>
      <c r="BR146" s="124"/>
      <c r="BS146" s="124"/>
      <c r="BW146" s="25"/>
      <c r="BX146" s="25"/>
      <c r="BY146" s="124"/>
      <c r="BZ146" s="25"/>
      <c r="CA146" s="25"/>
      <c r="CB146" s="124"/>
      <c r="CC146" s="25"/>
      <c r="CD146" s="25"/>
      <c r="CE146" s="124"/>
      <c r="CF146" s="25"/>
      <c r="CG146" s="25"/>
      <c r="CH146" s="124"/>
      <c r="CI146" s="25"/>
      <c r="CJ146" s="25"/>
      <c r="CK146" s="124"/>
      <c r="CL146" s="25"/>
      <c r="CM146" s="25"/>
      <c r="CN146" s="124"/>
      <c r="CO146" s="124"/>
      <c r="CS146" s="25"/>
      <c r="CT146" s="25"/>
      <c r="CU146" s="124"/>
      <c r="CV146" s="25"/>
      <c r="CW146" s="25"/>
      <c r="CX146" s="124"/>
      <c r="CY146" s="25"/>
      <c r="CZ146" s="25"/>
      <c r="DA146" s="124"/>
      <c r="DB146" s="25"/>
      <c r="DC146" s="25"/>
      <c r="DD146" s="124"/>
      <c r="DE146" s="25"/>
      <c r="DF146" s="25"/>
      <c r="DG146" s="124"/>
      <c r="DH146" s="25"/>
      <c r="DI146" s="25"/>
      <c r="DJ146" s="124"/>
      <c r="DK146" s="124"/>
      <c r="DO146" s="25"/>
      <c r="DP146" s="25"/>
      <c r="DQ146" s="124"/>
      <c r="DR146" s="25"/>
      <c r="DS146" s="25"/>
      <c r="DT146" s="124"/>
      <c r="DU146" s="25"/>
      <c r="DV146" s="25"/>
      <c r="DW146" s="124"/>
      <c r="DX146" s="25"/>
      <c r="DY146" s="25"/>
      <c r="DZ146" s="124"/>
      <c r="EA146" s="25"/>
      <c r="EB146" s="25"/>
      <c r="EC146" s="124"/>
      <c r="ED146" s="25"/>
      <c r="EE146" s="25"/>
      <c r="EF146" s="124"/>
      <c r="EG146" s="124"/>
      <c r="EK146" s="25"/>
      <c r="EL146" s="25"/>
      <c r="EM146" s="124"/>
      <c r="EN146" s="25"/>
      <c r="EO146" s="25"/>
      <c r="EP146" s="124"/>
      <c r="EQ146" s="25"/>
      <c r="ER146" s="25"/>
      <c r="ES146" s="124"/>
      <c r="ET146" s="25"/>
      <c r="EU146" s="25"/>
      <c r="EV146" s="124"/>
      <c r="EW146" s="25"/>
      <c r="EX146" s="25"/>
      <c r="EY146" s="124"/>
      <c r="EZ146" s="25"/>
      <c r="FA146" s="25"/>
      <c r="FB146" s="124"/>
      <c r="FC146" s="124"/>
      <c r="FG146" s="25"/>
      <c r="FH146" s="25"/>
      <c r="FI146" s="124"/>
      <c r="FJ146" s="25"/>
      <c r="FK146" s="25"/>
      <c r="FL146" s="124"/>
      <c r="FM146" s="25"/>
      <c r="FN146" s="25"/>
      <c r="FO146" s="124"/>
      <c r="FP146" s="25"/>
      <c r="FQ146" s="25"/>
      <c r="FR146" s="124"/>
      <c r="FS146" s="25"/>
      <c r="FT146" s="25"/>
      <c r="FU146" s="124"/>
      <c r="FV146" s="25"/>
      <c r="FW146" s="25"/>
      <c r="FX146" s="124"/>
      <c r="GC146" s="25"/>
      <c r="GD146" s="25"/>
      <c r="GE146" s="124"/>
      <c r="GF146" s="25"/>
      <c r="GG146" s="25"/>
      <c r="GH146" s="124"/>
      <c r="GI146" s="25"/>
      <c r="GJ146" s="25"/>
      <c r="GK146" s="124"/>
      <c r="GL146" s="25"/>
      <c r="GM146" s="25"/>
      <c r="GN146" s="124"/>
      <c r="GO146" s="25"/>
      <c r="GP146" s="25"/>
      <c r="GQ146" s="124"/>
      <c r="GR146" s="25"/>
      <c r="GS146" s="25"/>
      <c r="GT146" s="124"/>
      <c r="GY146" s="25"/>
      <c r="GZ146" s="25"/>
      <c r="HA146" s="124"/>
      <c r="HB146" s="25"/>
      <c r="HC146" s="25"/>
      <c r="HD146" s="124"/>
      <c r="HE146" s="25"/>
      <c r="HF146" s="25"/>
      <c r="HG146" s="124"/>
      <c r="HH146" s="25"/>
      <c r="HI146" s="25"/>
      <c r="HJ146" s="124"/>
      <c r="HK146" s="25"/>
      <c r="HL146" s="25"/>
      <c r="HM146" s="124"/>
      <c r="HN146" s="25"/>
      <c r="HO146" s="25"/>
      <c r="HP146" s="124"/>
      <c r="HU146" s="25"/>
      <c r="HV146" s="25"/>
      <c r="HW146" s="124"/>
      <c r="HX146" s="25"/>
      <c r="HY146" s="25"/>
      <c r="HZ146" s="124"/>
      <c r="IA146" s="25"/>
      <c r="IB146" s="25"/>
      <c r="IC146" s="124"/>
      <c r="ID146" s="25"/>
      <c r="IE146" s="25"/>
      <c r="IF146" s="124"/>
      <c r="IG146" s="25"/>
      <c r="IH146" s="25"/>
      <c r="II146" s="124"/>
      <c r="IJ146" s="25"/>
      <c r="IK146" s="25"/>
      <c r="IL146" s="124"/>
    </row>
    <row r="147" spans="9:246">
      <c r="I147" s="25"/>
      <c r="J147" s="25"/>
      <c r="K147" s="124"/>
      <c r="L147" s="25"/>
      <c r="M147" s="25"/>
      <c r="N147" s="124"/>
      <c r="O147" s="25"/>
      <c r="P147" s="25"/>
      <c r="Q147" s="124"/>
      <c r="R147" s="25"/>
      <c r="S147" s="25"/>
      <c r="T147" s="124"/>
      <c r="U147" s="25"/>
      <c r="V147" s="25"/>
      <c r="W147" s="124"/>
      <c r="X147" s="25"/>
      <c r="Y147" s="25"/>
      <c r="Z147" s="124"/>
      <c r="AA147" s="124"/>
      <c r="AE147" s="25"/>
      <c r="AF147" s="25"/>
      <c r="AG147" s="124"/>
      <c r="AH147" s="25"/>
      <c r="AI147" s="25"/>
      <c r="AJ147" s="124"/>
      <c r="AK147" s="25"/>
      <c r="AL147" s="25"/>
      <c r="AM147" s="124"/>
      <c r="AN147" s="25"/>
      <c r="AO147" s="25"/>
      <c r="AP147" s="124"/>
      <c r="AQ147" s="25"/>
      <c r="AR147" s="25"/>
      <c r="AS147" s="124"/>
      <c r="AT147" s="25"/>
      <c r="AU147" s="25"/>
      <c r="AV147" s="124"/>
      <c r="AW147" s="124"/>
      <c r="BA147" s="25"/>
      <c r="BB147" s="25"/>
      <c r="BC147" s="124"/>
      <c r="BD147" s="25"/>
      <c r="BE147" s="25"/>
      <c r="BF147" s="124"/>
      <c r="BG147" s="25"/>
      <c r="BH147" s="25"/>
      <c r="BI147" s="124"/>
      <c r="BJ147" s="25"/>
      <c r="BK147" s="25"/>
      <c r="BL147" s="124"/>
      <c r="BM147" s="25"/>
      <c r="BN147" s="25"/>
      <c r="BO147" s="124"/>
      <c r="BP147" s="25"/>
      <c r="BR147" s="124"/>
      <c r="BS147" s="124"/>
      <c r="BW147" s="25"/>
      <c r="BX147" s="25"/>
      <c r="BY147" s="124"/>
      <c r="BZ147" s="25"/>
      <c r="CA147" s="25"/>
      <c r="CB147" s="124"/>
      <c r="CC147" s="25"/>
      <c r="CD147" s="25"/>
      <c r="CE147" s="124"/>
      <c r="CF147" s="25"/>
      <c r="CG147" s="25"/>
      <c r="CH147" s="124"/>
      <c r="CI147" s="25"/>
      <c r="CJ147" s="25"/>
      <c r="CK147" s="124"/>
      <c r="CL147" s="25"/>
      <c r="CM147" s="25"/>
      <c r="CN147" s="124"/>
      <c r="CO147" s="124"/>
      <c r="CS147" s="25"/>
      <c r="CT147" s="25"/>
      <c r="CU147" s="124"/>
      <c r="CV147" s="25"/>
      <c r="CW147" s="25"/>
      <c r="CX147" s="124"/>
      <c r="CY147" s="25"/>
      <c r="CZ147" s="25"/>
      <c r="DA147" s="124"/>
      <c r="DB147" s="25"/>
      <c r="DC147" s="25"/>
      <c r="DD147" s="124"/>
      <c r="DE147" s="25"/>
      <c r="DF147" s="25"/>
      <c r="DG147" s="124"/>
      <c r="DH147" s="25"/>
      <c r="DI147" s="25"/>
      <c r="DJ147" s="124"/>
      <c r="DK147" s="124"/>
      <c r="DO147" s="25"/>
      <c r="DP147" s="25"/>
      <c r="DQ147" s="124"/>
      <c r="DR147" s="25"/>
      <c r="DS147" s="25"/>
      <c r="DT147" s="124"/>
      <c r="DU147" s="25"/>
      <c r="DV147" s="25"/>
      <c r="DW147" s="124"/>
      <c r="DX147" s="25"/>
      <c r="DY147" s="25"/>
      <c r="DZ147" s="124"/>
      <c r="EA147" s="25"/>
      <c r="EB147" s="25"/>
      <c r="EC147" s="124"/>
      <c r="ED147" s="25"/>
      <c r="EE147" s="25"/>
      <c r="EF147" s="124"/>
      <c r="EG147" s="124"/>
      <c r="EK147" s="25"/>
      <c r="EL147" s="25"/>
      <c r="EM147" s="124"/>
      <c r="EN147" s="25"/>
      <c r="EO147" s="25"/>
      <c r="EP147" s="124"/>
      <c r="EQ147" s="25"/>
      <c r="ER147" s="25"/>
      <c r="ES147" s="124"/>
      <c r="ET147" s="25"/>
      <c r="EU147" s="25"/>
      <c r="EV147" s="124"/>
      <c r="EW147" s="25"/>
      <c r="EX147" s="25"/>
      <c r="EY147" s="124"/>
      <c r="EZ147" s="25"/>
      <c r="FA147" s="25"/>
      <c r="FB147" s="124"/>
      <c r="FC147" s="124"/>
      <c r="FG147" s="25"/>
      <c r="FH147" s="25"/>
      <c r="FI147" s="124"/>
      <c r="FJ147" s="25"/>
      <c r="FK147" s="25"/>
      <c r="FL147" s="124"/>
      <c r="FM147" s="25"/>
      <c r="FN147" s="25"/>
      <c r="FO147" s="124"/>
      <c r="FP147" s="25"/>
      <c r="FQ147" s="25"/>
      <c r="FR147" s="124"/>
      <c r="FS147" s="25"/>
      <c r="FT147" s="25"/>
      <c r="FU147" s="124"/>
      <c r="FV147" s="25"/>
      <c r="FW147" s="25"/>
      <c r="FX147" s="124"/>
      <c r="GC147" s="25"/>
      <c r="GD147" s="25"/>
      <c r="GE147" s="124"/>
      <c r="GF147" s="25"/>
      <c r="GG147" s="25"/>
      <c r="GH147" s="124"/>
      <c r="GI147" s="25"/>
      <c r="GJ147" s="25"/>
      <c r="GK147" s="124"/>
      <c r="GL147" s="25"/>
      <c r="GM147" s="25"/>
      <c r="GN147" s="124"/>
      <c r="GO147" s="25"/>
      <c r="GP147" s="25"/>
      <c r="GQ147" s="124"/>
      <c r="GR147" s="25"/>
      <c r="GS147" s="25"/>
      <c r="GT147" s="124"/>
      <c r="GY147" s="25"/>
      <c r="GZ147" s="25"/>
      <c r="HA147" s="124"/>
      <c r="HB147" s="25"/>
      <c r="HC147" s="25"/>
      <c r="HD147" s="124"/>
      <c r="HE147" s="25"/>
      <c r="HF147" s="25"/>
      <c r="HG147" s="124"/>
      <c r="HH147" s="25"/>
      <c r="HI147" s="25"/>
      <c r="HJ147" s="124"/>
      <c r="HK147" s="25"/>
      <c r="HL147" s="25"/>
      <c r="HM147" s="124"/>
      <c r="HN147" s="25"/>
      <c r="HO147" s="25"/>
      <c r="HP147" s="124"/>
      <c r="HU147" s="25"/>
      <c r="HV147" s="25"/>
      <c r="HW147" s="124"/>
      <c r="HX147" s="25"/>
      <c r="HY147" s="25"/>
      <c r="HZ147" s="124"/>
      <c r="IA147" s="25"/>
      <c r="IB147" s="25"/>
      <c r="IC147" s="124"/>
      <c r="ID147" s="25"/>
      <c r="IE147" s="25"/>
      <c r="IF147" s="124"/>
      <c r="IG147" s="25"/>
      <c r="IH147" s="25"/>
      <c r="II147" s="124"/>
      <c r="IJ147" s="25"/>
      <c r="IK147" s="25"/>
      <c r="IL147" s="124"/>
    </row>
    <row r="148" spans="9:246">
      <c r="I148" s="25"/>
      <c r="J148" s="25"/>
      <c r="K148" s="124"/>
      <c r="L148" s="25"/>
      <c r="M148" s="25"/>
      <c r="N148" s="124"/>
      <c r="O148" s="25"/>
      <c r="P148" s="25"/>
      <c r="Q148" s="124"/>
      <c r="R148" s="25"/>
      <c r="S148" s="25"/>
      <c r="T148" s="124"/>
      <c r="U148" s="25"/>
      <c r="V148" s="25"/>
      <c r="W148" s="124"/>
      <c r="X148" s="25"/>
      <c r="Y148" s="25"/>
      <c r="Z148" s="124"/>
      <c r="AA148" s="124"/>
      <c r="AE148" s="25"/>
      <c r="AF148" s="25"/>
      <c r="AG148" s="124"/>
      <c r="AH148" s="25"/>
      <c r="AI148" s="25"/>
      <c r="AJ148" s="124"/>
      <c r="AK148" s="25"/>
      <c r="AL148" s="25"/>
      <c r="AM148" s="124"/>
      <c r="AN148" s="25"/>
      <c r="AO148" s="25"/>
      <c r="AP148" s="124"/>
      <c r="AQ148" s="25"/>
      <c r="AR148" s="25"/>
      <c r="AS148" s="124"/>
      <c r="AT148" s="25"/>
      <c r="AU148" s="25"/>
      <c r="AV148" s="124"/>
      <c r="AW148" s="124"/>
      <c r="BA148" s="25"/>
      <c r="BB148" s="25"/>
      <c r="BC148" s="124"/>
      <c r="BD148" s="25"/>
      <c r="BE148" s="25"/>
      <c r="BF148" s="124"/>
      <c r="BG148" s="25"/>
      <c r="BH148" s="25"/>
      <c r="BI148" s="124"/>
      <c r="BJ148" s="25"/>
      <c r="BK148" s="25"/>
      <c r="BL148" s="124"/>
      <c r="BM148" s="25"/>
      <c r="BN148" s="25"/>
      <c r="BO148" s="124"/>
      <c r="BP148" s="25"/>
      <c r="BR148" s="124"/>
      <c r="BS148" s="124"/>
      <c r="BW148" s="25"/>
      <c r="BX148" s="25"/>
      <c r="BY148" s="124"/>
      <c r="BZ148" s="25"/>
      <c r="CA148" s="25"/>
      <c r="CB148" s="124"/>
      <c r="CC148" s="25"/>
      <c r="CD148" s="25"/>
      <c r="CE148" s="124"/>
      <c r="CF148" s="25"/>
      <c r="CG148" s="25"/>
      <c r="CH148" s="124"/>
      <c r="CI148" s="25"/>
      <c r="CJ148" s="25"/>
      <c r="CK148" s="124"/>
      <c r="CL148" s="25"/>
      <c r="CM148" s="25"/>
      <c r="CN148" s="124"/>
      <c r="CO148" s="124"/>
      <c r="CS148" s="25"/>
      <c r="CT148" s="25"/>
      <c r="CU148" s="124"/>
      <c r="CV148" s="25"/>
      <c r="CW148" s="25"/>
      <c r="CX148" s="124"/>
      <c r="CY148" s="25"/>
      <c r="CZ148" s="25"/>
      <c r="DA148" s="124"/>
      <c r="DB148" s="25"/>
      <c r="DC148" s="25"/>
      <c r="DD148" s="124"/>
      <c r="DE148" s="25"/>
      <c r="DF148" s="25"/>
      <c r="DG148" s="124"/>
      <c r="DH148" s="25"/>
      <c r="DI148" s="25"/>
      <c r="DJ148" s="124"/>
      <c r="DK148" s="124"/>
      <c r="DO148" s="25"/>
      <c r="DP148" s="25"/>
      <c r="DQ148" s="124"/>
      <c r="DR148" s="25"/>
      <c r="DS148" s="25"/>
      <c r="DT148" s="124"/>
      <c r="DU148" s="25"/>
      <c r="DV148" s="25"/>
      <c r="DW148" s="124"/>
      <c r="DX148" s="25"/>
      <c r="DY148" s="25"/>
      <c r="DZ148" s="124"/>
      <c r="EA148" s="25"/>
      <c r="EB148" s="25"/>
      <c r="EC148" s="124"/>
      <c r="ED148" s="25"/>
      <c r="EE148" s="25"/>
      <c r="EF148" s="124"/>
      <c r="EG148" s="124"/>
      <c r="EK148" s="25"/>
      <c r="EL148" s="25"/>
      <c r="EM148" s="124"/>
      <c r="EN148" s="25"/>
      <c r="EO148" s="25"/>
      <c r="EP148" s="124"/>
      <c r="EQ148" s="25"/>
      <c r="ER148" s="25"/>
      <c r="ES148" s="124"/>
      <c r="ET148" s="25"/>
      <c r="EU148" s="25"/>
      <c r="EV148" s="124"/>
      <c r="EW148" s="25"/>
      <c r="EX148" s="25"/>
      <c r="EY148" s="124"/>
      <c r="EZ148" s="25"/>
      <c r="FA148" s="25"/>
      <c r="FB148" s="124"/>
      <c r="FC148" s="124"/>
      <c r="FG148" s="25"/>
      <c r="FH148" s="25"/>
      <c r="FI148" s="124"/>
      <c r="FJ148" s="25"/>
      <c r="FK148" s="25"/>
      <c r="FL148" s="124"/>
      <c r="FM148" s="25"/>
      <c r="FN148" s="25"/>
      <c r="FO148" s="124"/>
      <c r="FP148" s="25"/>
      <c r="FQ148" s="25"/>
      <c r="FR148" s="124"/>
      <c r="FS148" s="25"/>
      <c r="FT148" s="25"/>
      <c r="FU148" s="124"/>
      <c r="FV148" s="25"/>
      <c r="FW148" s="25"/>
      <c r="FX148" s="124"/>
      <c r="GC148" s="25"/>
      <c r="GD148" s="25"/>
      <c r="GE148" s="124"/>
      <c r="GF148" s="25"/>
      <c r="GG148" s="25"/>
      <c r="GH148" s="124"/>
      <c r="GI148" s="25"/>
      <c r="GJ148" s="25"/>
      <c r="GK148" s="124"/>
      <c r="GL148" s="25"/>
      <c r="GM148" s="25"/>
      <c r="GN148" s="124"/>
      <c r="GO148" s="25"/>
      <c r="GP148" s="25"/>
      <c r="GQ148" s="124"/>
      <c r="GR148" s="25"/>
      <c r="GS148" s="25"/>
      <c r="GT148" s="124"/>
      <c r="GY148" s="25"/>
      <c r="GZ148" s="25"/>
      <c r="HA148" s="124"/>
      <c r="HB148" s="25"/>
      <c r="HC148" s="25"/>
      <c r="HD148" s="124"/>
      <c r="HE148" s="25"/>
      <c r="HF148" s="25"/>
      <c r="HG148" s="124"/>
      <c r="HH148" s="25"/>
      <c r="HI148" s="25"/>
      <c r="HJ148" s="124"/>
      <c r="HK148" s="25"/>
      <c r="HL148" s="25"/>
      <c r="HM148" s="124"/>
      <c r="HN148" s="25"/>
      <c r="HO148" s="25"/>
      <c r="HP148" s="124"/>
      <c r="HU148" s="25"/>
      <c r="HV148" s="25"/>
      <c r="HW148" s="124"/>
      <c r="HX148" s="25"/>
      <c r="HY148" s="25"/>
      <c r="HZ148" s="124"/>
      <c r="IA148" s="25"/>
      <c r="IB148" s="25"/>
      <c r="IC148" s="124"/>
      <c r="ID148" s="25"/>
      <c r="IE148" s="25"/>
      <c r="IF148" s="124"/>
      <c r="IG148" s="25"/>
      <c r="IH148" s="25"/>
      <c r="II148" s="124"/>
      <c r="IJ148" s="25"/>
      <c r="IK148" s="25"/>
      <c r="IL148" s="124"/>
    </row>
    <row r="149" spans="9:246">
      <c r="I149" s="25"/>
      <c r="J149" s="25"/>
      <c r="K149" s="124"/>
      <c r="L149" s="25"/>
      <c r="M149" s="25"/>
      <c r="N149" s="124"/>
      <c r="O149" s="25"/>
      <c r="P149" s="25"/>
      <c r="Q149" s="124"/>
      <c r="R149" s="25"/>
      <c r="S149" s="25"/>
      <c r="T149" s="124"/>
      <c r="U149" s="25"/>
      <c r="V149" s="25"/>
      <c r="W149" s="124"/>
      <c r="X149" s="25"/>
      <c r="Y149" s="25"/>
      <c r="Z149" s="124"/>
      <c r="AA149" s="124"/>
      <c r="AE149" s="25"/>
      <c r="AF149" s="25"/>
      <c r="AG149" s="124"/>
      <c r="AH149" s="25"/>
      <c r="AI149" s="25"/>
      <c r="AJ149" s="124"/>
      <c r="AK149" s="25"/>
      <c r="AL149" s="25"/>
      <c r="AM149" s="124"/>
      <c r="AN149" s="25"/>
      <c r="AO149" s="25"/>
      <c r="AP149" s="124"/>
      <c r="AQ149" s="25"/>
      <c r="AR149" s="25"/>
      <c r="AS149" s="124"/>
      <c r="AT149" s="25"/>
      <c r="AU149" s="25"/>
      <c r="AV149" s="124"/>
      <c r="AW149" s="124"/>
      <c r="BA149" s="25"/>
      <c r="BB149" s="25"/>
      <c r="BC149" s="124"/>
      <c r="BD149" s="25"/>
      <c r="BE149" s="25"/>
      <c r="BF149" s="124"/>
      <c r="BG149" s="25"/>
      <c r="BH149" s="25"/>
      <c r="BI149" s="124"/>
      <c r="BJ149" s="25"/>
      <c r="BK149" s="25"/>
      <c r="BL149" s="124"/>
      <c r="BM149" s="25"/>
      <c r="BN149" s="25"/>
      <c r="BO149" s="124"/>
      <c r="BP149" s="25"/>
      <c r="BR149" s="124"/>
      <c r="BS149" s="124"/>
      <c r="BW149" s="25"/>
      <c r="BX149" s="25"/>
      <c r="BY149" s="124"/>
      <c r="BZ149" s="25"/>
      <c r="CA149" s="25"/>
      <c r="CB149" s="124"/>
      <c r="CC149" s="25"/>
      <c r="CD149" s="25"/>
      <c r="CE149" s="124"/>
      <c r="CF149" s="25"/>
      <c r="CG149" s="25"/>
      <c r="CH149" s="124"/>
      <c r="CI149" s="25"/>
      <c r="CJ149" s="25"/>
      <c r="CK149" s="124"/>
      <c r="CL149" s="25"/>
      <c r="CM149" s="25"/>
      <c r="CN149" s="124"/>
      <c r="CO149" s="124"/>
      <c r="CS149" s="25"/>
      <c r="CT149" s="25"/>
      <c r="CU149" s="124"/>
      <c r="CV149" s="25"/>
      <c r="CW149" s="25"/>
      <c r="CX149" s="124"/>
      <c r="CY149" s="25"/>
      <c r="CZ149" s="25"/>
      <c r="DA149" s="124"/>
      <c r="DB149" s="25"/>
      <c r="DC149" s="25"/>
      <c r="DD149" s="124"/>
      <c r="DE149" s="25"/>
      <c r="DF149" s="25"/>
      <c r="DG149" s="124"/>
      <c r="DH149" s="25"/>
      <c r="DI149" s="25"/>
      <c r="DJ149" s="124"/>
      <c r="DK149" s="124"/>
      <c r="DO149" s="25"/>
      <c r="DP149" s="25"/>
      <c r="DQ149" s="124"/>
      <c r="DR149" s="25"/>
      <c r="DS149" s="25"/>
      <c r="DT149" s="124"/>
      <c r="DU149" s="25"/>
      <c r="DV149" s="25"/>
      <c r="DW149" s="124"/>
      <c r="DX149" s="25"/>
      <c r="DY149" s="25"/>
      <c r="DZ149" s="124"/>
      <c r="EA149" s="25"/>
      <c r="EB149" s="25"/>
      <c r="EC149" s="124"/>
      <c r="ED149" s="25"/>
      <c r="EE149" s="25"/>
      <c r="EF149" s="124"/>
      <c r="EG149" s="124"/>
      <c r="EK149" s="25"/>
      <c r="EL149" s="25"/>
      <c r="EM149" s="124"/>
      <c r="EN149" s="25"/>
      <c r="EO149" s="25"/>
      <c r="EP149" s="124"/>
      <c r="EQ149" s="25"/>
      <c r="ER149" s="25"/>
      <c r="ES149" s="124"/>
      <c r="ET149" s="25"/>
      <c r="EU149" s="25"/>
      <c r="EV149" s="124"/>
      <c r="EW149" s="25"/>
      <c r="EX149" s="25"/>
      <c r="EY149" s="124"/>
      <c r="EZ149" s="25"/>
      <c r="FA149" s="25"/>
      <c r="FB149" s="124"/>
      <c r="FC149" s="124"/>
      <c r="FG149" s="25"/>
      <c r="FH149" s="25"/>
      <c r="FI149" s="124"/>
      <c r="FJ149" s="25"/>
      <c r="FK149" s="25"/>
      <c r="FL149" s="124"/>
      <c r="FM149" s="25"/>
      <c r="FN149" s="25"/>
      <c r="FO149" s="124"/>
      <c r="FP149" s="25"/>
      <c r="FQ149" s="25"/>
      <c r="FR149" s="124"/>
      <c r="FS149" s="25"/>
      <c r="FT149" s="25"/>
      <c r="FU149" s="124"/>
      <c r="FV149" s="25"/>
      <c r="FW149" s="25"/>
      <c r="FX149" s="124"/>
      <c r="GC149" s="25"/>
      <c r="GD149" s="25"/>
      <c r="GE149" s="124"/>
      <c r="GF149" s="25"/>
      <c r="GG149" s="25"/>
      <c r="GH149" s="124"/>
      <c r="GI149" s="25"/>
      <c r="GJ149" s="25"/>
      <c r="GK149" s="124"/>
      <c r="GL149" s="25"/>
      <c r="GM149" s="25"/>
      <c r="GN149" s="124"/>
      <c r="GO149" s="25"/>
      <c r="GP149" s="25"/>
      <c r="GQ149" s="124"/>
      <c r="GR149" s="25"/>
      <c r="GS149" s="25"/>
      <c r="GT149" s="124"/>
      <c r="GY149" s="25"/>
      <c r="GZ149" s="25"/>
      <c r="HA149" s="124"/>
      <c r="HB149" s="25"/>
      <c r="HC149" s="25"/>
      <c r="HD149" s="124"/>
      <c r="HE149" s="25"/>
      <c r="HF149" s="25"/>
      <c r="HG149" s="124"/>
      <c r="HH149" s="25"/>
      <c r="HI149" s="25"/>
      <c r="HJ149" s="124"/>
      <c r="HK149" s="25"/>
      <c r="HL149" s="25"/>
      <c r="HM149" s="124"/>
      <c r="HN149" s="25"/>
      <c r="HO149" s="25"/>
      <c r="HP149" s="124"/>
      <c r="HU149" s="25"/>
      <c r="HV149" s="25"/>
      <c r="HW149" s="124"/>
      <c r="HX149" s="25"/>
      <c r="HY149" s="25"/>
      <c r="HZ149" s="124"/>
      <c r="IA149" s="25"/>
      <c r="IB149" s="25"/>
      <c r="IC149" s="124"/>
      <c r="ID149" s="25"/>
      <c r="IE149" s="25"/>
      <c r="IF149" s="124"/>
      <c r="IG149" s="25"/>
      <c r="IH149" s="25"/>
      <c r="II149" s="124"/>
      <c r="IJ149" s="25"/>
      <c r="IK149" s="25"/>
      <c r="IL149" s="124"/>
    </row>
    <row r="150" spans="9:246">
      <c r="I150" s="25"/>
      <c r="J150" s="25"/>
      <c r="K150" s="124"/>
      <c r="L150" s="25"/>
      <c r="M150" s="25"/>
      <c r="N150" s="124"/>
      <c r="O150" s="25"/>
      <c r="P150" s="25"/>
      <c r="Q150" s="124"/>
      <c r="R150" s="25"/>
      <c r="S150" s="25"/>
      <c r="T150" s="124"/>
      <c r="U150" s="25"/>
      <c r="V150" s="25"/>
      <c r="W150" s="124"/>
      <c r="X150" s="25"/>
      <c r="Y150" s="25"/>
      <c r="Z150" s="124"/>
      <c r="AA150" s="124"/>
      <c r="AE150" s="25"/>
      <c r="AF150" s="25"/>
      <c r="AG150" s="124"/>
      <c r="AH150" s="25"/>
      <c r="AI150" s="25"/>
      <c r="AJ150" s="124"/>
      <c r="AK150" s="25"/>
      <c r="AL150" s="25"/>
      <c r="AM150" s="124"/>
      <c r="AN150" s="25"/>
      <c r="AO150" s="25"/>
      <c r="AP150" s="124"/>
      <c r="AQ150" s="25"/>
      <c r="AR150" s="25"/>
      <c r="AS150" s="124"/>
      <c r="AT150" s="25"/>
      <c r="AU150" s="25"/>
      <c r="AV150" s="124"/>
      <c r="AW150" s="124"/>
      <c r="BA150" s="25"/>
      <c r="BB150" s="25"/>
      <c r="BC150" s="124"/>
      <c r="BD150" s="25"/>
      <c r="BE150" s="25"/>
      <c r="BF150" s="124"/>
      <c r="BG150" s="25"/>
      <c r="BH150" s="25"/>
      <c r="BI150" s="124"/>
      <c r="BJ150" s="25"/>
      <c r="BK150" s="25"/>
      <c r="BL150" s="124"/>
      <c r="BM150" s="25"/>
      <c r="BN150" s="25"/>
      <c r="BO150" s="124"/>
      <c r="BP150" s="25"/>
      <c r="BR150" s="124"/>
      <c r="BS150" s="124"/>
      <c r="BW150" s="25"/>
      <c r="BX150" s="25"/>
      <c r="BY150" s="124"/>
      <c r="BZ150" s="25"/>
      <c r="CA150" s="25"/>
      <c r="CB150" s="124"/>
      <c r="CC150" s="25"/>
      <c r="CD150" s="25"/>
      <c r="CE150" s="124"/>
      <c r="CF150" s="25"/>
      <c r="CG150" s="25"/>
      <c r="CH150" s="124"/>
      <c r="CI150" s="25"/>
      <c r="CJ150" s="25"/>
      <c r="CK150" s="124"/>
      <c r="CL150" s="25"/>
      <c r="CM150" s="25"/>
      <c r="CN150" s="124"/>
      <c r="CO150" s="124"/>
      <c r="CS150" s="25"/>
      <c r="CT150" s="25"/>
      <c r="CU150" s="124"/>
      <c r="CV150" s="25"/>
      <c r="CW150" s="25"/>
      <c r="CX150" s="124"/>
      <c r="CY150" s="25"/>
      <c r="CZ150" s="25"/>
      <c r="DA150" s="124"/>
      <c r="DB150" s="25"/>
      <c r="DC150" s="25"/>
      <c r="DD150" s="124"/>
      <c r="DE150" s="25"/>
      <c r="DF150" s="25"/>
      <c r="DG150" s="124"/>
      <c r="DH150" s="25"/>
      <c r="DI150" s="25"/>
      <c r="DJ150" s="124"/>
      <c r="DK150" s="124"/>
      <c r="DO150" s="25"/>
      <c r="DP150" s="25"/>
      <c r="DQ150" s="124"/>
      <c r="DR150" s="25"/>
      <c r="DS150" s="25"/>
      <c r="DT150" s="124"/>
      <c r="DU150" s="25"/>
      <c r="DV150" s="25"/>
      <c r="DW150" s="124"/>
      <c r="DX150" s="25"/>
      <c r="DY150" s="25"/>
      <c r="DZ150" s="124"/>
      <c r="EA150" s="25"/>
      <c r="EB150" s="25"/>
      <c r="EC150" s="124"/>
      <c r="ED150" s="25"/>
      <c r="EE150" s="25"/>
      <c r="EF150" s="124"/>
      <c r="EG150" s="124"/>
      <c r="EK150" s="25"/>
      <c r="EL150" s="25"/>
      <c r="EM150" s="124"/>
      <c r="EN150" s="25"/>
      <c r="EO150" s="25"/>
      <c r="EP150" s="124"/>
      <c r="EQ150" s="25"/>
      <c r="ER150" s="25"/>
      <c r="ES150" s="124"/>
      <c r="ET150" s="25"/>
      <c r="EU150" s="25"/>
      <c r="EV150" s="124"/>
      <c r="EW150" s="25"/>
      <c r="EX150" s="25"/>
      <c r="EY150" s="124"/>
      <c r="EZ150" s="25"/>
      <c r="FA150" s="25"/>
      <c r="FB150" s="124"/>
      <c r="FC150" s="124"/>
      <c r="FG150" s="25"/>
      <c r="FH150" s="25"/>
      <c r="FI150" s="124"/>
      <c r="FJ150" s="25"/>
      <c r="FK150" s="25"/>
      <c r="FL150" s="124"/>
      <c r="FM150" s="25"/>
      <c r="FN150" s="25"/>
      <c r="FO150" s="124"/>
      <c r="FP150" s="25"/>
      <c r="FQ150" s="25"/>
      <c r="FR150" s="124"/>
      <c r="FS150" s="25"/>
      <c r="FT150" s="25"/>
      <c r="FU150" s="124"/>
      <c r="FV150" s="25"/>
      <c r="FW150" s="25"/>
      <c r="FX150" s="124"/>
      <c r="GC150" s="25"/>
      <c r="GD150" s="25"/>
      <c r="GE150" s="124"/>
      <c r="GF150" s="25"/>
      <c r="GG150" s="25"/>
      <c r="GH150" s="124"/>
      <c r="GI150" s="25"/>
      <c r="GJ150" s="25"/>
      <c r="GK150" s="124"/>
      <c r="GL150" s="25"/>
      <c r="GM150" s="25"/>
      <c r="GN150" s="124"/>
      <c r="GO150" s="25"/>
      <c r="GP150" s="25"/>
      <c r="GQ150" s="124"/>
      <c r="GR150" s="25"/>
      <c r="GS150" s="25"/>
      <c r="GT150" s="124"/>
      <c r="GY150" s="25"/>
      <c r="GZ150" s="25"/>
      <c r="HA150" s="124"/>
      <c r="HB150" s="25"/>
      <c r="HC150" s="25"/>
      <c r="HD150" s="124"/>
      <c r="HE150" s="25"/>
      <c r="HF150" s="25"/>
      <c r="HG150" s="124"/>
      <c r="HH150" s="25"/>
      <c r="HI150" s="25"/>
      <c r="HJ150" s="124"/>
      <c r="HK150" s="25"/>
      <c r="HL150" s="25"/>
      <c r="HM150" s="124"/>
      <c r="HN150" s="25"/>
      <c r="HO150" s="25"/>
      <c r="HP150" s="124"/>
      <c r="HU150" s="25"/>
      <c r="HV150" s="25"/>
      <c r="HW150" s="124"/>
      <c r="HX150" s="25"/>
      <c r="HY150" s="25"/>
      <c r="HZ150" s="124"/>
      <c r="IA150" s="25"/>
      <c r="IB150" s="25"/>
      <c r="IC150" s="124"/>
      <c r="ID150" s="25"/>
      <c r="IE150" s="25"/>
      <c r="IF150" s="124"/>
      <c r="IG150" s="25"/>
      <c r="IH150" s="25"/>
      <c r="II150" s="124"/>
      <c r="IJ150" s="25"/>
      <c r="IK150" s="25"/>
      <c r="IL150" s="124"/>
    </row>
    <row r="151" spans="9:246">
      <c r="I151" s="25"/>
      <c r="J151" s="25"/>
      <c r="K151" s="124"/>
      <c r="L151" s="25"/>
      <c r="M151" s="25"/>
      <c r="N151" s="124"/>
      <c r="O151" s="25"/>
      <c r="P151" s="25"/>
      <c r="Q151" s="124"/>
      <c r="R151" s="25"/>
      <c r="S151" s="25"/>
      <c r="T151" s="124"/>
      <c r="U151" s="25"/>
      <c r="V151" s="25"/>
      <c r="W151" s="124"/>
      <c r="X151" s="25"/>
      <c r="Y151" s="25"/>
      <c r="Z151" s="124"/>
      <c r="AA151" s="124"/>
      <c r="AE151" s="25"/>
      <c r="AF151" s="25"/>
      <c r="AG151" s="124"/>
      <c r="AH151" s="25"/>
      <c r="AI151" s="25"/>
      <c r="AJ151" s="124"/>
      <c r="AK151" s="25"/>
      <c r="AL151" s="25"/>
      <c r="AM151" s="124"/>
      <c r="AN151" s="25"/>
      <c r="AO151" s="25"/>
      <c r="AP151" s="124"/>
      <c r="AQ151" s="25"/>
      <c r="AR151" s="25"/>
      <c r="AS151" s="124"/>
      <c r="AT151" s="25"/>
      <c r="AU151" s="25"/>
      <c r="AV151" s="124"/>
      <c r="AW151" s="124"/>
      <c r="BA151" s="25"/>
      <c r="BB151" s="25"/>
      <c r="BC151" s="124"/>
      <c r="BD151" s="25"/>
      <c r="BE151" s="25"/>
      <c r="BF151" s="124"/>
      <c r="BG151" s="25"/>
      <c r="BH151" s="25"/>
      <c r="BI151" s="124"/>
      <c r="BJ151" s="25"/>
      <c r="BK151" s="25"/>
      <c r="BL151" s="124"/>
      <c r="BM151" s="25"/>
      <c r="BN151" s="25"/>
      <c r="BO151" s="124"/>
      <c r="BP151" s="25"/>
      <c r="BR151" s="124"/>
      <c r="BS151" s="124"/>
      <c r="BW151" s="25"/>
      <c r="BX151" s="25"/>
      <c r="BY151" s="124"/>
      <c r="BZ151" s="25"/>
      <c r="CA151" s="25"/>
      <c r="CB151" s="124"/>
      <c r="CC151" s="25"/>
      <c r="CD151" s="25"/>
      <c r="CE151" s="124"/>
      <c r="CF151" s="25"/>
      <c r="CG151" s="25"/>
      <c r="CH151" s="124"/>
      <c r="CI151" s="25"/>
      <c r="CJ151" s="25"/>
      <c r="CK151" s="124"/>
      <c r="CL151" s="25"/>
      <c r="CM151" s="25"/>
      <c r="CN151" s="124"/>
      <c r="CO151" s="124"/>
      <c r="CS151" s="25"/>
      <c r="CT151" s="25"/>
      <c r="CU151" s="124"/>
      <c r="CV151" s="25"/>
      <c r="CW151" s="25"/>
      <c r="CX151" s="124"/>
      <c r="CY151" s="25"/>
      <c r="CZ151" s="25"/>
      <c r="DA151" s="124"/>
      <c r="DB151" s="25"/>
      <c r="DC151" s="25"/>
      <c r="DD151" s="124"/>
      <c r="DE151" s="25"/>
      <c r="DF151" s="25"/>
      <c r="DG151" s="124"/>
      <c r="DH151" s="25"/>
      <c r="DI151" s="25"/>
      <c r="DJ151" s="124"/>
      <c r="DK151" s="124"/>
      <c r="DO151" s="25"/>
      <c r="DP151" s="25"/>
      <c r="DQ151" s="124"/>
      <c r="DR151" s="25"/>
      <c r="DS151" s="25"/>
      <c r="DT151" s="124"/>
      <c r="DU151" s="25"/>
      <c r="DV151" s="25"/>
      <c r="DW151" s="124"/>
      <c r="DX151" s="25"/>
      <c r="DY151" s="25"/>
      <c r="DZ151" s="124"/>
      <c r="EA151" s="25"/>
      <c r="EB151" s="25"/>
      <c r="EC151" s="124"/>
      <c r="ED151" s="25"/>
      <c r="EE151" s="25"/>
      <c r="EF151" s="124"/>
      <c r="EG151" s="124"/>
      <c r="EK151" s="25"/>
      <c r="EL151" s="25"/>
      <c r="EM151" s="124"/>
      <c r="EN151" s="25"/>
      <c r="EO151" s="25"/>
      <c r="EP151" s="124"/>
      <c r="EQ151" s="25"/>
      <c r="ER151" s="25"/>
      <c r="ES151" s="124"/>
      <c r="ET151" s="25"/>
      <c r="EU151" s="25"/>
      <c r="EV151" s="124"/>
      <c r="EW151" s="25"/>
      <c r="EX151" s="25"/>
      <c r="EY151" s="124"/>
      <c r="EZ151" s="25"/>
      <c r="FA151" s="25"/>
      <c r="FB151" s="124"/>
      <c r="FC151" s="124"/>
      <c r="FG151" s="25"/>
      <c r="FH151" s="25"/>
      <c r="FI151" s="124"/>
      <c r="FJ151" s="25"/>
      <c r="FK151" s="25"/>
      <c r="FL151" s="124"/>
      <c r="FM151" s="25"/>
      <c r="FN151" s="25"/>
      <c r="FO151" s="124"/>
      <c r="FP151" s="25"/>
      <c r="FQ151" s="25"/>
      <c r="FR151" s="124"/>
      <c r="FS151" s="25"/>
      <c r="FT151" s="25"/>
      <c r="FU151" s="124"/>
      <c r="FV151" s="25"/>
      <c r="FW151" s="25"/>
      <c r="FX151" s="124"/>
      <c r="GC151" s="25"/>
      <c r="GD151" s="25"/>
      <c r="GE151" s="124"/>
      <c r="GF151" s="25"/>
      <c r="GG151" s="25"/>
      <c r="GH151" s="124"/>
      <c r="GI151" s="25"/>
      <c r="GJ151" s="25"/>
      <c r="GK151" s="124"/>
      <c r="GL151" s="25"/>
      <c r="GM151" s="25"/>
      <c r="GN151" s="124"/>
      <c r="GO151" s="25"/>
      <c r="GP151" s="25"/>
      <c r="GQ151" s="124"/>
      <c r="GR151" s="25"/>
      <c r="GS151" s="25"/>
      <c r="GT151" s="124"/>
      <c r="GY151" s="25"/>
      <c r="GZ151" s="25"/>
      <c r="HA151" s="124"/>
      <c r="HB151" s="25"/>
      <c r="HC151" s="25"/>
      <c r="HD151" s="124"/>
      <c r="HE151" s="25"/>
      <c r="HF151" s="25"/>
      <c r="HG151" s="124"/>
      <c r="HH151" s="25"/>
      <c r="HI151" s="25"/>
      <c r="HJ151" s="124"/>
      <c r="HK151" s="25"/>
      <c r="HL151" s="25"/>
      <c r="HM151" s="124"/>
      <c r="HN151" s="25"/>
      <c r="HO151" s="25"/>
      <c r="HP151" s="124"/>
      <c r="HU151" s="25"/>
      <c r="HV151" s="25"/>
      <c r="HW151" s="124"/>
      <c r="HX151" s="25"/>
      <c r="HY151" s="25"/>
      <c r="HZ151" s="124"/>
      <c r="IA151" s="25"/>
      <c r="IB151" s="25"/>
      <c r="IC151" s="124"/>
      <c r="ID151" s="25"/>
      <c r="IE151" s="25"/>
      <c r="IF151" s="124"/>
      <c r="IG151" s="25"/>
      <c r="IH151" s="25"/>
      <c r="II151" s="124"/>
      <c r="IJ151" s="25"/>
      <c r="IK151" s="25"/>
      <c r="IL151" s="124"/>
    </row>
    <row r="152" spans="9:246">
      <c r="I152" s="25"/>
      <c r="J152" s="25"/>
      <c r="K152" s="124"/>
      <c r="L152" s="25"/>
      <c r="M152" s="25"/>
      <c r="N152" s="124"/>
      <c r="O152" s="25"/>
      <c r="P152" s="25"/>
      <c r="Q152" s="124"/>
      <c r="R152" s="25"/>
      <c r="S152" s="25"/>
      <c r="T152" s="124"/>
      <c r="U152" s="25"/>
      <c r="V152" s="25"/>
      <c r="W152" s="124"/>
      <c r="X152" s="25"/>
      <c r="Y152" s="25"/>
      <c r="Z152" s="124"/>
      <c r="AA152" s="124"/>
      <c r="AE152" s="25"/>
      <c r="AF152" s="25"/>
      <c r="AG152" s="124"/>
      <c r="AH152" s="25"/>
      <c r="AI152" s="25"/>
      <c r="AJ152" s="124"/>
      <c r="AK152" s="25"/>
      <c r="AL152" s="25"/>
      <c r="AM152" s="124"/>
      <c r="AN152" s="25"/>
      <c r="AO152" s="25"/>
      <c r="AP152" s="124"/>
      <c r="AQ152" s="25"/>
      <c r="AR152" s="25"/>
      <c r="AS152" s="124"/>
      <c r="AT152" s="25"/>
      <c r="AU152" s="25"/>
      <c r="AV152" s="124"/>
      <c r="AW152" s="124"/>
      <c r="BA152" s="25"/>
      <c r="BB152" s="25"/>
      <c r="BC152" s="124"/>
      <c r="BD152" s="25"/>
      <c r="BE152" s="25"/>
      <c r="BF152" s="124"/>
      <c r="BG152" s="25"/>
      <c r="BH152" s="25"/>
      <c r="BI152" s="124"/>
      <c r="BJ152" s="25"/>
      <c r="BK152" s="25"/>
      <c r="BL152" s="124"/>
      <c r="BM152" s="25"/>
      <c r="BN152" s="25"/>
      <c r="BO152" s="124"/>
      <c r="BP152" s="25"/>
      <c r="BR152" s="124"/>
      <c r="BS152" s="124"/>
      <c r="BW152" s="25"/>
      <c r="BX152" s="25"/>
      <c r="BY152" s="124"/>
      <c r="BZ152" s="25"/>
      <c r="CA152" s="25"/>
      <c r="CB152" s="124"/>
      <c r="CC152" s="25"/>
      <c r="CD152" s="25"/>
      <c r="CE152" s="124"/>
      <c r="CF152" s="25"/>
      <c r="CG152" s="25"/>
      <c r="CH152" s="124"/>
      <c r="CI152" s="25"/>
      <c r="CJ152" s="25"/>
      <c r="CK152" s="124"/>
      <c r="CL152" s="25"/>
      <c r="CM152" s="25"/>
      <c r="CN152" s="124"/>
      <c r="CO152" s="124"/>
      <c r="CS152" s="25"/>
      <c r="CT152" s="25"/>
      <c r="CU152" s="124"/>
      <c r="CV152" s="25"/>
      <c r="CW152" s="25"/>
      <c r="CX152" s="124"/>
      <c r="CY152" s="25"/>
      <c r="CZ152" s="25"/>
      <c r="DA152" s="124"/>
      <c r="DB152" s="25"/>
      <c r="DC152" s="25"/>
      <c r="DD152" s="124"/>
      <c r="DE152" s="25"/>
      <c r="DF152" s="25"/>
      <c r="DG152" s="124"/>
      <c r="DH152" s="25"/>
      <c r="DI152" s="25"/>
      <c r="DJ152" s="124"/>
      <c r="DK152" s="124"/>
      <c r="DO152" s="25"/>
      <c r="DP152" s="25"/>
      <c r="DQ152" s="124"/>
      <c r="DR152" s="25"/>
      <c r="DS152" s="25"/>
      <c r="DT152" s="124"/>
      <c r="DU152" s="25"/>
      <c r="DV152" s="25"/>
      <c r="DW152" s="124"/>
      <c r="DX152" s="25"/>
      <c r="DY152" s="25"/>
      <c r="DZ152" s="124"/>
      <c r="EA152" s="25"/>
      <c r="EB152" s="25"/>
      <c r="EC152" s="124"/>
      <c r="ED152" s="25"/>
      <c r="EE152" s="25"/>
      <c r="EF152" s="124"/>
      <c r="EG152" s="124"/>
      <c r="EK152" s="25"/>
      <c r="EL152" s="25"/>
      <c r="EM152" s="124"/>
      <c r="EN152" s="25"/>
      <c r="EO152" s="25"/>
      <c r="EP152" s="124"/>
      <c r="EQ152" s="25"/>
      <c r="ER152" s="25"/>
      <c r="ES152" s="124"/>
      <c r="ET152" s="25"/>
      <c r="EU152" s="25"/>
      <c r="EV152" s="124"/>
      <c r="EW152" s="25"/>
      <c r="EX152" s="25"/>
      <c r="EY152" s="124"/>
      <c r="EZ152" s="25"/>
      <c r="FA152" s="25"/>
      <c r="FB152" s="124"/>
      <c r="FC152" s="124"/>
      <c r="FG152" s="25"/>
      <c r="FH152" s="25"/>
      <c r="FI152" s="124"/>
      <c r="FJ152" s="25"/>
      <c r="FK152" s="25"/>
      <c r="FL152" s="124"/>
      <c r="FM152" s="25"/>
      <c r="FN152" s="25"/>
      <c r="FO152" s="124"/>
      <c r="FP152" s="25"/>
      <c r="FQ152" s="25"/>
      <c r="FR152" s="124"/>
      <c r="FS152" s="25"/>
      <c r="FT152" s="25"/>
      <c r="FU152" s="124"/>
      <c r="FV152" s="25"/>
      <c r="FW152" s="25"/>
      <c r="FX152" s="124"/>
      <c r="GC152" s="25"/>
      <c r="GD152" s="25"/>
      <c r="GE152" s="124"/>
      <c r="GF152" s="25"/>
      <c r="GG152" s="25"/>
      <c r="GH152" s="124"/>
      <c r="GI152" s="25"/>
      <c r="GJ152" s="25"/>
      <c r="GK152" s="124"/>
      <c r="GL152" s="25"/>
      <c r="GM152" s="25"/>
      <c r="GN152" s="124"/>
      <c r="GO152" s="25"/>
      <c r="GP152" s="25"/>
      <c r="GQ152" s="124"/>
      <c r="GR152" s="25"/>
      <c r="GS152" s="25"/>
      <c r="GT152" s="124"/>
      <c r="GY152" s="25"/>
      <c r="GZ152" s="25"/>
      <c r="HA152" s="124"/>
      <c r="HB152" s="25"/>
      <c r="HC152" s="25"/>
      <c r="HD152" s="124"/>
      <c r="HE152" s="25"/>
      <c r="HF152" s="25"/>
      <c r="HG152" s="124"/>
      <c r="HH152" s="25"/>
      <c r="HI152" s="25"/>
      <c r="HJ152" s="124"/>
      <c r="HK152" s="25"/>
      <c r="HL152" s="25"/>
      <c r="HM152" s="124"/>
      <c r="HN152" s="25"/>
      <c r="HO152" s="25"/>
      <c r="HP152" s="124"/>
      <c r="HU152" s="25"/>
      <c r="HV152" s="25"/>
      <c r="HW152" s="124"/>
      <c r="HX152" s="25"/>
      <c r="HY152" s="25"/>
      <c r="HZ152" s="124"/>
      <c r="IA152" s="25"/>
      <c r="IB152" s="25"/>
      <c r="IC152" s="124"/>
      <c r="ID152" s="25"/>
      <c r="IE152" s="25"/>
      <c r="IF152" s="124"/>
      <c r="IG152" s="25"/>
      <c r="IH152" s="25"/>
      <c r="II152" s="124"/>
      <c r="IJ152" s="25"/>
      <c r="IK152" s="25"/>
      <c r="IL152" s="124"/>
    </row>
    <row r="153" spans="9:246">
      <c r="I153" s="25"/>
      <c r="J153" s="25"/>
      <c r="K153" s="124"/>
      <c r="L153" s="25"/>
      <c r="M153" s="25"/>
      <c r="N153" s="124"/>
      <c r="O153" s="25"/>
      <c r="P153" s="25"/>
      <c r="Q153" s="124"/>
      <c r="R153" s="25"/>
      <c r="S153" s="25"/>
      <c r="T153" s="124"/>
      <c r="U153" s="25"/>
      <c r="V153" s="25"/>
      <c r="W153" s="124"/>
      <c r="X153" s="25"/>
      <c r="Y153" s="25"/>
      <c r="Z153" s="124"/>
      <c r="AA153" s="124"/>
      <c r="AE153" s="25"/>
      <c r="AF153" s="25"/>
      <c r="AG153" s="124"/>
      <c r="AH153" s="25"/>
      <c r="AI153" s="25"/>
      <c r="AJ153" s="124"/>
      <c r="AK153" s="25"/>
      <c r="AL153" s="25"/>
      <c r="AM153" s="124"/>
      <c r="AN153" s="25"/>
      <c r="AO153" s="25"/>
      <c r="AP153" s="124"/>
      <c r="AQ153" s="25"/>
      <c r="AR153" s="25"/>
      <c r="AS153" s="124"/>
      <c r="AT153" s="25"/>
      <c r="AU153" s="25"/>
      <c r="AV153" s="124"/>
      <c r="AW153" s="124"/>
      <c r="BA153" s="25"/>
      <c r="BB153" s="25"/>
      <c r="BC153" s="124"/>
      <c r="BD153" s="25"/>
      <c r="BE153" s="25"/>
      <c r="BF153" s="124"/>
      <c r="BG153" s="25"/>
      <c r="BH153" s="25"/>
      <c r="BI153" s="124"/>
      <c r="BJ153" s="25"/>
      <c r="BK153" s="25"/>
      <c r="BL153" s="124"/>
      <c r="BM153" s="25"/>
      <c r="BN153" s="25"/>
      <c r="BO153" s="124"/>
      <c r="BP153" s="25"/>
      <c r="BR153" s="124"/>
      <c r="BS153" s="124"/>
      <c r="BW153" s="25"/>
      <c r="BX153" s="25"/>
      <c r="BY153" s="124"/>
      <c r="BZ153" s="25"/>
      <c r="CA153" s="25"/>
      <c r="CB153" s="124"/>
      <c r="CC153" s="25"/>
      <c r="CD153" s="25"/>
      <c r="CE153" s="124"/>
      <c r="CF153" s="25"/>
      <c r="CG153" s="25"/>
      <c r="CH153" s="124"/>
      <c r="CI153" s="25"/>
      <c r="CJ153" s="25"/>
      <c r="CK153" s="124"/>
      <c r="CL153" s="25"/>
      <c r="CM153" s="25"/>
      <c r="CN153" s="124"/>
      <c r="CO153" s="124"/>
      <c r="CS153" s="25"/>
      <c r="CT153" s="25"/>
      <c r="CU153" s="124"/>
      <c r="CV153" s="25"/>
      <c r="CW153" s="25"/>
      <c r="CX153" s="124"/>
      <c r="CY153" s="25"/>
      <c r="CZ153" s="25"/>
      <c r="DA153" s="124"/>
      <c r="DB153" s="25"/>
      <c r="DC153" s="25"/>
      <c r="DD153" s="124"/>
      <c r="DE153" s="25"/>
      <c r="DF153" s="25"/>
      <c r="DG153" s="124"/>
      <c r="DH153" s="25"/>
      <c r="DI153" s="25"/>
      <c r="DJ153" s="124"/>
      <c r="DK153" s="124"/>
      <c r="DO153" s="25"/>
      <c r="DP153" s="25"/>
      <c r="DQ153" s="124"/>
      <c r="DR153" s="25"/>
      <c r="DS153" s="25"/>
      <c r="DT153" s="124"/>
      <c r="DU153" s="25"/>
      <c r="DV153" s="25"/>
      <c r="DW153" s="124"/>
      <c r="DX153" s="25"/>
      <c r="DY153" s="25"/>
      <c r="DZ153" s="124"/>
      <c r="EA153" s="25"/>
      <c r="EB153" s="25"/>
      <c r="EC153" s="124"/>
      <c r="ED153" s="25"/>
      <c r="EE153" s="25"/>
      <c r="EF153" s="124"/>
      <c r="EG153" s="124"/>
      <c r="EK153" s="25"/>
      <c r="EL153" s="25"/>
      <c r="EM153" s="124"/>
      <c r="EN153" s="25"/>
      <c r="EO153" s="25"/>
      <c r="EP153" s="124"/>
      <c r="EQ153" s="25"/>
      <c r="ER153" s="25"/>
      <c r="ES153" s="124"/>
      <c r="ET153" s="25"/>
      <c r="EU153" s="25"/>
      <c r="EV153" s="124"/>
      <c r="EW153" s="25"/>
      <c r="EX153" s="25"/>
      <c r="EY153" s="124"/>
      <c r="EZ153" s="25"/>
      <c r="FA153" s="25"/>
      <c r="FB153" s="124"/>
      <c r="FC153" s="124"/>
      <c r="FG153" s="25"/>
      <c r="FH153" s="25"/>
      <c r="FI153" s="124"/>
      <c r="FJ153" s="25"/>
      <c r="FK153" s="25"/>
      <c r="FL153" s="124"/>
      <c r="FM153" s="25"/>
      <c r="FN153" s="25"/>
      <c r="FO153" s="124"/>
      <c r="FP153" s="25"/>
      <c r="FQ153" s="25"/>
      <c r="FR153" s="124"/>
      <c r="FS153" s="25"/>
      <c r="FT153" s="25"/>
      <c r="FU153" s="124"/>
      <c r="FV153" s="25"/>
      <c r="FW153" s="25"/>
      <c r="FX153" s="124"/>
      <c r="GC153" s="25"/>
      <c r="GD153" s="25"/>
      <c r="GE153" s="124"/>
      <c r="GF153" s="25"/>
      <c r="GG153" s="25"/>
      <c r="GH153" s="124"/>
      <c r="GI153" s="25"/>
      <c r="GJ153" s="25"/>
      <c r="GK153" s="124"/>
      <c r="GL153" s="25"/>
      <c r="GM153" s="25"/>
      <c r="GN153" s="124"/>
      <c r="GO153" s="25"/>
      <c r="GP153" s="25"/>
      <c r="GQ153" s="124"/>
      <c r="GR153" s="25"/>
      <c r="GS153" s="25"/>
      <c r="GT153" s="124"/>
      <c r="GY153" s="25"/>
      <c r="GZ153" s="25"/>
      <c r="HA153" s="124"/>
      <c r="HB153" s="25"/>
      <c r="HC153" s="25"/>
      <c r="HD153" s="124"/>
      <c r="HE153" s="25"/>
      <c r="HF153" s="25"/>
      <c r="HG153" s="124"/>
      <c r="HH153" s="25"/>
      <c r="HI153" s="25"/>
      <c r="HJ153" s="124"/>
      <c r="HK153" s="25"/>
      <c r="HL153" s="25"/>
      <c r="HM153" s="124"/>
      <c r="HN153" s="25"/>
      <c r="HO153" s="25"/>
      <c r="HP153" s="124"/>
      <c r="HU153" s="25"/>
      <c r="HV153" s="25"/>
      <c r="HW153" s="124"/>
      <c r="HX153" s="25"/>
      <c r="HY153" s="25"/>
      <c r="HZ153" s="124"/>
      <c r="IA153" s="25"/>
      <c r="IB153" s="25"/>
      <c r="IC153" s="124"/>
      <c r="ID153" s="25"/>
      <c r="IE153" s="25"/>
      <c r="IF153" s="124"/>
      <c r="IG153" s="25"/>
      <c r="IH153" s="25"/>
      <c r="II153" s="124"/>
      <c r="IJ153" s="25"/>
      <c r="IK153" s="25"/>
      <c r="IL153" s="124"/>
    </row>
    <row r="154" spans="9:246">
      <c r="I154" s="25"/>
      <c r="J154" s="25"/>
      <c r="K154" s="124"/>
      <c r="L154" s="25"/>
      <c r="M154" s="25"/>
      <c r="N154" s="124"/>
      <c r="O154" s="25"/>
      <c r="P154" s="25"/>
      <c r="Q154" s="124"/>
      <c r="R154" s="25"/>
      <c r="S154" s="25"/>
      <c r="T154" s="124"/>
      <c r="U154" s="25"/>
      <c r="V154" s="25"/>
      <c r="W154" s="124"/>
      <c r="X154" s="25"/>
      <c r="Y154" s="25"/>
      <c r="Z154" s="124"/>
      <c r="AA154" s="124"/>
      <c r="AE154" s="25"/>
      <c r="AF154" s="25"/>
      <c r="AG154" s="124"/>
      <c r="AH154" s="25"/>
      <c r="AI154" s="25"/>
      <c r="AJ154" s="124"/>
      <c r="AK154" s="25"/>
      <c r="AL154" s="25"/>
      <c r="AM154" s="124"/>
      <c r="AN154" s="25"/>
      <c r="AO154" s="25"/>
      <c r="AP154" s="124"/>
      <c r="AQ154" s="25"/>
      <c r="AR154" s="25"/>
      <c r="AS154" s="124"/>
      <c r="AT154" s="25"/>
      <c r="AU154" s="25"/>
      <c r="AV154" s="124"/>
      <c r="AW154" s="124"/>
      <c r="BA154" s="25"/>
      <c r="BB154" s="25"/>
      <c r="BC154" s="124"/>
      <c r="BD154" s="25"/>
      <c r="BE154" s="25"/>
      <c r="BF154" s="124"/>
      <c r="BG154" s="25"/>
      <c r="BH154" s="25"/>
      <c r="BI154" s="124"/>
      <c r="BJ154" s="25"/>
      <c r="BK154" s="25"/>
      <c r="BL154" s="124"/>
      <c r="BM154" s="25"/>
      <c r="BN154" s="25"/>
      <c r="BO154" s="124"/>
      <c r="BP154" s="25"/>
      <c r="BR154" s="124"/>
      <c r="BS154" s="124"/>
      <c r="BW154" s="25"/>
      <c r="BX154" s="25"/>
      <c r="BY154" s="124"/>
      <c r="BZ154" s="25"/>
      <c r="CA154" s="25"/>
      <c r="CB154" s="124"/>
      <c r="CC154" s="25"/>
      <c r="CD154" s="25"/>
      <c r="CE154" s="124"/>
      <c r="CF154" s="25"/>
      <c r="CG154" s="25"/>
      <c r="CH154" s="124"/>
      <c r="CI154" s="25"/>
      <c r="CJ154" s="25"/>
      <c r="CK154" s="124"/>
      <c r="CL154" s="25"/>
      <c r="CM154" s="25"/>
      <c r="CN154" s="124"/>
      <c r="CO154" s="124"/>
      <c r="CS154" s="25"/>
      <c r="CT154" s="25"/>
      <c r="CU154" s="124"/>
      <c r="CV154" s="25"/>
      <c r="CW154" s="25"/>
      <c r="CX154" s="124"/>
      <c r="CY154" s="25"/>
      <c r="CZ154" s="25"/>
      <c r="DA154" s="124"/>
      <c r="DB154" s="25"/>
      <c r="DC154" s="25"/>
      <c r="DD154" s="124"/>
      <c r="DE154" s="25"/>
      <c r="DF154" s="25"/>
      <c r="DG154" s="124"/>
      <c r="DH154" s="25"/>
      <c r="DI154" s="25"/>
      <c r="DJ154" s="124"/>
      <c r="DK154" s="124"/>
      <c r="DO154" s="25"/>
      <c r="DP154" s="25"/>
      <c r="DQ154" s="124"/>
      <c r="DR154" s="25"/>
      <c r="DS154" s="25"/>
      <c r="DT154" s="124"/>
      <c r="DU154" s="25"/>
      <c r="DV154" s="25"/>
      <c r="DW154" s="124"/>
      <c r="DX154" s="25"/>
      <c r="DY154" s="25"/>
      <c r="DZ154" s="124"/>
      <c r="EA154" s="25"/>
      <c r="EB154" s="25"/>
      <c r="EC154" s="124"/>
      <c r="ED154" s="25"/>
      <c r="EE154" s="25"/>
      <c r="EF154" s="124"/>
      <c r="EG154" s="124"/>
      <c r="EK154" s="25"/>
      <c r="EL154" s="25"/>
      <c r="EM154" s="124"/>
      <c r="EN154" s="25"/>
      <c r="EO154" s="25"/>
      <c r="EP154" s="124"/>
      <c r="EQ154" s="25"/>
      <c r="ER154" s="25"/>
      <c r="ES154" s="124"/>
      <c r="ET154" s="25"/>
      <c r="EU154" s="25"/>
      <c r="EV154" s="124"/>
      <c r="EW154" s="25"/>
      <c r="EX154" s="25"/>
      <c r="EY154" s="124"/>
      <c r="EZ154" s="25"/>
      <c r="FA154" s="25"/>
      <c r="FB154" s="124"/>
      <c r="FC154" s="124"/>
      <c r="FG154" s="25"/>
      <c r="FH154" s="25"/>
      <c r="FI154" s="124"/>
      <c r="FJ154" s="25"/>
      <c r="FK154" s="25"/>
      <c r="FL154" s="124"/>
      <c r="FM154" s="25"/>
      <c r="FN154" s="25"/>
      <c r="FO154" s="124"/>
      <c r="FP154" s="25"/>
      <c r="FQ154" s="25"/>
      <c r="FR154" s="124"/>
      <c r="FS154" s="25"/>
      <c r="FT154" s="25"/>
      <c r="FU154" s="124"/>
      <c r="FV154" s="25"/>
      <c r="FW154" s="25"/>
      <c r="FX154" s="124"/>
      <c r="GC154" s="25"/>
      <c r="GD154" s="25"/>
      <c r="GE154" s="124"/>
      <c r="GF154" s="25"/>
      <c r="GG154" s="25"/>
      <c r="GH154" s="124"/>
      <c r="GI154" s="25"/>
      <c r="GJ154" s="25"/>
      <c r="GK154" s="124"/>
      <c r="GL154" s="25"/>
      <c r="GM154" s="25"/>
      <c r="GN154" s="124"/>
      <c r="GO154" s="25"/>
      <c r="GP154" s="25"/>
      <c r="GQ154" s="124"/>
      <c r="GR154" s="25"/>
      <c r="GS154" s="25"/>
      <c r="GT154" s="124"/>
      <c r="GY154" s="25"/>
      <c r="GZ154" s="25"/>
      <c r="HA154" s="124"/>
      <c r="HB154" s="25"/>
      <c r="HC154" s="25"/>
      <c r="HD154" s="124"/>
      <c r="HE154" s="25"/>
      <c r="HF154" s="25"/>
      <c r="HG154" s="124"/>
      <c r="HH154" s="25"/>
      <c r="HI154" s="25"/>
      <c r="HJ154" s="124"/>
      <c r="HK154" s="25"/>
      <c r="HL154" s="25"/>
      <c r="HM154" s="124"/>
      <c r="HN154" s="25"/>
      <c r="HO154" s="25"/>
      <c r="HP154" s="124"/>
      <c r="HU154" s="25"/>
      <c r="HV154" s="25"/>
      <c r="HW154" s="124"/>
      <c r="HX154" s="25"/>
      <c r="HY154" s="25"/>
      <c r="HZ154" s="124"/>
      <c r="IA154" s="25"/>
      <c r="IB154" s="25"/>
      <c r="IC154" s="124"/>
      <c r="ID154" s="25"/>
      <c r="IE154" s="25"/>
      <c r="IF154" s="124"/>
      <c r="IG154" s="25"/>
      <c r="IH154" s="25"/>
      <c r="II154" s="124"/>
      <c r="IJ154" s="25"/>
      <c r="IK154" s="25"/>
      <c r="IL154" s="124"/>
    </row>
  </sheetData>
  <pageMargins left="0.7" right="0.7" top="0.75" bottom="0.75" header="0.3" footer="0.3"/>
  <pageSetup orientation="portrait" r:id="rId1"/>
  <headerFooter>
    <oddFooter>&amp;L_x000D_&amp;1#&amp;"Aptos"&amp;10&amp;K000000 Restringido</oddFooter>
  </headerFooter>
  <ignoredErrors>
    <ignoredError sqref="DO25:DP25 DO17:DP17 DO14:DP15 FJ25:FK25" unlockedFormula="1"/>
    <ignoredError sqref="DR11:DS11 DU11:DV11 DR14:DS15 DU14:DV15 DR17:DS17 DU17:DV17 DR20:DS20 DU20:DV20 DR23:DS23 DU23:DV23 DR25:DS25 DU25:DV25" formula="1"/>
    <ignoredError sqref="DQ5:DQ7 DX11:DY11 DQ24:DQ25 DO20:DP20 DQ20 DO11:DP11 DQ10:DQ11 DQ15:DQ17 DQ19 DQ22:DQ23 FJ11:FU11 FL25:FU25 FL5 FO5 FR5 FU5 FL6 FO6 FR6 FU6 FL7 FO7 FR7 FU7 FL8 FO8 FR8 FU8 FL9 FO9 FR9 FU9 FL10 FO10 FR10 FU10 DX14:DY15 FJ14:FU15 FL12 FO12 FR12 FU12 FL13 FO13 FR13 FU13 DX17:DY17 FJ17:FU17 FL16 FO16 FR16 FU16 DX20:DY20 FJ20:FU20 FL18 FO18 FR18 FU18 FL19 FO19 FR19 FU19 DO23:DP23 DX23:DY23 FJ23:FU23 FL21 FO21 FR21 FU21 FL22 FO22 FR22 FU22 DX25:DY25 FL24 FO24 FR24 FU24" formula="1"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S45"/>
  <sheetViews>
    <sheetView showGridLines="0" zoomScale="80" zoomScaleNormal="80" workbookViewId="0">
      <pane xSplit="4" ySplit="4" topLeftCell="DM5" activePane="bottomRight" state="frozen"/>
      <selection activeCell="A56" sqref="A56:XFD56"/>
      <selection pane="topRight" activeCell="A56" sqref="A56:XFD56"/>
      <selection pane="bottomLeft" activeCell="A56" sqref="A56:XFD56"/>
      <selection pane="bottomRight"/>
    </sheetView>
  </sheetViews>
  <sheetFormatPr baseColWidth="10" defaultColWidth="10.875" defaultRowHeight="15" outlineLevelCol="1"/>
  <cols>
    <col min="1" max="1" width="8.25" style="39" customWidth="1"/>
    <col min="2" max="2" width="47.125" style="25" customWidth="1"/>
    <col min="3" max="3" width="38.25" style="25" customWidth="1"/>
    <col min="4" max="4" width="38.125" style="25" hidden="1" customWidth="1"/>
    <col min="5" max="5" width="2.875" style="25" hidden="1" customWidth="1"/>
    <col min="6" max="6" width="14.375" style="25" hidden="1" customWidth="1" outlineLevel="1"/>
    <col min="7" max="7" width="11.625" style="25" hidden="1" customWidth="1" outlineLevel="1"/>
    <col min="8" max="8" width="5.75" style="124" hidden="1" customWidth="1" outlineLevel="1"/>
    <col min="9" max="9" width="10.875" style="25" hidden="1" customWidth="1" outlineLevel="1"/>
    <col min="10" max="10" width="5.75" style="124" hidden="1" customWidth="1" outlineLevel="1"/>
    <col min="11" max="11" width="15.375" style="25" hidden="1" customWidth="1" outlineLevel="1"/>
    <col min="12" max="12" width="5.75" style="25" hidden="1" customWidth="1" outlineLevel="1"/>
    <col min="13" max="13" width="14.375" style="25" hidden="1" customWidth="1" outlineLevel="1"/>
    <col min="14" max="14" width="5.875" style="25" hidden="1" customWidth="1" outlineLevel="1"/>
    <col min="15" max="15" width="5" style="25" hidden="1" customWidth="1" collapsed="1"/>
    <col min="16" max="16" width="14.375" style="25" hidden="1" customWidth="1" outlineLevel="1"/>
    <col min="17" max="17" width="11.625" style="25" hidden="1" customWidth="1" outlineLevel="1"/>
    <col min="18" max="18" width="6.625" style="124" hidden="1" customWidth="1" outlineLevel="1"/>
    <col min="19" max="19" width="15.375" style="25" hidden="1" customWidth="1" outlineLevel="1"/>
    <col min="20" max="20" width="6.125" style="124" hidden="1" customWidth="1" outlineLevel="1"/>
    <col min="21" max="21" width="15.375" style="25" hidden="1" customWidth="1" outlineLevel="1"/>
    <col min="22" max="22" width="6.25" style="25" hidden="1" customWidth="1" outlineLevel="1"/>
    <col min="23" max="23" width="14.375" style="25" hidden="1" customWidth="1" outlineLevel="1"/>
    <col min="24" max="24" width="6.75" style="25" hidden="1" customWidth="1" outlineLevel="1"/>
    <col min="25" max="25" width="5.875" style="25" hidden="1" customWidth="1" collapsed="1"/>
    <col min="26" max="26" width="14.375" style="25" hidden="1" customWidth="1" outlineLevel="1"/>
    <col min="27" max="27" width="11.625" style="25" hidden="1" customWidth="1" outlineLevel="1"/>
    <col min="28" max="28" width="5.75" style="124" hidden="1" customWidth="1" outlineLevel="1"/>
    <col min="29" max="29" width="10.875" style="25" hidden="1" customWidth="1" outlineLevel="1"/>
    <col min="30" max="30" width="5.75" style="124" hidden="1" customWidth="1" outlineLevel="1"/>
    <col min="31" max="31" width="15.375" style="25" hidden="1" customWidth="1" outlineLevel="1"/>
    <col min="32" max="32" width="5.75" style="25" hidden="1" customWidth="1" outlineLevel="1"/>
    <col min="33" max="33" width="14.375" style="25" hidden="1" customWidth="1" outlineLevel="1"/>
    <col min="34" max="34" width="5.875" style="25" hidden="1" customWidth="1" outlineLevel="1"/>
    <col min="35" max="35" width="5.25" style="25" hidden="1" customWidth="1" collapsed="1"/>
    <col min="36" max="36" width="14.375" style="25" hidden="1" customWidth="1" outlineLevel="1"/>
    <col min="37" max="37" width="11.625" style="25" hidden="1" customWidth="1" outlineLevel="1"/>
    <col min="38" max="38" width="6.375" style="124" hidden="1" customWidth="1" outlineLevel="1"/>
    <col min="39" max="39" width="10.875" style="25" hidden="1" customWidth="1" outlineLevel="1"/>
    <col min="40" max="40" width="6" style="124" hidden="1" customWidth="1" outlineLevel="1"/>
    <col min="41" max="41" width="15.375" style="25" hidden="1" customWidth="1" outlineLevel="1"/>
    <col min="42" max="42" width="6.375" style="124" hidden="1" customWidth="1" outlineLevel="1"/>
    <col min="43" max="43" width="14.375" style="25" hidden="1" customWidth="1" outlineLevel="1"/>
    <col min="44" max="44" width="6.375" style="124" hidden="1" customWidth="1" outlineLevel="1"/>
    <col min="45" max="45" width="4.75" style="124" hidden="1" customWidth="1" collapsed="1"/>
    <col min="46" max="46" width="12.75" style="25" hidden="1" customWidth="1" outlineLevel="1"/>
    <col min="47" max="47" width="12.125" style="25" hidden="1" customWidth="1" outlineLevel="1"/>
    <col min="48" max="48" width="6.375" style="124" hidden="1" customWidth="1" outlineLevel="1"/>
    <col min="49" max="49" width="13.375" style="25" hidden="1" customWidth="1" outlineLevel="1"/>
    <col min="50" max="50" width="7.625" style="124" hidden="1" customWidth="1" outlineLevel="1"/>
    <col min="51" max="51" width="10.875" style="25" hidden="1" customWidth="1" outlineLevel="1"/>
    <col min="52" max="52" width="7.25" style="25" hidden="1" customWidth="1" outlineLevel="1"/>
    <col min="53" max="53" width="10.375" style="25" hidden="1" customWidth="1" outlineLevel="1"/>
    <col min="54" max="54" width="9.125" style="25" hidden="1" customWidth="1" outlineLevel="1"/>
    <col min="55" max="55" width="4.75" style="124" hidden="1" customWidth="1" collapsed="1"/>
    <col min="56" max="56" width="12.75" style="25" hidden="1" customWidth="1" outlineLevel="1"/>
    <col min="57" max="57" width="10.625" style="25" hidden="1" customWidth="1" outlineLevel="1"/>
    <col min="58" max="58" width="6.375" style="124" hidden="1" customWidth="1" outlineLevel="1"/>
    <col min="59" max="59" width="10.625" style="25" hidden="1" customWidth="1" outlineLevel="1"/>
    <col min="60" max="60" width="7.625" style="124" hidden="1" customWidth="1" outlineLevel="1"/>
    <col min="61" max="61" width="10.375" style="25" hidden="1" customWidth="1" outlineLevel="1"/>
    <col min="62" max="62" width="7.25" style="25" hidden="1" customWidth="1" outlineLevel="1"/>
    <col min="63" max="63" width="10.875" style="25" hidden="1" customWidth="1" outlineLevel="1"/>
    <col min="64" max="64" width="7.5" style="25" hidden="1" customWidth="1" outlineLevel="1"/>
    <col min="65" max="65" width="3.875" style="25" hidden="1" customWidth="1" collapsed="1"/>
    <col min="66" max="66" width="12.75" style="25" hidden="1" customWidth="1" outlineLevel="1"/>
    <col min="67" max="67" width="10.625" style="25" hidden="1" customWidth="1" outlineLevel="1"/>
    <col min="68" max="68" width="6.125" style="124" hidden="1" customWidth="1" outlineLevel="1"/>
    <col min="69" max="69" width="10.625" style="25" hidden="1" customWidth="1" outlineLevel="1"/>
    <col min="70" max="70" width="7.625" style="124" hidden="1" customWidth="1" outlineLevel="1"/>
    <col min="71" max="71" width="11.625" style="25" hidden="1" customWidth="1" outlineLevel="1"/>
    <col min="72" max="72" width="7.25" style="25" hidden="1" customWidth="1" outlineLevel="1"/>
    <col min="73" max="73" width="10.875" style="25" hidden="1" customWidth="1" outlineLevel="1"/>
    <col min="74" max="74" width="6.25" style="25" hidden="1" customWidth="1" outlineLevel="1"/>
    <col min="75" max="75" width="3.875" style="25" hidden="1" customWidth="1" collapsed="1"/>
    <col min="76" max="76" width="12.75" style="25" hidden="1" customWidth="1" outlineLevel="1"/>
    <col min="77" max="77" width="10.625" style="25" hidden="1" customWidth="1" outlineLevel="1"/>
    <col min="78" max="78" width="7.25" style="124" hidden="1" customWidth="1" outlineLevel="1"/>
    <col min="79" max="79" width="10.625" style="25" hidden="1" customWidth="1" outlineLevel="1"/>
    <col min="80" max="80" width="7.625" style="124" hidden="1" customWidth="1" outlineLevel="1"/>
    <col min="81" max="81" width="11.625" style="25" hidden="1" customWidth="1" outlineLevel="1"/>
    <col min="82" max="82" width="7.25" style="25" hidden="1" customWidth="1" outlineLevel="1"/>
    <col min="83" max="83" width="10.875" style="25" hidden="1" customWidth="1" outlineLevel="1"/>
    <col min="84" max="84" width="6.25" style="25" hidden="1" customWidth="1" outlineLevel="1"/>
    <col min="85" max="85" width="3.875" style="25" hidden="1" customWidth="1" collapsed="1"/>
    <col min="86" max="86" width="10.875" style="25" hidden="1" customWidth="1" outlineLevel="1"/>
    <col min="87" max="87" width="11.625" style="25" hidden="1" customWidth="1" outlineLevel="1"/>
    <col min="88" max="89" width="10.625" style="25" hidden="1" customWidth="1" outlineLevel="1"/>
    <col min="90" max="90" width="12.75" style="25" hidden="1" customWidth="1" outlineLevel="1"/>
    <col min="91" max="91" width="6.25" style="25" hidden="1" customWidth="1" outlineLevel="1"/>
    <col min="92" max="92" width="7.25" style="25" hidden="1" customWidth="1" outlineLevel="1"/>
    <col min="93" max="93" width="7.625" style="124" hidden="1" customWidth="1" outlineLevel="1"/>
    <col min="94" max="94" width="7.25" style="124" hidden="1" customWidth="1" outlineLevel="1"/>
    <col min="95" max="95" width="3.875" style="25" hidden="1" customWidth="1" collapsed="1"/>
    <col min="96" max="96" width="10.875" style="25" hidden="1" customWidth="1" outlineLevel="1"/>
    <col min="97" max="97" width="11.625" style="25" hidden="1" customWidth="1" outlineLevel="1"/>
    <col min="98" max="99" width="10.625" style="25" hidden="1" customWidth="1" outlineLevel="1"/>
    <col min="100" max="100" width="12.75" style="25" hidden="1" customWidth="1" outlineLevel="1"/>
    <col min="101" max="101" width="6.25" style="25" hidden="1" customWidth="1" outlineLevel="1"/>
    <col min="102" max="102" width="7.25" style="25" hidden="1" customWidth="1" outlineLevel="1"/>
    <col min="103" max="103" width="7.625" style="124" hidden="1" customWidth="1" outlineLevel="1"/>
    <col min="104" max="104" width="7.25" style="124" hidden="1" customWidth="1" collapsed="1"/>
    <col min="105" max="105" width="4.125" style="25" hidden="1" customWidth="1" collapsed="1"/>
    <col min="106" max="106" width="10.875" style="25" hidden="1" customWidth="1" outlineLevel="1"/>
    <col min="107" max="107" width="11.625" style="25" hidden="1" customWidth="1" outlineLevel="1"/>
    <col min="108" max="109" width="10.625" style="25" hidden="1" customWidth="1" outlineLevel="1"/>
    <col min="110" max="110" width="12.75" style="25" hidden="1" customWidth="1" outlineLevel="1"/>
    <col min="111" max="111" width="6.25" style="25" hidden="1" customWidth="1" outlineLevel="1"/>
    <col min="112" max="112" width="7.25" style="25" hidden="1" customWidth="1" outlineLevel="1"/>
    <col min="113" max="113" width="7.625" style="124" hidden="1" customWidth="1" outlineLevel="1"/>
    <col min="114" max="114" width="7.25" style="124" hidden="1" customWidth="1" outlineLevel="1"/>
    <col min="115" max="115" width="10.875" style="25" hidden="1" customWidth="1" outlineLevel="1"/>
    <col min="116" max="116" width="11.625" style="25" hidden="1" customWidth="1" outlineLevel="1"/>
    <col min="117" max="117" width="10.625" style="25" customWidth="1" collapsed="1"/>
    <col min="118" max="118" width="10.625" style="25" customWidth="1"/>
    <col min="119" max="119" width="12.75" style="25" customWidth="1"/>
    <col min="120" max="120" width="6.25" style="25" hidden="1" customWidth="1" outlineLevel="1"/>
    <col min="121" max="121" width="7.25" style="25" hidden="1" customWidth="1" outlineLevel="1"/>
    <col min="122" max="122" width="7.625" style="124" customWidth="1" collapsed="1"/>
    <col min="123" max="123" width="7.25" style="124" customWidth="1"/>
    <col min="124" max="16384" width="10.875" style="25"/>
  </cols>
  <sheetData>
    <row r="1" spans="1:123">
      <c r="A1" s="20"/>
      <c r="B1" s="133"/>
      <c r="C1" s="133"/>
      <c r="D1" s="133"/>
      <c r="E1" s="133"/>
      <c r="F1" s="20" t="s">
        <v>398</v>
      </c>
      <c r="G1" s="20" t="s">
        <v>397</v>
      </c>
      <c r="H1" s="111"/>
      <c r="I1" s="20" t="s">
        <v>396</v>
      </c>
      <c r="J1" s="111"/>
      <c r="K1" s="20" t="s">
        <v>395</v>
      </c>
      <c r="L1" s="21"/>
      <c r="M1" s="20" t="s">
        <v>394</v>
      </c>
      <c r="N1" s="21"/>
      <c r="O1" s="21"/>
      <c r="P1" s="20" t="s">
        <v>394</v>
      </c>
      <c r="Q1" s="20" t="s">
        <v>399</v>
      </c>
      <c r="R1" s="22"/>
      <c r="S1" s="20" t="s">
        <v>392</v>
      </c>
      <c r="T1" s="22"/>
      <c r="U1" s="20" t="s">
        <v>391</v>
      </c>
      <c r="V1" s="21"/>
      <c r="W1" s="20" t="s">
        <v>390</v>
      </c>
      <c r="X1" s="21"/>
      <c r="Y1" s="21"/>
      <c r="Z1" s="20" t="s">
        <v>390</v>
      </c>
      <c r="AA1" s="20" t="s">
        <v>389</v>
      </c>
      <c r="AB1" s="22"/>
      <c r="AC1" s="20" t="s">
        <v>388</v>
      </c>
      <c r="AD1" s="22"/>
      <c r="AE1" s="20" t="s">
        <v>387</v>
      </c>
      <c r="AF1" s="21"/>
      <c r="AG1" s="20" t="s">
        <v>386</v>
      </c>
      <c r="AH1" s="21"/>
      <c r="AI1" s="21"/>
      <c r="AJ1" s="20" t="s">
        <v>386</v>
      </c>
      <c r="AK1" s="20" t="s">
        <v>385</v>
      </c>
      <c r="AL1" s="22"/>
      <c r="AM1" s="20" t="s">
        <v>384</v>
      </c>
      <c r="AN1" s="22"/>
      <c r="AO1" s="20" t="s">
        <v>383</v>
      </c>
      <c r="AP1" s="22"/>
      <c r="AQ1" s="20" t="s">
        <v>291</v>
      </c>
      <c r="AR1" s="22"/>
      <c r="AS1" s="22"/>
      <c r="AT1" s="20" t="s">
        <v>291</v>
      </c>
      <c r="AU1" s="20" t="s">
        <v>292</v>
      </c>
      <c r="AV1" s="111"/>
      <c r="AW1" s="20" t="s">
        <v>293</v>
      </c>
      <c r="AX1" s="111"/>
      <c r="AY1" s="20" t="s">
        <v>295</v>
      </c>
      <c r="AZ1" s="20"/>
      <c r="BA1" s="20" t="s">
        <v>296</v>
      </c>
      <c r="BB1" s="21"/>
      <c r="BC1" s="22"/>
      <c r="BD1" s="20" t="s">
        <v>296</v>
      </c>
      <c r="BE1" s="20" t="s">
        <v>591</v>
      </c>
      <c r="BF1" s="111"/>
      <c r="BG1" s="20" t="s">
        <v>592</v>
      </c>
      <c r="BH1" s="111"/>
      <c r="BI1" s="20" t="s">
        <v>593</v>
      </c>
      <c r="BJ1" s="20"/>
      <c r="BK1" s="20" t="s">
        <v>594</v>
      </c>
      <c r="BL1" s="21"/>
      <c r="BN1" s="20" t="s">
        <v>594</v>
      </c>
      <c r="BO1" s="20" t="s">
        <v>617</v>
      </c>
      <c r="BP1" s="111"/>
      <c r="BQ1" s="20" t="s">
        <v>618</v>
      </c>
      <c r="BR1" s="111"/>
      <c r="BS1" s="20" t="s">
        <v>619</v>
      </c>
      <c r="BT1" s="20"/>
      <c r="BU1" s="20" t="s">
        <v>620</v>
      </c>
      <c r="BV1" s="21"/>
      <c r="BX1" s="20" t="s">
        <v>620</v>
      </c>
      <c r="BY1" s="20" t="s">
        <v>635</v>
      </c>
      <c r="BZ1" s="111"/>
      <c r="CA1" s="20" t="s">
        <v>636</v>
      </c>
      <c r="CB1" s="111"/>
      <c r="CC1" s="20" t="s">
        <v>637</v>
      </c>
      <c r="CD1" s="20"/>
      <c r="CE1" s="20" t="s">
        <v>639</v>
      </c>
      <c r="CF1" s="21"/>
      <c r="CH1" s="20" t="s">
        <v>674</v>
      </c>
      <c r="CI1" s="20" t="s">
        <v>673</v>
      </c>
      <c r="CJ1" s="20" t="s">
        <v>672</v>
      </c>
      <c r="CK1" s="20" t="s">
        <v>671</v>
      </c>
      <c r="CL1" s="20" t="s">
        <v>639</v>
      </c>
      <c r="CM1" s="21"/>
      <c r="CN1" s="20"/>
      <c r="CO1" s="111"/>
      <c r="CP1" s="111"/>
      <c r="CR1" s="20" t="s">
        <v>786</v>
      </c>
      <c r="CS1" s="20" t="s">
        <v>785</v>
      </c>
      <c r="CT1" s="20" t="s">
        <v>784</v>
      </c>
      <c r="CU1" s="20" t="s">
        <v>783</v>
      </c>
      <c r="CV1" s="20" t="s">
        <v>674</v>
      </c>
      <c r="CW1" s="21"/>
      <c r="CX1" s="20"/>
      <c r="CY1" s="111"/>
      <c r="CZ1" s="111"/>
      <c r="DB1" s="20" t="s">
        <v>811</v>
      </c>
      <c r="DC1" s="20" t="s">
        <v>810</v>
      </c>
      <c r="DD1" s="20" t="s">
        <v>809</v>
      </c>
      <c r="DE1" s="20" t="s">
        <v>808</v>
      </c>
      <c r="DF1" s="20" t="s">
        <v>786</v>
      </c>
      <c r="DG1" s="21"/>
      <c r="DH1" s="20"/>
      <c r="DI1" s="111"/>
      <c r="DJ1" s="111"/>
      <c r="DK1" s="20" t="s">
        <v>833</v>
      </c>
      <c r="DL1" s="20" t="s">
        <v>834</v>
      </c>
      <c r="DM1" s="20" t="s">
        <v>835</v>
      </c>
      <c r="DN1" s="20" t="s">
        <v>831</v>
      </c>
      <c r="DO1" s="20" t="s">
        <v>811</v>
      </c>
      <c r="DP1" s="21"/>
      <c r="DQ1" s="20"/>
      <c r="DR1" s="111"/>
      <c r="DS1" s="111"/>
    </row>
    <row r="2" spans="1:123" ht="15.75">
      <c r="B2" s="107" t="s">
        <v>237</v>
      </c>
      <c r="C2" s="107" t="s">
        <v>237</v>
      </c>
      <c r="D2" s="107" t="s">
        <v>237</v>
      </c>
      <c r="E2" s="107"/>
      <c r="F2" s="108"/>
      <c r="G2" s="108"/>
      <c r="H2" s="109"/>
      <c r="I2" s="108"/>
      <c r="J2" s="109"/>
      <c r="K2" s="108"/>
      <c r="L2" s="108"/>
      <c r="M2" s="108"/>
      <c r="N2" s="108"/>
      <c r="O2" s="108"/>
      <c r="P2" s="108"/>
      <c r="Q2" s="108"/>
      <c r="R2" s="109"/>
      <c r="S2" s="108"/>
      <c r="T2" s="109"/>
      <c r="U2" s="108"/>
      <c r="V2" s="108"/>
      <c r="W2" s="108"/>
      <c r="X2" s="108"/>
      <c r="Y2" s="108"/>
      <c r="Z2" s="108"/>
      <c r="AA2" s="108"/>
      <c r="AB2" s="109"/>
      <c r="AC2" s="108"/>
      <c r="AD2" s="109"/>
      <c r="AE2" s="108"/>
      <c r="AF2" s="108"/>
      <c r="AG2" s="108"/>
      <c r="AH2" s="108"/>
      <c r="AI2" s="108"/>
      <c r="AJ2" s="108"/>
      <c r="AK2" s="108"/>
      <c r="AL2" s="109"/>
      <c r="AM2" s="108"/>
      <c r="AN2" s="109"/>
      <c r="AO2" s="108"/>
      <c r="AP2" s="30"/>
      <c r="AQ2" s="108"/>
      <c r="AR2" s="30"/>
      <c r="AS2" s="30"/>
      <c r="AT2" s="31"/>
      <c r="AU2" s="31"/>
      <c r="AV2" s="30"/>
      <c r="AW2" s="31"/>
      <c r="AX2" s="30"/>
      <c r="AY2" s="31"/>
      <c r="AZ2" s="31"/>
      <c r="BA2" s="31"/>
      <c r="BB2" s="31"/>
      <c r="BC2" s="30"/>
      <c r="BD2" s="31"/>
      <c r="BE2" s="31"/>
      <c r="BF2" s="30"/>
      <c r="BG2" s="31"/>
      <c r="BH2" s="30"/>
      <c r="BI2" s="31"/>
      <c r="BJ2" s="31"/>
      <c r="BK2" s="31"/>
      <c r="BL2" s="31"/>
      <c r="BN2" s="31"/>
      <c r="BO2" s="31"/>
      <c r="BP2" s="30"/>
      <c r="BQ2" s="31"/>
      <c r="BR2" s="30"/>
      <c r="BS2" s="31"/>
      <c r="BT2" s="31"/>
      <c r="BU2" s="31"/>
      <c r="BV2" s="31"/>
      <c r="BX2" s="31"/>
      <c r="BY2" s="31"/>
      <c r="BZ2" s="30"/>
      <c r="CA2" s="31"/>
      <c r="CB2" s="30"/>
      <c r="CC2" s="31"/>
      <c r="CD2" s="31"/>
      <c r="CE2" s="31"/>
      <c r="CF2" s="31"/>
      <c r="CH2" s="31"/>
      <c r="CI2" s="31"/>
      <c r="CJ2" s="31"/>
      <c r="CK2" s="31"/>
      <c r="CL2" s="31"/>
      <c r="CM2" s="31"/>
      <c r="CN2" s="31"/>
      <c r="CO2" s="30"/>
      <c r="CP2" s="30"/>
      <c r="CR2" s="31"/>
      <c r="CS2" s="31"/>
      <c r="CT2" s="31"/>
      <c r="CU2" s="31"/>
      <c r="CV2" s="31"/>
      <c r="CW2" s="31"/>
      <c r="CX2" s="31"/>
      <c r="CY2" s="30"/>
      <c r="CZ2" s="30"/>
      <c r="DB2" s="31"/>
      <c r="DC2" s="31"/>
      <c r="DD2" s="31"/>
      <c r="DE2" s="31"/>
      <c r="DF2" s="31"/>
      <c r="DG2" s="31"/>
      <c r="DH2" s="31"/>
      <c r="DI2" s="30"/>
      <c r="DJ2" s="30"/>
      <c r="DK2" s="31"/>
      <c r="DL2" s="31"/>
      <c r="DM2" s="31"/>
      <c r="DN2" s="31"/>
      <c r="DO2" s="31"/>
      <c r="DP2" s="31"/>
      <c r="DQ2" s="31"/>
      <c r="DR2" s="30"/>
      <c r="DS2" s="30"/>
    </row>
    <row r="3" spans="1:123" s="37" customFormat="1" ht="15.75">
      <c r="A3" s="140"/>
      <c r="B3" s="110" t="s">
        <v>243</v>
      </c>
      <c r="C3" s="110" t="s">
        <v>244</v>
      </c>
      <c r="D3" s="110" t="s">
        <v>754</v>
      </c>
      <c r="E3" s="110"/>
      <c r="AP3" s="34"/>
      <c r="AR3" s="34"/>
      <c r="AS3" s="34"/>
      <c r="AT3" s="163"/>
      <c r="AU3" s="163"/>
      <c r="AV3" s="34"/>
      <c r="AW3" s="163"/>
      <c r="AX3" s="34"/>
      <c r="AY3" s="163"/>
      <c r="AZ3" s="163"/>
      <c r="BA3" s="163"/>
      <c r="BB3" s="163"/>
      <c r="BC3" s="34"/>
      <c r="BD3" s="163"/>
      <c r="BE3" s="163"/>
      <c r="BF3" s="34"/>
      <c r="BG3" s="163"/>
      <c r="BH3" s="34"/>
      <c r="BI3" s="163"/>
      <c r="BJ3" s="163"/>
      <c r="BK3" s="163"/>
      <c r="BL3" s="163"/>
      <c r="BN3" s="163"/>
      <c r="BO3" s="163"/>
      <c r="BP3" s="34"/>
      <c r="BQ3" s="163"/>
      <c r="BR3" s="34"/>
      <c r="BS3" s="163"/>
      <c r="BT3" s="163"/>
      <c r="BU3" s="163"/>
      <c r="BV3" s="163"/>
      <c r="BX3" s="163"/>
      <c r="BY3" s="163"/>
      <c r="BZ3" s="34"/>
      <c r="CA3" s="163"/>
      <c r="CB3" s="34"/>
      <c r="CC3" s="163"/>
      <c r="CD3" s="163"/>
      <c r="CE3" s="163"/>
      <c r="CF3" s="163"/>
      <c r="CH3" s="163"/>
      <c r="CI3" s="163"/>
      <c r="CJ3" s="163"/>
      <c r="CK3" s="163"/>
      <c r="CL3" s="163"/>
      <c r="CM3" s="163"/>
      <c r="CN3" s="163"/>
      <c r="CO3" s="34"/>
      <c r="CP3" s="34"/>
      <c r="CR3" s="163"/>
      <c r="CS3" s="163"/>
      <c r="CT3" s="163"/>
      <c r="CU3" s="163"/>
      <c r="CV3" s="163"/>
      <c r="CW3" s="163"/>
      <c r="CX3" s="163"/>
      <c r="CY3" s="34"/>
      <c r="CZ3" s="34"/>
      <c r="DB3" s="163"/>
      <c r="DC3" s="163"/>
      <c r="DD3" s="163"/>
      <c r="DE3" s="163"/>
      <c r="DF3" s="163"/>
      <c r="DG3" s="163"/>
      <c r="DH3" s="163"/>
      <c r="DI3" s="34"/>
      <c r="DJ3" s="34"/>
      <c r="DK3" s="163"/>
      <c r="DL3" s="163"/>
      <c r="DM3" s="163"/>
      <c r="DN3" s="163"/>
      <c r="DO3" s="163"/>
      <c r="DP3" s="163"/>
      <c r="DQ3" s="163"/>
      <c r="DR3" s="34"/>
      <c r="DS3" s="34"/>
    </row>
    <row r="4" spans="1:123" ht="15.75" thickBot="1">
      <c r="A4" s="112"/>
      <c r="B4" s="494" t="s">
        <v>194</v>
      </c>
      <c r="C4" s="495" t="s">
        <v>145</v>
      </c>
      <c r="D4" s="495" t="s">
        <v>722</v>
      </c>
      <c r="E4" s="495"/>
      <c r="F4" s="375" t="s">
        <v>373</v>
      </c>
      <c r="G4" s="375" t="s">
        <v>374</v>
      </c>
      <c r="H4" s="376" t="s">
        <v>38</v>
      </c>
      <c r="I4" s="375" t="s">
        <v>375</v>
      </c>
      <c r="J4" s="376" t="s">
        <v>38</v>
      </c>
      <c r="K4" s="375" t="s">
        <v>376</v>
      </c>
      <c r="L4" s="376" t="s">
        <v>38</v>
      </c>
      <c r="M4" s="375" t="s">
        <v>372</v>
      </c>
      <c r="N4" s="376" t="s">
        <v>38</v>
      </c>
      <c r="O4" s="513"/>
      <c r="P4" s="375" t="s">
        <v>372</v>
      </c>
      <c r="Q4" s="375" t="s">
        <v>371</v>
      </c>
      <c r="R4" s="376" t="s">
        <v>38</v>
      </c>
      <c r="S4" s="375" t="s">
        <v>370</v>
      </c>
      <c r="T4" s="376" t="s">
        <v>38</v>
      </c>
      <c r="U4" s="375" t="s">
        <v>369</v>
      </c>
      <c r="V4" s="376" t="s">
        <v>38</v>
      </c>
      <c r="W4" s="375" t="s">
        <v>368</v>
      </c>
      <c r="X4" s="376" t="s">
        <v>38</v>
      </c>
      <c r="Y4" s="513"/>
      <c r="Z4" s="375" t="s">
        <v>368</v>
      </c>
      <c r="AA4" s="375" t="s">
        <v>367</v>
      </c>
      <c r="AB4" s="376" t="s">
        <v>38</v>
      </c>
      <c r="AC4" s="375" t="s">
        <v>366</v>
      </c>
      <c r="AD4" s="376" t="s">
        <v>38</v>
      </c>
      <c r="AE4" s="375" t="s">
        <v>365</v>
      </c>
      <c r="AF4" s="376" t="s">
        <v>38</v>
      </c>
      <c r="AG4" s="375" t="s">
        <v>363</v>
      </c>
      <c r="AH4" s="376" t="s">
        <v>38</v>
      </c>
      <c r="AI4" s="513"/>
      <c r="AJ4" s="375" t="s">
        <v>363</v>
      </c>
      <c r="AK4" s="375" t="s">
        <v>134</v>
      </c>
      <c r="AL4" s="376" t="s">
        <v>38</v>
      </c>
      <c r="AM4" s="375" t="s">
        <v>240</v>
      </c>
      <c r="AN4" s="376" t="s">
        <v>38</v>
      </c>
      <c r="AO4" s="375" t="s">
        <v>364</v>
      </c>
      <c r="AP4" s="376" t="s">
        <v>38</v>
      </c>
      <c r="AQ4" s="375" t="s">
        <v>133</v>
      </c>
      <c r="AR4" s="376" t="s">
        <v>38</v>
      </c>
      <c r="AS4" s="513"/>
      <c r="AT4" s="375" t="s">
        <v>133</v>
      </c>
      <c r="AU4" s="375" t="s">
        <v>85</v>
      </c>
      <c r="AV4" s="376" t="s">
        <v>38</v>
      </c>
      <c r="AW4" s="375" t="s">
        <v>239</v>
      </c>
      <c r="AX4" s="376" t="s">
        <v>38</v>
      </c>
      <c r="AY4" s="375" t="s">
        <v>294</v>
      </c>
      <c r="AZ4" s="376" t="s">
        <v>38</v>
      </c>
      <c r="BA4" s="375" t="s">
        <v>238</v>
      </c>
      <c r="BB4" s="376" t="s">
        <v>38</v>
      </c>
      <c r="BC4" s="513"/>
      <c r="BD4" s="375" t="s">
        <v>238</v>
      </c>
      <c r="BE4" s="375" t="s">
        <v>587</v>
      </c>
      <c r="BF4" s="376" t="s">
        <v>38</v>
      </c>
      <c r="BG4" s="375" t="s">
        <v>588</v>
      </c>
      <c r="BH4" s="376" t="s">
        <v>38</v>
      </c>
      <c r="BI4" s="375" t="s">
        <v>589</v>
      </c>
      <c r="BJ4" s="376" t="s">
        <v>38</v>
      </c>
      <c r="BK4" s="375" t="s">
        <v>590</v>
      </c>
      <c r="BL4" s="376" t="s">
        <v>38</v>
      </c>
      <c r="BM4" s="513"/>
      <c r="BN4" s="375" t="s">
        <v>590</v>
      </c>
      <c r="BO4" s="375" t="s">
        <v>613</v>
      </c>
      <c r="BP4" s="376" t="s">
        <v>38</v>
      </c>
      <c r="BQ4" s="375" t="s">
        <v>614</v>
      </c>
      <c r="BR4" s="376" t="s">
        <v>38</v>
      </c>
      <c r="BS4" s="375" t="s">
        <v>615</v>
      </c>
      <c r="BT4" s="376" t="s">
        <v>38</v>
      </c>
      <c r="BU4" s="375" t="s">
        <v>616</v>
      </c>
      <c r="BV4" s="376" t="s">
        <v>38</v>
      </c>
      <c r="BW4" s="513"/>
      <c r="BX4" s="375" t="s">
        <v>616</v>
      </c>
      <c r="BY4" s="391" t="s">
        <v>640</v>
      </c>
      <c r="BZ4" s="376" t="s">
        <v>38</v>
      </c>
      <c r="CA4" s="391" t="s">
        <v>641</v>
      </c>
      <c r="CB4" s="376" t="s">
        <v>38</v>
      </c>
      <c r="CC4" s="391" t="s">
        <v>642</v>
      </c>
      <c r="CD4" s="376" t="s">
        <v>38</v>
      </c>
      <c r="CE4" s="375" t="s">
        <v>638</v>
      </c>
      <c r="CF4" s="376" t="s">
        <v>38</v>
      </c>
      <c r="CG4" s="513"/>
      <c r="CH4" s="375" t="s">
        <v>670</v>
      </c>
      <c r="CI4" s="391" t="s">
        <v>669</v>
      </c>
      <c r="CJ4" s="391" t="s">
        <v>668</v>
      </c>
      <c r="CK4" s="391" t="s">
        <v>667</v>
      </c>
      <c r="CL4" s="375" t="s">
        <v>638</v>
      </c>
      <c r="CM4" s="376" t="s">
        <v>38</v>
      </c>
      <c r="CN4" s="376" t="s">
        <v>38</v>
      </c>
      <c r="CO4" s="376" t="s">
        <v>38</v>
      </c>
      <c r="CP4" s="376" t="s">
        <v>38</v>
      </c>
      <c r="CQ4" s="481"/>
      <c r="CR4" s="375" t="s">
        <v>787</v>
      </c>
      <c r="CS4" s="391" t="s">
        <v>788</v>
      </c>
      <c r="CT4" s="391" t="s">
        <v>789</v>
      </c>
      <c r="CU4" s="391" t="s">
        <v>790</v>
      </c>
      <c r="CV4" s="375" t="s">
        <v>670</v>
      </c>
      <c r="CW4" s="376" t="s">
        <v>38</v>
      </c>
      <c r="CX4" s="376" t="s">
        <v>38</v>
      </c>
      <c r="CY4" s="376" t="s">
        <v>38</v>
      </c>
      <c r="CZ4" s="376" t="s">
        <v>38</v>
      </c>
      <c r="DA4" s="481"/>
      <c r="DB4" s="375" t="s">
        <v>804</v>
      </c>
      <c r="DC4" s="391" t="s">
        <v>805</v>
      </c>
      <c r="DD4" s="391" t="s">
        <v>806</v>
      </c>
      <c r="DE4" s="391" t="s">
        <v>807</v>
      </c>
      <c r="DF4" s="375" t="s">
        <v>787</v>
      </c>
      <c r="DG4" s="376" t="s">
        <v>38</v>
      </c>
      <c r="DH4" s="376" t="s">
        <v>38</v>
      </c>
      <c r="DI4" s="376" t="s">
        <v>38</v>
      </c>
      <c r="DJ4" s="376" t="s">
        <v>38</v>
      </c>
      <c r="DK4" s="375" t="s">
        <v>827</v>
      </c>
      <c r="DL4" s="391" t="s">
        <v>828</v>
      </c>
      <c r="DM4" s="391" t="s">
        <v>829</v>
      </c>
      <c r="DN4" s="391" t="s">
        <v>830</v>
      </c>
      <c r="DO4" s="375" t="s">
        <v>804</v>
      </c>
      <c r="DP4" s="376" t="s">
        <v>38</v>
      </c>
      <c r="DQ4" s="376" t="s">
        <v>38</v>
      </c>
      <c r="DR4" s="376" t="s">
        <v>38</v>
      </c>
      <c r="DS4" s="376" t="s">
        <v>38</v>
      </c>
    </row>
    <row r="5" spans="1:123">
      <c r="A5" s="42" t="s">
        <v>297</v>
      </c>
      <c r="B5" s="368" t="s">
        <v>39</v>
      </c>
      <c r="C5" s="368" t="s">
        <v>40</v>
      </c>
      <c r="D5" s="368" t="s">
        <v>725</v>
      </c>
      <c r="E5" s="368"/>
      <c r="F5" s="366"/>
      <c r="G5" s="370"/>
      <c r="H5" s="367" t="str">
        <f>IFERROR(IF((ABS((G5/$F5)-1))&lt;100%,(G5/$F5)-1,"N/A"),"")</f>
        <v/>
      </c>
      <c r="I5" s="370"/>
      <c r="J5" s="367" t="str">
        <f>IFERROR(IF((ABS((I5/$F5)-1))&lt;100%,(I5/$F5)-1,"N/A"),"")</f>
        <v/>
      </c>
      <c r="K5" s="370"/>
      <c r="L5" s="367" t="str">
        <f>IFERROR(IF((ABS((K5/$F5)-1))&lt;100%,(K5/$F5)-1,"N/A"),"")</f>
        <v/>
      </c>
      <c r="M5" s="370">
        <v>15185418</v>
      </c>
      <c r="N5" s="367" t="str">
        <f>IFERROR(IF((ABS((M5/$F5)-1))&lt;100%,(M5/$F5)-1,"N/A"),"N/A")</f>
        <v>N/A</v>
      </c>
      <c r="P5" s="366">
        <v>15185418</v>
      </c>
      <c r="Q5" s="370">
        <v>14974639</v>
      </c>
      <c r="R5" s="367">
        <f>IFERROR(IF((ABS((Q5/$P5)-1))&lt;100%,(Q5/$P5)-1,"N/A"),"N/A")</f>
        <v>-1.3880355483135154E-2</v>
      </c>
      <c r="S5" s="370">
        <v>14953899</v>
      </c>
      <c r="T5" s="367">
        <f>IFERROR(IF((ABS((S5/$P5)-1))&lt;100%,(S5/$P5)-1,"N/A"),"N/A")</f>
        <v>-1.5246139421384419E-2</v>
      </c>
      <c r="U5" s="370">
        <v>14675668</v>
      </c>
      <c r="V5" s="367">
        <f>IFERROR(IF((ABS((U5/$P5)-1))&lt;100%,(U5/$P5)-1,"N/A"),"N/A")</f>
        <v>-3.3568387778327824E-2</v>
      </c>
      <c r="W5" s="370">
        <v>15450108</v>
      </c>
      <c r="X5" s="367">
        <f>IFERROR(IF((ABS((W5/$P5)-1))&lt;100%,(W5/$P5)-1,"N/A"),"N/A")</f>
        <v>1.7430537638147392E-2</v>
      </c>
      <c r="Z5" s="366">
        <v>15450108</v>
      </c>
      <c r="AA5" s="370">
        <v>15026874</v>
      </c>
      <c r="AB5" s="367">
        <f>IFERROR(IF((ABS((AA5/$Z5)-1))&lt;100%,(AA5/$Z5)-1,"N/A"),"N/A")</f>
        <v>-2.7393594918559749E-2</v>
      </c>
      <c r="AC5" s="370">
        <v>15451280</v>
      </c>
      <c r="AD5" s="367">
        <f>IFERROR(IF((ABS((AC5/$Z5)-1))&lt;100%,(AC5/$Z5)-1,"N/A"),"N/A")</f>
        <v>7.5857074914864597E-5</v>
      </c>
      <c r="AE5" s="370">
        <v>15164150</v>
      </c>
      <c r="AF5" s="367">
        <f>IFERROR(IF((ABS((AE5/$Z5)-1))&lt;100%,(AE5/$Z5)-1,"N/A"),"N/A")</f>
        <v>-1.8508479034580194E-2</v>
      </c>
      <c r="AG5" s="370">
        <v>17256112</v>
      </c>
      <c r="AH5" s="367">
        <f>IFERROR(IF((ABS((AG5/$Z5)-1))&lt;100%,(AG5/$Z5)-1,"N/A"),"N/A")</f>
        <v>0.11689264566953184</v>
      </c>
      <c r="AJ5" s="366">
        <v>17256112</v>
      </c>
      <c r="AK5" s="370">
        <v>14503367</v>
      </c>
      <c r="AL5" s="367">
        <f>IFERROR(IF((ABS((AK5/$AJ5)-1))&lt;100%,(AK5/$AJ5)-1,"N/A"),"N/A")</f>
        <v>-0.15952289832147593</v>
      </c>
      <c r="AM5" s="370">
        <v>14211555</v>
      </c>
      <c r="AN5" s="367">
        <f>IFERROR(IF((ABS((AM5/$AJ5)-1))&lt;100%,(AM5/$AJ5)-1,"N/A"),"N/A")</f>
        <v>-0.17643354424217927</v>
      </c>
      <c r="AO5" s="370">
        <v>13095063</v>
      </c>
      <c r="AP5" s="367">
        <f>IFERROR(IF((ABS((AO5/$AJ5)-1))&lt;100%,(AO5/$AJ5)-1,"N/A"),"N/A")</f>
        <v>-0.24113479328367826</v>
      </c>
      <c r="AQ5" s="370">
        <v>16931625</v>
      </c>
      <c r="AR5" s="367">
        <f>IFERROR(IF((ABS((AQ5/$AJ5)-1))&lt;100%,(AQ5/$AJ5)-1,"N/A"),"N/A")</f>
        <v>-1.8804177905196728E-2</v>
      </c>
      <c r="AS5" s="25"/>
      <c r="AT5" s="366">
        <v>16931625</v>
      </c>
      <c r="AU5" s="370">
        <v>15169287</v>
      </c>
      <c r="AV5" s="367">
        <f>IFERROR(IF((ABS((AU5/$AT5)-1))&lt;100%,(AU5/$AT5)-1,"N/A"),"N/A")</f>
        <v>-0.10408557949990038</v>
      </c>
      <c r="AW5" s="370">
        <v>15847880</v>
      </c>
      <c r="AX5" s="367">
        <f>IFERROR(IF((ABS((AW5/$AT5)-1))&lt;100%,(AW5/$AT5)-1,"N/A"),"N/A")</f>
        <v>-6.4007146390260838E-2</v>
      </c>
      <c r="AY5" s="370">
        <v>15832751</v>
      </c>
      <c r="AZ5" s="367">
        <f>IFERROR(IF((ABS((AY5/$AT5)-1))&lt;100%,(AY5/$AT5)-1,"N/A"),"N/A")</f>
        <v>-6.4900681417170536E-2</v>
      </c>
      <c r="BA5" s="370">
        <v>13519213</v>
      </c>
      <c r="BB5" s="367">
        <f>IFERROR(IF((ABS((BA5/$AT5)-1))&lt;100%,(BA5/$AT5)-1,"N/A"),"N/A")</f>
        <v>-0.20154072630358866</v>
      </c>
      <c r="BC5" s="25"/>
      <c r="BD5" s="366">
        <v>13519213</v>
      </c>
      <c r="BE5" s="370">
        <v>13405994</v>
      </c>
      <c r="BF5" s="367">
        <f>IFERROR(IF((ABS((BE5/$BD5)-1))&lt;100%,(BE5/$BD5)-1,"N/A"),"N/A")</f>
        <v>-8.3746738807947141E-3</v>
      </c>
      <c r="BG5" s="370">
        <v>13575921</v>
      </c>
      <c r="BH5" s="367">
        <f>IFERROR(IF((ABS((BG5/$BD5)-1))&lt;100%,(BG5/$BD5)-1,"N/A"),"N/A")</f>
        <v>4.194622867470077E-3</v>
      </c>
      <c r="BI5" s="370">
        <v>12747543</v>
      </c>
      <c r="BJ5" s="367">
        <f>IFERROR(IF((ABS((BI5/$BD5)-1))&lt;100%,(BI5/$BD5)-1,"N/A"),"N/A")</f>
        <v>-5.7079506033376304E-2</v>
      </c>
      <c r="BK5" s="370">
        <v>13468080</v>
      </c>
      <c r="BL5" s="367">
        <f>IFERROR(IF((ABS((BK5/$BD5)-1))&lt;100%,(BK5/$BD5)-1,"N/A"),"N/A")</f>
        <v>-3.782246792028543E-3</v>
      </c>
      <c r="BN5" s="366">
        <v>13468080</v>
      </c>
      <c r="BO5" s="370">
        <v>12268017</v>
      </c>
      <c r="BP5" s="367">
        <f>IFERROR(IF((ABS((BO5/$BN5)-1))&lt;100%,(BO5/$BN5)-1,"N/A"),"N/A")</f>
        <v>-8.9104237575066358E-2</v>
      </c>
      <c r="BQ5" s="370">
        <v>12843391</v>
      </c>
      <c r="BR5" s="367">
        <f>IFERROR(IF((ABS((BQ5/$BN5)-1))&lt;100%,(BQ5/$BN5)-1,"N/A"),"N/A")</f>
        <v>-4.6382929118330196E-2</v>
      </c>
      <c r="BS5" s="370">
        <v>12608505</v>
      </c>
      <c r="BT5" s="367">
        <f>IFERROR(IF((ABS((BS5/$BN5)-1))&lt;100%,(BS5/$BN5)-1,"N/A"),"N/A")</f>
        <v>-6.3823128463745382E-2</v>
      </c>
      <c r="BU5" s="370">
        <v>14422470</v>
      </c>
      <c r="BV5" s="367">
        <f>IFERROR(IF((ABS((BU5/$BN5)-1))&lt;100%,(BU5/$BN5)-1,"N/A"),"N/A")</f>
        <v>7.0863107436249351E-2</v>
      </c>
      <c r="BX5" s="366">
        <v>14422470</v>
      </c>
      <c r="BY5" s="370">
        <v>13275382</v>
      </c>
      <c r="BZ5" s="367">
        <f t="shared" ref="BZ5:BZ31" si="0">IFERROR(IF((ABS((BY5/$BX5)-1))&lt;100%,(BY5/$BX5)-1,"N/A"),"N/A")</f>
        <v>-7.9534781490271822E-2</v>
      </c>
      <c r="CA5" s="370">
        <v>13931173</v>
      </c>
      <c r="CB5" s="367">
        <f t="shared" ref="CB5:CB31" si="1">IFERROR(IF((ABS((CA5/$BX5)-1))&lt;100%,(CA5/$BX5)-1,"N/A"),"N/A")</f>
        <v>-3.406469210891061E-2</v>
      </c>
      <c r="CC5" s="370">
        <v>14381962</v>
      </c>
      <c r="CD5" s="367">
        <f t="shared" ref="CD5:CD31" si="2">IFERROR(IF((ABS((CC5/$BX5)-1))&lt;100%,(CC5/$BX5)-1,"N/A"),"N/A")</f>
        <v>-2.8086728556204754E-3</v>
      </c>
      <c r="CE5" s="370">
        <v>14761545</v>
      </c>
      <c r="CF5" s="367">
        <f t="shared" ref="CF5:CF31" si="3">IFERROR(IF((ABS((CE5/$BX5)-1))&lt;100%,(CE5/$BX5)-1,"N/A"),"N/A")</f>
        <v>2.3510189308766138E-2</v>
      </c>
      <c r="CH5" s="370">
        <v>13580684</v>
      </c>
      <c r="CI5" s="370">
        <v>13816804</v>
      </c>
      <c r="CJ5" s="370">
        <v>14295227</v>
      </c>
      <c r="CK5" s="370">
        <v>14250782</v>
      </c>
      <c r="CL5" s="366">
        <v>14761545</v>
      </c>
      <c r="CM5" s="367">
        <f t="shared" ref="CM5:CM31" si="4">IFERROR(IF((ABS((CH5/$CL5)-1))&lt;100%,(CH5/$CL5)-1,"N/A"),"N/A")</f>
        <v>-7.9995759251487608E-2</v>
      </c>
      <c r="CN5" s="367">
        <f t="shared" ref="CN5:CN31" si="5">IFERROR(IF((ABS((CI5/$CL5)-1))&lt;100%,(CI5/$CL5)-1,"N/A"),"N/A")</f>
        <v>-6.4000143616403271E-2</v>
      </c>
      <c r="CO5" s="367">
        <f t="shared" ref="CO5:CO31" si="6">IFERROR(IF((ABS((CJ5/$CL5)-1))&lt;100%,(CJ5/$CL5)-1,"N/A"),"N/A")</f>
        <v>-3.159005375114865E-2</v>
      </c>
      <c r="CP5" s="367">
        <f t="shared" ref="CP5:CP31" si="7">IFERROR(IF((ABS((CK5/$CL5)-1))&lt;100%,(CK5/$CL5)-1,"N/A"),"N/A")</f>
        <v>-3.4600917451391489E-2</v>
      </c>
      <c r="CR5" s="370">
        <v>13904222</v>
      </c>
      <c r="CS5" s="370">
        <v>13941563</v>
      </c>
      <c r="CT5" s="370">
        <v>14265269</v>
      </c>
      <c r="CU5" s="370">
        <v>14102080</v>
      </c>
      <c r="CV5" s="366">
        <v>13580684</v>
      </c>
      <c r="CW5" s="367">
        <f>IFERROR(IF((ABS((CR5/$CV5)-1))&lt;200%,(CR5/$CV5)-1,"N/A"),0)</f>
        <v>2.3823395051383311E-2</v>
      </c>
      <c r="CX5" s="367">
        <f>IFERROR(IF((ABS((CS5/$CV5)-1))&lt;200%,(CS5/$CV5)-1,"N/A"),0)</f>
        <v>2.6572962009866474E-2</v>
      </c>
      <c r="CY5" s="367">
        <f>IFERROR(IF((ABS((CT5/$CV5)-1))&lt;200%,(CT5/$CV5)-1,"N/A"),0)</f>
        <v>5.040872757219006E-2</v>
      </c>
      <c r="CZ5" s="367">
        <f>IFERROR(IF((ABS((CU5/$CV5)-1))&lt;200%,(CU5/$CV5)-1,"N/A"),0)</f>
        <v>3.8392469775454519E-2</v>
      </c>
      <c r="DB5" s="370">
        <v>14275331</v>
      </c>
      <c r="DC5" s="370">
        <v>14118639</v>
      </c>
      <c r="DD5" s="370">
        <v>13923422</v>
      </c>
      <c r="DE5" s="370">
        <v>13590149</v>
      </c>
      <c r="DF5" s="366">
        <v>13904222</v>
      </c>
      <c r="DG5" s="367">
        <f t="shared" ref="DG5:DG37" si="8">IFERROR(IF((ABS((DB5/$DF5)-1))&lt;200%,(DB5/$DF5)-1,"N/A"),0)</f>
        <v>2.6690382245047495E-2</v>
      </c>
      <c r="DH5" s="367">
        <f t="shared" ref="DH5:DH34" si="9">IFERROR(IF((ABS((DC5/$DF5)-1))&lt;200%,(DC5/$DF5)-1,"N/A"),0)</f>
        <v>1.5420999463328533E-2</v>
      </c>
      <c r="DI5" s="367">
        <f t="shared" ref="DI5:DI34" si="10">IFERROR(IF((ABS((DD5/$DF5)-1))&lt;200%,(DD5/$DF5)-1,"N/A"),0)</f>
        <v>1.3808755355029234E-3</v>
      </c>
      <c r="DJ5" s="367">
        <f t="shared" ref="DJ5:DJ34" si="11">IFERROR(IF((ABS((DE5/$DF5)-1))&lt;200%,(DE5/$DF5)-1,"N/A"),0)</f>
        <v>-2.258831885739454E-2</v>
      </c>
      <c r="DK5" s="370" t="e">
        <v>#N/A</v>
      </c>
      <c r="DL5" s="370" t="e">
        <v>#N/A</v>
      </c>
      <c r="DM5" s="370">
        <v>13921303</v>
      </c>
      <c r="DN5" s="370">
        <v>13809394</v>
      </c>
      <c r="DO5" s="366">
        <v>14275331</v>
      </c>
      <c r="DP5" s="367">
        <f t="shared" ref="DP5:DP34" si="12">IFERROR(IF((ABS((DK5/$DF5)-1))&lt;200%,(DK5/$DF5)-1,"N/A"),0)</f>
        <v>0</v>
      </c>
      <c r="DQ5" s="367">
        <f t="shared" ref="DQ5:DQ34" si="13">IFERROR(IF((ABS((DL5/$DF5)-1))&lt;200%,(DL5/$DF5)-1,"N/A"),0)</f>
        <v>0</v>
      </c>
      <c r="DR5" s="367">
        <f>IFERROR(IF((ABS((DM5/$DO5)-1))&lt;200%,(DM5/$DO5)-1,"N/A"),0)</f>
        <v>-2.4799985373368916E-2</v>
      </c>
      <c r="DS5" s="367">
        <f>IFERROR(IF((ABS((DN5/$DO5)-1))&lt;200%,(DN5/$DO5)-1,"N/A"),0)</f>
        <v>-3.2639313232036393E-2</v>
      </c>
    </row>
    <row r="6" spans="1:123">
      <c r="A6" s="42" t="s">
        <v>276</v>
      </c>
      <c r="B6" s="164" t="s">
        <v>42</v>
      </c>
      <c r="C6" s="164" t="s">
        <v>43</v>
      </c>
      <c r="D6" s="164" t="s">
        <v>726</v>
      </c>
      <c r="E6" s="164"/>
      <c r="F6" s="164"/>
      <c r="G6" s="165"/>
      <c r="H6" s="379" t="str">
        <f t="shared" ref="H6:H34" si="14">IFERROR(IF((ABS((G6/$F6)-1))&lt;100%,(G6/$F6)-1,"N/A"),"")</f>
        <v/>
      </c>
      <c r="I6" s="165"/>
      <c r="J6" s="379" t="str">
        <f t="shared" ref="J6:J34" si="15">IFERROR(IF((ABS((I6/$F6)-1))&lt;100%,(I6/$F6)-1,"N/A"),"")</f>
        <v/>
      </c>
      <c r="K6" s="165"/>
      <c r="L6" s="379" t="str">
        <f t="shared" ref="L6:L34" si="16">IFERROR(IF((ABS((K6/$F6)-1))&lt;100%,(K6/$F6)-1,"N/A"),"")</f>
        <v/>
      </c>
      <c r="M6" s="165">
        <v>2462801</v>
      </c>
      <c r="N6" s="379" t="str">
        <f t="shared" ref="N6:N34" si="17">IFERROR(IF((ABS((M6/$F6)-1))&lt;100%,(M6/$F6)-1,"N/A"),"N/A")</f>
        <v>N/A</v>
      </c>
      <c r="P6" s="164">
        <v>2462801</v>
      </c>
      <c r="Q6" s="165">
        <v>2162094</v>
      </c>
      <c r="R6" s="379">
        <f t="shared" ref="R6:R34" si="18">IFERROR(IF((ABS((Q6/$P6)-1))&lt;100%,(Q6/$P6)-1,"N/A"),"N/A")</f>
        <v>-0.12209959310557372</v>
      </c>
      <c r="S6" s="165">
        <v>2150023</v>
      </c>
      <c r="T6" s="379">
        <f t="shared" ref="T6:T34" si="19">IFERROR(IF((ABS((S6/$P6)-1))&lt;100%,(S6/$P6)-1,"N/A"),"N/A")</f>
        <v>-0.12700092293287191</v>
      </c>
      <c r="U6" s="165">
        <v>2061457</v>
      </c>
      <c r="V6" s="379">
        <f t="shared" ref="V6:V34" si="20">IFERROR(IF((ABS((U6/$P6)-1))&lt;100%,(U6/$P6)-1,"N/A"),"N/A")</f>
        <v>-0.16296241555854496</v>
      </c>
      <c r="W6" s="165">
        <v>2691680</v>
      </c>
      <c r="X6" s="379">
        <f t="shared" ref="X6:X34" si="21">IFERROR(IF((ABS((W6/$P6)-1))&lt;100%,(W6/$P6)-1,"N/A"),"N/A")</f>
        <v>9.2934427101499573E-2</v>
      </c>
      <c r="Z6" s="164">
        <v>2691680</v>
      </c>
      <c r="AA6" s="165">
        <v>2169129</v>
      </c>
      <c r="AB6" s="379">
        <f t="shared" ref="AB6:AB34" si="22">IFERROR(IF((ABS((AA6/$Z6)-1))&lt;100%,(AA6/$Z6)-1,"N/A"),"N/A")</f>
        <v>-0.19413563276466739</v>
      </c>
      <c r="AC6" s="165">
        <v>2503470</v>
      </c>
      <c r="AD6" s="379">
        <f t="shared" ref="AD6:AD34" si="23">IFERROR(IF((ABS((AC6/$Z6)-1))&lt;100%,(AC6/$Z6)-1,"N/A"),"N/A")</f>
        <v>-6.9922873447066491E-2</v>
      </c>
      <c r="AE6" s="165">
        <v>2238406</v>
      </c>
      <c r="AF6" s="379">
        <f t="shared" ref="AF6:AF34" si="24">IFERROR(IF((ABS((AE6/$Z6)-1))&lt;100%,(AE6/$Z6)-1,"N/A"),"N/A")</f>
        <v>-0.16839817511739885</v>
      </c>
      <c r="AG6" s="165">
        <v>3243274</v>
      </c>
      <c r="AH6" s="379">
        <f t="shared" ref="AH6:AH34" si="25">IFERROR(IF((ABS((AG6/$Z6)-1))&lt;100%,(AG6/$Z6)-1,"N/A"),"N/A")</f>
        <v>0.20492554835641674</v>
      </c>
      <c r="AJ6" s="164">
        <v>3243274</v>
      </c>
      <c r="AK6" s="165">
        <v>2286650</v>
      </c>
      <c r="AL6" s="379">
        <f t="shared" ref="AL6:AL34" si="26">IFERROR(IF((ABS((AK6/$AJ6)-1))&lt;100%,(AK6/$AJ6)-1,"N/A"),"N/A")</f>
        <v>-0.29495626949804421</v>
      </c>
      <c r="AM6" s="165">
        <v>3370108</v>
      </c>
      <c r="AN6" s="379">
        <f t="shared" ref="AN6:AN34" si="27">IFERROR(IF((ABS((AM6/$AJ6)-1))&lt;100%,(AM6/$AJ6)-1,"N/A"),"N/A")</f>
        <v>3.9106779137377812E-2</v>
      </c>
      <c r="AO6" s="165">
        <v>2458492</v>
      </c>
      <c r="AP6" s="379">
        <f t="shared" ref="AP6:AP34" si="28">IFERROR(IF((ABS((AO6/$AJ6)-1))&lt;100%,(AO6/$AJ6)-1,"N/A"),"N/A")</f>
        <v>-0.24197215529739391</v>
      </c>
      <c r="AQ6" s="165">
        <v>3914728</v>
      </c>
      <c r="AR6" s="379">
        <f t="shared" ref="AR6:AR34" si="29">IFERROR(IF((ABS((AQ6/$AJ6)-1))&lt;100%,(AQ6/$AJ6)-1,"N/A"),"N/A")</f>
        <v>0.20702968666847132</v>
      </c>
      <c r="AS6" s="25"/>
      <c r="AT6" s="164">
        <v>3914728</v>
      </c>
      <c r="AU6" s="165">
        <v>2487894</v>
      </c>
      <c r="AV6" s="379">
        <f t="shared" ref="AV6:AV34" si="30">IFERROR(IF((ABS((AU6/$AT6)-1))&lt;100%,(AU6/$AT6)-1,"N/A"),"N/A")</f>
        <v>-0.36447845163188863</v>
      </c>
      <c r="AW6" s="165">
        <v>2961213</v>
      </c>
      <c r="AX6" s="379">
        <f t="shared" ref="AX6:AX34" si="31">IFERROR(IF((ABS((AW6/$AT6)-1))&lt;100%,(AW6/$AT6)-1,"N/A"),"N/A")</f>
        <v>-0.243571200859932</v>
      </c>
      <c r="AY6" s="165">
        <v>6846212</v>
      </c>
      <c r="AZ6" s="379">
        <f t="shared" ref="AZ6:AZ34" si="32">IFERROR(IF((ABS((AY6/$AT6)-1))&lt;100%,(AY6/$AT6)-1,"N/A"),"N/A")</f>
        <v>0.74883465722267295</v>
      </c>
      <c r="BA6" s="165">
        <v>4448466</v>
      </c>
      <c r="BB6" s="379">
        <f t="shared" ref="BB6:BB34" si="33">IFERROR(IF((ABS((BA6/$AT6)-1))&lt;100%,(BA6/$AT6)-1,"N/A"),"N/A")</f>
        <v>0.1363410178178408</v>
      </c>
      <c r="BC6" s="25"/>
      <c r="BD6" s="164">
        <v>4448466</v>
      </c>
      <c r="BE6" s="165">
        <v>4084880</v>
      </c>
      <c r="BF6" s="379">
        <f t="shared" ref="BF6:BH34" si="34">IFERROR(IF((ABS((BE6/$BD6)-1))&lt;100%,(BE6/$BD6)-1,"N/A"),"N/A")</f>
        <v>-8.1732893990872357E-2</v>
      </c>
      <c r="BG6" s="165">
        <v>3572537</v>
      </c>
      <c r="BH6" s="379">
        <f t="shared" si="34"/>
        <v>-0.1969058547373409</v>
      </c>
      <c r="BI6" s="165">
        <v>3030347</v>
      </c>
      <c r="BJ6" s="379">
        <f t="shared" ref="BJ6" si="35">IFERROR(IF((ABS((BI6/$BD6)-1))&lt;100%,(BI6/$BD6)-1,"N/A"),"N/A")</f>
        <v>-0.31878831938920071</v>
      </c>
      <c r="BK6" s="165">
        <v>4309539</v>
      </c>
      <c r="BL6" s="379">
        <f t="shared" ref="BL6" si="36">IFERROR(IF((ABS((BK6/$BD6)-1))&lt;100%,(BK6/$BD6)-1,"N/A"),"N/A")</f>
        <v>-3.1230316248342715E-2</v>
      </c>
      <c r="BN6" s="164">
        <v>4309539</v>
      </c>
      <c r="BO6" s="165">
        <v>2900436</v>
      </c>
      <c r="BP6" s="379">
        <f t="shared" ref="BP6:BR34" si="37">IFERROR(IF((ABS((BO6/$BN6)-1))&lt;100%,(BO6/$BN6)-1,"N/A"),"N/A")</f>
        <v>-0.32697302426083164</v>
      </c>
      <c r="BQ6" s="165">
        <v>3434152</v>
      </c>
      <c r="BR6" s="379">
        <f t="shared" si="37"/>
        <v>-0.20312775914082692</v>
      </c>
      <c r="BS6" s="165">
        <v>3101196</v>
      </c>
      <c r="BT6" s="379">
        <f t="shared" ref="BT6:BV6" si="38">IFERROR(IF((ABS((BS6/$BN6)-1))&lt;100%,(BS6/$BN6)-1,"N/A"),"N/A")</f>
        <v>-0.28038799509645929</v>
      </c>
      <c r="BU6" s="165">
        <v>4686474</v>
      </c>
      <c r="BV6" s="379">
        <f t="shared" si="38"/>
        <v>8.746527180749486E-2</v>
      </c>
      <c r="BX6" s="164">
        <v>4686474</v>
      </c>
      <c r="BY6" s="165">
        <v>3436818</v>
      </c>
      <c r="BZ6" s="379">
        <f t="shared" si="0"/>
        <v>-0.26665164471199454</v>
      </c>
      <c r="CA6" s="165">
        <v>3807944</v>
      </c>
      <c r="CB6" s="379">
        <f t="shared" si="1"/>
        <v>-0.18746076474552087</v>
      </c>
      <c r="CC6" s="165">
        <v>3986712</v>
      </c>
      <c r="CD6" s="379">
        <f t="shared" si="2"/>
        <v>-0.14931524212019531</v>
      </c>
      <c r="CE6" s="165">
        <v>4432647</v>
      </c>
      <c r="CF6" s="379">
        <f t="shared" si="3"/>
        <v>-5.4161614894268073E-2</v>
      </c>
      <c r="CH6" s="165">
        <v>4015527</v>
      </c>
      <c r="CI6" s="165">
        <v>3716004</v>
      </c>
      <c r="CJ6" s="165">
        <v>4145525</v>
      </c>
      <c r="CK6" s="165">
        <v>3726397</v>
      </c>
      <c r="CL6" s="164">
        <v>4432647</v>
      </c>
      <c r="CM6" s="379">
        <f t="shared" si="4"/>
        <v>-9.4101786133657828E-2</v>
      </c>
      <c r="CN6" s="379">
        <f t="shared" si="5"/>
        <v>-0.16167382604570135</v>
      </c>
      <c r="CO6" s="379">
        <f t="shared" si="6"/>
        <v>-6.4774388756876022E-2</v>
      </c>
      <c r="CP6" s="379">
        <f t="shared" si="7"/>
        <v>-0.15932917735159147</v>
      </c>
      <c r="CR6" s="165">
        <v>3971573</v>
      </c>
      <c r="CS6" s="165">
        <v>3979549</v>
      </c>
      <c r="CT6" s="165">
        <v>4139166</v>
      </c>
      <c r="CU6" s="165">
        <v>4115414</v>
      </c>
      <c r="CV6" s="164">
        <v>4015527</v>
      </c>
      <c r="CW6" s="379">
        <f t="shared" ref="CW6:CZ34" si="39">IFERROR(IF((ABS((CR6/$CV6)-1))&lt;200%,(CR6/$CV6)-1,"N/A"),0)</f>
        <v>-1.0946010324423217E-2</v>
      </c>
      <c r="CX6" s="379">
        <f t="shared" si="39"/>
        <v>-8.9597206045433087E-3</v>
      </c>
      <c r="CY6" s="379">
        <f t="shared" si="39"/>
        <v>3.0790230024601906E-2</v>
      </c>
      <c r="CZ6" s="379">
        <f t="shared" si="39"/>
        <v>2.4875190728390173E-2</v>
      </c>
      <c r="DB6" s="165">
        <v>4210737</v>
      </c>
      <c r="DC6" s="165">
        <v>4016452</v>
      </c>
      <c r="DD6" s="165">
        <v>3999420</v>
      </c>
      <c r="DE6" s="165">
        <v>3643564</v>
      </c>
      <c r="DF6" s="164">
        <v>3971573</v>
      </c>
      <c r="DG6" s="379">
        <f t="shared" si="8"/>
        <v>6.0218961101810242E-2</v>
      </c>
      <c r="DH6" s="379">
        <f t="shared" si="9"/>
        <v>1.130005667779499E-2</v>
      </c>
      <c r="DI6" s="379">
        <f t="shared" si="10"/>
        <v>7.0115795429166461E-3</v>
      </c>
      <c r="DJ6" s="379">
        <f t="shared" si="11"/>
        <v>-8.2589190731229167E-2</v>
      </c>
      <c r="DK6" s="165" t="e">
        <v>#N/A</v>
      </c>
      <c r="DL6" s="165" t="e">
        <v>#N/A</v>
      </c>
      <c r="DM6" s="165">
        <v>4064820</v>
      </c>
      <c r="DN6" s="165">
        <v>3732288</v>
      </c>
      <c r="DO6" s="164">
        <v>4210737</v>
      </c>
      <c r="DP6" s="379">
        <f t="shared" si="12"/>
        <v>0</v>
      </c>
      <c r="DQ6" s="379">
        <f t="shared" si="13"/>
        <v>0</v>
      </c>
      <c r="DR6" s="379">
        <f t="shared" ref="DR6:DR34" si="40">IFERROR(IF((ABS((DM6/$DF6)-1))&lt;200%,(DM6/$DF6)-1,"N/A"),0)</f>
        <v>2.347860658736467E-2</v>
      </c>
      <c r="DS6" s="367">
        <f t="shared" ref="DS6:DS34" si="41">IFERROR(IF((ABS((DN6/$DO6)-1))&lt;200%,(DN6/$DO6)-1,"N/A"),0)</f>
        <v>-0.11362595194142977</v>
      </c>
    </row>
    <row r="7" spans="1:123">
      <c r="A7" s="20" t="s">
        <v>274</v>
      </c>
      <c r="B7" s="43" t="s">
        <v>46</v>
      </c>
      <c r="C7" s="43" t="s">
        <v>47</v>
      </c>
      <c r="D7" s="43" t="s">
        <v>727</v>
      </c>
      <c r="E7" s="43"/>
      <c r="F7" s="118"/>
      <c r="G7" s="120"/>
      <c r="H7" s="378" t="str">
        <f t="shared" si="14"/>
        <v/>
      </c>
      <c r="I7" s="120"/>
      <c r="J7" s="378" t="str">
        <f t="shared" si="15"/>
        <v/>
      </c>
      <c r="K7" s="120"/>
      <c r="L7" s="378" t="str">
        <f t="shared" si="16"/>
        <v/>
      </c>
      <c r="M7" s="120">
        <v>810647</v>
      </c>
      <c r="N7" s="378" t="str">
        <f t="shared" si="17"/>
        <v>N/A</v>
      </c>
      <c r="P7" s="118">
        <v>810647</v>
      </c>
      <c r="Q7" s="120">
        <v>526778</v>
      </c>
      <c r="R7" s="378">
        <f t="shared" si="18"/>
        <v>-0.35017584719366135</v>
      </c>
      <c r="S7" s="120">
        <v>495591</v>
      </c>
      <c r="T7" s="378">
        <f t="shared" si="19"/>
        <v>-0.38864758643404584</v>
      </c>
      <c r="U7" s="120">
        <v>453916</v>
      </c>
      <c r="V7" s="378">
        <f t="shared" si="20"/>
        <v>-0.44005713954409253</v>
      </c>
      <c r="W7" s="120">
        <v>1098825</v>
      </c>
      <c r="X7" s="378">
        <f t="shared" si="21"/>
        <v>0.35549135443664137</v>
      </c>
      <c r="Z7" s="118">
        <v>1098825</v>
      </c>
      <c r="AA7" s="120">
        <v>570245</v>
      </c>
      <c r="AB7" s="378">
        <f t="shared" si="22"/>
        <v>-0.48104111209701272</v>
      </c>
      <c r="AC7" s="120">
        <v>894349</v>
      </c>
      <c r="AD7" s="378">
        <f t="shared" si="23"/>
        <v>-0.18608604645871729</v>
      </c>
      <c r="AE7" s="120">
        <v>586761</v>
      </c>
      <c r="AF7" s="378">
        <f t="shared" si="24"/>
        <v>-0.46601051122790249</v>
      </c>
      <c r="AG7" s="120">
        <v>1619695</v>
      </c>
      <c r="AH7" s="378">
        <f t="shared" si="25"/>
        <v>0.47402452619843927</v>
      </c>
      <c r="AJ7" s="118">
        <v>1619695</v>
      </c>
      <c r="AK7" s="120">
        <v>630977</v>
      </c>
      <c r="AL7" s="378">
        <f t="shared" si="26"/>
        <v>-0.61043468060344697</v>
      </c>
      <c r="AM7" s="120">
        <v>1482016</v>
      </c>
      <c r="AN7" s="378">
        <f t="shared" si="27"/>
        <v>-8.5003040695933452E-2</v>
      </c>
      <c r="AO7" s="120">
        <v>568229</v>
      </c>
      <c r="AP7" s="378">
        <f t="shared" si="28"/>
        <v>-0.64917530769681941</v>
      </c>
      <c r="AQ7" s="120">
        <v>1885868</v>
      </c>
      <c r="AR7" s="378">
        <f t="shared" si="29"/>
        <v>0.16433526065092496</v>
      </c>
      <c r="AS7" s="25"/>
      <c r="AT7" s="118">
        <v>1885868</v>
      </c>
      <c r="AU7" s="120">
        <v>494351</v>
      </c>
      <c r="AV7" s="378">
        <f t="shared" si="30"/>
        <v>-0.73786553459733129</v>
      </c>
      <c r="AW7" s="120">
        <v>881242</v>
      </c>
      <c r="AX7" s="378">
        <f t="shared" si="31"/>
        <v>-0.5327127879575877</v>
      </c>
      <c r="AY7" s="120">
        <v>543765</v>
      </c>
      <c r="AZ7" s="378">
        <f t="shared" si="32"/>
        <v>-0.71166327653897299</v>
      </c>
      <c r="BA7" s="120">
        <v>2206153</v>
      </c>
      <c r="BB7" s="378">
        <f t="shared" si="33"/>
        <v>0.16983426199500706</v>
      </c>
      <c r="BC7" s="25"/>
      <c r="BD7" s="118">
        <v>2206153</v>
      </c>
      <c r="BE7" s="120">
        <v>1681446</v>
      </c>
      <c r="BF7" s="378">
        <f t="shared" si="34"/>
        <v>-0.2378379921972773</v>
      </c>
      <c r="BG7" s="120">
        <v>1145644</v>
      </c>
      <c r="BH7" s="378">
        <f t="shared" si="34"/>
        <v>-0.4807051006888462</v>
      </c>
      <c r="BI7" s="120">
        <v>712291</v>
      </c>
      <c r="BJ7" s="378">
        <f t="shared" ref="BJ7" si="42">IFERROR(IF((ABS((BI7/$BD7)-1))&lt;100%,(BI7/$BD7)-1,"N/A"),"N/A")</f>
        <v>-0.67713436012824135</v>
      </c>
      <c r="BK7" s="120">
        <v>1969470</v>
      </c>
      <c r="BL7" s="378">
        <f t="shared" ref="BL7" si="43">IFERROR(IF((ABS((BK7/$BD7)-1))&lt;100%,(BK7/$BD7)-1,"N/A"),"N/A")</f>
        <v>-0.10728313040845305</v>
      </c>
      <c r="BN7" s="118">
        <v>1969470</v>
      </c>
      <c r="BO7" s="120">
        <v>513673</v>
      </c>
      <c r="BP7" s="378">
        <f t="shared" si="37"/>
        <v>-0.73918211498524977</v>
      </c>
      <c r="BQ7" s="120">
        <v>932542</v>
      </c>
      <c r="BR7" s="378">
        <f t="shared" si="37"/>
        <v>-0.52650103835041917</v>
      </c>
      <c r="BS7" s="120">
        <v>617252</v>
      </c>
      <c r="BT7" s="378">
        <f t="shared" ref="BT7:BV7" si="44">IFERROR(IF((ABS((BS7/$BN7)-1))&lt;100%,(BS7/$BN7)-1,"N/A"),"N/A")</f>
        <v>-0.68658979319309255</v>
      </c>
      <c r="BU7" s="120">
        <v>2063528</v>
      </c>
      <c r="BV7" s="378">
        <f t="shared" si="44"/>
        <v>4.7758026271027321E-2</v>
      </c>
      <c r="BX7" s="118">
        <v>2063528</v>
      </c>
      <c r="BY7" s="120">
        <v>682748</v>
      </c>
      <c r="BZ7" s="378">
        <f t="shared" si="0"/>
        <v>-0.66913557751578856</v>
      </c>
      <c r="CA7" s="120">
        <v>715352</v>
      </c>
      <c r="CB7" s="378">
        <f t="shared" si="1"/>
        <v>-0.65333545268103954</v>
      </c>
      <c r="CC7" s="120">
        <v>625950</v>
      </c>
      <c r="CD7" s="378">
        <f t="shared" si="2"/>
        <v>-0.69666028277784453</v>
      </c>
      <c r="CE7" s="120">
        <v>1250398</v>
      </c>
      <c r="CF7" s="378">
        <f t="shared" si="3"/>
        <v>-0.39404844518707771</v>
      </c>
      <c r="CH7" s="120">
        <v>980624</v>
      </c>
      <c r="CI7" s="120">
        <v>674950</v>
      </c>
      <c r="CJ7" s="120">
        <v>920148</v>
      </c>
      <c r="CK7" s="120">
        <v>535792</v>
      </c>
      <c r="CL7" s="118">
        <v>1250398</v>
      </c>
      <c r="CM7" s="378">
        <f t="shared" si="4"/>
        <v>-0.21575050503919557</v>
      </c>
      <c r="CN7" s="378">
        <f t="shared" si="5"/>
        <v>-0.46021186854105656</v>
      </c>
      <c r="CO7" s="378">
        <f t="shared" si="6"/>
        <v>-0.2641159054956902</v>
      </c>
      <c r="CP7" s="378">
        <f t="shared" si="7"/>
        <v>-0.57150283349781428</v>
      </c>
      <c r="CR7" s="120">
        <v>856675</v>
      </c>
      <c r="CS7" s="120">
        <v>486282</v>
      </c>
      <c r="CT7" s="120">
        <v>821809</v>
      </c>
      <c r="CU7" s="120">
        <v>1024349</v>
      </c>
      <c r="CV7" s="118">
        <v>980624</v>
      </c>
      <c r="CW7" s="378">
        <f>IFERROR(IF((ABS((CR7/$CV7)-1))&lt;200%,(CR7/$CV7)-1,"N/A"),0)</f>
        <v>-0.12639808937982344</v>
      </c>
      <c r="CX7" s="378">
        <f t="shared" si="39"/>
        <v>-0.50410962815513383</v>
      </c>
      <c r="CY7" s="378">
        <f t="shared" si="39"/>
        <v>-0.16195300135423973</v>
      </c>
      <c r="CZ7" s="378">
        <f t="shared" si="39"/>
        <v>4.4588955603778846E-2</v>
      </c>
      <c r="DB7" s="120">
        <v>1174125</v>
      </c>
      <c r="DC7" s="120">
        <v>570852</v>
      </c>
      <c r="DD7" s="120">
        <v>789155</v>
      </c>
      <c r="DE7" s="120">
        <v>513925</v>
      </c>
      <c r="DF7" s="118">
        <v>856675</v>
      </c>
      <c r="DG7" s="378">
        <f t="shared" si="8"/>
        <v>0.37056059765955585</v>
      </c>
      <c r="DH7" s="378">
        <f t="shared" si="9"/>
        <v>-0.33364227974436045</v>
      </c>
      <c r="DI7" s="378">
        <f t="shared" si="10"/>
        <v>-7.8816353926518201E-2</v>
      </c>
      <c r="DJ7" s="378">
        <f t="shared" si="11"/>
        <v>-0.40009338430560015</v>
      </c>
      <c r="DK7" s="120" t="e">
        <v>#N/A</v>
      </c>
      <c r="DL7" s="120" t="e">
        <v>#N/A</v>
      </c>
      <c r="DM7" s="120">
        <v>626015</v>
      </c>
      <c r="DN7" s="120">
        <v>593489</v>
      </c>
      <c r="DO7" s="118">
        <v>1174125</v>
      </c>
      <c r="DP7" s="378">
        <f t="shared" si="12"/>
        <v>0</v>
      </c>
      <c r="DQ7" s="378">
        <f t="shared" si="13"/>
        <v>0</v>
      </c>
      <c r="DR7" s="522">
        <f t="shared" si="40"/>
        <v>-0.26925029912160392</v>
      </c>
      <c r="DS7" s="524">
        <f t="shared" si="41"/>
        <v>-0.49452656233365277</v>
      </c>
    </row>
    <row r="8" spans="1:123">
      <c r="A8" s="20" t="s">
        <v>50</v>
      </c>
      <c r="B8" s="43" t="s">
        <v>50</v>
      </c>
      <c r="C8" s="43" t="s">
        <v>51</v>
      </c>
      <c r="D8" s="43" t="s">
        <v>728</v>
      </c>
      <c r="E8" s="43"/>
      <c r="F8" s="118"/>
      <c r="G8" s="120"/>
      <c r="H8" s="378" t="str">
        <f t="shared" si="14"/>
        <v/>
      </c>
      <c r="I8" s="120"/>
      <c r="J8" s="378" t="str">
        <f t="shared" si="15"/>
        <v/>
      </c>
      <c r="K8" s="120"/>
      <c r="L8" s="378" t="str">
        <f t="shared" si="16"/>
        <v/>
      </c>
      <c r="M8" s="120">
        <v>1144117</v>
      </c>
      <c r="N8" s="378" t="str">
        <f t="shared" si="17"/>
        <v>N/A</v>
      </c>
      <c r="P8" s="118">
        <v>1144117</v>
      </c>
      <c r="Q8" s="120">
        <v>1139693</v>
      </c>
      <c r="R8" s="378">
        <f t="shared" si="18"/>
        <v>-3.8667374053528158E-3</v>
      </c>
      <c r="S8" s="120">
        <v>1176106</v>
      </c>
      <c r="T8" s="378">
        <f t="shared" si="19"/>
        <v>2.7959553087665068E-2</v>
      </c>
      <c r="U8" s="120">
        <v>1131115</v>
      </c>
      <c r="V8" s="378">
        <f t="shared" si="20"/>
        <v>-1.1364222365369936E-2</v>
      </c>
      <c r="W8" s="120">
        <v>1077659</v>
      </c>
      <c r="X8" s="378">
        <f t="shared" si="21"/>
        <v>-5.8086716655726622E-2</v>
      </c>
      <c r="Z8" s="118">
        <v>1077659</v>
      </c>
      <c r="AA8" s="120">
        <v>1080037</v>
      </c>
      <c r="AB8" s="378">
        <f t="shared" si="22"/>
        <v>2.2066349373968119E-3</v>
      </c>
      <c r="AC8" s="120">
        <v>1217439</v>
      </c>
      <c r="AD8" s="378">
        <f t="shared" si="23"/>
        <v>0.12970707802746517</v>
      </c>
      <c r="AE8" s="120">
        <v>1232502</v>
      </c>
      <c r="AF8" s="378">
        <f t="shared" si="24"/>
        <v>0.1436845978180481</v>
      </c>
      <c r="AG8" s="120">
        <v>1111981</v>
      </c>
      <c r="AH8" s="378">
        <f t="shared" si="25"/>
        <v>3.1848664559011697E-2</v>
      </c>
      <c r="AJ8" s="118">
        <v>1111981</v>
      </c>
      <c r="AK8" s="120">
        <v>1185438</v>
      </c>
      <c r="AL8" s="378">
        <f t="shared" si="26"/>
        <v>6.605958195328876E-2</v>
      </c>
      <c r="AM8" s="120">
        <v>1273348</v>
      </c>
      <c r="AN8" s="378">
        <f t="shared" si="27"/>
        <v>0.14511668814485135</v>
      </c>
      <c r="AO8" s="120">
        <v>1338863</v>
      </c>
      <c r="AP8" s="378">
        <f t="shared" si="28"/>
        <v>0.20403406173306915</v>
      </c>
      <c r="AQ8" s="120">
        <v>1398724</v>
      </c>
      <c r="AR8" s="378">
        <f t="shared" si="29"/>
        <v>0.25786681606969908</v>
      </c>
      <c r="AS8" s="25"/>
      <c r="AT8" s="118">
        <v>1398724</v>
      </c>
      <c r="AU8" s="120">
        <v>1407944</v>
      </c>
      <c r="AV8" s="378">
        <f t="shared" si="30"/>
        <v>6.5917221696345507E-3</v>
      </c>
      <c r="AW8" s="120">
        <v>1469310</v>
      </c>
      <c r="AX8" s="378">
        <f t="shared" si="31"/>
        <v>5.0464566276120282E-2</v>
      </c>
      <c r="AY8" s="120">
        <v>1612807</v>
      </c>
      <c r="AZ8" s="378">
        <f t="shared" si="32"/>
        <v>0.15305592811734114</v>
      </c>
      <c r="BA8" s="120">
        <v>1555865</v>
      </c>
      <c r="BB8" s="378">
        <f t="shared" si="33"/>
        <v>0.11234596675255437</v>
      </c>
      <c r="BC8" s="25"/>
      <c r="BD8" s="118">
        <v>1555865</v>
      </c>
      <c r="BE8" s="120">
        <v>1628225</v>
      </c>
      <c r="BF8" s="378">
        <f t="shared" si="34"/>
        <v>4.6507891108804378E-2</v>
      </c>
      <c r="BG8" s="120">
        <v>1674275</v>
      </c>
      <c r="BH8" s="378">
        <f t="shared" si="34"/>
        <v>7.6105574712459045E-2</v>
      </c>
      <c r="BI8" s="120">
        <v>1656772</v>
      </c>
      <c r="BJ8" s="378">
        <f t="shared" ref="BJ8" si="45">IFERROR(IF((ABS((BI8/$BD8)-1))&lt;100%,(BI8/$BD8)-1,"N/A"),"N/A")</f>
        <v>6.4855884025927679E-2</v>
      </c>
      <c r="BK8" s="120">
        <v>1583972</v>
      </c>
      <c r="BL8" s="378">
        <f t="shared" ref="BL8" si="46">IFERROR(IF((ABS((BK8/$BD8)-1))&lt;100%,(BK8/$BD8)-1,"N/A"),"N/A")</f>
        <v>1.8065192031442301E-2</v>
      </c>
      <c r="BN8" s="118">
        <v>1583972</v>
      </c>
      <c r="BO8" s="120">
        <v>1598199</v>
      </c>
      <c r="BP8" s="378">
        <f t="shared" si="37"/>
        <v>8.9818506892798133E-3</v>
      </c>
      <c r="BQ8" s="120">
        <v>1633112</v>
      </c>
      <c r="BR8" s="378">
        <f t="shared" si="37"/>
        <v>3.1023275663963679E-2</v>
      </c>
      <c r="BS8" s="120">
        <v>1728387</v>
      </c>
      <c r="BT8" s="378">
        <f t="shared" ref="BT8:BV8" si="47">IFERROR(IF((ABS((BS8/$BN8)-1))&lt;100%,(BS8/$BN8)-1,"N/A"),"N/A")</f>
        <v>9.1172697497178046E-2</v>
      </c>
      <c r="BU8" s="120">
        <v>1680108</v>
      </c>
      <c r="BV8" s="378">
        <f t="shared" si="47"/>
        <v>6.0692992047839178E-2</v>
      </c>
      <c r="BX8" s="118">
        <v>1680108</v>
      </c>
      <c r="BY8" s="120">
        <v>1800124</v>
      </c>
      <c r="BZ8" s="378">
        <f t="shared" si="0"/>
        <v>7.1433503084325611E-2</v>
      </c>
      <c r="CA8" s="120">
        <v>2095875</v>
      </c>
      <c r="CB8" s="378">
        <f t="shared" si="1"/>
        <v>0.24746444871401119</v>
      </c>
      <c r="CC8" s="120">
        <v>2368937</v>
      </c>
      <c r="CD8" s="378">
        <f t="shared" si="2"/>
        <v>0.40999090534656113</v>
      </c>
      <c r="CE8" s="120">
        <v>2105200</v>
      </c>
      <c r="CF8" s="378">
        <f t="shared" si="3"/>
        <v>0.25301468715106412</v>
      </c>
      <c r="CH8" s="120">
        <v>1993987</v>
      </c>
      <c r="CI8" s="120">
        <v>2156345</v>
      </c>
      <c r="CJ8" s="120">
        <v>2144902</v>
      </c>
      <c r="CK8" s="120">
        <v>2182293</v>
      </c>
      <c r="CL8" s="118">
        <v>2105200</v>
      </c>
      <c r="CM8" s="378">
        <f t="shared" si="4"/>
        <v>-5.2827759832794974E-2</v>
      </c>
      <c r="CN8" s="378">
        <f t="shared" si="5"/>
        <v>2.4294603838115103E-2</v>
      </c>
      <c r="CO8" s="378">
        <f t="shared" si="6"/>
        <v>1.8859015770473109E-2</v>
      </c>
      <c r="CP8" s="378">
        <f t="shared" si="7"/>
        <v>3.6620273608208187E-2</v>
      </c>
      <c r="CR8" s="120">
        <v>2230260</v>
      </c>
      <c r="CS8" s="120">
        <v>2368825</v>
      </c>
      <c r="CT8" s="120">
        <v>2231888</v>
      </c>
      <c r="CU8" s="120">
        <v>2082605</v>
      </c>
      <c r="CV8" s="118">
        <v>1993987</v>
      </c>
      <c r="CW8" s="378">
        <f t="shared" si="39"/>
        <v>0.11849274844820945</v>
      </c>
      <c r="CX8" s="378">
        <f t="shared" si="39"/>
        <v>0.18798417442039494</v>
      </c>
      <c r="CY8" s="378">
        <f t="shared" si="39"/>
        <v>0.11930920311917781</v>
      </c>
      <c r="CZ8" s="378">
        <f t="shared" si="39"/>
        <v>4.4442616727190298E-2</v>
      </c>
      <c r="DB8" s="120">
        <v>2249175</v>
      </c>
      <c r="DC8" s="120">
        <v>2434155</v>
      </c>
      <c r="DD8" s="120">
        <v>2269565</v>
      </c>
      <c r="DE8" s="120">
        <v>2255726</v>
      </c>
      <c r="DF8" s="118">
        <v>2230260</v>
      </c>
      <c r="DG8" s="378">
        <f t="shared" si="8"/>
        <v>8.4810739555030157E-3</v>
      </c>
      <c r="DH8" s="378">
        <f t="shared" si="9"/>
        <v>9.1422076349842563E-2</v>
      </c>
      <c r="DI8" s="378">
        <f t="shared" si="10"/>
        <v>1.7623505779595261E-2</v>
      </c>
      <c r="DJ8" s="378">
        <f t="shared" si="11"/>
        <v>1.1418399648471578E-2</v>
      </c>
      <c r="DK8" s="120" t="e">
        <v>#N/A</v>
      </c>
      <c r="DL8" s="120" t="e">
        <v>#N/A</v>
      </c>
      <c r="DM8" s="120">
        <v>2574664</v>
      </c>
      <c r="DN8" s="120">
        <v>2375451</v>
      </c>
      <c r="DO8" s="118">
        <v>2249175</v>
      </c>
      <c r="DP8" s="378">
        <f t="shared" si="12"/>
        <v>0</v>
      </c>
      <c r="DQ8" s="378">
        <f t="shared" si="13"/>
        <v>0</v>
      </c>
      <c r="DR8" s="522">
        <f t="shared" si="40"/>
        <v>0.1544232511007686</v>
      </c>
      <c r="DS8" s="524">
        <f t="shared" si="41"/>
        <v>5.6143252525926224E-2</v>
      </c>
    </row>
    <row r="9" spans="1:123">
      <c r="A9" s="20" t="s">
        <v>53</v>
      </c>
      <c r="B9" s="43" t="s">
        <v>53</v>
      </c>
      <c r="C9" s="43" t="s">
        <v>54</v>
      </c>
      <c r="D9" s="43" t="s">
        <v>729</v>
      </c>
      <c r="E9" s="43"/>
      <c r="F9" s="118"/>
      <c r="G9" s="120"/>
      <c r="H9" s="378" t="str">
        <f t="shared" si="14"/>
        <v/>
      </c>
      <c r="I9" s="120"/>
      <c r="J9" s="378" t="str">
        <f t="shared" si="15"/>
        <v/>
      </c>
      <c r="K9" s="120"/>
      <c r="L9" s="378" t="str">
        <f t="shared" si="16"/>
        <v/>
      </c>
      <c r="M9" s="120">
        <v>217742</v>
      </c>
      <c r="N9" s="378" t="str">
        <f t="shared" si="17"/>
        <v>N/A</v>
      </c>
      <c r="P9" s="118">
        <v>217742</v>
      </c>
      <c r="Q9" s="120">
        <v>192541</v>
      </c>
      <c r="R9" s="378">
        <f t="shared" si="18"/>
        <v>-0.11573789163321735</v>
      </c>
      <c r="S9" s="120">
        <v>168006</v>
      </c>
      <c r="T9" s="378">
        <f t="shared" si="19"/>
        <v>-0.22841711750603921</v>
      </c>
      <c r="U9" s="120">
        <v>204836</v>
      </c>
      <c r="V9" s="378">
        <f t="shared" si="20"/>
        <v>-5.9271982437931081E-2</v>
      </c>
      <c r="W9" s="120">
        <v>183330</v>
      </c>
      <c r="X9" s="378">
        <f t="shared" si="21"/>
        <v>-0.15804024946955575</v>
      </c>
      <c r="Z9" s="118">
        <v>183330</v>
      </c>
      <c r="AA9" s="120">
        <v>162821</v>
      </c>
      <c r="AB9" s="378">
        <f t="shared" si="22"/>
        <v>-0.11186930671466755</v>
      </c>
      <c r="AC9" s="120">
        <v>145195</v>
      </c>
      <c r="AD9" s="378">
        <f t="shared" si="23"/>
        <v>-0.20801287296132653</v>
      </c>
      <c r="AE9" s="120">
        <v>153903</v>
      </c>
      <c r="AF9" s="378">
        <f t="shared" si="24"/>
        <v>-0.16051382752413679</v>
      </c>
      <c r="AG9" s="120">
        <v>189750</v>
      </c>
      <c r="AH9" s="378">
        <f t="shared" si="25"/>
        <v>3.5018818523973261E-2</v>
      </c>
      <c r="AJ9" s="118">
        <v>189750</v>
      </c>
      <c r="AK9" s="120">
        <v>149893</v>
      </c>
      <c r="AL9" s="378">
        <f t="shared" si="26"/>
        <v>-0.21005006587615282</v>
      </c>
      <c r="AM9" s="120">
        <v>128052</v>
      </c>
      <c r="AN9" s="378">
        <f t="shared" si="27"/>
        <v>-0.3251541501976285</v>
      </c>
      <c r="AO9" s="120">
        <v>145062</v>
      </c>
      <c r="AP9" s="378">
        <f t="shared" si="28"/>
        <v>-0.23550988142292495</v>
      </c>
      <c r="AQ9" s="120">
        <v>218109</v>
      </c>
      <c r="AR9" s="378">
        <f t="shared" si="29"/>
        <v>0.14945454545454551</v>
      </c>
      <c r="AS9" s="25"/>
      <c r="AT9" s="118">
        <v>218109</v>
      </c>
      <c r="AU9" s="120">
        <v>165504</v>
      </c>
      <c r="AV9" s="378">
        <f t="shared" si="30"/>
        <v>-0.24118674607650303</v>
      </c>
      <c r="AW9" s="120">
        <v>168494</v>
      </c>
      <c r="AX9" s="378">
        <f t="shared" si="31"/>
        <v>-0.22747800411720742</v>
      </c>
      <c r="AY9" s="120">
        <v>149772</v>
      </c>
      <c r="AZ9" s="378">
        <f t="shared" si="32"/>
        <v>-0.3133158191546429</v>
      </c>
      <c r="BA9" s="120">
        <v>199712</v>
      </c>
      <c r="BB9" s="378">
        <f t="shared" si="33"/>
        <v>-8.4347734389685902E-2</v>
      </c>
      <c r="BC9" s="25"/>
      <c r="BD9" s="118">
        <v>199712</v>
      </c>
      <c r="BE9" s="120">
        <v>155798</v>
      </c>
      <c r="BF9" s="378">
        <f t="shared" si="34"/>
        <v>-0.21988663675692999</v>
      </c>
      <c r="BG9" s="120">
        <v>205204</v>
      </c>
      <c r="BH9" s="378">
        <f t="shared" si="34"/>
        <v>2.7499599423169263E-2</v>
      </c>
      <c r="BI9" s="120">
        <v>241397</v>
      </c>
      <c r="BJ9" s="378">
        <f t="shared" ref="BJ9" si="48">IFERROR(IF((ABS((BI9/$BD9)-1))&lt;100%,(BI9/$BD9)-1,"N/A"),"N/A")</f>
        <v>0.20872556481333127</v>
      </c>
      <c r="BK9" s="120">
        <v>292941</v>
      </c>
      <c r="BL9" s="378">
        <f t="shared" ref="BL9" si="49">IFERROR(IF((ABS((BK9/$BD9)-1))&lt;100%,(BK9/$BD9)-1,"N/A"),"N/A")</f>
        <v>0.46681721679218069</v>
      </c>
      <c r="BN9" s="118">
        <v>292941</v>
      </c>
      <c r="BO9" s="120">
        <v>230016</v>
      </c>
      <c r="BP9" s="378">
        <f t="shared" si="37"/>
        <v>-0.21480434626767853</v>
      </c>
      <c r="BQ9" s="120">
        <v>272651</v>
      </c>
      <c r="BR9" s="378">
        <f t="shared" si="37"/>
        <v>-6.9263093933590758E-2</v>
      </c>
      <c r="BS9" s="120">
        <v>306346</v>
      </c>
      <c r="BT9" s="378">
        <f t="shared" ref="BT9:BV9" si="50">IFERROR(IF((ABS((BS9/$BN9)-1))&lt;100%,(BS9/$BN9)-1,"N/A"),"N/A")</f>
        <v>4.5760067726948517E-2</v>
      </c>
      <c r="BU9" s="120">
        <v>434945</v>
      </c>
      <c r="BV9" s="378">
        <f t="shared" si="50"/>
        <v>0.48475290246158775</v>
      </c>
      <c r="BX9" s="118">
        <v>434945</v>
      </c>
      <c r="BY9" s="120">
        <v>414601</v>
      </c>
      <c r="BZ9" s="378">
        <f t="shared" si="0"/>
        <v>-4.6773730011840597E-2</v>
      </c>
      <c r="CA9" s="120">
        <v>377852</v>
      </c>
      <c r="CB9" s="378">
        <f t="shared" si="1"/>
        <v>-0.13126487257009511</v>
      </c>
      <c r="CC9" s="120">
        <v>463464</v>
      </c>
      <c r="CD9" s="378">
        <f t="shared" si="2"/>
        <v>6.5569209900102399E-2</v>
      </c>
      <c r="CE9" s="120">
        <v>477912</v>
      </c>
      <c r="CF9" s="378">
        <f t="shared" si="3"/>
        <v>9.8787202979687017E-2</v>
      </c>
      <c r="CH9" s="120">
        <v>436942</v>
      </c>
      <c r="CI9" s="120">
        <v>404708</v>
      </c>
      <c r="CJ9" s="120">
        <v>424795</v>
      </c>
      <c r="CK9" s="120">
        <v>416037</v>
      </c>
      <c r="CL9" s="118">
        <v>477912</v>
      </c>
      <c r="CM9" s="378">
        <f t="shared" si="4"/>
        <v>-8.5727079462327826E-2</v>
      </c>
      <c r="CN9" s="378">
        <f t="shared" si="5"/>
        <v>-0.15317464303051609</v>
      </c>
      <c r="CO9" s="378">
        <f t="shared" si="6"/>
        <v>-0.11114389259947433</v>
      </c>
      <c r="CP9" s="378">
        <f t="shared" si="7"/>
        <v>-0.12946944207301758</v>
      </c>
      <c r="CR9" s="120">
        <v>314528</v>
      </c>
      <c r="CS9" s="120">
        <v>333514</v>
      </c>
      <c r="CT9" s="120">
        <v>371449</v>
      </c>
      <c r="CU9" s="120">
        <v>342972</v>
      </c>
      <c r="CV9" s="118">
        <v>436942</v>
      </c>
      <c r="CW9" s="378">
        <f t="shared" si="39"/>
        <v>-0.28016075360116444</v>
      </c>
      <c r="CX9" s="378">
        <f t="shared" si="39"/>
        <v>-0.23670876226135273</v>
      </c>
      <c r="CY9" s="378">
        <f t="shared" si="39"/>
        <v>-0.14988945901286665</v>
      </c>
      <c r="CZ9" s="378">
        <f t="shared" si="39"/>
        <v>-0.21506286875603631</v>
      </c>
      <c r="DB9" s="120">
        <v>277235</v>
      </c>
      <c r="DC9" s="120">
        <v>238804</v>
      </c>
      <c r="DD9" s="120">
        <v>246842</v>
      </c>
      <c r="DE9" s="120">
        <v>247663</v>
      </c>
      <c r="DF9" s="118">
        <v>314528</v>
      </c>
      <c r="DG9" s="378">
        <f t="shared" si="8"/>
        <v>-0.11856814019737516</v>
      </c>
      <c r="DH9" s="378">
        <f t="shared" si="9"/>
        <v>-0.24075440024417538</v>
      </c>
      <c r="DI9" s="378">
        <f t="shared" si="10"/>
        <v>-0.21519864686132872</v>
      </c>
      <c r="DJ9" s="378">
        <f t="shared" si="11"/>
        <v>-0.21258838640756939</v>
      </c>
      <c r="DK9" s="120" t="e">
        <v>#N/A</v>
      </c>
      <c r="DL9" s="120" t="e">
        <v>#N/A</v>
      </c>
      <c r="DM9" s="120">
        <v>205023</v>
      </c>
      <c r="DN9" s="120">
        <v>192969</v>
      </c>
      <c r="DO9" s="118">
        <v>277235</v>
      </c>
      <c r="DP9" s="378">
        <f t="shared" si="12"/>
        <v>0</v>
      </c>
      <c r="DQ9" s="378">
        <f t="shared" si="13"/>
        <v>0</v>
      </c>
      <c r="DR9" s="522">
        <f t="shared" si="40"/>
        <v>-0.34815660290975681</v>
      </c>
      <c r="DS9" s="524">
        <f t="shared" si="41"/>
        <v>-0.30395152127256664</v>
      </c>
    </row>
    <row r="10" spans="1:123">
      <c r="A10" s="20" t="s">
        <v>57</v>
      </c>
      <c r="B10" s="43" t="s">
        <v>57</v>
      </c>
      <c r="C10" s="43" t="s">
        <v>58</v>
      </c>
      <c r="D10" s="43" t="s">
        <v>730</v>
      </c>
      <c r="E10" s="43"/>
      <c r="F10" s="118"/>
      <c r="G10" s="120"/>
      <c r="H10" s="378" t="str">
        <f t="shared" si="14"/>
        <v/>
      </c>
      <c r="I10" s="120"/>
      <c r="J10" s="378" t="str">
        <f t="shared" si="15"/>
        <v/>
      </c>
      <c r="K10" s="120"/>
      <c r="L10" s="378" t="str">
        <f t="shared" si="16"/>
        <v/>
      </c>
      <c r="M10" s="120">
        <v>133373</v>
      </c>
      <c r="N10" s="378" t="str">
        <f t="shared" si="17"/>
        <v>N/A</v>
      </c>
      <c r="P10" s="118">
        <v>133373</v>
      </c>
      <c r="Q10" s="120">
        <v>180966</v>
      </c>
      <c r="R10" s="378">
        <f t="shared" si="18"/>
        <v>0.35684133970143872</v>
      </c>
      <c r="S10" s="120">
        <v>204124</v>
      </c>
      <c r="T10" s="378">
        <f t="shared" si="19"/>
        <v>0.53047468378157503</v>
      </c>
      <c r="U10" s="120">
        <v>153766</v>
      </c>
      <c r="V10" s="378">
        <f t="shared" si="20"/>
        <v>0.15290201165153361</v>
      </c>
      <c r="W10" s="120">
        <v>191292</v>
      </c>
      <c r="X10" s="378">
        <f t="shared" si="21"/>
        <v>0.43426330666626689</v>
      </c>
      <c r="Z10" s="118">
        <v>191292</v>
      </c>
      <c r="AA10" s="120">
        <v>274049</v>
      </c>
      <c r="AB10" s="378">
        <f t="shared" si="22"/>
        <v>0.43262133283148274</v>
      </c>
      <c r="AC10" s="120">
        <v>85561</v>
      </c>
      <c r="AD10" s="378">
        <f t="shared" si="23"/>
        <v>-0.55272044831984612</v>
      </c>
      <c r="AE10" s="120">
        <v>125050</v>
      </c>
      <c r="AF10" s="378">
        <f t="shared" si="24"/>
        <v>-0.3462873512744914</v>
      </c>
      <c r="AG10" s="120">
        <v>173580</v>
      </c>
      <c r="AH10" s="378">
        <f t="shared" si="25"/>
        <v>-9.2591430901449057E-2</v>
      </c>
      <c r="AJ10" s="118">
        <v>173580</v>
      </c>
      <c r="AK10" s="120">
        <v>200260</v>
      </c>
      <c r="AL10" s="378">
        <f t="shared" si="26"/>
        <v>0.15370434381841225</v>
      </c>
      <c r="AM10" s="120">
        <v>237473</v>
      </c>
      <c r="AN10" s="378">
        <f t="shared" si="27"/>
        <v>0.36808964166378622</v>
      </c>
      <c r="AO10" s="120">
        <v>118916</v>
      </c>
      <c r="AP10" s="378">
        <f t="shared" si="28"/>
        <v>-0.31492107385643509</v>
      </c>
      <c r="AQ10" s="120">
        <v>168907</v>
      </c>
      <c r="AR10" s="378">
        <f t="shared" si="29"/>
        <v>-2.6921304297730209E-2</v>
      </c>
      <c r="AS10" s="25"/>
      <c r="AT10" s="118">
        <v>168907</v>
      </c>
      <c r="AU10" s="120">
        <v>227018</v>
      </c>
      <c r="AV10" s="378">
        <f t="shared" si="30"/>
        <v>0.34404139556087077</v>
      </c>
      <c r="AW10" s="120">
        <v>288280</v>
      </c>
      <c r="AX10" s="378">
        <f t="shared" si="31"/>
        <v>0.70673802743521574</v>
      </c>
      <c r="AY10" s="120">
        <v>358529</v>
      </c>
      <c r="AZ10" s="378" t="str">
        <f t="shared" si="32"/>
        <v>N/A</v>
      </c>
      <c r="BA10" s="120">
        <v>314736</v>
      </c>
      <c r="BB10" s="378">
        <f t="shared" si="33"/>
        <v>0.86336859928836573</v>
      </c>
      <c r="BC10" s="25"/>
      <c r="BD10" s="118">
        <v>314736</v>
      </c>
      <c r="BE10" s="120">
        <v>373855</v>
      </c>
      <c r="BF10" s="378">
        <f t="shared" si="34"/>
        <v>0.18783679019876987</v>
      </c>
      <c r="BG10" s="120">
        <v>413135</v>
      </c>
      <c r="BH10" s="378">
        <f t="shared" si="34"/>
        <v>0.31263979970514977</v>
      </c>
      <c r="BI10" s="120">
        <v>281164</v>
      </c>
      <c r="BJ10" s="378">
        <f t="shared" ref="BJ10" si="51">IFERROR(IF((ABS((BI10/$BD10)-1))&lt;100%,(BI10/$BD10)-1,"N/A"),"N/A")</f>
        <v>-0.10666717502923084</v>
      </c>
      <c r="BK10" s="120">
        <v>339539</v>
      </c>
      <c r="BL10" s="378">
        <f t="shared" ref="BL10" si="52">IFERROR(IF((ABS((BK10/$BD10)-1))&lt;100%,(BK10/$BD10)-1,"N/A"),"N/A")</f>
        <v>7.880572924609841E-2</v>
      </c>
      <c r="BN10" s="118">
        <v>339539</v>
      </c>
      <c r="BO10" s="120">
        <v>413400</v>
      </c>
      <c r="BP10" s="378">
        <f t="shared" si="37"/>
        <v>0.21753318470043204</v>
      </c>
      <c r="BQ10" s="120">
        <v>479181</v>
      </c>
      <c r="BR10" s="378">
        <f t="shared" si="37"/>
        <v>0.41126939762442616</v>
      </c>
      <c r="BS10" s="120">
        <v>345077</v>
      </c>
      <c r="BT10" s="378">
        <f t="shared" ref="BT10:BV10" si="53">IFERROR(IF((ABS((BS10/$BN10)-1))&lt;100%,(BS10/$BN10)-1,"N/A"),"N/A")</f>
        <v>1.6310350210137825E-2</v>
      </c>
      <c r="BU10" s="120">
        <v>386997</v>
      </c>
      <c r="BV10" s="378">
        <f t="shared" si="53"/>
        <v>0.1397718671492818</v>
      </c>
      <c r="BX10" s="118">
        <v>386997</v>
      </c>
      <c r="BY10" s="120">
        <v>431382</v>
      </c>
      <c r="BZ10" s="378">
        <f t="shared" si="0"/>
        <v>0.11469081155667871</v>
      </c>
      <c r="CA10" s="120">
        <v>480826</v>
      </c>
      <c r="CB10" s="378">
        <f t="shared" si="1"/>
        <v>0.24245407587138912</v>
      </c>
      <c r="CC10" s="120">
        <v>366059</v>
      </c>
      <c r="CD10" s="378">
        <f t="shared" si="2"/>
        <v>-5.4103778582262896E-2</v>
      </c>
      <c r="CE10" s="120">
        <v>478476</v>
      </c>
      <c r="CF10" s="378">
        <f t="shared" si="3"/>
        <v>0.23638167737734395</v>
      </c>
      <c r="CH10" s="120">
        <v>496180</v>
      </c>
      <c r="CI10" s="120">
        <v>350201</v>
      </c>
      <c r="CJ10" s="120">
        <v>538934</v>
      </c>
      <c r="CK10" s="120">
        <v>465570</v>
      </c>
      <c r="CL10" s="118">
        <v>478476</v>
      </c>
      <c r="CM10" s="378">
        <f t="shared" si="4"/>
        <v>3.7000810907966031E-2</v>
      </c>
      <c r="CN10" s="378">
        <f t="shared" si="5"/>
        <v>-0.26809077153295047</v>
      </c>
      <c r="CO10" s="378">
        <f t="shared" si="6"/>
        <v>0.12635534488668188</v>
      </c>
      <c r="CP10" s="378">
        <f t="shared" si="7"/>
        <v>-2.6973139718606598E-2</v>
      </c>
      <c r="CR10" s="120">
        <v>495669</v>
      </c>
      <c r="CS10" s="120">
        <v>688122</v>
      </c>
      <c r="CT10" s="120">
        <v>601402</v>
      </c>
      <c r="CU10" s="120">
        <v>549137</v>
      </c>
      <c r="CV10" s="118">
        <v>496180</v>
      </c>
      <c r="CW10" s="378">
        <f t="shared" si="39"/>
        <v>-1.0298681929944431E-3</v>
      </c>
      <c r="CX10" s="378">
        <f t="shared" si="39"/>
        <v>0.3868394534241606</v>
      </c>
      <c r="CY10" s="378">
        <f t="shared" si="39"/>
        <v>0.21206417026079238</v>
      </c>
      <c r="CZ10" s="378">
        <f t="shared" si="39"/>
        <v>0.10672941271312819</v>
      </c>
      <c r="DB10" s="120">
        <v>455870</v>
      </c>
      <c r="DC10" s="120">
        <v>682897</v>
      </c>
      <c r="DD10" s="120">
        <v>594369</v>
      </c>
      <c r="DE10" s="120">
        <v>530603</v>
      </c>
      <c r="DF10" s="118">
        <v>495669</v>
      </c>
      <c r="DG10" s="378">
        <f t="shared" si="8"/>
        <v>-8.0293502317070442E-2</v>
      </c>
      <c r="DH10" s="378">
        <f t="shared" si="9"/>
        <v>0.3777278788869185</v>
      </c>
      <c r="DI10" s="378">
        <f t="shared" si="10"/>
        <v>0.19912481918376979</v>
      </c>
      <c r="DJ10" s="378">
        <f t="shared" si="11"/>
        <v>7.047848463389883E-2</v>
      </c>
      <c r="DK10" s="120" t="e">
        <v>#N/A</v>
      </c>
      <c r="DL10" s="120" t="e">
        <v>#N/A</v>
      </c>
      <c r="DM10" s="120">
        <v>565154</v>
      </c>
      <c r="DN10" s="120">
        <v>490496</v>
      </c>
      <c r="DO10" s="118">
        <v>455870</v>
      </c>
      <c r="DP10" s="378">
        <f t="shared" si="12"/>
        <v>0</v>
      </c>
      <c r="DQ10" s="378">
        <f t="shared" si="13"/>
        <v>0</v>
      </c>
      <c r="DR10" s="522">
        <f t="shared" si="40"/>
        <v>0.14018427620044838</v>
      </c>
      <c r="DS10" s="524">
        <f t="shared" si="41"/>
        <v>7.5955864610524948E-2</v>
      </c>
    </row>
    <row r="11" spans="1:123">
      <c r="A11" s="20" t="s">
        <v>656</v>
      </c>
      <c r="B11" s="43" t="s">
        <v>61</v>
      </c>
      <c r="C11" s="43" t="s">
        <v>62</v>
      </c>
      <c r="D11" s="43" t="s">
        <v>755</v>
      </c>
      <c r="E11" s="43"/>
      <c r="F11" s="118"/>
      <c r="G11" s="120"/>
      <c r="H11" s="378" t="str">
        <f t="shared" si="14"/>
        <v/>
      </c>
      <c r="I11" s="120"/>
      <c r="J11" s="378" t="str">
        <f t="shared" si="15"/>
        <v/>
      </c>
      <c r="K11" s="120"/>
      <c r="L11" s="378" t="str">
        <f t="shared" si="16"/>
        <v/>
      </c>
      <c r="M11" s="120">
        <f>+M6-SUM(M7:M10)</f>
        <v>156922</v>
      </c>
      <c r="N11" s="378" t="str">
        <f t="shared" si="17"/>
        <v>N/A</v>
      </c>
      <c r="P11" s="118">
        <f>+P6-SUM(P7:P10)</f>
        <v>156922</v>
      </c>
      <c r="Q11" s="120">
        <f>Q6-SUM(Q7:Q10)</f>
        <v>122116</v>
      </c>
      <c r="R11" s="378">
        <f t="shared" si="18"/>
        <v>-0.22180446336396431</v>
      </c>
      <c r="S11" s="120">
        <f>S6-SUM(S7:S10)</f>
        <v>106196</v>
      </c>
      <c r="T11" s="378">
        <f t="shared" si="19"/>
        <v>-0.32325613999311764</v>
      </c>
      <c r="U11" s="120">
        <f>+U6-SUM(U7:U10)</f>
        <v>117824</v>
      </c>
      <c r="V11" s="378">
        <f t="shared" si="20"/>
        <v>-0.24915563146021591</v>
      </c>
      <c r="W11" s="120">
        <f>+W6-SUM(W7:W10)</f>
        <v>140574</v>
      </c>
      <c r="X11" s="378">
        <f t="shared" si="21"/>
        <v>-0.10417914632747483</v>
      </c>
      <c r="Z11" s="118">
        <f>+Z6-SUM(Z7:Z10)</f>
        <v>140574</v>
      </c>
      <c r="AA11" s="120">
        <f>+AA6-SUM(AA7:AA10)</f>
        <v>81977</v>
      </c>
      <c r="AB11" s="378">
        <f t="shared" si="22"/>
        <v>-0.4168409520964047</v>
      </c>
      <c r="AC11" s="120">
        <f>+AC6-SUM(AC7:AC10)</f>
        <v>160926</v>
      </c>
      <c r="AD11" s="378">
        <f t="shared" si="23"/>
        <v>0.14477783942976652</v>
      </c>
      <c r="AE11" s="120">
        <f>+AE6-SUM(AE7:AE10)</f>
        <v>140190</v>
      </c>
      <c r="AF11" s="378">
        <f t="shared" si="24"/>
        <v>-2.7316573477313977E-3</v>
      </c>
      <c r="AG11" s="120">
        <f>+AG6-SUM(AG7:AG10)</f>
        <v>148268</v>
      </c>
      <c r="AH11" s="378">
        <f t="shared" si="25"/>
        <v>5.4732738628764821E-2</v>
      </c>
      <c r="AJ11" s="118">
        <f>+AJ6-SUM(AJ7:AJ10)</f>
        <v>148268</v>
      </c>
      <c r="AK11" s="120">
        <f>+AK6-SUM(AK7:AK10)</f>
        <v>120082</v>
      </c>
      <c r="AL11" s="378">
        <f t="shared" si="26"/>
        <v>-0.1901017077184558</v>
      </c>
      <c r="AM11" s="120">
        <f>+AM6-SUM(AM7:AM10)</f>
        <v>249219</v>
      </c>
      <c r="AN11" s="378">
        <f t="shared" si="27"/>
        <v>0.68086842744219922</v>
      </c>
      <c r="AO11" s="120">
        <f>+AO6-SUM(AO7:AO10)</f>
        <v>287422</v>
      </c>
      <c r="AP11" s="378">
        <f t="shared" si="28"/>
        <v>0.93853022904470285</v>
      </c>
      <c r="AQ11" s="120">
        <f>+AQ6-SUM(AQ7:AQ10)</f>
        <v>243120</v>
      </c>
      <c r="AR11" s="378">
        <f t="shared" si="29"/>
        <v>0.63973345563439188</v>
      </c>
      <c r="AS11" s="25"/>
      <c r="AT11" s="118">
        <f>+AT6-SUM(AT7:AT10)</f>
        <v>243120</v>
      </c>
      <c r="AU11" s="120">
        <f>+AU6-SUM(AU7:AU10)</f>
        <v>193077</v>
      </c>
      <c r="AV11" s="378">
        <f t="shared" si="30"/>
        <v>-0.20583662388943735</v>
      </c>
      <c r="AW11" s="120">
        <f>+AW6-SUM(AW7:AW10)</f>
        <v>153887</v>
      </c>
      <c r="AX11" s="378">
        <f t="shared" si="31"/>
        <v>-0.36703274103323458</v>
      </c>
      <c r="AY11" s="120">
        <f>+AY6-SUM(AY7:AY10)</f>
        <v>4181339</v>
      </c>
      <c r="AZ11" s="378" t="str">
        <f t="shared" si="32"/>
        <v>N/A</v>
      </c>
      <c r="BA11" s="120">
        <f>+BA6-SUM(BA7:BA10)</f>
        <v>172000</v>
      </c>
      <c r="BB11" s="378">
        <f t="shared" si="33"/>
        <v>-0.2925304376439618</v>
      </c>
      <c r="BC11" s="25"/>
      <c r="BD11" s="118">
        <f>+BD6-SUM(BD7:BD10)</f>
        <v>172000</v>
      </c>
      <c r="BE11" s="120">
        <f>+BE6-SUM(BE7:BE10)</f>
        <v>245556</v>
      </c>
      <c r="BF11" s="378">
        <f t="shared" si="34"/>
        <v>0.42765116279069759</v>
      </c>
      <c r="BG11" s="120">
        <f>+BG6-SUM(BG7:BG10)</f>
        <v>134279</v>
      </c>
      <c r="BH11" s="378">
        <f t="shared" si="34"/>
        <v>-0.21930813953488371</v>
      </c>
      <c r="BI11" s="120">
        <f>+BI6-SUM(BI7:BI10)</f>
        <v>138723</v>
      </c>
      <c r="BJ11" s="378">
        <f t="shared" ref="BJ11" si="54">IFERROR(IF((ABS((BI11/$BD11)-1))&lt;100%,(BI11/$BD11)-1,"N/A"),"N/A")</f>
        <v>-0.19347093023255812</v>
      </c>
      <c r="BK11" s="120">
        <f>+BK6-SUM(BK7:BK10)</f>
        <v>123617</v>
      </c>
      <c r="BL11" s="378">
        <f t="shared" ref="BL11" si="55">IFERROR(IF((ABS((BK11/$BD11)-1))&lt;100%,(BK11/$BD11)-1,"N/A"),"N/A")</f>
        <v>-0.28129651162790703</v>
      </c>
      <c r="BN11" s="118">
        <f>+BN6-SUM(BN7:BN10)</f>
        <v>123617</v>
      </c>
      <c r="BO11" s="120">
        <f>+BO6-SUM(BO7:BO10)</f>
        <v>145148</v>
      </c>
      <c r="BP11" s="378">
        <f t="shared" si="37"/>
        <v>0.17417507300775781</v>
      </c>
      <c r="BQ11" s="120">
        <f>+BQ6-SUM(BQ7:BQ10)</f>
        <v>116666</v>
      </c>
      <c r="BR11" s="378">
        <f t="shared" si="37"/>
        <v>-5.6230130160091263E-2</v>
      </c>
      <c r="BS11" s="120">
        <f>+BS6-SUM(BS7:BS10)</f>
        <v>104134</v>
      </c>
      <c r="BT11" s="378">
        <f t="shared" ref="BT11:BV11" si="56">IFERROR(IF((ABS((BS11/$BN11)-1))&lt;100%,(BS11/$BN11)-1,"N/A"),"N/A")</f>
        <v>-0.15760777239376467</v>
      </c>
      <c r="BU11" s="120">
        <f>+BU6-SUM(BU7:BU10)</f>
        <v>120896</v>
      </c>
      <c r="BV11" s="378">
        <f t="shared" si="56"/>
        <v>-2.2011535630212631E-2</v>
      </c>
      <c r="BX11" s="118">
        <f>+BX6-SUM(BX7:BX10)</f>
        <v>120896</v>
      </c>
      <c r="BY11" s="120">
        <f>+BY6-SUM(BY7:BY10)</f>
        <v>107963</v>
      </c>
      <c r="BZ11" s="378">
        <f t="shared" si="0"/>
        <v>-0.10697624404446793</v>
      </c>
      <c r="CA11" s="120">
        <f>+CA6-SUM(CA7:CA10)</f>
        <v>138039</v>
      </c>
      <c r="CB11" s="378">
        <f t="shared" si="1"/>
        <v>0.14179956326098475</v>
      </c>
      <c r="CC11" s="120">
        <f>+CC6-SUM(CC7:CC10)</f>
        <v>162302</v>
      </c>
      <c r="CD11" s="378">
        <f t="shared" si="2"/>
        <v>0.34249272101641082</v>
      </c>
      <c r="CE11" s="120">
        <f>+CE6-SUM(CE7:CE10)</f>
        <v>120661</v>
      </c>
      <c r="CF11" s="378">
        <f t="shared" si="3"/>
        <v>-1.943819481207032E-3</v>
      </c>
      <c r="CH11" s="120">
        <f>+CH6-SUM(CH7:CH10)</f>
        <v>107794</v>
      </c>
      <c r="CI11" s="120">
        <f>+CI6-SUM(CI7:CI10)</f>
        <v>129800</v>
      </c>
      <c r="CJ11" s="120">
        <f>+CJ6-SUM(CJ7:CJ10)</f>
        <v>116746</v>
      </c>
      <c r="CK11" s="120">
        <f>+CK6-SUM(CK7:CK10)</f>
        <v>126705</v>
      </c>
      <c r="CL11" s="118">
        <f>+CL6-SUM(CL7:CL10)</f>
        <v>120661</v>
      </c>
      <c r="CM11" s="378">
        <f t="shared" si="4"/>
        <v>-0.10663760452838944</v>
      </c>
      <c r="CN11" s="378">
        <f t="shared" si="5"/>
        <v>7.5741125964478906E-2</v>
      </c>
      <c r="CO11" s="378">
        <f t="shared" si="6"/>
        <v>-3.2446275101316924E-2</v>
      </c>
      <c r="CP11" s="378">
        <f t="shared" si="7"/>
        <v>5.0090750118099381E-2</v>
      </c>
      <c r="CR11" s="120">
        <f>+CR6-SUM(CR7:CR10)</f>
        <v>74441</v>
      </c>
      <c r="CS11" s="120">
        <f>+CS6-SUM(CS7:CS10)</f>
        <v>102806</v>
      </c>
      <c r="CT11" s="120">
        <f>+CT6-SUM(CT7:CT10)</f>
        <v>112618</v>
      </c>
      <c r="CU11" s="120">
        <f>+CU6-SUM(CU7:CU10)</f>
        <v>116351</v>
      </c>
      <c r="CV11" s="118">
        <f>+CV6-SUM(CV7:CV10)</f>
        <v>107794</v>
      </c>
      <c r="CW11" s="378">
        <f t="shared" si="39"/>
        <v>-0.3094142531124181</v>
      </c>
      <c r="CX11" s="378">
        <f t="shared" si="39"/>
        <v>-4.6273447501716247E-2</v>
      </c>
      <c r="CY11" s="378">
        <f t="shared" si="39"/>
        <v>4.4752027014490547E-2</v>
      </c>
      <c r="CZ11" s="378">
        <f t="shared" si="39"/>
        <v>7.9382897007254538E-2</v>
      </c>
      <c r="DB11" s="120">
        <f>+DB6-SUM(DB7:DB10)</f>
        <v>54332</v>
      </c>
      <c r="DC11" s="120">
        <f>+DC6-SUM(DC7:DC10)</f>
        <v>89744</v>
      </c>
      <c r="DD11" s="120">
        <f>+DD6-SUM(DD7:DD10)</f>
        <v>99489</v>
      </c>
      <c r="DE11" s="120">
        <f>+DE6-SUM(DE7:DE10)</f>
        <v>95647</v>
      </c>
      <c r="DF11" s="118">
        <f>+DF6-SUM(DF7:DF10)</f>
        <v>74441</v>
      </c>
      <c r="DG11" s="378">
        <f t="shared" si="8"/>
        <v>-0.27013339423167337</v>
      </c>
      <c r="DH11" s="378">
        <f t="shared" si="9"/>
        <v>0.20557219811662919</v>
      </c>
      <c r="DI11" s="378">
        <f t="shared" si="10"/>
        <v>0.33648124017678427</v>
      </c>
      <c r="DJ11" s="378">
        <f t="shared" si="11"/>
        <v>0.28486989696538201</v>
      </c>
      <c r="DK11" s="120" t="e">
        <f>+DK6-SUM(DK7:DK10)</f>
        <v>#N/A</v>
      </c>
      <c r="DL11" s="120" t="e">
        <f>+DL6-SUM(DL7:DL10)</f>
        <v>#N/A</v>
      </c>
      <c r="DM11" s="120">
        <f>+DM6-SUM(DM7:DM10)</f>
        <v>93964</v>
      </c>
      <c r="DN11" s="120">
        <f>+DN6-SUM(DN7:DN10)</f>
        <v>79883</v>
      </c>
      <c r="DO11" s="118">
        <f>+DO6-SUM(DO7:DO10)</f>
        <v>54332</v>
      </c>
      <c r="DP11" s="378">
        <f t="shared" si="12"/>
        <v>0</v>
      </c>
      <c r="DQ11" s="378">
        <f t="shared" si="13"/>
        <v>0</v>
      </c>
      <c r="DR11" s="522">
        <f t="shared" si="40"/>
        <v>0.26226138821348455</v>
      </c>
      <c r="DS11" s="524">
        <f t="shared" si="41"/>
        <v>0.47027534418022521</v>
      </c>
    </row>
    <row r="12" spans="1:123">
      <c r="A12" s="20" t="s">
        <v>298</v>
      </c>
      <c r="B12" s="164" t="s">
        <v>65</v>
      </c>
      <c r="C12" s="164" t="s">
        <v>66</v>
      </c>
      <c r="D12" s="164" t="s">
        <v>733</v>
      </c>
      <c r="E12" s="164"/>
      <c r="F12" s="114"/>
      <c r="G12" s="116"/>
      <c r="H12" s="379" t="str">
        <f t="shared" si="14"/>
        <v/>
      </c>
      <c r="I12" s="116"/>
      <c r="J12" s="379" t="str">
        <f t="shared" si="15"/>
        <v/>
      </c>
      <c r="K12" s="116"/>
      <c r="L12" s="379" t="str">
        <f t="shared" si="16"/>
        <v/>
      </c>
      <c r="M12" s="116">
        <v>12722617</v>
      </c>
      <c r="N12" s="379" t="str">
        <f t="shared" si="17"/>
        <v>N/A</v>
      </c>
      <c r="P12" s="114">
        <v>12722617</v>
      </c>
      <c r="Q12" s="116">
        <v>12812545</v>
      </c>
      <c r="R12" s="379">
        <f t="shared" si="18"/>
        <v>7.068357084081045E-3</v>
      </c>
      <c r="S12" s="116">
        <v>12803876</v>
      </c>
      <c r="T12" s="379">
        <f t="shared" si="19"/>
        <v>6.3869721143063884E-3</v>
      </c>
      <c r="U12" s="116">
        <v>12614211</v>
      </c>
      <c r="V12" s="379">
        <f t="shared" si="20"/>
        <v>-8.5207312300605853E-3</v>
      </c>
      <c r="W12" s="116">
        <v>12758428</v>
      </c>
      <c r="X12" s="379">
        <f t="shared" si="21"/>
        <v>2.8147510846234791E-3</v>
      </c>
      <c r="Z12" s="114">
        <v>12758428</v>
      </c>
      <c r="AA12" s="116">
        <v>12857745</v>
      </c>
      <c r="AB12" s="379">
        <f t="shared" si="22"/>
        <v>7.7844229712311641E-3</v>
      </c>
      <c r="AC12" s="116">
        <v>12947810</v>
      </c>
      <c r="AD12" s="379">
        <f t="shared" si="23"/>
        <v>1.4843678233713353E-2</v>
      </c>
      <c r="AE12" s="116">
        <v>12925744</v>
      </c>
      <c r="AF12" s="379">
        <f t="shared" si="24"/>
        <v>1.3114154815938139E-2</v>
      </c>
      <c r="AG12" s="116">
        <v>14012838</v>
      </c>
      <c r="AH12" s="379">
        <f t="shared" si="25"/>
        <v>9.8320106520960016E-2</v>
      </c>
      <c r="AJ12" s="114">
        <v>14012838</v>
      </c>
      <c r="AK12" s="116">
        <v>12216717</v>
      </c>
      <c r="AL12" s="379">
        <f t="shared" si="26"/>
        <v>-0.12817681899983424</v>
      </c>
      <c r="AM12" s="116">
        <v>10841447</v>
      </c>
      <c r="AN12" s="379">
        <f t="shared" si="27"/>
        <v>-0.22632039277125737</v>
      </c>
      <c r="AO12" s="116">
        <v>10636571</v>
      </c>
      <c r="AP12" s="379">
        <f t="shared" si="28"/>
        <v>-0.24094098568755307</v>
      </c>
      <c r="AQ12" s="116">
        <v>13016897</v>
      </c>
      <c r="AR12" s="379">
        <f t="shared" si="29"/>
        <v>-7.1073468486540725E-2</v>
      </c>
      <c r="AS12" s="25"/>
      <c r="AT12" s="114">
        <v>13016897</v>
      </c>
      <c r="AU12" s="116">
        <v>12681393</v>
      </c>
      <c r="AV12" s="379">
        <f t="shared" si="30"/>
        <v>-2.5774499099132431E-2</v>
      </c>
      <c r="AW12" s="116">
        <v>12886667</v>
      </c>
      <c r="AX12" s="379">
        <f t="shared" si="31"/>
        <v>-1.0004688521388805E-2</v>
      </c>
      <c r="AY12" s="116">
        <v>8986539</v>
      </c>
      <c r="AZ12" s="379">
        <f t="shared" si="32"/>
        <v>-0.30962509728701082</v>
      </c>
      <c r="BA12" s="116">
        <v>9070747</v>
      </c>
      <c r="BB12" s="379">
        <f t="shared" si="33"/>
        <v>-0.30315596720170712</v>
      </c>
      <c r="BC12" s="25"/>
      <c r="BD12" s="114">
        <v>9070747</v>
      </c>
      <c r="BE12" s="116">
        <v>9321114</v>
      </c>
      <c r="BF12" s="379">
        <f t="shared" si="34"/>
        <v>2.7601585624645875E-2</v>
      </c>
      <c r="BG12" s="116">
        <v>10003384</v>
      </c>
      <c r="BH12" s="379">
        <f t="shared" si="34"/>
        <v>0.10281810307353956</v>
      </c>
      <c r="BI12" s="116">
        <v>9717196</v>
      </c>
      <c r="BJ12" s="379">
        <f t="shared" ref="BJ12" si="57">IFERROR(IF((ABS((BI12/$BD12)-1))&lt;100%,(BI12/$BD12)-1,"N/A"),"N/A")</f>
        <v>7.1267449086607648E-2</v>
      </c>
      <c r="BK12" s="116">
        <v>9158541</v>
      </c>
      <c r="BL12" s="379">
        <f t="shared" ref="BL12" si="58">IFERROR(IF((ABS((BK12/$BD12)-1))&lt;100%,(BK12/$BD12)-1,"N/A"),"N/A")</f>
        <v>9.6788059461916376E-3</v>
      </c>
      <c r="BN12" s="114">
        <v>9158541</v>
      </c>
      <c r="BO12" s="116">
        <v>9367581</v>
      </c>
      <c r="BP12" s="379">
        <f t="shared" si="37"/>
        <v>2.2824596188410373E-2</v>
      </c>
      <c r="BQ12" s="116">
        <v>9409239</v>
      </c>
      <c r="BR12" s="379">
        <f t="shared" si="37"/>
        <v>2.7373137271537118E-2</v>
      </c>
      <c r="BS12" s="116">
        <v>9507309</v>
      </c>
      <c r="BT12" s="379">
        <f t="shared" ref="BT12:BV12" si="59">IFERROR(IF((ABS((BS12/$BN12)-1))&lt;100%,(BS12/$BN12)-1,"N/A"),"N/A")</f>
        <v>3.8081174719859945E-2</v>
      </c>
      <c r="BU12" s="116">
        <v>9735996</v>
      </c>
      <c r="BV12" s="379">
        <f t="shared" si="59"/>
        <v>6.3050981591936894E-2</v>
      </c>
      <c r="BX12" s="114">
        <v>9735996</v>
      </c>
      <c r="BY12" s="116">
        <v>9838564</v>
      </c>
      <c r="BZ12" s="379">
        <f t="shared" si="0"/>
        <v>1.0534926267430578E-2</v>
      </c>
      <c r="CA12" s="116">
        <v>10123229</v>
      </c>
      <c r="CB12" s="379">
        <f t="shared" si="1"/>
        <v>3.9773331870719852E-2</v>
      </c>
      <c r="CC12" s="116">
        <v>10395250</v>
      </c>
      <c r="CD12" s="379">
        <f t="shared" si="2"/>
        <v>6.7713051648747635E-2</v>
      </c>
      <c r="CE12" s="116">
        <v>10328898</v>
      </c>
      <c r="CF12" s="379">
        <f t="shared" si="3"/>
        <v>6.089792970334007E-2</v>
      </c>
      <c r="CH12" s="116">
        <v>9565157</v>
      </c>
      <c r="CI12" s="116">
        <v>10100800</v>
      </c>
      <c r="CJ12" s="116">
        <v>10149702</v>
      </c>
      <c r="CK12" s="116">
        <v>10524385</v>
      </c>
      <c r="CL12" s="114">
        <v>10328898</v>
      </c>
      <c r="CM12" s="379">
        <f t="shared" si="4"/>
        <v>-7.3942157236909445E-2</v>
      </c>
      <c r="CN12" s="379">
        <f t="shared" si="5"/>
        <v>-2.2083478798996747E-2</v>
      </c>
      <c r="CO12" s="379">
        <f t="shared" si="6"/>
        <v>-1.7348995023476865E-2</v>
      </c>
      <c r="CP12" s="379">
        <f t="shared" si="7"/>
        <v>1.8926220396406235E-2</v>
      </c>
      <c r="CR12" s="116">
        <v>9932649</v>
      </c>
      <c r="CS12" s="116">
        <v>9962014</v>
      </c>
      <c r="CT12" s="116">
        <v>10126103</v>
      </c>
      <c r="CU12" s="116">
        <v>9986666</v>
      </c>
      <c r="CV12" s="114">
        <v>9565157</v>
      </c>
      <c r="CW12" s="379">
        <f t="shared" si="39"/>
        <v>3.8419860750848134E-2</v>
      </c>
      <c r="CX12" s="379">
        <f t="shared" si="39"/>
        <v>4.1489857406417974E-2</v>
      </c>
      <c r="CY12" s="379">
        <f t="shared" si="39"/>
        <v>5.8644724806921511E-2</v>
      </c>
      <c r="CZ12" s="379">
        <f t="shared" si="39"/>
        <v>4.4067128223823193E-2</v>
      </c>
      <c r="DB12" s="116">
        <v>10064594</v>
      </c>
      <c r="DC12" s="116">
        <v>10102187</v>
      </c>
      <c r="DD12" s="116">
        <v>9924002</v>
      </c>
      <c r="DE12" s="116">
        <v>9946585</v>
      </c>
      <c r="DF12" s="114">
        <v>9932649</v>
      </c>
      <c r="DG12" s="379">
        <f t="shared" si="8"/>
        <v>1.32839688586599E-2</v>
      </c>
      <c r="DH12" s="379">
        <f t="shared" si="9"/>
        <v>1.7068759804157008E-2</v>
      </c>
      <c r="DI12" s="379">
        <f t="shared" si="10"/>
        <v>-8.7056333109125639E-4</v>
      </c>
      <c r="DJ12" s="379">
        <f t="shared" si="11"/>
        <v>1.4030496798991265E-3</v>
      </c>
      <c r="DK12" s="116" t="e">
        <v>#N/A</v>
      </c>
      <c r="DL12" s="116" t="e">
        <v>#N/A</v>
      </c>
      <c r="DM12" s="116">
        <v>9856483</v>
      </c>
      <c r="DN12" s="116">
        <v>10077106</v>
      </c>
      <c r="DO12" s="114">
        <v>10064594</v>
      </c>
      <c r="DP12" s="379">
        <f t="shared" si="12"/>
        <v>0</v>
      </c>
      <c r="DQ12" s="379">
        <f t="shared" si="13"/>
        <v>0</v>
      </c>
      <c r="DR12" s="523">
        <f t="shared" si="40"/>
        <v>-7.6682464063715372E-3</v>
      </c>
      <c r="DS12" s="530">
        <f t="shared" si="41"/>
        <v>1.2431698685511083E-3</v>
      </c>
    </row>
    <row r="13" spans="1:123">
      <c r="A13" s="20" t="s">
        <v>67</v>
      </c>
      <c r="B13" s="43" t="s">
        <v>67</v>
      </c>
      <c r="C13" s="43" t="s">
        <v>68</v>
      </c>
      <c r="D13" s="43" t="s">
        <v>734</v>
      </c>
      <c r="E13" s="43"/>
      <c r="F13" s="118"/>
      <c r="G13" s="120"/>
      <c r="H13" s="378" t="str">
        <f t="shared" si="14"/>
        <v/>
      </c>
      <c r="I13" s="120"/>
      <c r="J13" s="378" t="str">
        <f t="shared" si="15"/>
        <v/>
      </c>
      <c r="K13" s="120"/>
      <c r="L13" s="378" t="str">
        <f t="shared" si="16"/>
        <v/>
      </c>
      <c r="M13" s="120">
        <v>1453077</v>
      </c>
      <c r="N13" s="378" t="str">
        <f t="shared" si="17"/>
        <v>N/A</v>
      </c>
      <c r="P13" s="118">
        <v>1453077</v>
      </c>
      <c r="Q13" s="120">
        <v>1453077</v>
      </c>
      <c r="R13" s="378">
        <f t="shared" si="18"/>
        <v>0</v>
      </c>
      <c r="S13" s="120">
        <v>1453077</v>
      </c>
      <c r="T13" s="378">
        <f t="shared" si="19"/>
        <v>0</v>
      </c>
      <c r="U13" s="120">
        <v>1453077</v>
      </c>
      <c r="V13" s="378">
        <f t="shared" si="20"/>
        <v>0</v>
      </c>
      <c r="W13" s="120">
        <v>1453077</v>
      </c>
      <c r="X13" s="378">
        <f t="shared" si="21"/>
        <v>0</v>
      </c>
      <c r="Z13" s="118">
        <v>1453077</v>
      </c>
      <c r="AA13" s="120">
        <v>1453077</v>
      </c>
      <c r="AB13" s="378">
        <f t="shared" si="22"/>
        <v>0</v>
      </c>
      <c r="AC13" s="120">
        <v>1453077</v>
      </c>
      <c r="AD13" s="378">
        <f t="shared" si="23"/>
        <v>0</v>
      </c>
      <c r="AE13" s="120">
        <v>1453077</v>
      </c>
      <c r="AF13" s="378">
        <f t="shared" si="24"/>
        <v>0</v>
      </c>
      <c r="AG13" s="120">
        <v>1453077</v>
      </c>
      <c r="AH13" s="378">
        <f t="shared" si="25"/>
        <v>0</v>
      </c>
      <c r="AJ13" s="118">
        <v>1453077</v>
      </c>
      <c r="AK13" s="120">
        <v>1453077</v>
      </c>
      <c r="AL13" s="378">
        <f t="shared" si="26"/>
        <v>0</v>
      </c>
      <c r="AM13" s="120">
        <v>1453077</v>
      </c>
      <c r="AN13" s="378">
        <f t="shared" si="27"/>
        <v>0</v>
      </c>
      <c r="AO13" s="120">
        <v>1453077</v>
      </c>
      <c r="AP13" s="378">
        <f t="shared" si="28"/>
        <v>0</v>
      </c>
      <c r="AQ13" s="120">
        <v>1453077</v>
      </c>
      <c r="AR13" s="378">
        <f t="shared" si="29"/>
        <v>0</v>
      </c>
      <c r="AS13" s="25"/>
      <c r="AT13" s="118">
        <v>1453077</v>
      </c>
      <c r="AU13" s="120">
        <v>1453077</v>
      </c>
      <c r="AV13" s="378">
        <f t="shared" si="30"/>
        <v>0</v>
      </c>
      <c r="AW13" s="120">
        <v>1453077</v>
      </c>
      <c r="AX13" s="378">
        <f t="shared" si="31"/>
        <v>0</v>
      </c>
      <c r="AY13" s="120">
        <v>1453077</v>
      </c>
      <c r="AZ13" s="378">
        <f t="shared" si="32"/>
        <v>0</v>
      </c>
      <c r="BA13" s="120">
        <v>1453077</v>
      </c>
      <c r="BB13" s="378">
        <f t="shared" si="33"/>
        <v>0</v>
      </c>
      <c r="BC13" s="25"/>
      <c r="BD13" s="118">
        <v>1453077</v>
      </c>
      <c r="BE13" s="120">
        <v>1453077</v>
      </c>
      <c r="BF13" s="378">
        <f t="shared" si="34"/>
        <v>0</v>
      </c>
      <c r="BG13" s="120">
        <v>1453077</v>
      </c>
      <c r="BH13" s="378">
        <f t="shared" si="34"/>
        <v>0</v>
      </c>
      <c r="BI13" s="120">
        <v>1453077</v>
      </c>
      <c r="BJ13" s="378">
        <f t="shared" ref="BJ13" si="60">IFERROR(IF((ABS((BI13/$BD13)-1))&lt;100%,(BI13/$BD13)-1,"N/A"),"N/A")</f>
        <v>0</v>
      </c>
      <c r="BK13" s="120">
        <v>1453077</v>
      </c>
      <c r="BL13" s="378">
        <f t="shared" ref="BL13" si="61">IFERROR(IF((ABS((BK13/$BD13)-1))&lt;100%,(BK13/$BD13)-1,"N/A"),"N/A")</f>
        <v>0</v>
      </c>
      <c r="BN13" s="118">
        <v>1453077</v>
      </c>
      <c r="BO13" s="120">
        <v>1453077</v>
      </c>
      <c r="BP13" s="378">
        <f t="shared" si="37"/>
        <v>0</v>
      </c>
      <c r="BQ13" s="120">
        <v>1453077</v>
      </c>
      <c r="BR13" s="378">
        <f t="shared" si="37"/>
        <v>0</v>
      </c>
      <c r="BS13" s="120">
        <v>1453077</v>
      </c>
      <c r="BT13" s="378">
        <f t="shared" ref="BT13:BV13" si="62">IFERROR(IF((ABS((BS13/$BN13)-1))&lt;100%,(BS13/$BN13)-1,"N/A"),"N/A")</f>
        <v>0</v>
      </c>
      <c r="BU13" s="120">
        <v>1453077</v>
      </c>
      <c r="BV13" s="378">
        <f t="shared" si="62"/>
        <v>0</v>
      </c>
      <c r="BX13" s="118">
        <v>1453077</v>
      </c>
      <c r="BY13" s="120">
        <v>1453077</v>
      </c>
      <c r="BZ13" s="378">
        <f t="shared" si="0"/>
        <v>0</v>
      </c>
      <c r="CA13" s="120">
        <v>1453077</v>
      </c>
      <c r="CB13" s="378">
        <f t="shared" si="1"/>
        <v>0</v>
      </c>
      <c r="CC13" s="120">
        <v>1453077</v>
      </c>
      <c r="CD13" s="378">
        <f t="shared" si="2"/>
        <v>0</v>
      </c>
      <c r="CE13" s="120">
        <v>1453077</v>
      </c>
      <c r="CF13" s="378">
        <f t="shared" si="3"/>
        <v>0</v>
      </c>
      <c r="CH13" s="120">
        <v>1453077</v>
      </c>
      <c r="CI13" s="120">
        <v>1453077</v>
      </c>
      <c r="CJ13" s="120">
        <v>1453077</v>
      </c>
      <c r="CK13" s="120">
        <v>1453077</v>
      </c>
      <c r="CL13" s="118">
        <v>1453077</v>
      </c>
      <c r="CM13" s="378">
        <f t="shared" si="4"/>
        <v>0</v>
      </c>
      <c r="CN13" s="378">
        <f t="shared" si="5"/>
        <v>0</v>
      </c>
      <c r="CO13" s="378">
        <f t="shared" si="6"/>
        <v>0</v>
      </c>
      <c r="CP13" s="378">
        <f t="shared" si="7"/>
        <v>0</v>
      </c>
      <c r="CR13" s="120">
        <v>1453077</v>
      </c>
      <c r="CS13" s="120">
        <v>1453077</v>
      </c>
      <c r="CT13" s="120">
        <v>1453077</v>
      </c>
      <c r="CU13" s="120">
        <v>1453077</v>
      </c>
      <c r="CV13" s="118">
        <v>1453077</v>
      </c>
      <c r="CW13" s="378">
        <f t="shared" si="39"/>
        <v>0</v>
      </c>
      <c r="CX13" s="378">
        <f t="shared" si="39"/>
        <v>0</v>
      </c>
      <c r="CY13" s="378">
        <f t="shared" si="39"/>
        <v>0</v>
      </c>
      <c r="CZ13" s="378">
        <f t="shared" si="39"/>
        <v>0</v>
      </c>
      <c r="DB13" s="120">
        <v>1453077</v>
      </c>
      <c r="DC13" s="120">
        <v>1453077</v>
      </c>
      <c r="DD13" s="120">
        <v>1453077</v>
      </c>
      <c r="DE13" s="120">
        <v>1453077</v>
      </c>
      <c r="DF13" s="118">
        <v>1453077</v>
      </c>
      <c r="DG13" s="378">
        <f t="shared" si="8"/>
        <v>0</v>
      </c>
      <c r="DH13" s="378">
        <f t="shared" si="9"/>
        <v>0</v>
      </c>
      <c r="DI13" s="378">
        <f t="shared" si="10"/>
        <v>0</v>
      </c>
      <c r="DJ13" s="378">
        <f t="shared" si="11"/>
        <v>0</v>
      </c>
      <c r="DK13" s="120" t="e">
        <v>#N/A</v>
      </c>
      <c r="DL13" s="120" t="e">
        <v>#N/A</v>
      </c>
      <c r="DM13" s="120">
        <v>1453077</v>
      </c>
      <c r="DN13" s="120">
        <v>1453077</v>
      </c>
      <c r="DO13" s="118">
        <v>1453077</v>
      </c>
      <c r="DP13" s="378">
        <f t="shared" si="12"/>
        <v>0</v>
      </c>
      <c r="DQ13" s="378">
        <f t="shared" si="13"/>
        <v>0</v>
      </c>
      <c r="DR13" s="378">
        <f t="shared" si="40"/>
        <v>0</v>
      </c>
      <c r="DS13" s="527">
        <f t="shared" si="41"/>
        <v>0</v>
      </c>
    </row>
    <row r="14" spans="1:123">
      <c r="A14" s="20" t="s">
        <v>277</v>
      </c>
      <c r="B14" s="43" t="s">
        <v>71</v>
      </c>
      <c r="C14" s="43" t="s">
        <v>72</v>
      </c>
      <c r="D14" s="43" t="s">
        <v>735</v>
      </c>
      <c r="E14" s="43"/>
      <c r="F14" s="118"/>
      <c r="G14" s="120"/>
      <c r="H14" s="378" t="str">
        <f t="shared" si="14"/>
        <v/>
      </c>
      <c r="I14" s="120"/>
      <c r="J14" s="378" t="str">
        <f t="shared" si="15"/>
        <v/>
      </c>
      <c r="K14" s="120"/>
      <c r="L14" s="378" t="str">
        <f t="shared" si="16"/>
        <v/>
      </c>
      <c r="M14" s="120">
        <v>140115</v>
      </c>
      <c r="N14" s="378" t="str">
        <f t="shared" si="17"/>
        <v>N/A</v>
      </c>
      <c r="P14" s="118">
        <v>140115</v>
      </c>
      <c r="Q14" s="120">
        <v>141624</v>
      </c>
      <c r="R14" s="378">
        <f t="shared" si="18"/>
        <v>1.0769724868857633E-2</v>
      </c>
      <c r="S14" s="120">
        <v>153445</v>
      </c>
      <c r="T14" s="378">
        <f t="shared" si="19"/>
        <v>9.5136138172215778E-2</v>
      </c>
      <c r="U14" s="120">
        <v>165570</v>
      </c>
      <c r="V14" s="378">
        <f t="shared" si="20"/>
        <v>0.18167219783749067</v>
      </c>
      <c r="W14" s="120">
        <v>174413</v>
      </c>
      <c r="X14" s="378">
        <f t="shared" si="21"/>
        <v>0.2447846411875958</v>
      </c>
      <c r="Z14" s="118">
        <v>174413</v>
      </c>
      <c r="AA14" s="120">
        <v>169783</v>
      </c>
      <c r="AB14" s="378">
        <f t="shared" si="22"/>
        <v>-2.6546186350788092E-2</v>
      </c>
      <c r="AC14" s="120">
        <v>165809</v>
      </c>
      <c r="AD14" s="378">
        <f t="shared" si="23"/>
        <v>-4.9331185175417014E-2</v>
      </c>
      <c r="AE14" s="120">
        <v>163964</v>
      </c>
      <c r="AF14" s="378">
        <f t="shared" si="24"/>
        <v>-5.9909525092739613E-2</v>
      </c>
      <c r="AG14" s="120">
        <v>156209</v>
      </c>
      <c r="AH14" s="378">
        <f t="shared" si="25"/>
        <v>-0.10437295385091705</v>
      </c>
      <c r="AJ14" s="118">
        <v>156209</v>
      </c>
      <c r="AK14" s="120">
        <v>151968</v>
      </c>
      <c r="AL14" s="378">
        <f t="shared" si="26"/>
        <v>-2.7149524035106842E-2</v>
      </c>
      <c r="AM14" s="120">
        <v>147333</v>
      </c>
      <c r="AN14" s="378">
        <f t="shared" si="27"/>
        <v>-5.6821309911720852E-2</v>
      </c>
      <c r="AO14" s="120">
        <v>146385</v>
      </c>
      <c r="AP14" s="378">
        <f t="shared" si="28"/>
        <v>-6.2890102362859968E-2</v>
      </c>
      <c r="AQ14" s="120">
        <v>144245</v>
      </c>
      <c r="AR14" s="378">
        <f t="shared" si="29"/>
        <v>-7.6589697136528634E-2</v>
      </c>
      <c r="AS14" s="25"/>
      <c r="AT14" s="118">
        <v>144245</v>
      </c>
      <c r="AU14" s="120">
        <v>143997</v>
      </c>
      <c r="AV14" s="378">
        <f t="shared" si="30"/>
        <v>-1.7192970293598009E-3</v>
      </c>
      <c r="AW14" s="120">
        <v>148805</v>
      </c>
      <c r="AX14" s="378">
        <f t="shared" si="31"/>
        <v>3.1612880862421644E-2</v>
      </c>
      <c r="AY14" s="120">
        <v>152725</v>
      </c>
      <c r="AZ14" s="378">
        <f t="shared" si="32"/>
        <v>5.8788866165204956E-2</v>
      </c>
      <c r="BA14" s="120">
        <v>159225</v>
      </c>
      <c r="BB14" s="378">
        <f t="shared" si="33"/>
        <v>0.10385108669277954</v>
      </c>
      <c r="BC14" s="25"/>
      <c r="BD14" s="118">
        <v>159225</v>
      </c>
      <c r="BE14" s="120">
        <v>163486</v>
      </c>
      <c r="BF14" s="378">
        <f t="shared" si="34"/>
        <v>2.6760872978489614E-2</v>
      </c>
      <c r="BG14" s="120">
        <v>167090</v>
      </c>
      <c r="BH14" s="378">
        <f t="shared" si="34"/>
        <v>4.9395509499136514E-2</v>
      </c>
      <c r="BI14" s="120">
        <v>172532</v>
      </c>
      <c r="BJ14" s="378">
        <f t="shared" ref="BJ14" si="63">IFERROR(IF((ABS((BI14/$BD14)-1))&lt;100%,(BI14/$BD14)-1,"N/A"),"N/A")</f>
        <v>8.3573559428481659E-2</v>
      </c>
      <c r="BK14" s="120">
        <v>166511</v>
      </c>
      <c r="BL14" s="378">
        <f t="shared" ref="BL14" si="64">IFERROR(IF((ABS((BK14/$BD14)-1))&lt;100%,(BK14/$BD14)-1,"N/A"),"N/A")</f>
        <v>4.5759145862772854E-2</v>
      </c>
      <c r="BN14" s="118">
        <v>166511</v>
      </c>
      <c r="BO14" s="120">
        <v>171338</v>
      </c>
      <c r="BP14" s="378">
        <f t="shared" si="37"/>
        <v>2.8989075796794106E-2</v>
      </c>
      <c r="BQ14" s="120">
        <v>178391</v>
      </c>
      <c r="BR14" s="378">
        <f t="shared" si="37"/>
        <v>7.1346637759667431E-2</v>
      </c>
      <c r="BS14" s="120">
        <v>189489</v>
      </c>
      <c r="BT14" s="378">
        <f t="shared" ref="BT14:BV14" si="65">IFERROR(IF((ABS((BS14/$BN14)-1))&lt;100%,(BS14/$BN14)-1,"N/A"),"N/A")</f>
        <v>0.1379968890944141</v>
      </c>
      <c r="BU14" s="120">
        <v>191559</v>
      </c>
      <c r="BV14" s="378">
        <f t="shared" si="65"/>
        <v>0.15042850021920473</v>
      </c>
      <c r="BX14" s="118">
        <v>191559</v>
      </c>
      <c r="BY14" s="120">
        <v>188281</v>
      </c>
      <c r="BZ14" s="378">
        <f t="shared" si="0"/>
        <v>-1.7112221299965036E-2</v>
      </c>
      <c r="CA14" s="120">
        <v>188268</v>
      </c>
      <c r="CB14" s="378">
        <f t="shared" si="1"/>
        <v>-1.7180085508903264E-2</v>
      </c>
      <c r="CC14" s="120">
        <v>193932</v>
      </c>
      <c r="CD14" s="378">
        <f t="shared" si="2"/>
        <v>1.2387828293110692E-2</v>
      </c>
      <c r="CE14" s="120">
        <v>191204</v>
      </c>
      <c r="CF14" s="378">
        <f t="shared" si="3"/>
        <v>-1.8532149363903461E-3</v>
      </c>
      <c r="CH14" s="120">
        <v>190346</v>
      </c>
      <c r="CI14" s="120">
        <v>192322</v>
      </c>
      <c r="CJ14" s="120">
        <v>191617</v>
      </c>
      <c r="CK14" s="120">
        <v>192443</v>
      </c>
      <c r="CL14" s="118">
        <v>191204</v>
      </c>
      <c r="CM14" s="378">
        <f t="shared" si="4"/>
        <v>-4.487353821049811E-3</v>
      </c>
      <c r="CN14" s="378">
        <f t="shared" si="5"/>
        <v>5.8471580092467335E-3</v>
      </c>
      <c r="CO14" s="378">
        <f t="shared" si="6"/>
        <v>2.159996652789653E-3</v>
      </c>
      <c r="CP14" s="378">
        <f t="shared" si="7"/>
        <v>6.4799899583691811E-3</v>
      </c>
      <c r="CR14" s="120">
        <v>171861</v>
      </c>
      <c r="CS14" s="120">
        <v>178723</v>
      </c>
      <c r="CT14" s="120">
        <v>183235</v>
      </c>
      <c r="CU14" s="120">
        <v>186950</v>
      </c>
      <c r="CV14" s="118">
        <v>190346</v>
      </c>
      <c r="CW14" s="378">
        <f t="shared" si="39"/>
        <v>-9.7112626480199249E-2</v>
      </c>
      <c r="CX14" s="378">
        <f t="shared" si="39"/>
        <v>-6.1062486209324085E-2</v>
      </c>
      <c r="CY14" s="378">
        <f t="shared" si="39"/>
        <v>-3.735828438737876E-2</v>
      </c>
      <c r="CZ14" s="378">
        <f t="shared" si="39"/>
        <v>-1.7841194456410969E-2</v>
      </c>
      <c r="DB14" s="120">
        <v>159316</v>
      </c>
      <c r="DC14" s="120">
        <v>161231</v>
      </c>
      <c r="DD14" s="120">
        <v>162128</v>
      </c>
      <c r="DE14" s="120">
        <v>166030</v>
      </c>
      <c r="DF14" s="118">
        <v>171861</v>
      </c>
      <c r="DG14" s="378">
        <f t="shared" si="8"/>
        <v>-7.2995036686624659E-2</v>
      </c>
      <c r="DH14" s="378">
        <f t="shared" si="9"/>
        <v>-6.1852310879140671E-2</v>
      </c>
      <c r="DI14" s="378">
        <f t="shared" si="10"/>
        <v>-5.6632976649734323E-2</v>
      </c>
      <c r="DJ14" s="378">
        <f t="shared" si="11"/>
        <v>-3.3928581819028136E-2</v>
      </c>
      <c r="DK14" s="120" t="e">
        <v>#N/A</v>
      </c>
      <c r="DL14" s="120" t="e">
        <v>#N/A</v>
      </c>
      <c r="DM14" s="120">
        <v>182639</v>
      </c>
      <c r="DN14" s="120">
        <v>156133</v>
      </c>
      <c r="DO14" s="118">
        <v>159316</v>
      </c>
      <c r="DP14" s="378">
        <f t="shared" si="12"/>
        <v>0</v>
      </c>
      <c r="DQ14" s="378">
        <f t="shared" si="13"/>
        <v>0</v>
      </c>
      <c r="DR14" s="522">
        <f t="shared" si="40"/>
        <v>6.2713471933713905E-2</v>
      </c>
      <c r="DS14" s="528">
        <f t="shared" si="41"/>
        <v>-1.9979160912902638E-2</v>
      </c>
    </row>
    <row r="15" spans="1:123">
      <c r="A15" s="20" t="s">
        <v>278</v>
      </c>
      <c r="B15" s="43" t="s">
        <v>73</v>
      </c>
      <c r="C15" s="43" t="s">
        <v>74</v>
      </c>
      <c r="D15" s="43" t="s">
        <v>736</v>
      </c>
      <c r="E15" s="43"/>
      <c r="F15" s="118"/>
      <c r="G15" s="120"/>
      <c r="H15" s="378" t="str">
        <f t="shared" si="14"/>
        <v/>
      </c>
      <c r="I15" s="120"/>
      <c r="J15" s="378" t="str">
        <f t="shared" si="15"/>
        <v/>
      </c>
      <c r="K15" s="120"/>
      <c r="L15" s="378" t="str">
        <f t="shared" si="16"/>
        <v/>
      </c>
      <c r="M15" s="120">
        <v>2961052</v>
      </c>
      <c r="N15" s="378" t="str">
        <f t="shared" si="17"/>
        <v>N/A</v>
      </c>
      <c r="P15" s="118">
        <v>2961052</v>
      </c>
      <c r="Q15" s="120">
        <v>2950194</v>
      </c>
      <c r="R15" s="378">
        <f t="shared" si="18"/>
        <v>-3.6669399929484259E-3</v>
      </c>
      <c r="S15" s="120">
        <v>3008974</v>
      </c>
      <c r="T15" s="378">
        <f t="shared" si="19"/>
        <v>1.6184112943643081E-2</v>
      </c>
      <c r="U15" s="120">
        <v>2705064</v>
      </c>
      <c r="V15" s="378">
        <f t="shared" si="20"/>
        <v>-8.6451707028447955E-2</v>
      </c>
      <c r="W15" s="120">
        <v>2497016</v>
      </c>
      <c r="X15" s="378">
        <f t="shared" si="21"/>
        <v>-0.15671322219265316</v>
      </c>
      <c r="Z15" s="118">
        <v>2497016</v>
      </c>
      <c r="AA15" s="120">
        <v>2468519</v>
      </c>
      <c r="AB15" s="378">
        <f t="shared" si="22"/>
        <v>-1.1412421866740186E-2</v>
      </c>
      <c r="AC15" s="120">
        <v>2444465</v>
      </c>
      <c r="AD15" s="378">
        <f t="shared" si="23"/>
        <v>-2.1045519932591517E-2</v>
      </c>
      <c r="AE15" s="120">
        <v>2423585</v>
      </c>
      <c r="AF15" s="378">
        <f t="shared" si="24"/>
        <v>-2.9407500792946406E-2</v>
      </c>
      <c r="AG15" s="120">
        <v>2382494</v>
      </c>
      <c r="AH15" s="378">
        <f t="shared" si="25"/>
        <v>-4.5863542724596029E-2</v>
      </c>
      <c r="AJ15" s="118">
        <v>2382494</v>
      </c>
      <c r="AK15" s="120">
        <v>2353121</v>
      </c>
      <c r="AL15" s="378">
        <f t="shared" si="26"/>
        <v>-1.2328677427938972E-2</v>
      </c>
      <c r="AM15" s="120">
        <v>2064010</v>
      </c>
      <c r="AN15" s="378">
        <f t="shared" si="27"/>
        <v>-0.13367672699280675</v>
      </c>
      <c r="AO15" s="120">
        <v>2051956</v>
      </c>
      <c r="AP15" s="378">
        <f t="shared" si="28"/>
        <v>-0.13873613112981609</v>
      </c>
      <c r="AQ15" s="120">
        <v>2055879</v>
      </c>
      <c r="AR15" s="378">
        <f t="shared" si="29"/>
        <v>-0.13708953726641071</v>
      </c>
      <c r="AS15" s="25"/>
      <c r="AT15" s="118">
        <v>2055879</v>
      </c>
      <c r="AU15" s="120">
        <v>2044919</v>
      </c>
      <c r="AV15" s="378">
        <f t="shared" si="30"/>
        <v>-5.3310530434913517E-3</v>
      </c>
      <c r="AW15" s="120">
        <v>2037284</v>
      </c>
      <c r="AX15" s="378">
        <f t="shared" si="31"/>
        <v>-9.0447930058140669E-3</v>
      </c>
      <c r="AY15" s="120">
        <v>2046457</v>
      </c>
      <c r="AZ15" s="378">
        <f t="shared" si="32"/>
        <v>-4.5829545415854156E-3</v>
      </c>
      <c r="BA15" s="120">
        <v>2027180</v>
      </c>
      <c r="BB15" s="378">
        <f t="shared" si="33"/>
        <v>-1.3959479132769959E-2</v>
      </c>
      <c r="BC15" s="25"/>
      <c r="BD15" s="118">
        <v>2027180</v>
      </c>
      <c r="BE15" s="120">
        <v>1994391</v>
      </c>
      <c r="BF15" s="378">
        <f t="shared" si="34"/>
        <v>-1.6174686017028539E-2</v>
      </c>
      <c r="BG15" s="120">
        <v>1972642</v>
      </c>
      <c r="BH15" s="378">
        <f t="shared" si="34"/>
        <v>-2.6903383024694416E-2</v>
      </c>
      <c r="BI15" s="120">
        <v>1951067</v>
      </c>
      <c r="BJ15" s="378">
        <f t="shared" ref="BJ15" si="66">IFERROR(IF((ABS((BI15/$BD15)-1))&lt;100%,(BI15/$BD15)-1,"N/A"),"N/A")</f>
        <v>-3.7546246509930103E-2</v>
      </c>
      <c r="BK15" s="120">
        <v>1909426</v>
      </c>
      <c r="BL15" s="378">
        <f t="shared" ref="BL15" si="67">IFERROR(IF((ABS((BK15/$BD15)-1))&lt;100%,(BK15/$BD15)-1,"N/A"),"N/A")</f>
        <v>-5.808758965656724E-2</v>
      </c>
      <c r="BN15" s="118">
        <v>1909426</v>
      </c>
      <c r="BO15" s="120">
        <v>1958278</v>
      </c>
      <c r="BP15" s="378">
        <f t="shared" si="37"/>
        <v>2.5584652141533715E-2</v>
      </c>
      <c r="BQ15" s="120">
        <v>1945964</v>
      </c>
      <c r="BR15" s="378">
        <f t="shared" si="37"/>
        <v>1.913559362866124E-2</v>
      </c>
      <c r="BS15" s="120">
        <v>1949620</v>
      </c>
      <c r="BT15" s="378">
        <f t="shared" ref="BT15:BV15" si="68">IFERROR(IF((ABS((BS15/$BN15)-1))&lt;100%,(BS15/$BN15)-1,"N/A"),"N/A")</f>
        <v>2.1050305170244865E-2</v>
      </c>
      <c r="BU15" s="120">
        <v>1984771</v>
      </c>
      <c r="BV15" s="378">
        <f t="shared" si="68"/>
        <v>3.9459502489229692E-2</v>
      </c>
      <c r="BX15" s="118">
        <v>1984771</v>
      </c>
      <c r="BY15" s="120">
        <v>1953892</v>
      </c>
      <c r="BZ15" s="378">
        <f t="shared" si="0"/>
        <v>-1.555796613312066E-2</v>
      </c>
      <c r="CA15" s="120">
        <v>1946750</v>
      </c>
      <c r="CB15" s="378">
        <f t="shared" si="1"/>
        <v>-1.9156366150049564E-2</v>
      </c>
      <c r="CC15" s="120">
        <v>2003753</v>
      </c>
      <c r="CD15" s="378">
        <f t="shared" si="2"/>
        <v>9.5638237358364186E-3</v>
      </c>
      <c r="CE15" s="120">
        <v>2059079</v>
      </c>
      <c r="CF15" s="378">
        <f t="shared" si="3"/>
        <v>3.7439079873698322E-2</v>
      </c>
      <c r="CH15" s="120">
        <v>1993592</v>
      </c>
      <c r="CI15" s="120">
        <v>2021058</v>
      </c>
      <c r="CJ15" s="120">
        <v>2021427</v>
      </c>
      <c r="CK15" s="120">
        <v>2044075</v>
      </c>
      <c r="CL15" s="118">
        <v>2059079</v>
      </c>
      <c r="CM15" s="378">
        <f t="shared" si="4"/>
        <v>-3.1804025003411729E-2</v>
      </c>
      <c r="CN15" s="378">
        <f t="shared" si="5"/>
        <v>-1.8465051608024807E-2</v>
      </c>
      <c r="CO15" s="378">
        <f t="shared" si="6"/>
        <v>-1.8285845273542156E-2</v>
      </c>
      <c r="CP15" s="378">
        <f t="shared" si="7"/>
        <v>-7.2867529609111914E-3</v>
      </c>
      <c r="CR15" s="120">
        <v>1861804</v>
      </c>
      <c r="CS15" s="120">
        <v>1883874</v>
      </c>
      <c r="CT15" s="120">
        <v>1917710</v>
      </c>
      <c r="CU15" s="120">
        <v>1947879</v>
      </c>
      <c r="CV15" s="118">
        <v>1993592</v>
      </c>
      <c r="CW15" s="378">
        <f t="shared" si="39"/>
        <v>-6.6105802992788898E-2</v>
      </c>
      <c r="CX15" s="378">
        <f t="shared" si="39"/>
        <v>-5.5035333207597126E-2</v>
      </c>
      <c r="CY15" s="378">
        <f t="shared" si="39"/>
        <v>-3.8062953703666524E-2</v>
      </c>
      <c r="CZ15" s="378">
        <f t="shared" si="39"/>
        <v>-2.2929967616242442E-2</v>
      </c>
      <c r="DB15" s="120">
        <v>1777677</v>
      </c>
      <c r="DC15" s="120">
        <v>1768672</v>
      </c>
      <c r="DD15" s="120">
        <v>1785916</v>
      </c>
      <c r="DE15" s="120">
        <v>1823126</v>
      </c>
      <c r="DF15" s="118">
        <v>1861804</v>
      </c>
      <c r="DG15" s="378">
        <f t="shared" si="8"/>
        <v>-4.5185744578913778E-2</v>
      </c>
      <c r="DH15" s="378">
        <f t="shared" si="9"/>
        <v>-5.0022451342891072E-2</v>
      </c>
      <c r="DI15" s="378">
        <f t="shared" si="10"/>
        <v>-4.0760466730117684E-2</v>
      </c>
      <c r="DJ15" s="378">
        <f t="shared" si="11"/>
        <v>-2.0774474649318586E-2</v>
      </c>
      <c r="DK15" s="120" t="e">
        <v>#N/A</v>
      </c>
      <c r="DL15" s="120" t="e">
        <v>#N/A</v>
      </c>
      <c r="DM15" s="120">
        <v>1747761</v>
      </c>
      <c r="DN15" s="120">
        <v>1754458</v>
      </c>
      <c r="DO15" s="118">
        <v>1777677</v>
      </c>
      <c r="DP15" s="378">
        <f t="shared" si="12"/>
        <v>0</v>
      </c>
      <c r="DQ15" s="378">
        <f t="shared" si="13"/>
        <v>0</v>
      </c>
      <c r="DR15" s="522">
        <f t="shared" si="40"/>
        <v>-6.1254031036564571E-2</v>
      </c>
      <c r="DS15" s="528">
        <f t="shared" si="41"/>
        <v>-1.3061427919695223E-2</v>
      </c>
    </row>
    <row r="16" spans="1:123">
      <c r="A16" s="20" t="s">
        <v>279</v>
      </c>
      <c r="B16" s="43" t="s">
        <v>76</v>
      </c>
      <c r="C16" s="43" t="s">
        <v>212</v>
      </c>
      <c r="D16" s="43" t="s">
        <v>737</v>
      </c>
      <c r="E16" s="43"/>
      <c r="F16" s="118"/>
      <c r="G16" s="120"/>
      <c r="H16" s="378" t="str">
        <f t="shared" si="14"/>
        <v/>
      </c>
      <c r="I16" s="120"/>
      <c r="J16" s="378" t="str">
        <f t="shared" si="15"/>
        <v/>
      </c>
      <c r="K16" s="120"/>
      <c r="L16" s="378" t="str">
        <f t="shared" si="16"/>
        <v/>
      </c>
      <c r="M16" s="120">
        <v>96442</v>
      </c>
      <c r="N16" s="378" t="str">
        <f t="shared" si="17"/>
        <v>N/A</v>
      </c>
      <c r="P16" s="118">
        <v>96442</v>
      </c>
      <c r="Q16" s="120">
        <v>148279</v>
      </c>
      <c r="R16" s="378">
        <f t="shared" si="18"/>
        <v>0.5374940378673192</v>
      </c>
      <c r="S16" s="120">
        <v>147769</v>
      </c>
      <c r="T16" s="378">
        <f t="shared" si="19"/>
        <v>0.53220588540262548</v>
      </c>
      <c r="U16" s="120">
        <v>103332</v>
      </c>
      <c r="V16" s="378">
        <f t="shared" si="20"/>
        <v>7.1441902905373222E-2</v>
      </c>
      <c r="W16" s="120">
        <v>312047</v>
      </c>
      <c r="X16" s="378" t="str">
        <f t="shared" si="21"/>
        <v>N/A</v>
      </c>
      <c r="Z16" s="118">
        <v>312047</v>
      </c>
      <c r="AA16" s="120">
        <v>379389</v>
      </c>
      <c r="AB16" s="378">
        <f t="shared" si="22"/>
        <v>0.21580723416664793</v>
      </c>
      <c r="AC16" s="120">
        <v>418939</v>
      </c>
      <c r="AD16" s="378">
        <f t="shared" si="23"/>
        <v>0.34255096187433298</v>
      </c>
      <c r="AE16" s="120">
        <v>453296</v>
      </c>
      <c r="AF16" s="378">
        <f t="shared" si="24"/>
        <v>0.45265296573913538</v>
      </c>
      <c r="AG16" s="120">
        <v>339704</v>
      </c>
      <c r="AH16" s="378">
        <f t="shared" si="25"/>
        <v>8.8630879322666223E-2</v>
      </c>
      <c r="AJ16" s="118">
        <v>339704</v>
      </c>
      <c r="AK16" s="120">
        <v>334532</v>
      </c>
      <c r="AL16" s="378">
        <f t="shared" si="26"/>
        <v>-1.5225019428679043E-2</v>
      </c>
      <c r="AM16" s="120">
        <v>209132</v>
      </c>
      <c r="AN16" s="378">
        <f t="shared" si="27"/>
        <v>-0.38436992204978448</v>
      </c>
      <c r="AO16" s="120">
        <v>202450</v>
      </c>
      <c r="AP16" s="378">
        <f t="shared" si="28"/>
        <v>-0.4040399877540447</v>
      </c>
      <c r="AQ16" s="120">
        <v>97680</v>
      </c>
      <c r="AR16" s="378">
        <f t="shared" si="29"/>
        <v>-0.71245554953724421</v>
      </c>
      <c r="AS16" s="25"/>
      <c r="AT16" s="118">
        <v>97680</v>
      </c>
      <c r="AU16" s="120">
        <v>98847</v>
      </c>
      <c r="AV16" s="378">
        <f t="shared" si="30"/>
        <v>1.1947174447174413E-2</v>
      </c>
      <c r="AW16" s="120">
        <v>89482</v>
      </c>
      <c r="AX16" s="378">
        <f t="shared" si="31"/>
        <v>-8.3927108927108973E-2</v>
      </c>
      <c r="AY16" s="120">
        <v>89442</v>
      </c>
      <c r="AZ16" s="378">
        <f t="shared" si="32"/>
        <v>-8.4336609336609358E-2</v>
      </c>
      <c r="BA16" s="120">
        <v>91889</v>
      </c>
      <c r="BB16" s="378">
        <f t="shared" si="33"/>
        <v>-5.9285421785421732E-2</v>
      </c>
      <c r="BC16" s="25"/>
      <c r="BD16" s="118">
        <v>91889</v>
      </c>
      <c r="BE16" s="120">
        <v>91878</v>
      </c>
      <c r="BF16" s="378">
        <f t="shared" si="34"/>
        <v>-1.1970964968599507E-4</v>
      </c>
      <c r="BG16" s="120">
        <v>89959</v>
      </c>
      <c r="BH16" s="378">
        <f t="shared" si="34"/>
        <v>-2.1003602172185998E-2</v>
      </c>
      <c r="BI16" s="120">
        <v>89957</v>
      </c>
      <c r="BJ16" s="378">
        <f t="shared" ref="BJ16" si="69">IFERROR(IF((ABS((BI16/$BD16)-1))&lt;100%,(BI16/$BD16)-1,"N/A"),"N/A")</f>
        <v>-2.1025367563037967E-2</v>
      </c>
      <c r="BK16" s="120">
        <v>89246</v>
      </c>
      <c r="BL16" s="378">
        <f t="shared" ref="BL16" si="70">IFERROR(IF((ABS((BK16/$BD16)-1))&lt;100%,(BK16/$BD16)-1,"N/A"),"N/A")</f>
        <v>-2.8762964010926262E-2</v>
      </c>
      <c r="BN16" s="118">
        <v>89246</v>
      </c>
      <c r="BO16" s="120">
        <v>89223</v>
      </c>
      <c r="BP16" s="378">
        <f t="shared" si="37"/>
        <v>-2.577146314680645E-4</v>
      </c>
      <c r="BQ16" s="120">
        <v>88742</v>
      </c>
      <c r="BR16" s="378">
        <f t="shared" si="37"/>
        <v>-5.6473119243439784E-3</v>
      </c>
      <c r="BS16" s="120">
        <v>79424</v>
      </c>
      <c r="BT16" s="378">
        <f t="shared" ref="BT16:BV16" si="71">IFERROR(IF((ABS((BS16/$BN16)-1))&lt;100%,(BS16/$BN16)-1,"N/A"),"N/A")</f>
        <v>-0.11005535262084576</v>
      </c>
      <c r="BU16" s="120">
        <v>78586</v>
      </c>
      <c r="BV16" s="378">
        <f t="shared" si="71"/>
        <v>-0.11944512919346528</v>
      </c>
      <c r="BX16" s="118">
        <v>78586</v>
      </c>
      <c r="BY16" s="120">
        <v>78405</v>
      </c>
      <c r="BZ16" s="378">
        <f t="shared" si="0"/>
        <v>-2.3032092230168555E-3</v>
      </c>
      <c r="CA16" s="120">
        <v>81473</v>
      </c>
      <c r="CB16" s="378">
        <f t="shared" si="1"/>
        <v>3.6736823352760073E-2</v>
      </c>
      <c r="CC16" s="120">
        <v>80565</v>
      </c>
      <c r="CD16" s="378">
        <f t="shared" si="2"/>
        <v>2.5182602499172813E-2</v>
      </c>
      <c r="CE16" s="120">
        <v>83420</v>
      </c>
      <c r="CF16" s="378">
        <f t="shared" si="3"/>
        <v>6.1512228641233735E-2</v>
      </c>
      <c r="CH16" s="120">
        <v>65328</v>
      </c>
      <c r="CI16" s="120">
        <v>82771</v>
      </c>
      <c r="CJ16" s="120">
        <v>82987</v>
      </c>
      <c r="CK16" s="120">
        <v>83203</v>
      </c>
      <c r="CL16" s="118">
        <v>83420</v>
      </c>
      <c r="CM16" s="378">
        <f t="shared" si="4"/>
        <v>-0.21687844641572762</v>
      </c>
      <c r="CN16" s="378">
        <f t="shared" si="5"/>
        <v>-7.7799088947494432E-3</v>
      </c>
      <c r="CO16" s="378">
        <f t="shared" si="6"/>
        <v>-5.1906017741548682E-3</v>
      </c>
      <c r="CP16" s="378">
        <f t="shared" si="7"/>
        <v>-2.6012946535602932E-3</v>
      </c>
      <c r="CR16" s="120">
        <v>64177</v>
      </c>
      <c r="CS16" s="120">
        <v>64679</v>
      </c>
      <c r="CT16" s="120">
        <v>64894</v>
      </c>
      <c r="CU16" s="120">
        <v>65111</v>
      </c>
      <c r="CV16" s="118">
        <v>65328</v>
      </c>
      <c r="CW16" s="378">
        <f t="shared" si="39"/>
        <v>-1.76187852069557E-2</v>
      </c>
      <c r="CX16" s="378">
        <f t="shared" si="39"/>
        <v>-9.9344844477100569E-3</v>
      </c>
      <c r="CY16" s="378">
        <f t="shared" si="39"/>
        <v>-6.6433994611805325E-3</v>
      </c>
      <c r="CZ16" s="378">
        <f t="shared" si="39"/>
        <v>-3.3216997305902662E-3</v>
      </c>
      <c r="DB16" s="120">
        <v>63312</v>
      </c>
      <c r="DC16" s="120">
        <v>63528</v>
      </c>
      <c r="DD16" s="120">
        <v>63744</v>
      </c>
      <c r="DE16" s="120">
        <v>63960</v>
      </c>
      <c r="DF16" s="118">
        <v>64177</v>
      </c>
      <c r="DG16" s="378">
        <f t="shared" si="8"/>
        <v>-1.3478348941209473E-2</v>
      </c>
      <c r="DH16" s="378">
        <f t="shared" si="9"/>
        <v>-1.0112657182479667E-2</v>
      </c>
      <c r="DI16" s="378">
        <f t="shared" si="10"/>
        <v>-6.7469654237499732E-3</v>
      </c>
      <c r="DJ16" s="378">
        <f t="shared" si="11"/>
        <v>-3.381273665020168E-3</v>
      </c>
      <c r="DK16" s="120" t="e">
        <v>#N/A</v>
      </c>
      <c r="DL16" s="120" t="e">
        <v>#N/A</v>
      </c>
      <c r="DM16" s="120">
        <v>63122</v>
      </c>
      <c r="DN16" s="120">
        <v>63095</v>
      </c>
      <c r="DO16" s="118">
        <v>63312</v>
      </c>
      <c r="DP16" s="378">
        <f t="shared" si="12"/>
        <v>0</v>
      </c>
      <c r="DQ16" s="378">
        <f t="shared" si="13"/>
        <v>0</v>
      </c>
      <c r="DR16" s="522">
        <f t="shared" si="40"/>
        <v>-1.6438911136388401E-2</v>
      </c>
      <c r="DS16" s="528">
        <f t="shared" si="41"/>
        <v>-3.4274703057871614E-3</v>
      </c>
    </row>
    <row r="17" spans="1:123">
      <c r="A17" s="20" t="s">
        <v>280</v>
      </c>
      <c r="B17" s="43" t="s">
        <v>79</v>
      </c>
      <c r="C17" s="43" t="s">
        <v>80</v>
      </c>
      <c r="D17" s="43" t="s">
        <v>738</v>
      </c>
      <c r="E17" s="43"/>
      <c r="F17" s="118"/>
      <c r="G17" s="120"/>
      <c r="H17" s="378" t="str">
        <f t="shared" si="14"/>
        <v/>
      </c>
      <c r="I17" s="120"/>
      <c r="J17" s="378" t="str">
        <f t="shared" si="15"/>
        <v/>
      </c>
      <c r="K17" s="120"/>
      <c r="L17" s="378" t="str">
        <f t="shared" si="16"/>
        <v/>
      </c>
      <c r="M17" s="120">
        <v>0</v>
      </c>
      <c r="N17" s="378" t="str">
        <f t="shared" si="17"/>
        <v>N/A</v>
      </c>
      <c r="P17" s="118">
        <v>0</v>
      </c>
      <c r="Q17" s="120">
        <v>0</v>
      </c>
      <c r="R17" s="378" t="str">
        <f t="shared" si="18"/>
        <v>N/A</v>
      </c>
      <c r="S17" s="120">
        <v>0</v>
      </c>
      <c r="T17" s="378" t="str">
        <f t="shared" si="19"/>
        <v>N/A</v>
      </c>
      <c r="U17" s="120">
        <v>0</v>
      </c>
      <c r="V17" s="378" t="str">
        <f t="shared" si="20"/>
        <v>N/A</v>
      </c>
      <c r="W17" s="120">
        <v>0</v>
      </c>
      <c r="X17" s="378" t="str">
        <f t="shared" si="21"/>
        <v>N/A</v>
      </c>
      <c r="Z17" s="118">
        <v>0</v>
      </c>
      <c r="AA17" s="120">
        <v>0</v>
      </c>
      <c r="AB17" s="378" t="str">
        <f t="shared" si="22"/>
        <v>N/A</v>
      </c>
      <c r="AC17" s="120">
        <v>0</v>
      </c>
      <c r="AD17" s="378" t="str">
        <f t="shared" si="23"/>
        <v>N/A</v>
      </c>
      <c r="AE17" s="120">
        <v>0</v>
      </c>
      <c r="AF17" s="378" t="str">
        <f t="shared" si="24"/>
        <v>N/A</v>
      </c>
      <c r="AG17" s="120">
        <v>1385110</v>
      </c>
      <c r="AH17" s="378" t="str">
        <f t="shared" si="25"/>
        <v>N/A</v>
      </c>
      <c r="AJ17" s="118">
        <v>1385110</v>
      </c>
      <c r="AK17" s="120">
        <v>0</v>
      </c>
      <c r="AL17" s="378" t="str">
        <f t="shared" si="26"/>
        <v>N/A</v>
      </c>
      <c r="AM17" s="120">
        <v>0</v>
      </c>
      <c r="AN17" s="378" t="str">
        <f t="shared" si="27"/>
        <v>N/A</v>
      </c>
      <c r="AO17" s="120">
        <v>0</v>
      </c>
      <c r="AP17" s="378" t="str">
        <f t="shared" si="28"/>
        <v>N/A</v>
      </c>
      <c r="AQ17" s="120">
        <v>1299546</v>
      </c>
      <c r="AR17" s="378">
        <f t="shared" si="29"/>
        <v>-6.1774155121253949E-2</v>
      </c>
      <c r="AS17" s="25"/>
      <c r="AT17" s="118">
        <v>1299546</v>
      </c>
      <c r="AU17" s="120">
        <v>1319305</v>
      </c>
      <c r="AV17" s="378">
        <f t="shared" si="30"/>
        <v>1.5204540662662192E-2</v>
      </c>
      <c r="AW17" s="120">
        <v>1284592</v>
      </c>
      <c r="AX17" s="378">
        <f t="shared" si="31"/>
        <v>-1.1507095554909141E-2</v>
      </c>
      <c r="AY17" s="120">
        <v>1260351</v>
      </c>
      <c r="AZ17" s="378">
        <f t="shared" si="32"/>
        <v>-3.0160532986135191E-2</v>
      </c>
      <c r="BA17" s="120">
        <v>1411410</v>
      </c>
      <c r="BB17" s="378">
        <f t="shared" si="33"/>
        <v>8.6079292306697974E-2</v>
      </c>
      <c r="BC17" s="25"/>
      <c r="BD17" s="118">
        <v>1411410</v>
      </c>
      <c r="BE17" s="120">
        <v>1427553</v>
      </c>
      <c r="BF17" s="378">
        <f t="shared" si="34"/>
        <v>1.1437498671541313E-2</v>
      </c>
      <c r="BG17" s="120">
        <v>2266267</v>
      </c>
      <c r="BH17" s="378">
        <f t="shared" si="34"/>
        <v>0.60567588439928866</v>
      </c>
      <c r="BI17" s="120">
        <v>1838344</v>
      </c>
      <c r="BJ17" s="378">
        <f t="shared" ref="BJ17" si="72">IFERROR(IF((ABS((BI17/$BD17)-1))&lt;100%,(BI17/$BD17)-1,"N/A"),"N/A")</f>
        <v>0.30248758333864711</v>
      </c>
      <c r="BK17" s="120">
        <v>1570161</v>
      </c>
      <c r="BL17" s="378">
        <f t="shared" ref="BL17" si="73">IFERROR(IF((ABS((BK17/$BD17)-1))&lt;100%,(BK17/$BD17)-1,"N/A"),"N/A")</f>
        <v>0.11247688481731033</v>
      </c>
      <c r="BN17" s="118">
        <v>1570161</v>
      </c>
      <c r="BO17" s="120">
        <v>1576030</v>
      </c>
      <c r="BP17" s="378">
        <f t="shared" si="37"/>
        <v>3.7378332540420889E-3</v>
      </c>
      <c r="BQ17" s="120">
        <v>1545909</v>
      </c>
      <c r="BR17" s="378">
        <f t="shared" si="37"/>
        <v>-1.5445549851257345E-2</v>
      </c>
      <c r="BS17" s="120">
        <v>1523664</v>
      </c>
      <c r="BT17" s="378">
        <f t="shared" ref="BT17:BV17" si="74">IFERROR(IF((ABS((BS17/$BN17)-1))&lt;100%,(BS17/$BN17)-1,"N/A"),"N/A")</f>
        <v>-2.9612886831350438E-2</v>
      </c>
      <c r="BU17" s="120">
        <v>1609599</v>
      </c>
      <c r="BV17" s="378">
        <f t="shared" si="74"/>
        <v>2.5117169513189985E-2</v>
      </c>
      <c r="BX17" s="118">
        <v>1609599</v>
      </c>
      <c r="BY17" s="120">
        <v>1698242</v>
      </c>
      <c r="BZ17" s="378">
        <f t="shared" si="0"/>
        <v>5.5071480536456496E-2</v>
      </c>
      <c r="CA17" s="120">
        <v>1636442</v>
      </c>
      <c r="CB17" s="378">
        <f t="shared" si="1"/>
        <v>1.6676824476158369E-2</v>
      </c>
      <c r="CC17" s="120">
        <v>1615906</v>
      </c>
      <c r="CD17" s="378">
        <f t="shared" si="2"/>
        <v>3.9183672455065377E-3</v>
      </c>
      <c r="CE17" s="120">
        <v>1587943</v>
      </c>
      <c r="CF17" s="378">
        <f t="shared" si="3"/>
        <v>-1.3454282712650811E-2</v>
      </c>
      <c r="CH17" s="120">
        <v>1556851</v>
      </c>
      <c r="CI17" s="120">
        <v>1587729</v>
      </c>
      <c r="CJ17" s="120">
        <v>1631148</v>
      </c>
      <c r="CK17" s="120">
        <v>1686931</v>
      </c>
      <c r="CL17" s="118">
        <v>1587943</v>
      </c>
      <c r="CM17" s="378">
        <f t="shared" si="4"/>
        <v>-1.9580047898444697E-2</v>
      </c>
      <c r="CN17" s="378">
        <f t="shared" si="5"/>
        <v>-1.3476554259184148E-4</v>
      </c>
      <c r="CO17" s="378">
        <f t="shared" si="6"/>
        <v>2.7208155456461602E-2</v>
      </c>
      <c r="CP17" s="378">
        <f t="shared" si="7"/>
        <v>6.2337250140590772E-2</v>
      </c>
      <c r="CR17" s="120">
        <v>1525968</v>
      </c>
      <c r="CS17" s="120">
        <v>1488138</v>
      </c>
      <c r="CT17" s="120">
        <v>1548599</v>
      </c>
      <c r="CU17" s="120">
        <v>1606879</v>
      </c>
      <c r="CV17" s="118">
        <v>1556851</v>
      </c>
      <c r="CW17" s="378">
        <f t="shared" si="39"/>
        <v>-1.9836837308130351E-2</v>
      </c>
      <c r="CX17" s="378">
        <f t="shared" si="39"/>
        <v>-4.413588712086125E-2</v>
      </c>
      <c r="CY17" s="378">
        <f t="shared" si="39"/>
        <v>-5.3004430096392774E-3</v>
      </c>
      <c r="CZ17" s="378">
        <f t="shared" si="39"/>
        <v>3.2134096326494888E-2</v>
      </c>
      <c r="DB17" s="120">
        <v>1558471</v>
      </c>
      <c r="DC17" s="120">
        <v>1573969</v>
      </c>
      <c r="DD17" s="120">
        <v>1528874</v>
      </c>
      <c r="DE17" s="120">
        <v>1529771</v>
      </c>
      <c r="DF17" s="118">
        <v>1525968</v>
      </c>
      <c r="DG17" s="378">
        <f t="shared" si="8"/>
        <v>2.1299922409906413E-2</v>
      </c>
      <c r="DH17" s="378">
        <f t="shared" si="9"/>
        <v>3.1456098686210909E-2</v>
      </c>
      <c r="DI17" s="378">
        <f t="shared" si="10"/>
        <v>1.9043649670242857E-3</v>
      </c>
      <c r="DJ17" s="378">
        <f t="shared" si="11"/>
        <v>2.492188564897857E-3</v>
      </c>
      <c r="DK17" s="120" t="e">
        <v>#N/A</v>
      </c>
      <c r="DL17" s="120" t="e">
        <v>#N/A</v>
      </c>
      <c r="DM17" s="120">
        <v>1560980</v>
      </c>
      <c r="DN17" s="120">
        <v>1616234</v>
      </c>
      <c r="DO17" s="118">
        <v>1558471</v>
      </c>
      <c r="DP17" s="378">
        <f t="shared" si="12"/>
        <v>0</v>
      </c>
      <c r="DQ17" s="378">
        <f t="shared" si="13"/>
        <v>0</v>
      </c>
      <c r="DR17" s="522">
        <f t="shared" si="40"/>
        <v>2.2944124647436892E-2</v>
      </c>
      <c r="DS17" s="528">
        <f t="shared" si="41"/>
        <v>3.7063891467983723E-2</v>
      </c>
    </row>
    <row r="18" spans="1:123">
      <c r="A18" s="20" t="s">
        <v>281</v>
      </c>
      <c r="B18" s="43" t="s">
        <v>215</v>
      </c>
      <c r="C18" s="43" t="s">
        <v>216</v>
      </c>
      <c r="D18" s="43" t="s">
        <v>81</v>
      </c>
      <c r="E18" s="43"/>
      <c r="F18" s="118"/>
      <c r="G18" s="120"/>
      <c r="H18" s="378" t="str">
        <f t="shared" si="14"/>
        <v/>
      </c>
      <c r="I18" s="120"/>
      <c r="J18" s="378" t="str">
        <f t="shared" si="15"/>
        <v/>
      </c>
      <c r="K18" s="120"/>
      <c r="L18" s="378" t="str">
        <f t="shared" si="16"/>
        <v/>
      </c>
      <c r="M18" s="120">
        <v>7900651</v>
      </c>
      <c r="N18" s="378" t="str">
        <f t="shared" si="17"/>
        <v>N/A</v>
      </c>
      <c r="P18" s="118">
        <v>7900651</v>
      </c>
      <c r="Q18" s="120">
        <v>7976814</v>
      </c>
      <c r="R18" s="378">
        <f t="shared" si="18"/>
        <v>9.640091683584151E-3</v>
      </c>
      <c r="S18" s="120">
        <v>7900518</v>
      </c>
      <c r="T18" s="378">
        <f t="shared" si="19"/>
        <v>-1.6834055826531191E-5</v>
      </c>
      <c r="U18" s="120">
        <v>8040202</v>
      </c>
      <c r="V18" s="378">
        <f t="shared" si="20"/>
        <v>1.766322800488207E-2</v>
      </c>
      <c r="W18" s="120">
        <v>8207810</v>
      </c>
      <c r="X18" s="378">
        <f t="shared" si="21"/>
        <v>3.8877682358074095E-2</v>
      </c>
      <c r="Z18" s="118">
        <v>8207810</v>
      </c>
      <c r="AA18" s="120">
        <v>8278463</v>
      </c>
      <c r="AB18" s="378">
        <f t="shared" si="22"/>
        <v>8.6080208971699435E-3</v>
      </c>
      <c r="AC18" s="120">
        <v>8358085</v>
      </c>
      <c r="AD18" s="378">
        <f t="shared" si="23"/>
        <v>1.8308781514192018E-2</v>
      </c>
      <c r="AE18" s="120">
        <v>8329479</v>
      </c>
      <c r="AF18" s="378">
        <f t="shared" si="24"/>
        <v>1.4823564385627819E-2</v>
      </c>
      <c r="AG18" s="120">
        <v>8186505</v>
      </c>
      <c r="AH18" s="378">
        <f t="shared" si="25"/>
        <v>-2.5956984871725597E-3</v>
      </c>
      <c r="AJ18" s="118">
        <v>8186505</v>
      </c>
      <c r="AK18" s="120">
        <v>7858337</v>
      </c>
      <c r="AL18" s="378">
        <f t="shared" si="26"/>
        <v>-4.0086459362084326E-2</v>
      </c>
      <c r="AM18" s="120">
        <v>6886034</v>
      </c>
      <c r="AN18" s="378">
        <f t="shared" si="27"/>
        <v>-0.15885545785411481</v>
      </c>
      <c r="AO18" s="120">
        <v>6665628</v>
      </c>
      <c r="AP18" s="378">
        <f t="shared" si="28"/>
        <v>-0.18577854652260029</v>
      </c>
      <c r="AQ18" s="120">
        <v>7745970</v>
      </c>
      <c r="AR18" s="378">
        <f t="shared" si="29"/>
        <v>-5.3812341163903321E-2</v>
      </c>
      <c r="AS18" s="25"/>
      <c r="AT18" s="118">
        <v>7745970</v>
      </c>
      <c r="AU18" s="120">
        <v>7450986</v>
      </c>
      <c r="AV18" s="378">
        <f t="shared" si="30"/>
        <v>-3.8082254385183534E-2</v>
      </c>
      <c r="AW18" s="120">
        <v>7623200</v>
      </c>
      <c r="AX18" s="378">
        <f t="shared" si="31"/>
        <v>-1.5849532079261874E-2</v>
      </c>
      <c r="AY18" s="120">
        <v>3715700</v>
      </c>
      <c r="AZ18" s="378">
        <f t="shared" si="32"/>
        <v>-0.52030539751638594</v>
      </c>
      <c r="BA18" s="120">
        <v>3614639</v>
      </c>
      <c r="BB18" s="378">
        <f t="shared" si="33"/>
        <v>-0.53335231094362623</v>
      </c>
      <c r="BC18" s="25"/>
      <c r="BD18" s="118">
        <v>3614639</v>
      </c>
      <c r="BE18" s="120">
        <v>3870420</v>
      </c>
      <c r="BF18" s="378">
        <f t="shared" si="34"/>
        <v>7.0762529812797403E-2</v>
      </c>
      <c r="BG18" s="120">
        <v>3709123</v>
      </c>
      <c r="BH18" s="378">
        <f t="shared" si="34"/>
        <v>2.6139263146333525E-2</v>
      </c>
      <c r="BI18" s="120">
        <v>3868506</v>
      </c>
      <c r="BJ18" s="378">
        <f t="shared" ref="BJ18" si="75">IFERROR(IF((ABS((BI18/$BD18)-1))&lt;100%,(BI18/$BD18)-1,"N/A"),"N/A")</f>
        <v>7.0233016353776989E-2</v>
      </c>
      <c r="BK18" s="120">
        <v>3618703</v>
      </c>
      <c r="BL18" s="378">
        <f t="shared" ref="BL18" si="76">IFERROR(IF((ABS((BK18/$BD18)-1))&lt;100%,(BK18/$BD18)-1,"N/A"),"N/A")</f>
        <v>1.1243169788186513E-3</v>
      </c>
      <c r="BN18" s="118">
        <v>3618703</v>
      </c>
      <c r="BO18" s="120">
        <v>3804528</v>
      </c>
      <c r="BP18" s="378">
        <f t="shared" si="37"/>
        <v>5.1351271436202328E-2</v>
      </c>
      <c r="BQ18" s="120">
        <v>3864590</v>
      </c>
      <c r="BR18" s="378">
        <f t="shared" si="37"/>
        <v>6.7948930873851676E-2</v>
      </c>
      <c r="BS18" s="120">
        <v>3983909</v>
      </c>
      <c r="BT18" s="378">
        <f t="shared" ref="BT18:BV18" si="77">IFERROR(IF((ABS((BS18/$BN18)-1))&lt;100%,(BS18/$BN18)-1,"N/A"),"N/A")</f>
        <v>0.100921794355602</v>
      </c>
      <c r="BU18" s="120">
        <v>4085625</v>
      </c>
      <c r="BV18" s="378">
        <f t="shared" si="77"/>
        <v>0.12903020778439123</v>
      </c>
      <c r="BX18" s="118">
        <v>4085625</v>
      </c>
      <c r="BY18" s="120">
        <v>4233810</v>
      </c>
      <c r="BZ18" s="378">
        <f t="shared" si="0"/>
        <v>3.6269848554382644E-2</v>
      </c>
      <c r="CA18" s="120">
        <v>4578833</v>
      </c>
      <c r="CB18" s="378">
        <f t="shared" si="1"/>
        <v>0.12071788282086593</v>
      </c>
      <c r="CC18" s="120">
        <v>4834326</v>
      </c>
      <c r="CD18" s="378">
        <f t="shared" si="2"/>
        <v>0.18325250114731517</v>
      </c>
      <c r="CE18" s="120">
        <v>4788226</v>
      </c>
      <c r="CF18" s="378">
        <f t="shared" si="3"/>
        <v>0.17196903778491657</v>
      </c>
      <c r="CH18" s="120">
        <v>4091366</v>
      </c>
      <c r="CI18" s="120">
        <v>4569091</v>
      </c>
      <c r="CJ18" s="120">
        <v>4605552</v>
      </c>
      <c r="CK18" s="120">
        <v>4897588</v>
      </c>
      <c r="CL18" s="118">
        <v>4788226</v>
      </c>
      <c r="CM18" s="378">
        <f t="shared" si="4"/>
        <v>-0.14553615472619719</v>
      </c>
      <c r="CN18" s="378">
        <f t="shared" si="5"/>
        <v>-4.5765383672366378E-2</v>
      </c>
      <c r="CO18" s="378">
        <f t="shared" si="6"/>
        <v>-3.8150663732246515E-2</v>
      </c>
      <c r="CP18" s="378">
        <f t="shared" si="7"/>
        <v>2.2839774062460627E-2</v>
      </c>
      <c r="CR18" s="120">
        <v>4653658</v>
      </c>
      <c r="CS18" s="120">
        <v>4620479</v>
      </c>
      <c r="CT18" s="120">
        <v>4684218</v>
      </c>
      <c r="CU18" s="120">
        <v>4488316</v>
      </c>
      <c r="CV18" s="118">
        <v>4091366</v>
      </c>
      <c r="CW18" s="378">
        <f t="shared" si="39"/>
        <v>0.1374338057264981</v>
      </c>
      <c r="CX18" s="378">
        <f t="shared" si="39"/>
        <v>0.12932428924716088</v>
      </c>
      <c r="CY18" s="378">
        <f t="shared" si="39"/>
        <v>0.14490319370107696</v>
      </c>
      <c r="CZ18" s="378">
        <f t="shared" si="39"/>
        <v>9.7021386011420185E-2</v>
      </c>
      <c r="DB18" s="120">
        <v>4905529</v>
      </c>
      <c r="DC18" s="120">
        <v>4924672</v>
      </c>
      <c r="DD18" s="120">
        <v>4752412</v>
      </c>
      <c r="DE18" s="120">
        <v>4705421</v>
      </c>
      <c r="DF18" s="118">
        <v>4653658</v>
      </c>
      <c r="DG18" s="378">
        <f t="shared" si="8"/>
        <v>5.4123229511064297E-2</v>
      </c>
      <c r="DH18" s="378">
        <f t="shared" si="9"/>
        <v>5.823676772122055E-2</v>
      </c>
      <c r="DI18" s="378">
        <f t="shared" si="10"/>
        <v>2.1220725717274513E-2</v>
      </c>
      <c r="DJ18" s="378">
        <f t="shared" si="11"/>
        <v>1.1123077802451364E-2</v>
      </c>
      <c r="DK18" s="120" t="e">
        <v>#N/A</v>
      </c>
      <c r="DL18" s="120" t="e">
        <v>#N/A</v>
      </c>
      <c r="DM18" s="120">
        <v>4757333</v>
      </c>
      <c r="DN18" s="120">
        <v>4898660</v>
      </c>
      <c r="DO18" s="118">
        <v>4905529</v>
      </c>
      <c r="DP18" s="378">
        <f t="shared" si="12"/>
        <v>0</v>
      </c>
      <c r="DQ18" s="378">
        <f t="shared" si="13"/>
        <v>0</v>
      </c>
      <c r="DR18" s="522">
        <f t="shared" si="40"/>
        <v>2.2278173428300851E-2</v>
      </c>
      <c r="DS18" s="528">
        <f t="shared" si="41"/>
        <v>-1.4002567307216385E-3</v>
      </c>
    </row>
    <row r="19" spans="1:123">
      <c r="A19" s="20"/>
      <c r="B19" s="43" t="s">
        <v>61</v>
      </c>
      <c r="C19" s="43" t="s">
        <v>62</v>
      </c>
      <c r="D19" s="43" t="s">
        <v>755</v>
      </c>
      <c r="E19" s="43"/>
      <c r="F19" s="118"/>
      <c r="G19" s="120"/>
      <c r="H19" s="378" t="str">
        <f t="shared" si="14"/>
        <v/>
      </c>
      <c r="I19" s="120"/>
      <c r="J19" s="378" t="str">
        <f t="shared" si="15"/>
        <v/>
      </c>
      <c r="K19" s="120"/>
      <c r="L19" s="378" t="str">
        <f t="shared" si="16"/>
        <v/>
      </c>
      <c r="M19" s="120">
        <f>+M12-SUM(M13:M18)</f>
        <v>171280</v>
      </c>
      <c r="N19" s="378" t="str">
        <f t="shared" si="17"/>
        <v>N/A</v>
      </c>
      <c r="P19" s="118">
        <f>+P12-SUM(P13:P18)</f>
        <v>171280</v>
      </c>
      <c r="Q19" s="120">
        <f>Q12-SUM(Q13:Q18)</f>
        <v>142557</v>
      </c>
      <c r="R19" s="378">
        <f t="shared" si="18"/>
        <v>-0.16769617001401216</v>
      </c>
      <c r="S19" s="120">
        <f>S12-SUM(S13:S18)</f>
        <v>140093</v>
      </c>
      <c r="T19" s="378">
        <f t="shared" si="19"/>
        <v>-0.18208197104156931</v>
      </c>
      <c r="U19" s="120">
        <f>+U12-SUM(U13:U18)</f>
        <v>146966</v>
      </c>
      <c r="V19" s="378">
        <f t="shared" si="20"/>
        <v>-0.14195469406819239</v>
      </c>
      <c r="W19" s="120">
        <f>+W12-SUM(W13:W18)</f>
        <v>114065</v>
      </c>
      <c r="X19" s="378">
        <f t="shared" si="21"/>
        <v>-0.33404367118169076</v>
      </c>
      <c r="Z19" s="118">
        <f>+Z12-SUM(Z13:Z18)</f>
        <v>114065</v>
      </c>
      <c r="AA19" s="120">
        <f>+AA12-SUM(AA13:AA18)</f>
        <v>108514</v>
      </c>
      <c r="AB19" s="378">
        <f t="shared" si="22"/>
        <v>-4.8665234734581175E-2</v>
      </c>
      <c r="AC19" s="120">
        <f>+AC12-SUM(AC13:AC18)</f>
        <v>107435</v>
      </c>
      <c r="AD19" s="378">
        <f t="shared" si="23"/>
        <v>-5.8124753430061848E-2</v>
      </c>
      <c r="AE19" s="120">
        <f>+AE12-SUM(AE13:AE18)</f>
        <v>102343</v>
      </c>
      <c r="AF19" s="378">
        <f t="shared" si="24"/>
        <v>-0.10276596677333094</v>
      </c>
      <c r="AG19" s="120">
        <f>+AG12-SUM(AG13:AG18)</f>
        <v>109739</v>
      </c>
      <c r="AH19" s="378">
        <f t="shared" si="25"/>
        <v>-3.79257440932802E-2</v>
      </c>
      <c r="AJ19" s="118">
        <f>+AJ12-SUM(AJ13:AJ18)</f>
        <v>109739</v>
      </c>
      <c r="AK19" s="120">
        <f>+AK12-SUM(AK13:AK18)</f>
        <v>65682</v>
      </c>
      <c r="AL19" s="378">
        <f t="shared" si="26"/>
        <v>-0.40147076244543878</v>
      </c>
      <c r="AM19" s="120">
        <f>+AM12-SUM(AM13:AM18)</f>
        <v>81861</v>
      </c>
      <c r="AN19" s="378">
        <f t="shared" si="27"/>
        <v>-0.25403912920657201</v>
      </c>
      <c r="AO19" s="120">
        <f>+AO12-SUM(AO13:AO18)</f>
        <v>117075</v>
      </c>
      <c r="AP19" s="378">
        <f t="shared" si="28"/>
        <v>6.6849524781527059E-2</v>
      </c>
      <c r="AQ19" s="120">
        <f>+AQ12-SUM(AQ13:AQ18)</f>
        <v>220500</v>
      </c>
      <c r="AR19" s="378" t="str">
        <f t="shared" si="29"/>
        <v>N/A</v>
      </c>
      <c r="AS19" s="25"/>
      <c r="AT19" s="118">
        <f>+AT12-SUM(AT13:AT18)</f>
        <v>220500</v>
      </c>
      <c r="AU19" s="120">
        <f>+AU12-SUM(AU13:AU18)</f>
        <v>170262</v>
      </c>
      <c r="AV19" s="378">
        <f t="shared" si="30"/>
        <v>-0.22783673469387755</v>
      </c>
      <c r="AW19" s="120">
        <f>+AW12-SUM(AW13:AW18)</f>
        <v>250227</v>
      </c>
      <c r="AX19" s="378">
        <f t="shared" si="31"/>
        <v>0.13481632653061215</v>
      </c>
      <c r="AY19" s="120">
        <f>+AY12-SUM(AY13:AY18)</f>
        <v>268787</v>
      </c>
      <c r="AZ19" s="378">
        <f t="shared" si="32"/>
        <v>0.21898866213151935</v>
      </c>
      <c r="BA19" s="120">
        <f>+BA12-SUM(BA13:BA18)</f>
        <v>313327</v>
      </c>
      <c r="BB19" s="378">
        <f t="shared" si="33"/>
        <v>0.42098412698412702</v>
      </c>
      <c r="BC19" s="25"/>
      <c r="BD19" s="118">
        <f>+BD12-SUM(BD13:BD18)</f>
        <v>313327</v>
      </c>
      <c r="BE19" s="120">
        <f>+BE12-SUM(BE13:BE18)</f>
        <v>320309</v>
      </c>
      <c r="BF19" s="378">
        <f t="shared" si="34"/>
        <v>2.2283429133141963E-2</v>
      </c>
      <c r="BG19" s="120">
        <f>+BG12-SUM(BG13:BG18)</f>
        <v>345226</v>
      </c>
      <c r="BH19" s="378">
        <f t="shared" si="34"/>
        <v>0.10180737695761932</v>
      </c>
      <c r="BI19" s="120">
        <f>+BI12-SUM(BI13:BI18)</f>
        <v>343713</v>
      </c>
      <c r="BJ19" s="378">
        <f t="shared" ref="BJ19" si="78">IFERROR(IF((ABS((BI19/$BD19)-1))&lt;100%,(BI19/$BD19)-1,"N/A"),"N/A")</f>
        <v>9.6978555949535084E-2</v>
      </c>
      <c r="BK19" s="120">
        <f>+BK12-SUM(BK13:BK18)</f>
        <v>351417</v>
      </c>
      <c r="BL19" s="378">
        <f t="shared" ref="BL19" si="79">IFERROR(IF((ABS((BK19/$BD19)-1))&lt;100%,(BK19/$BD19)-1,"N/A"),"N/A")</f>
        <v>0.12156628697814109</v>
      </c>
      <c r="BN19" s="118">
        <f>+BN12-SUM(BN13:BN18)</f>
        <v>351417</v>
      </c>
      <c r="BO19" s="120">
        <f>+BO12-SUM(BO13:BO18)</f>
        <v>315107</v>
      </c>
      <c r="BP19" s="378">
        <f t="shared" si="37"/>
        <v>-0.10332454036088179</v>
      </c>
      <c r="BQ19" s="120">
        <f>+BQ12-SUM(BQ13:BQ18)</f>
        <v>332566</v>
      </c>
      <c r="BR19" s="378">
        <f t="shared" si="37"/>
        <v>-5.3642823198649991E-2</v>
      </c>
      <c r="BS19" s="120">
        <f>+BS12-SUM(BS13:BS18)</f>
        <v>328126</v>
      </c>
      <c r="BT19" s="378">
        <f t="shared" ref="BT19:BV19" si="80">IFERROR(IF((ABS((BS19/$BN19)-1))&lt;100%,(BS19/$BN19)-1,"N/A"),"N/A")</f>
        <v>-6.6277385556191115E-2</v>
      </c>
      <c r="BU19" s="120">
        <f>+BU12-SUM(BU13:BU18)</f>
        <v>332779</v>
      </c>
      <c r="BV19" s="378">
        <f t="shared" si="80"/>
        <v>-5.3036705680146401E-2</v>
      </c>
      <c r="BX19" s="118">
        <f>+BX12-SUM(BX13:BX18)</f>
        <v>332779</v>
      </c>
      <c r="BY19" s="120">
        <f>+BY12-SUM(BY13:BY18)</f>
        <v>232857</v>
      </c>
      <c r="BZ19" s="378">
        <f t="shared" si="0"/>
        <v>-0.30026534126251958</v>
      </c>
      <c r="CA19" s="120">
        <f>+CA12-SUM(CA13:CA18)</f>
        <v>238386</v>
      </c>
      <c r="CB19" s="378">
        <f t="shared" si="1"/>
        <v>-0.28365071113261353</v>
      </c>
      <c r="CC19" s="120">
        <f>+CC12-SUM(CC13:CC18)</f>
        <v>213691</v>
      </c>
      <c r="CD19" s="378">
        <f t="shared" si="2"/>
        <v>-0.35785911971608786</v>
      </c>
      <c r="CE19" s="120">
        <f>+CE12-SUM(CE13:CE18)</f>
        <v>165949</v>
      </c>
      <c r="CF19" s="378">
        <f t="shared" si="3"/>
        <v>-0.50132370131528736</v>
      </c>
      <c r="CH19" s="120">
        <f>+CH12-SUM(CH13:CH18)</f>
        <v>214597</v>
      </c>
      <c r="CI19" s="120">
        <f>+CI12-SUM(CI13:CI18)</f>
        <v>194752</v>
      </c>
      <c r="CJ19" s="120">
        <f>+CJ12-SUM(CJ13:CJ18)</f>
        <v>163894</v>
      </c>
      <c r="CK19" s="120">
        <f>+CK12-SUM(CK13:CK18)</f>
        <v>167068</v>
      </c>
      <c r="CL19" s="118">
        <f>+CL12-SUM(CL13:CL18)</f>
        <v>165949</v>
      </c>
      <c r="CM19" s="378">
        <f t="shared" si="4"/>
        <v>0.29315030521425256</v>
      </c>
      <c r="CN19" s="378">
        <f t="shared" si="5"/>
        <v>0.17356537249395898</v>
      </c>
      <c r="CO19" s="378">
        <f t="shared" si="6"/>
        <v>-1.2383322587059875E-2</v>
      </c>
      <c r="CP19" s="378">
        <f t="shared" si="7"/>
        <v>6.7430355109099338E-3</v>
      </c>
      <c r="CR19" s="120">
        <f>+CR12-SUM(CR13:CR18)</f>
        <v>202104</v>
      </c>
      <c r="CS19" s="120">
        <f>+CS12-SUM(CS13:CS18)</f>
        <v>273044</v>
      </c>
      <c r="CT19" s="120">
        <f>+CT12-SUM(CT13:CT18)</f>
        <v>274370</v>
      </c>
      <c r="CU19" s="120">
        <f>+CU12-SUM(CU13:CU18)</f>
        <v>238454</v>
      </c>
      <c r="CV19" s="118">
        <f>+CV12-SUM(CV13:CV18)</f>
        <v>214597</v>
      </c>
      <c r="CW19" s="378">
        <f t="shared" si="39"/>
        <v>-5.8216098081520284E-2</v>
      </c>
      <c r="CX19" s="378">
        <f t="shared" si="39"/>
        <v>0.27235702269836026</v>
      </c>
      <c r="CY19" s="378">
        <f t="shared" si="39"/>
        <v>0.27853604663625298</v>
      </c>
      <c r="CZ19" s="378">
        <f t="shared" si="39"/>
        <v>0.11117117201079241</v>
      </c>
      <c r="DB19" s="120">
        <f>+DB12-SUM(DB13:DB18)</f>
        <v>147212</v>
      </c>
      <c r="DC19" s="120">
        <f>+DC12-SUM(DC13:DC18)</f>
        <v>157038</v>
      </c>
      <c r="DD19" s="120">
        <f>+DD12-SUM(DD13:DD18)</f>
        <v>177851</v>
      </c>
      <c r="DE19" s="120">
        <f>+DE12-SUM(DE13:DE18)</f>
        <v>205200</v>
      </c>
      <c r="DF19" s="118">
        <f>+DF12-SUM(DF13:DF18)</f>
        <v>202104</v>
      </c>
      <c r="DG19" s="378">
        <f t="shared" si="8"/>
        <v>-0.27160273918378652</v>
      </c>
      <c r="DH19" s="378">
        <f t="shared" si="9"/>
        <v>-0.22298420615128844</v>
      </c>
      <c r="DI19" s="378">
        <f t="shared" si="10"/>
        <v>-0.12000257293274752</v>
      </c>
      <c r="DJ19" s="378">
        <f t="shared" si="11"/>
        <v>1.5318845742785969E-2</v>
      </c>
      <c r="DK19" s="120" t="e">
        <f>+DK12-SUM(DK13:DK18)</f>
        <v>#N/A</v>
      </c>
      <c r="DL19" s="120" t="e">
        <f>+DL12-SUM(DL13:DL18)</f>
        <v>#N/A</v>
      </c>
      <c r="DM19" s="120">
        <f>+DM12-SUM(DM13:DM18)</f>
        <v>91571</v>
      </c>
      <c r="DN19" s="120">
        <f>+DN12-SUM(DN13:DN18)</f>
        <v>135449</v>
      </c>
      <c r="DO19" s="118">
        <f>+DO12-SUM(DO13:DO18)</f>
        <v>147212</v>
      </c>
      <c r="DP19" s="378">
        <f t="shared" si="12"/>
        <v>0</v>
      </c>
      <c r="DQ19" s="378">
        <f t="shared" si="13"/>
        <v>0</v>
      </c>
      <c r="DR19" s="522">
        <f t="shared" si="40"/>
        <v>-0.54691149111348614</v>
      </c>
      <c r="DS19" s="528">
        <f t="shared" si="41"/>
        <v>-7.9905170774121625E-2</v>
      </c>
    </row>
    <row r="20" spans="1:123">
      <c r="A20" s="20" t="s">
        <v>299</v>
      </c>
      <c r="B20" s="368" t="s">
        <v>41</v>
      </c>
      <c r="C20" s="368" t="s">
        <v>87</v>
      </c>
      <c r="D20" s="368" t="s">
        <v>741</v>
      </c>
      <c r="E20" s="368"/>
      <c r="F20" s="366"/>
      <c r="G20" s="370"/>
      <c r="H20" s="367" t="str">
        <f t="shared" si="14"/>
        <v/>
      </c>
      <c r="I20" s="370"/>
      <c r="J20" s="367" t="str">
        <f t="shared" si="15"/>
        <v/>
      </c>
      <c r="K20" s="370"/>
      <c r="L20" s="367" t="str">
        <f t="shared" si="16"/>
        <v/>
      </c>
      <c r="M20" s="370">
        <v>7656936</v>
      </c>
      <c r="N20" s="367" t="str">
        <f t="shared" si="17"/>
        <v>N/A</v>
      </c>
      <c r="P20" s="366">
        <v>7656936</v>
      </c>
      <c r="Q20" s="370">
        <v>7674631</v>
      </c>
      <c r="R20" s="367">
        <f t="shared" si="18"/>
        <v>2.3109766099651541E-3</v>
      </c>
      <c r="S20" s="370">
        <v>7419636</v>
      </c>
      <c r="T20" s="367">
        <f t="shared" si="19"/>
        <v>-3.0991508875090501E-2</v>
      </c>
      <c r="U20" s="370">
        <v>7269956</v>
      </c>
      <c r="V20" s="367">
        <f t="shared" si="20"/>
        <v>-5.053979816469667E-2</v>
      </c>
      <c r="W20" s="370">
        <v>7728421</v>
      </c>
      <c r="X20" s="367">
        <f t="shared" si="21"/>
        <v>9.3359798227385937E-3</v>
      </c>
      <c r="Z20" s="366">
        <v>7728421</v>
      </c>
      <c r="AA20" s="370">
        <v>7325233</v>
      </c>
      <c r="AB20" s="367">
        <f t="shared" si="22"/>
        <v>-5.2169518197831111E-2</v>
      </c>
      <c r="AC20" s="370">
        <v>7595894</v>
      </c>
      <c r="AD20" s="367">
        <f t="shared" si="23"/>
        <v>-1.7148004747670975E-2</v>
      </c>
      <c r="AE20" s="370">
        <v>7412711</v>
      </c>
      <c r="AF20" s="367">
        <f t="shared" si="24"/>
        <v>-4.0850517848341816E-2</v>
      </c>
      <c r="AG20" s="370">
        <v>9634495</v>
      </c>
      <c r="AH20" s="367">
        <f t="shared" si="25"/>
        <v>0.24663175052187247</v>
      </c>
      <c r="AJ20" s="366">
        <v>9634495</v>
      </c>
      <c r="AK20" s="370">
        <v>7286932</v>
      </c>
      <c r="AL20" s="367">
        <f t="shared" si="26"/>
        <v>-0.24366227809553065</v>
      </c>
      <c r="AM20" s="370">
        <v>7517507</v>
      </c>
      <c r="AN20" s="367">
        <f t="shared" si="27"/>
        <v>-0.21973004293426901</v>
      </c>
      <c r="AO20" s="370">
        <v>6676841</v>
      </c>
      <c r="AP20" s="367">
        <f t="shared" si="28"/>
        <v>-0.306985887687938</v>
      </c>
      <c r="AQ20" s="370">
        <v>9520410</v>
      </c>
      <c r="AR20" s="367">
        <f t="shared" si="29"/>
        <v>-1.184130564186292E-2</v>
      </c>
      <c r="AS20" s="25"/>
      <c r="AT20" s="366">
        <v>9520410</v>
      </c>
      <c r="AU20" s="370">
        <v>8281575</v>
      </c>
      <c r="AV20" s="367">
        <f t="shared" si="30"/>
        <v>-0.13012412280563546</v>
      </c>
      <c r="AW20" s="370">
        <v>8738830</v>
      </c>
      <c r="AX20" s="367">
        <f t="shared" si="31"/>
        <v>-8.2095203883026047E-2</v>
      </c>
      <c r="AY20" s="370">
        <v>8772932</v>
      </c>
      <c r="AZ20" s="367">
        <f t="shared" si="32"/>
        <v>-7.8513215292198568E-2</v>
      </c>
      <c r="BA20" s="370">
        <v>6322685</v>
      </c>
      <c r="BB20" s="367">
        <f t="shared" si="33"/>
        <v>-0.33588101772927847</v>
      </c>
      <c r="BC20" s="25"/>
      <c r="BD20" s="366">
        <v>6322685</v>
      </c>
      <c r="BE20" s="370">
        <v>7033758</v>
      </c>
      <c r="BF20" s="367">
        <f t="shared" si="34"/>
        <v>0.11246377132499874</v>
      </c>
      <c r="BG20" s="370">
        <v>7357483</v>
      </c>
      <c r="BH20" s="367">
        <f t="shared" si="34"/>
        <v>0.16366432931578911</v>
      </c>
      <c r="BI20" s="370">
        <v>6423178</v>
      </c>
      <c r="BJ20" s="367">
        <f t="shared" ref="BJ20" si="81">IFERROR(IF((ABS((BI20/$BD20)-1))&lt;100%,(BI20/$BD20)-1,"N/A"),"N/A")</f>
        <v>1.5894038687677803E-2</v>
      </c>
      <c r="BK20" s="370">
        <v>7264217</v>
      </c>
      <c r="BL20" s="367">
        <f t="shared" ref="BL20" si="82">IFERROR(IF((ABS((BK20/$BD20)-1))&lt;100%,(BK20/$BD20)-1,"N/A"),"N/A")</f>
        <v>0.14891331768070049</v>
      </c>
      <c r="BN20" s="366">
        <v>7264217</v>
      </c>
      <c r="BO20" s="370">
        <v>6021557</v>
      </c>
      <c r="BP20" s="367">
        <f t="shared" si="37"/>
        <v>-0.17106592493038131</v>
      </c>
      <c r="BQ20" s="370">
        <v>6471451</v>
      </c>
      <c r="BR20" s="367">
        <f t="shared" si="37"/>
        <v>-0.10913302837731853</v>
      </c>
      <c r="BS20" s="370">
        <v>6012577</v>
      </c>
      <c r="BT20" s="367">
        <f t="shared" ref="BT20:BV20" si="83">IFERROR(IF((ABS((BS20/$BN20)-1))&lt;100%,(BS20/$BN20)-1,"N/A"),"N/A")</f>
        <v>-0.17230212148122781</v>
      </c>
      <c r="BU20" s="370">
        <v>7541065</v>
      </c>
      <c r="BV20" s="367">
        <f t="shared" si="83"/>
        <v>3.8111196292731853E-2</v>
      </c>
      <c r="BX20" s="366">
        <v>7541065</v>
      </c>
      <c r="BY20" s="370">
        <v>6522796</v>
      </c>
      <c r="BZ20" s="367">
        <f t="shared" si="0"/>
        <v>-0.13502986647111515</v>
      </c>
      <c r="CA20" s="370">
        <v>7085856</v>
      </c>
      <c r="CB20" s="367">
        <f t="shared" si="1"/>
        <v>-6.0364020201390645E-2</v>
      </c>
      <c r="CC20" s="370">
        <v>7255947</v>
      </c>
      <c r="CD20" s="367">
        <f t="shared" si="2"/>
        <v>-3.7808717999380681E-2</v>
      </c>
      <c r="CE20" s="370">
        <v>7622557</v>
      </c>
      <c r="CF20" s="367">
        <f t="shared" si="3"/>
        <v>1.080643118710678E-2</v>
      </c>
      <c r="CH20" s="370">
        <v>7480007</v>
      </c>
      <c r="CI20" s="370">
        <v>7314351</v>
      </c>
      <c r="CJ20" s="370">
        <v>7587090</v>
      </c>
      <c r="CK20" s="370">
        <v>7223841</v>
      </c>
      <c r="CL20" s="366">
        <v>7622557</v>
      </c>
      <c r="CM20" s="367">
        <f t="shared" si="4"/>
        <v>-1.8701073668586532E-2</v>
      </c>
      <c r="CN20" s="367">
        <f t="shared" si="5"/>
        <v>-4.0433413616979164E-2</v>
      </c>
      <c r="CO20" s="367">
        <f t="shared" si="6"/>
        <v>-4.6529005949053071E-3</v>
      </c>
      <c r="CP20" s="367">
        <f t="shared" si="7"/>
        <v>-5.230738189297901E-2</v>
      </c>
      <c r="CR20" s="370">
        <v>7215710</v>
      </c>
      <c r="CS20" s="370">
        <v>7476742</v>
      </c>
      <c r="CT20" s="370">
        <v>7712301</v>
      </c>
      <c r="CU20" s="370">
        <v>7726873</v>
      </c>
      <c r="CV20" s="366">
        <v>7480007</v>
      </c>
      <c r="CW20" s="367">
        <f t="shared" si="39"/>
        <v>-3.5333790463030312E-2</v>
      </c>
      <c r="CX20" s="367">
        <f t="shared" si="39"/>
        <v>-4.3649691771674437E-4</v>
      </c>
      <c r="CY20" s="367">
        <f t="shared" si="39"/>
        <v>3.1055318531119092E-2</v>
      </c>
      <c r="CZ20" s="367">
        <f t="shared" si="39"/>
        <v>3.3003445050251878E-2</v>
      </c>
      <c r="DB20" s="370">
        <v>7346537</v>
      </c>
      <c r="DC20" s="370">
        <v>7323577</v>
      </c>
      <c r="DD20" s="370">
        <v>7038391</v>
      </c>
      <c r="DE20" s="370">
        <v>6858973</v>
      </c>
      <c r="DF20" s="366">
        <v>7215710</v>
      </c>
      <c r="DG20" s="367">
        <f t="shared" si="8"/>
        <v>1.8130856145826213E-2</v>
      </c>
      <c r="DH20" s="367">
        <f t="shared" si="9"/>
        <v>1.4948910086464151E-2</v>
      </c>
      <c r="DI20" s="367">
        <f t="shared" si="10"/>
        <v>-2.457401974303286E-2</v>
      </c>
      <c r="DJ20" s="367">
        <f t="shared" si="11"/>
        <v>-4.9438932551335912E-2</v>
      </c>
      <c r="DK20" s="370" t="e">
        <v>#N/A</v>
      </c>
      <c r="DL20" s="370" t="e">
        <v>#N/A</v>
      </c>
      <c r="DM20" s="370">
        <v>7104196</v>
      </c>
      <c r="DN20" s="370">
        <v>6982314</v>
      </c>
      <c r="DO20" s="366">
        <v>7346537</v>
      </c>
      <c r="DP20" s="367">
        <f t="shared" si="12"/>
        <v>0</v>
      </c>
      <c r="DQ20" s="367">
        <f t="shared" si="13"/>
        <v>0</v>
      </c>
      <c r="DR20" s="525">
        <f t="shared" si="40"/>
        <v>-1.5454335055039681E-2</v>
      </c>
      <c r="DS20" s="367">
        <f t="shared" si="41"/>
        <v>-4.9577508423356509E-2</v>
      </c>
    </row>
    <row r="21" spans="1:123">
      <c r="A21" s="20" t="s">
        <v>300</v>
      </c>
      <c r="B21" s="164" t="s">
        <v>44</v>
      </c>
      <c r="C21" s="164" t="s">
        <v>45</v>
      </c>
      <c r="D21" s="164" t="s">
        <v>742</v>
      </c>
      <c r="E21" s="164"/>
      <c r="F21" s="114"/>
      <c r="G21" s="116"/>
      <c r="H21" s="379" t="str">
        <f t="shared" si="14"/>
        <v/>
      </c>
      <c r="I21" s="116"/>
      <c r="J21" s="379" t="str">
        <f t="shared" si="15"/>
        <v/>
      </c>
      <c r="K21" s="116"/>
      <c r="L21" s="379" t="str">
        <f t="shared" si="16"/>
        <v/>
      </c>
      <c r="M21" s="116">
        <v>3464148</v>
      </c>
      <c r="N21" s="379" t="str">
        <f t="shared" si="17"/>
        <v>N/A</v>
      </c>
      <c r="P21" s="114">
        <v>3464148</v>
      </c>
      <c r="Q21" s="116">
        <v>3815366</v>
      </c>
      <c r="R21" s="379">
        <f t="shared" si="18"/>
        <v>0.10138654584042017</v>
      </c>
      <c r="S21" s="116">
        <v>3593525</v>
      </c>
      <c r="T21" s="379">
        <f t="shared" si="19"/>
        <v>3.7347422800642516E-2</v>
      </c>
      <c r="U21" s="116">
        <v>3505405</v>
      </c>
      <c r="V21" s="379">
        <f t="shared" si="20"/>
        <v>1.1909710555091824E-2</v>
      </c>
      <c r="W21" s="116">
        <v>3930675</v>
      </c>
      <c r="X21" s="379">
        <f t="shared" si="21"/>
        <v>0.13467294122537488</v>
      </c>
      <c r="Z21" s="114">
        <v>3930675</v>
      </c>
      <c r="AA21" s="116">
        <v>3618218</v>
      </c>
      <c r="AB21" s="379">
        <f t="shared" si="22"/>
        <v>-7.9491944767756229E-2</v>
      </c>
      <c r="AC21" s="116">
        <v>3909989</v>
      </c>
      <c r="AD21" s="379">
        <f t="shared" si="23"/>
        <v>-5.2627093310945172E-3</v>
      </c>
      <c r="AE21" s="116">
        <v>3860183</v>
      </c>
      <c r="AF21" s="379">
        <f t="shared" si="24"/>
        <v>-1.7933815438824108E-2</v>
      </c>
      <c r="AG21" s="116">
        <v>4826349</v>
      </c>
      <c r="AH21" s="379">
        <f t="shared" si="25"/>
        <v>0.2278677326413403</v>
      </c>
      <c r="AJ21" s="114">
        <v>4826349</v>
      </c>
      <c r="AK21" s="116">
        <v>4051862</v>
      </c>
      <c r="AL21" s="379">
        <f t="shared" si="26"/>
        <v>-0.16047057516976082</v>
      </c>
      <c r="AM21" s="116">
        <v>4512687</v>
      </c>
      <c r="AN21" s="379">
        <f t="shared" si="27"/>
        <v>-6.4989498272918111E-2</v>
      </c>
      <c r="AO21" s="116">
        <v>3759042</v>
      </c>
      <c r="AP21" s="379">
        <f t="shared" si="28"/>
        <v>-0.22114169530632788</v>
      </c>
      <c r="AQ21" s="116">
        <v>5286047</v>
      </c>
      <c r="AR21" s="379">
        <f t="shared" si="29"/>
        <v>9.524756705327353E-2</v>
      </c>
      <c r="AS21" s="25"/>
      <c r="AT21" s="114">
        <v>5286047</v>
      </c>
      <c r="AU21" s="116">
        <v>4142636</v>
      </c>
      <c r="AV21" s="379">
        <f t="shared" si="30"/>
        <v>-0.21630738432707841</v>
      </c>
      <c r="AW21" s="116">
        <v>4616403</v>
      </c>
      <c r="AX21" s="379">
        <f t="shared" si="31"/>
        <v>-0.12668143132287701</v>
      </c>
      <c r="AY21" s="116">
        <v>4647747</v>
      </c>
      <c r="AZ21" s="379">
        <f t="shared" si="32"/>
        <v>-0.12075185861949389</v>
      </c>
      <c r="BA21" s="116">
        <v>4847078</v>
      </c>
      <c r="BB21" s="379">
        <f t="shared" si="33"/>
        <v>-8.3042961971393714E-2</v>
      </c>
      <c r="BC21" s="25"/>
      <c r="BD21" s="114">
        <v>4847078</v>
      </c>
      <c r="BE21" s="116">
        <v>5294777</v>
      </c>
      <c r="BF21" s="379">
        <f t="shared" si="34"/>
        <v>9.2364719527930017E-2</v>
      </c>
      <c r="BG21" s="116">
        <v>4620988</v>
      </c>
      <c r="BH21" s="379">
        <f t="shared" si="34"/>
        <v>-4.6644597012880706E-2</v>
      </c>
      <c r="BI21" s="116">
        <v>4158067</v>
      </c>
      <c r="BJ21" s="379">
        <f t="shared" ref="BJ21" si="84">IFERROR(IF((ABS((BI21/$BD21)-1))&lt;100%,(BI21/$BD21)-1,"N/A"),"N/A")</f>
        <v>-0.14214976528126844</v>
      </c>
      <c r="BK21" s="116">
        <v>5310807</v>
      </c>
      <c r="BL21" s="379">
        <f t="shared" ref="BL21" si="85">IFERROR(IF((ABS((BK21/$BD21)-1))&lt;100%,(BK21/$BD21)-1,"N/A"),"N/A")</f>
        <v>9.5671866638003422E-2</v>
      </c>
      <c r="BN21" s="114">
        <v>5310807</v>
      </c>
      <c r="BO21" s="116">
        <v>3502839</v>
      </c>
      <c r="BP21" s="379">
        <f t="shared" si="37"/>
        <v>-0.34043187786714901</v>
      </c>
      <c r="BQ21" s="116">
        <v>4002362</v>
      </c>
      <c r="BR21" s="379">
        <f t="shared" si="37"/>
        <v>-0.24637404447196065</v>
      </c>
      <c r="BS21" s="116">
        <v>3619324</v>
      </c>
      <c r="BT21" s="379">
        <f t="shared" ref="BT21:BV21" si="86">IFERROR(IF((ABS((BS21/$BN21)-1))&lt;100%,(BS21/$BN21)-1,"N/A"),"N/A")</f>
        <v>-0.31849829978758404</v>
      </c>
      <c r="BU21" s="116">
        <v>5137135</v>
      </c>
      <c r="BV21" s="379">
        <f t="shared" si="86"/>
        <v>-3.2701621429662153E-2</v>
      </c>
      <c r="BX21" s="114">
        <v>5137135</v>
      </c>
      <c r="BY21" s="116">
        <v>4075080</v>
      </c>
      <c r="BZ21" s="379">
        <f t="shared" si="0"/>
        <v>-0.20674072221189432</v>
      </c>
      <c r="CA21" s="116">
        <v>4757782</v>
      </c>
      <c r="CB21" s="379">
        <f t="shared" si="1"/>
        <v>-7.3845246426266775E-2</v>
      </c>
      <c r="CC21" s="116">
        <v>4986357</v>
      </c>
      <c r="CD21" s="379">
        <f t="shared" si="2"/>
        <v>-2.9350601064601189E-2</v>
      </c>
      <c r="CE21" s="116">
        <v>5455563</v>
      </c>
      <c r="CF21" s="379">
        <f t="shared" si="3"/>
        <v>6.1985523059059133E-2</v>
      </c>
      <c r="CH21" s="116">
        <v>5692731</v>
      </c>
      <c r="CI21" s="116">
        <v>5438695</v>
      </c>
      <c r="CJ21" s="116">
        <v>5613538</v>
      </c>
      <c r="CK21" s="116">
        <v>5011706</v>
      </c>
      <c r="CL21" s="114">
        <v>5455563</v>
      </c>
      <c r="CM21" s="379">
        <f t="shared" si="4"/>
        <v>4.3472690169648942E-2</v>
      </c>
      <c r="CN21" s="379">
        <f t="shared" si="5"/>
        <v>-3.0918898746105095E-3</v>
      </c>
      <c r="CO21" s="379">
        <f t="shared" si="6"/>
        <v>2.895668146440622E-2</v>
      </c>
      <c r="CP21" s="379">
        <f t="shared" si="7"/>
        <v>-8.1358605885405444E-2</v>
      </c>
      <c r="CR21" s="116">
        <v>5591365</v>
      </c>
      <c r="CS21" s="116">
        <v>5831797</v>
      </c>
      <c r="CT21" s="116">
        <v>5996428</v>
      </c>
      <c r="CU21" s="116">
        <v>5941948</v>
      </c>
      <c r="CV21" s="114">
        <v>5692731</v>
      </c>
      <c r="CW21" s="379">
        <f t="shared" si="39"/>
        <v>-1.7806216383665419E-2</v>
      </c>
      <c r="CX21" s="379">
        <f t="shared" si="39"/>
        <v>2.4428696876771516E-2</v>
      </c>
      <c r="CY21" s="379">
        <f t="shared" si="39"/>
        <v>5.3348208443364076E-2</v>
      </c>
      <c r="CZ21" s="379">
        <f t="shared" si="39"/>
        <v>4.3778109311681801E-2</v>
      </c>
      <c r="DB21" s="116">
        <v>5799312</v>
      </c>
      <c r="DC21" s="116">
        <v>5759725</v>
      </c>
      <c r="DD21" s="116">
        <v>5499367</v>
      </c>
      <c r="DE21" s="116">
        <v>5265925</v>
      </c>
      <c r="DF21" s="114">
        <v>5591365</v>
      </c>
      <c r="DG21" s="379">
        <f t="shared" si="8"/>
        <v>3.7190739649441529E-2</v>
      </c>
      <c r="DH21" s="379">
        <f t="shared" si="9"/>
        <v>3.011071536199128E-2</v>
      </c>
      <c r="DI21" s="379">
        <f t="shared" si="10"/>
        <v>-1.6453585126351089E-2</v>
      </c>
      <c r="DJ21" s="379">
        <f t="shared" si="11"/>
        <v>-5.8204034256393533E-2</v>
      </c>
      <c r="DK21" s="116" t="e">
        <v>#N/A</v>
      </c>
      <c r="DL21" s="116" t="e">
        <v>#N/A</v>
      </c>
      <c r="DM21" s="116">
        <v>5526262</v>
      </c>
      <c r="DN21" s="116">
        <v>5378016</v>
      </c>
      <c r="DO21" s="114">
        <v>5799312</v>
      </c>
      <c r="DP21" s="379">
        <f t="shared" si="12"/>
        <v>0</v>
      </c>
      <c r="DQ21" s="379">
        <f t="shared" si="13"/>
        <v>0</v>
      </c>
      <c r="DR21" s="523">
        <f t="shared" si="40"/>
        <v>-1.1643489559347353E-2</v>
      </c>
      <c r="DS21" s="520">
        <f t="shared" si="41"/>
        <v>-7.2645858681167685E-2</v>
      </c>
    </row>
    <row r="22" spans="1:123">
      <c r="A22" s="20" t="s">
        <v>282</v>
      </c>
      <c r="B22" s="43" t="s">
        <v>48</v>
      </c>
      <c r="C22" s="43" t="s">
        <v>49</v>
      </c>
      <c r="D22" s="43" t="s">
        <v>743</v>
      </c>
      <c r="E22" s="43"/>
      <c r="F22" s="118"/>
      <c r="G22" s="120"/>
      <c r="H22" s="378" t="str">
        <f t="shared" si="14"/>
        <v/>
      </c>
      <c r="I22" s="120"/>
      <c r="J22" s="378" t="str">
        <f t="shared" si="15"/>
        <v/>
      </c>
      <c r="K22" s="120"/>
      <c r="L22" s="378" t="str">
        <f t="shared" si="16"/>
        <v/>
      </c>
      <c r="M22" s="120">
        <v>2504879</v>
      </c>
      <c r="N22" s="378" t="str">
        <f t="shared" si="17"/>
        <v>N/A</v>
      </c>
      <c r="P22" s="118">
        <v>2504879</v>
      </c>
      <c r="Q22" s="120">
        <v>2968222</v>
      </c>
      <c r="R22" s="378">
        <f t="shared" si="18"/>
        <v>0.18497620044720731</v>
      </c>
      <c r="S22" s="120">
        <v>2123152</v>
      </c>
      <c r="T22" s="378">
        <f t="shared" si="19"/>
        <v>-0.1523933890619068</v>
      </c>
      <c r="U22" s="120">
        <v>2061049</v>
      </c>
      <c r="V22" s="378">
        <f t="shared" si="20"/>
        <v>-0.17718620340543401</v>
      </c>
      <c r="W22" s="120">
        <v>2968282</v>
      </c>
      <c r="X22" s="378">
        <f t="shared" si="21"/>
        <v>0.18500015370003897</v>
      </c>
      <c r="Z22" s="118">
        <v>2968282</v>
      </c>
      <c r="AA22" s="120">
        <v>1999960</v>
      </c>
      <c r="AB22" s="378">
        <f t="shared" si="22"/>
        <v>-0.32622304754063125</v>
      </c>
      <c r="AC22" s="120">
        <v>2430372</v>
      </c>
      <c r="AD22" s="378">
        <f t="shared" si="23"/>
        <v>-0.18121930463480218</v>
      </c>
      <c r="AE22" s="120">
        <v>2174522</v>
      </c>
      <c r="AF22" s="378">
        <f t="shared" si="24"/>
        <v>-0.26741394517097772</v>
      </c>
      <c r="AG22" s="120">
        <v>3301661</v>
      </c>
      <c r="AH22" s="378">
        <f t="shared" si="25"/>
        <v>0.11231378959276772</v>
      </c>
      <c r="AJ22" s="118">
        <v>3301661</v>
      </c>
      <c r="AK22" s="120">
        <v>2225745</v>
      </c>
      <c r="AL22" s="378">
        <f t="shared" si="26"/>
        <v>-0.32587112971319587</v>
      </c>
      <c r="AM22" s="120">
        <v>2527959</v>
      </c>
      <c r="AN22" s="378">
        <f t="shared" si="27"/>
        <v>-0.23433720179025042</v>
      </c>
      <c r="AO22" s="120">
        <v>2327495</v>
      </c>
      <c r="AP22" s="378">
        <f t="shared" si="28"/>
        <v>-0.29505330801678309</v>
      </c>
      <c r="AQ22" s="120">
        <v>3567527</v>
      </c>
      <c r="AR22" s="378">
        <f t="shared" si="29"/>
        <v>8.0524923667208759E-2</v>
      </c>
      <c r="AS22" s="25"/>
      <c r="AT22" s="118">
        <v>3567527</v>
      </c>
      <c r="AU22" s="120">
        <v>2354170</v>
      </c>
      <c r="AV22" s="378">
        <f t="shared" si="30"/>
        <v>-0.34011151141953511</v>
      </c>
      <c r="AW22" s="120">
        <v>2878829</v>
      </c>
      <c r="AX22" s="378">
        <f t="shared" si="31"/>
        <v>-0.19304633153442141</v>
      </c>
      <c r="AY22" s="120">
        <v>2727167</v>
      </c>
      <c r="AZ22" s="378">
        <f t="shared" si="32"/>
        <v>-0.23555813312695317</v>
      </c>
      <c r="BA22" s="120">
        <v>3901549</v>
      </c>
      <c r="BB22" s="378">
        <f t="shared" si="33"/>
        <v>9.3628443456770016E-2</v>
      </c>
      <c r="BC22" s="25"/>
      <c r="BD22" s="118">
        <v>3901549</v>
      </c>
      <c r="BE22" s="120">
        <v>2740204</v>
      </c>
      <c r="BF22" s="378">
        <f t="shared" si="34"/>
        <v>-0.29766254377428047</v>
      </c>
      <c r="BG22" s="120">
        <v>2870218</v>
      </c>
      <c r="BH22" s="378">
        <f t="shared" si="34"/>
        <v>-0.26433885618250597</v>
      </c>
      <c r="BI22" s="120">
        <v>2558390</v>
      </c>
      <c r="BJ22" s="378">
        <f t="shared" ref="BJ22" si="87">IFERROR(IF((ABS((BI22/$BD22)-1))&lt;100%,(BI22/$BD22)-1,"N/A"),"N/A")</f>
        <v>-0.3442630093842215</v>
      </c>
      <c r="BK22" s="120">
        <v>3931085</v>
      </c>
      <c r="BL22" s="378">
        <f t="shared" ref="BL22" si="88">IFERROR(IF((ABS((BK22/$BD22)-1))&lt;100%,(BK22/$BD22)-1,"N/A"),"N/A")</f>
        <v>7.5703265549145193E-3</v>
      </c>
      <c r="BN22" s="118">
        <v>3931085</v>
      </c>
      <c r="BO22" s="120">
        <v>2573342</v>
      </c>
      <c r="BP22" s="378">
        <f t="shared" si="37"/>
        <v>-0.34538632464065266</v>
      </c>
      <c r="BQ22" s="120">
        <v>2950187</v>
      </c>
      <c r="BR22" s="378">
        <f t="shared" si="37"/>
        <v>-0.24952347761495874</v>
      </c>
      <c r="BS22" s="120">
        <v>2637846</v>
      </c>
      <c r="BT22" s="378">
        <f t="shared" ref="BT22:BV22" si="89">IFERROR(IF((ABS((BS22/$BN22)-1))&lt;100%,(BS22/$BN22)-1,"N/A"),"N/A")</f>
        <v>-0.32897762322615764</v>
      </c>
      <c r="BU22" s="120">
        <v>4249804</v>
      </c>
      <c r="BV22" s="378">
        <f t="shared" si="89"/>
        <v>8.1076598445467329E-2</v>
      </c>
      <c r="BX22" s="118">
        <v>4249804</v>
      </c>
      <c r="BY22" s="120">
        <v>3034540</v>
      </c>
      <c r="BZ22" s="378">
        <f t="shared" si="0"/>
        <v>-0.28595765828259379</v>
      </c>
      <c r="CA22" s="120">
        <v>3462036</v>
      </c>
      <c r="CB22" s="378">
        <f t="shared" si="1"/>
        <v>-0.18536572510167526</v>
      </c>
      <c r="CC22" s="120">
        <v>3383556</v>
      </c>
      <c r="CD22" s="378">
        <f t="shared" si="2"/>
        <v>-0.20383245909693715</v>
      </c>
      <c r="CE22" s="120">
        <v>4319342</v>
      </c>
      <c r="CF22" s="378">
        <f t="shared" si="3"/>
        <v>1.6362636959257326E-2</v>
      </c>
      <c r="CH22" s="120">
        <v>4144324</v>
      </c>
      <c r="CI22" s="120">
        <v>3042535</v>
      </c>
      <c r="CJ22" s="120">
        <v>3397699</v>
      </c>
      <c r="CK22" s="120">
        <v>3319302</v>
      </c>
      <c r="CL22" s="118">
        <v>4319342</v>
      </c>
      <c r="CM22" s="378">
        <f t="shared" si="4"/>
        <v>-4.0519597660940043E-2</v>
      </c>
      <c r="CN22" s="378">
        <f t="shared" si="5"/>
        <v>-0.29560220052035702</v>
      </c>
      <c r="CO22" s="378">
        <f t="shared" si="6"/>
        <v>-0.21337578733057028</v>
      </c>
      <c r="CP22" s="378">
        <f t="shared" si="7"/>
        <v>-0.23152600558140568</v>
      </c>
      <c r="CR22" s="120">
        <v>3129255</v>
      </c>
      <c r="CS22" s="120">
        <v>3280292</v>
      </c>
      <c r="CT22" s="120">
        <v>3594352</v>
      </c>
      <c r="CU22" s="120">
        <v>3443702</v>
      </c>
      <c r="CV22" s="118">
        <v>4144324</v>
      </c>
      <c r="CW22" s="378">
        <f t="shared" si="39"/>
        <v>-0.24492993308438238</v>
      </c>
      <c r="CX22" s="378">
        <f t="shared" si="39"/>
        <v>-0.20848562998452824</v>
      </c>
      <c r="CY22" s="378">
        <f t="shared" si="39"/>
        <v>-0.13270487539101672</v>
      </c>
      <c r="CZ22" s="378">
        <f t="shared" si="39"/>
        <v>-0.16905579776098589</v>
      </c>
      <c r="DB22" s="120">
        <v>3086610</v>
      </c>
      <c r="DC22" s="120">
        <v>3216955</v>
      </c>
      <c r="DD22" s="120">
        <v>2963939</v>
      </c>
      <c r="DE22" s="120">
        <v>2979139</v>
      </c>
      <c r="DF22" s="118">
        <v>3129255</v>
      </c>
      <c r="DG22" s="378">
        <f t="shared" si="8"/>
        <v>-1.3627844327164129E-2</v>
      </c>
      <c r="DH22" s="378">
        <f t="shared" si="9"/>
        <v>2.8025840016233872E-2</v>
      </c>
      <c r="DI22" s="378">
        <f t="shared" si="10"/>
        <v>-5.282918777792156E-2</v>
      </c>
      <c r="DJ22" s="378">
        <f t="shared" si="11"/>
        <v>-4.7971801594948293E-2</v>
      </c>
      <c r="DK22" s="120" t="e">
        <v>#N/A</v>
      </c>
      <c r="DL22" s="120" t="e">
        <v>#N/A</v>
      </c>
      <c r="DM22" s="120">
        <v>3410337</v>
      </c>
      <c r="DN22" s="120">
        <v>3247519</v>
      </c>
      <c r="DO22" s="118">
        <v>3086610</v>
      </c>
      <c r="DP22" s="378">
        <f t="shared" si="12"/>
        <v>0</v>
      </c>
      <c r="DQ22" s="378">
        <f t="shared" si="13"/>
        <v>0</v>
      </c>
      <c r="DR22" s="522">
        <f t="shared" si="40"/>
        <v>8.9823935729111293E-2</v>
      </c>
      <c r="DS22" s="528">
        <f t="shared" si="41"/>
        <v>5.2131302626506004E-2</v>
      </c>
    </row>
    <row r="23" spans="1:123">
      <c r="A23" s="20" t="s">
        <v>283</v>
      </c>
      <c r="B23" s="43" t="s">
        <v>52</v>
      </c>
      <c r="C23" s="43" t="s">
        <v>214</v>
      </c>
      <c r="D23" s="43" t="s">
        <v>744</v>
      </c>
      <c r="E23" s="43"/>
      <c r="F23" s="118"/>
      <c r="G23" s="120"/>
      <c r="H23" s="55" t="str">
        <f t="shared" si="14"/>
        <v/>
      </c>
      <c r="I23" s="120"/>
      <c r="J23" s="55" t="str">
        <f t="shared" si="15"/>
        <v/>
      </c>
      <c r="K23" s="120"/>
      <c r="L23" s="55" t="str">
        <f t="shared" si="16"/>
        <v/>
      </c>
      <c r="M23" s="120">
        <v>0</v>
      </c>
      <c r="N23" s="55" t="str">
        <f t="shared" si="17"/>
        <v>N/A</v>
      </c>
      <c r="P23" s="118">
        <v>0</v>
      </c>
      <c r="Q23" s="120">
        <v>0</v>
      </c>
      <c r="R23" s="55" t="str">
        <f t="shared" si="18"/>
        <v>N/A</v>
      </c>
      <c r="S23" s="120">
        <v>0</v>
      </c>
      <c r="T23" s="55" t="str">
        <f t="shared" si="19"/>
        <v>N/A</v>
      </c>
      <c r="U23" s="120">
        <v>0</v>
      </c>
      <c r="V23" s="55" t="str">
        <f t="shared" si="20"/>
        <v>N/A</v>
      </c>
      <c r="W23" s="120">
        <v>0</v>
      </c>
      <c r="X23" s="55" t="str">
        <f t="shared" si="21"/>
        <v>N/A</v>
      </c>
      <c r="Z23" s="118">
        <v>0</v>
      </c>
      <c r="AA23" s="120">
        <v>0</v>
      </c>
      <c r="AB23" s="55" t="str">
        <f t="shared" si="22"/>
        <v>N/A</v>
      </c>
      <c r="AC23" s="120">
        <v>0</v>
      </c>
      <c r="AD23" s="55" t="str">
        <f t="shared" si="23"/>
        <v>N/A</v>
      </c>
      <c r="AE23" s="120">
        <v>0</v>
      </c>
      <c r="AF23" s="55" t="str">
        <f t="shared" si="24"/>
        <v>N/A</v>
      </c>
      <c r="AG23" s="120">
        <v>168339</v>
      </c>
      <c r="AH23" s="55" t="str">
        <f t="shared" si="25"/>
        <v>N/A</v>
      </c>
      <c r="AJ23" s="118">
        <v>168339</v>
      </c>
      <c r="AK23" s="120">
        <v>0</v>
      </c>
      <c r="AL23" s="55" t="str">
        <f t="shared" si="26"/>
        <v>N/A</v>
      </c>
      <c r="AM23" s="120">
        <v>0</v>
      </c>
      <c r="AN23" s="55" t="str">
        <f t="shared" si="27"/>
        <v>N/A</v>
      </c>
      <c r="AO23" s="120">
        <v>0</v>
      </c>
      <c r="AP23" s="55" t="str">
        <f t="shared" si="28"/>
        <v>N/A</v>
      </c>
      <c r="AQ23" s="120">
        <v>179392</v>
      </c>
      <c r="AR23" s="55">
        <f t="shared" si="29"/>
        <v>6.565917582972447E-2</v>
      </c>
      <c r="AS23" s="25"/>
      <c r="AT23" s="118">
        <v>179392</v>
      </c>
      <c r="AU23" s="120">
        <v>181525</v>
      </c>
      <c r="AV23" s="55">
        <f t="shared" si="30"/>
        <v>1.1890162326079201E-2</v>
      </c>
      <c r="AW23" s="120">
        <v>180363</v>
      </c>
      <c r="AX23" s="55">
        <f t="shared" si="31"/>
        <v>5.4127274348911847E-3</v>
      </c>
      <c r="AY23" s="120">
        <v>192878</v>
      </c>
      <c r="AZ23" s="55">
        <f t="shared" si="32"/>
        <v>7.5176150552978882E-2</v>
      </c>
      <c r="BA23" s="120">
        <v>224492</v>
      </c>
      <c r="BB23" s="55">
        <f t="shared" si="33"/>
        <v>0.25140474491616116</v>
      </c>
      <c r="BC23" s="25"/>
      <c r="BD23" s="118">
        <v>224492</v>
      </c>
      <c r="BE23" s="120">
        <v>213784</v>
      </c>
      <c r="BF23" s="55">
        <f t="shared" si="34"/>
        <v>-4.769880441173846E-2</v>
      </c>
      <c r="BG23" s="120">
        <v>164531</v>
      </c>
      <c r="BH23" s="55">
        <f t="shared" si="34"/>
        <v>-0.2670963775992018</v>
      </c>
      <c r="BI23" s="120">
        <v>202899</v>
      </c>
      <c r="BJ23" s="55">
        <f t="shared" ref="BJ23" si="90">IFERROR(IF((ABS((BI23/$BD23)-1))&lt;100%,(BI23/$BD23)-1,"N/A"),"N/A")</f>
        <v>-9.6186055627817457E-2</v>
      </c>
      <c r="BK23" s="120">
        <v>230240</v>
      </c>
      <c r="BL23" s="55">
        <f t="shared" ref="BL23" si="91">IFERROR(IF((ABS((BK23/$BD23)-1))&lt;100%,(BK23/$BD23)-1,"N/A"),"N/A")</f>
        <v>2.5604475883327593E-2</v>
      </c>
      <c r="BN23" s="118">
        <v>230240</v>
      </c>
      <c r="BO23" s="120">
        <v>231433</v>
      </c>
      <c r="BP23" s="55">
        <f t="shared" si="37"/>
        <v>5.1815496872829048E-3</v>
      </c>
      <c r="BQ23" s="120">
        <v>229567</v>
      </c>
      <c r="BR23" s="55">
        <f t="shared" si="37"/>
        <v>-2.9230368311327082E-3</v>
      </c>
      <c r="BS23" s="120">
        <v>230463</v>
      </c>
      <c r="BT23" s="55">
        <f t="shared" ref="BT23:BV23" si="92">IFERROR(IF((ABS((BS23/$BN23)-1))&lt;100%,(BS23/$BN23)-1,"N/A"),"N/A")</f>
        <v>9.6855455177213834E-4</v>
      </c>
      <c r="BU23" s="120">
        <v>239831</v>
      </c>
      <c r="BV23" s="55">
        <f t="shared" si="92"/>
        <v>4.1656532314106931E-2</v>
      </c>
      <c r="BX23" s="118">
        <v>239831</v>
      </c>
      <c r="BY23" s="120">
        <v>258843</v>
      </c>
      <c r="BZ23" s="55">
        <f t="shared" si="0"/>
        <v>7.9272487710095874E-2</v>
      </c>
      <c r="CA23" s="120">
        <v>257350</v>
      </c>
      <c r="CB23" s="55">
        <f t="shared" si="1"/>
        <v>7.3047270786512186E-2</v>
      </c>
      <c r="CC23" s="120">
        <v>255322</v>
      </c>
      <c r="CD23" s="55">
        <f t="shared" si="2"/>
        <v>6.4591316385288033E-2</v>
      </c>
      <c r="CE23" s="120">
        <v>261824</v>
      </c>
      <c r="CF23" s="55">
        <f t="shared" si="3"/>
        <v>9.1702073543453499E-2</v>
      </c>
      <c r="CH23" s="120">
        <v>290080</v>
      </c>
      <c r="CI23" s="120">
        <v>284426</v>
      </c>
      <c r="CJ23" s="120">
        <v>281124</v>
      </c>
      <c r="CK23" s="120">
        <v>285670</v>
      </c>
      <c r="CL23" s="118">
        <v>261824</v>
      </c>
      <c r="CM23" s="55">
        <f t="shared" si="4"/>
        <v>0.10791982400391098</v>
      </c>
      <c r="CN23" s="55">
        <f t="shared" si="5"/>
        <v>8.632516499633347E-2</v>
      </c>
      <c r="CO23" s="55">
        <f t="shared" si="6"/>
        <v>7.3713639696895594E-2</v>
      </c>
      <c r="CP23" s="55">
        <f t="shared" si="7"/>
        <v>9.1076448301148805E-2</v>
      </c>
      <c r="CR23" s="120">
        <v>315308</v>
      </c>
      <c r="CS23" s="120">
        <v>288702</v>
      </c>
      <c r="CT23" s="120">
        <v>293872</v>
      </c>
      <c r="CU23" s="120">
        <v>299795</v>
      </c>
      <c r="CV23" s="118">
        <v>290080</v>
      </c>
      <c r="CW23" s="55">
        <f t="shared" si="39"/>
        <v>8.6969111969112056E-2</v>
      </c>
      <c r="CX23" s="55">
        <f t="shared" si="39"/>
        <v>-4.7504136789850993E-3</v>
      </c>
      <c r="CY23" s="55">
        <f t="shared" si="39"/>
        <v>1.3072255929398757E-2</v>
      </c>
      <c r="CZ23" s="55">
        <f t="shared" si="39"/>
        <v>3.3490761169332695E-2</v>
      </c>
      <c r="DB23" s="120">
        <v>286590</v>
      </c>
      <c r="DC23" s="120">
        <v>285621</v>
      </c>
      <c r="DD23" s="120">
        <v>292892</v>
      </c>
      <c r="DE23" s="120">
        <v>321872</v>
      </c>
      <c r="DF23" s="118">
        <v>315308</v>
      </c>
      <c r="DG23" s="55">
        <f t="shared" si="8"/>
        <v>-9.1079198751696788E-2</v>
      </c>
      <c r="DH23" s="55">
        <f t="shared" si="9"/>
        <v>-9.4152384335316586E-2</v>
      </c>
      <c r="DI23" s="55">
        <f t="shared" si="10"/>
        <v>-7.1092392200641896E-2</v>
      </c>
      <c r="DJ23" s="55">
        <f t="shared" si="11"/>
        <v>2.081774011442783E-2</v>
      </c>
      <c r="DK23" s="120" t="e">
        <v>#N/A</v>
      </c>
      <c r="DL23" s="120" t="e">
        <v>#N/A</v>
      </c>
      <c r="DM23" s="120">
        <v>282346</v>
      </c>
      <c r="DN23" s="120">
        <v>288115</v>
      </c>
      <c r="DO23" s="118">
        <v>286590</v>
      </c>
      <c r="DP23" s="55">
        <f t="shared" si="12"/>
        <v>0</v>
      </c>
      <c r="DQ23" s="55">
        <f t="shared" si="13"/>
        <v>0</v>
      </c>
      <c r="DR23" s="526">
        <f t="shared" si="40"/>
        <v>-0.10453905387747853</v>
      </c>
      <c r="DS23" s="528">
        <f t="shared" si="41"/>
        <v>5.3211905509613633E-3</v>
      </c>
    </row>
    <row r="24" spans="1:123">
      <c r="A24" s="20" t="s">
        <v>284</v>
      </c>
      <c r="B24" s="43" t="s">
        <v>55</v>
      </c>
      <c r="C24" s="43" t="s">
        <v>56</v>
      </c>
      <c r="D24" s="43" t="s">
        <v>745</v>
      </c>
      <c r="E24" s="43"/>
      <c r="F24" s="118"/>
      <c r="G24" s="120"/>
      <c r="H24" s="378" t="str">
        <f t="shared" si="14"/>
        <v/>
      </c>
      <c r="I24" s="120"/>
      <c r="J24" s="378" t="str">
        <f t="shared" si="15"/>
        <v/>
      </c>
      <c r="K24" s="120"/>
      <c r="L24" s="378" t="str">
        <f t="shared" si="16"/>
        <v/>
      </c>
      <c r="M24" s="120">
        <v>529710</v>
      </c>
      <c r="N24" s="378" t="str">
        <f t="shared" si="17"/>
        <v>N/A</v>
      </c>
      <c r="P24" s="118">
        <v>529710</v>
      </c>
      <c r="Q24" s="120">
        <v>469362</v>
      </c>
      <c r="R24" s="378">
        <f t="shared" si="18"/>
        <v>-0.11392648807838246</v>
      </c>
      <c r="S24" s="120">
        <v>976229</v>
      </c>
      <c r="T24" s="378">
        <f t="shared" si="19"/>
        <v>0.84294991599176905</v>
      </c>
      <c r="U24" s="120">
        <v>1033355</v>
      </c>
      <c r="V24" s="378">
        <f t="shared" si="20"/>
        <v>0.95079383058654732</v>
      </c>
      <c r="W24" s="120">
        <v>469362</v>
      </c>
      <c r="X24" s="378">
        <f t="shared" si="21"/>
        <v>-0.11392648807838246</v>
      </c>
      <c r="Z24" s="118">
        <v>469362</v>
      </c>
      <c r="AA24" s="120">
        <v>1059417</v>
      </c>
      <c r="AB24" s="378" t="str">
        <f t="shared" si="22"/>
        <v>N/A</v>
      </c>
      <c r="AC24" s="120">
        <v>1029832</v>
      </c>
      <c r="AD24" s="378" t="str">
        <f t="shared" si="23"/>
        <v>N/A</v>
      </c>
      <c r="AE24" s="120">
        <v>1076826</v>
      </c>
      <c r="AF24" s="378" t="str">
        <f t="shared" si="24"/>
        <v>N/A</v>
      </c>
      <c r="AG24" s="120">
        <v>799920</v>
      </c>
      <c r="AH24" s="378">
        <f t="shared" si="25"/>
        <v>0.70427090390785785</v>
      </c>
      <c r="AJ24" s="118">
        <v>799920</v>
      </c>
      <c r="AK24" s="120">
        <v>1260239</v>
      </c>
      <c r="AL24" s="378">
        <f t="shared" si="26"/>
        <v>0.57545629562956302</v>
      </c>
      <c r="AM24" s="120">
        <v>1453129</v>
      </c>
      <c r="AN24" s="378">
        <f t="shared" si="27"/>
        <v>0.8165929092909292</v>
      </c>
      <c r="AO24" s="120">
        <v>948533</v>
      </c>
      <c r="AP24" s="378">
        <f t="shared" si="28"/>
        <v>0.18578482848284827</v>
      </c>
      <c r="AQ24" s="120">
        <v>1042781</v>
      </c>
      <c r="AR24" s="378">
        <f t="shared" si="29"/>
        <v>0.3036066106610662</v>
      </c>
      <c r="AS24" s="25"/>
      <c r="AT24" s="118">
        <v>1042781</v>
      </c>
      <c r="AU24" s="120">
        <v>1098810</v>
      </c>
      <c r="AV24" s="378">
        <f t="shared" si="30"/>
        <v>5.3730361408579563E-2</v>
      </c>
      <c r="AW24" s="120">
        <v>1085828</v>
      </c>
      <c r="AX24" s="378">
        <f t="shared" si="31"/>
        <v>4.1280959280999507E-2</v>
      </c>
      <c r="AY24" s="120">
        <v>1304681</v>
      </c>
      <c r="AZ24" s="378">
        <f t="shared" si="32"/>
        <v>0.25115532408051155</v>
      </c>
      <c r="BA24" s="120">
        <v>204705</v>
      </c>
      <c r="BB24" s="378">
        <f t="shared" si="33"/>
        <v>-0.80369320116112586</v>
      </c>
      <c r="BC24" s="25"/>
      <c r="BD24" s="118">
        <v>204705</v>
      </c>
      <c r="BE24" s="120">
        <v>853728</v>
      </c>
      <c r="BF24" s="378" t="str">
        <f t="shared" si="34"/>
        <v>N/A</v>
      </c>
      <c r="BG24" s="120">
        <v>1191216</v>
      </c>
      <c r="BH24" s="378" t="str">
        <f t="shared" si="34"/>
        <v>N/A</v>
      </c>
      <c r="BI24" s="120">
        <v>1032059</v>
      </c>
      <c r="BJ24" s="378" t="str">
        <f t="shared" ref="BJ24" si="93">IFERROR(IF((ABS((BI24/$BD24)-1))&lt;100%,(BI24/$BD24)-1,"N/A"),"N/A")</f>
        <v>N/A</v>
      </c>
      <c r="BK24" s="120">
        <v>647934</v>
      </c>
      <c r="BL24" s="378" t="str">
        <f t="shared" ref="BL24" si="94">IFERROR(IF((ABS((BK24/$BD24)-1))&lt;100%,(BK24/$BD24)-1,"N/A"),"N/A")</f>
        <v>N/A</v>
      </c>
      <c r="BN24" s="118">
        <v>647934</v>
      </c>
      <c r="BO24" s="120">
        <v>183964</v>
      </c>
      <c r="BP24" s="378">
        <f t="shared" si="37"/>
        <v>-0.71607602008846583</v>
      </c>
      <c r="BQ24" s="120">
        <v>386159</v>
      </c>
      <c r="BR24" s="378">
        <f t="shared" si="37"/>
        <v>-0.40401491509937737</v>
      </c>
      <c r="BS24" s="120">
        <v>389448</v>
      </c>
      <c r="BT24" s="378">
        <f t="shared" ref="BT24:BV24" si="95">IFERROR(IF((ABS((BS24/$BN24)-1))&lt;100%,(BS24/$BN24)-1,"N/A"),"N/A")</f>
        <v>-0.39893878080174827</v>
      </c>
      <c r="BU24" s="120">
        <v>136184</v>
      </c>
      <c r="BV24" s="378">
        <f t="shared" si="95"/>
        <v>-0.78981809875697218</v>
      </c>
      <c r="BX24" s="118">
        <v>136184</v>
      </c>
      <c r="BY24" s="120">
        <v>383081</v>
      </c>
      <c r="BZ24" s="378" t="str">
        <f t="shared" si="0"/>
        <v>N/A</v>
      </c>
      <c r="CA24" s="120">
        <v>629004</v>
      </c>
      <c r="CB24" s="378" t="str">
        <f t="shared" si="1"/>
        <v>N/A</v>
      </c>
      <c r="CC24" s="120">
        <v>944336</v>
      </c>
      <c r="CD24" s="378" t="str">
        <f t="shared" si="2"/>
        <v>N/A</v>
      </c>
      <c r="CE24" s="120">
        <v>251118</v>
      </c>
      <c r="CF24" s="378">
        <f t="shared" si="3"/>
        <v>0.84396111143746699</v>
      </c>
      <c r="CH24" s="120">
        <v>578706</v>
      </c>
      <c r="CI24" s="120">
        <v>1601970</v>
      </c>
      <c r="CJ24" s="120">
        <v>1416331</v>
      </c>
      <c r="CK24" s="120">
        <v>944870</v>
      </c>
      <c r="CL24" s="118">
        <v>251118</v>
      </c>
      <c r="CM24" s="378" t="str">
        <f t="shared" si="4"/>
        <v>N/A</v>
      </c>
      <c r="CN24" s="378" t="str">
        <f t="shared" si="5"/>
        <v>N/A</v>
      </c>
      <c r="CO24" s="378" t="str">
        <f t="shared" si="6"/>
        <v>N/A</v>
      </c>
      <c r="CP24" s="378" t="str">
        <f t="shared" si="7"/>
        <v>N/A</v>
      </c>
      <c r="CR24" s="120">
        <v>1553175</v>
      </c>
      <c r="CS24" s="120">
        <v>1759300</v>
      </c>
      <c r="CT24" s="120">
        <v>1567928</v>
      </c>
      <c r="CU24" s="120">
        <v>1583251</v>
      </c>
      <c r="CV24" s="118">
        <v>578706</v>
      </c>
      <c r="CW24" s="378">
        <f t="shared" si="39"/>
        <v>1.6838757503810227</v>
      </c>
      <c r="CX24" s="378">
        <f>IFERROR(IF((ABS((CS24/$CV24)-1))&lt;300%,(CS24/$CV24)-1,"N/A"),0)</f>
        <v>2.0400583370485186</v>
      </c>
      <c r="CY24" s="378">
        <f t="shared" si="39"/>
        <v>1.7093688332244699</v>
      </c>
      <c r="CZ24" s="378">
        <f t="shared" si="39"/>
        <v>1.7358468721596112</v>
      </c>
      <c r="DB24" s="120">
        <v>1817690</v>
      </c>
      <c r="DC24" s="120">
        <v>1829233</v>
      </c>
      <c r="DD24" s="120">
        <v>1708946</v>
      </c>
      <c r="DE24" s="120">
        <v>1453062</v>
      </c>
      <c r="DF24" s="118">
        <v>1553175</v>
      </c>
      <c r="DG24" s="378">
        <f t="shared" si="8"/>
        <v>0.17030598612519521</v>
      </c>
      <c r="DH24" s="378">
        <f t="shared" si="9"/>
        <v>0.17773785954576926</v>
      </c>
      <c r="DI24" s="378">
        <f t="shared" si="10"/>
        <v>0.10029198255186955</v>
      </c>
      <c r="DJ24" s="378">
        <f t="shared" si="11"/>
        <v>-6.4456999372253576E-2</v>
      </c>
      <c r="DK24" s="120" t="e">
        <v>#N/A</v>
      </c>
      <c r="DL24" s="120" t="e">
        <v>#N/A</v>
      </c>
      <c r="DM24" s="120">
        <v>1471282</v>
      </c>
      <c r="DN24" s="120">
        <v>1458223</v>
      </c>
      <c r="DO24" s="118">
        <v>1817690</v>
      </c>
      <c r="DP24" s="378">
        <f t="shared" si="12"/>
        <v>0</v>
      </c>
      <c r="DQ24" s="378">
        <f t="shared" si="13"/>
        <v>0</v>
      </c>
      <c r="DR24" s="522">
        <f t="shared" si="40"/>
        <v>-5.2726189901331155E-2</v>
      </c>
      <c r="DS24" s="528">
        <f t="shared" si="41"/>
        <v>-0.19776034417309885</v>
      </c>
    </row>
    <row r="25" spans="1:123">
      <c r="A25" s="20" t="s">
        <v>59</v>
      </c>
      <c r="B25" s="43" t="s">
        <v>59</v>
      </c>
      <c r="C25" s="43" t="s">
        <v>60</v>
      </c>
      <c r="D25" s="43" t="s">
        <v>746</v>
      </c>
      <c r="E25" s="43"/>
      <c r="F25" s="118"/>
      <c r="G25" s="120"/>
      <c r="H25" s="378" t="str">
        <f t="shared" si="14"/>
        <v/>
      </c>
      <c r="I25" s="120"/>
      <c r="J25" s="378" t="str">
        <f t="shared" si="15"/>
        <v/>
      </c>
      <c r="K25" s="120"/>
      <c r="L25" s="378" t="str">
        <f t="shared" si="16"/>
        <v/>
      </c>
      <c r="M25" s="120">
        <v>48091</v>
      </c>
      <c r="N25" s="378" t="str">
        <f t="shared" si="17"/>
        <v>N/A</v>
      </c>
      <c r="P25" s="118">
        <v>48091</v>
      </c>
      <c r="Q25" s="120">
        <v>87457</v>
      </c>
      <c r="R25" s="378">
        <f t="shared" si="18"/>
        <v>0.81857312178993991</v>
      </c>
      <c r="S25" s="120">
        <v>51205</v>
      </c>
      <c r="T25" s="378">
        <f t="shared" si="19"/>
        <v>6.4752240543968664E-2</v>
      </c>
      <c r="U25" s="120">
        <v>76481</v>
      </c>
      <c r="V25" s="378">
        <f t="shared" si="20"/>
        <v>0.59033914869726134</v>
      </c>
      <c r="W25" s="120">
        <v>87457</v>
      </c>
      <c r="X25" s="378">
        <f t="shared" si="21"/>
        <v>0.81857312178993991</v>
      </c>
      <c r="Z25" s="118">
        <v>87457</v>
      </c>
      <c r="AA25" s="120">
        <v>79272</v>
      </c>
      <c r="AB25" s="378">
        <f t="shared" si="22"/>
        <v>-9.3588849377408301E-2</v>
      </c>
      <c r="AC25" s="120">
        <v>33667</v>
      </c>
      <c r="AD25" s="378">
        <f t="shared" si="23"/>
        <v>-0.61504510788158751</v>
      </c>
      <c r="AE25" s="120">
        <v>77399</v>
      </c>
      <c r="AF25" s="378">
        <f t="shared" si="24"/>
        <v>-0.11500508821477984</v>
      </c>
      <c r="AG25" s="120">
        <v>128239</v>
      </c>
      <c r="AH25" s="378">
        <f t="shared" si="25"/>
        <v>0.46630915764318459</v>
      </c>
      <c r="AJ25" s="118">
        <v>128239</v>
      </c>
      <c r="AK25" s="120">
        <v>170226</v>
      </c>
      <c r="AL25" s="378">
        <f t="shared" si="26"/>
        <v>0.32741209772378133</v>
      </c>
      <c r="AM25" s="120">
        <v>91962</v>
      </c>
      <c r="AN25" s="378">
        <f t="shared" si="27"/>
        <v>-0.28288586155537709</v>
      </c>
      <c r="AO25" s="120">
        <v>96032</v>
      </c>
      <c r="AP25" s="378">
        <f t="shared" si="28"/>
        <v>-0.25114824663323954</v>
      </c>
      <c r="AQ25" s="120">
        <v>111269</v>
      </c>
      <c r="AR25" s="378">
        <f t="shared" si="29"/>
        <v>-0.13233103813972347</v>
      </c>
      <c r="AS25" s="25"/>
      <c r="AT25" s="118">
        <v>111269</v>
      </c>
      <c r="AU25" s="120">
        <v>105767</v>
      </c>
      <c r="AV25" s="378">
        <f t="shared" si="30"/>
        <v>-4.9447734768893414E-2</v>
      </c>
      <c r="AW25" s="120">
        <v>113247</v>
      </c>
      <c r="AX25" s="378">
        <f t="shared" si="31"/>
        <v>1.7776739253520857E-2</v>
      </c>
      <c r="AY25" s="120">
        <v>66845</v>
      </c>
      <c r="AZ25" s="378">
        <f t="shared" si="32"/>
        <v>-0.39924866764327893</v>
      </c>
      <c r="BA25" s="120">
        <v>95437</v>
      </c>
      <c r="BB25" s="378">
        <f t="shared" si="33"/>
        <v>-0.14228581186134504</v>
      </c>
      <c r="BC25" s="25"/>
      <c r="BD25" s="118">
        <v>95437</v>
      </c>
      <c r="BE25" s="120">
        <v>84481</v>
      </c>
      <c r="BF25" s="378">
        <f t="shared" si="34"/>
        <v>-0.11479824386768234</v>
      </c>
      <c r="BG25" s="120">
        <v>73305</v>
      </c>
      <c r="BH25" s="378">
        <f t="shared" si="34"/>
        <v>-0.23190167335519762</v>
      </c>
      <c r="BI25" s="120">
        <v>46611</v>
      </c>
      <c r="BJ25" s="378">
        <f t="shared" ref="BJ25" si="96">IFERROR(IF((ABS((BI25/$BD25)-1))&lt;100%,(BI25/$BD25)-1,"N/A"),"N/A")</f>
        <v>-0.51160451397256823</v>
      </c>
      <c r="BK25" s="120">
        <v>81366</v>
      </c>
      <c r="BL25" s="378">
        <f t="shared" ref="BL25" si="97">IFERROR(IF((ABS((BK25/$BD25)-1))&lt;100%,(BK25/$BD25)-1,"N/A"),"N/A")</f>
        <v>-0.14743757662122658</v>
      </c>
      <c r="BN25" s="118">
        <v>81366</v>
      </c>
      <c r="BO25" s="120">
        <v>44294</v>
      </c>
      <c r="BP25" s="378">
        <f t="shared" si="37"/>
        <v>-0.45562028365656415</v>
      </c>
      <c r="BQ25" s="120">
        <v>48962</v>
      </c>
      <c r="BR25" s="378">
        <f t="shared" si="37"/>
        <v>-0.39824988324361532</v>
      </c>
      <c r="BS25" s="120">
        <v>57928</v>
      </c>
      <c r="BT25" s="378">
        <f t="shared" ref="BT25:BV25" si="98">IFERROR(IF((ABS((BS25/$BN25)-1))&lt;100%,(BS25/$BN25)-1,"N/A"),"N/A")</f>
        <v>-0.28805643634933509</v>
      </c>
      <c r="BU25" s="120">
        <v>66817</v>
      </c>
      <c r="BV25" s="378">
        <f t="shared" si="98"/>
        <v>-0.17880933067866189</v>
      </c>
      <c r="BX25" s="118">
        <v>66817</v>
      </c>
      <c r="BY25" s="120">
        <v>75607</v>
      </c>
      <c r="BZ25" s="378">
        <f t="shared" si="0"/>
        <v>0.13155334720205936</v>
      </c>
      <c r="CA25" s="120">
        <v>66525</v>
      </c>
      <c r="CB25" s="378">
        <f t="shared" si="1"/>
        <v>-4.3701453222981801E-3</v>
      </c>
      <c r="CC25" s="120">
        <v>45366</v>
      </c>
      <c r="CD25" s="378">
        <f t="shared" si="2"/>
        <v>-0.32104105242677761</v>
      </c>
      <c r="CE25" s="120">
        <v>123446</v>
      </c>
      <c r="CF25" s="378">
        <f t="shared" si="3"/>
        <v>0.84752383375488272</v>
      </c>
      <c r="CH25" s="120">
        <v>149563</v>
      </c>
      <c r="CI25" s="120">
        <v>90718</v>
      </c>
      <c r="CJ25" s="120">
        <v>89899</v>
      </c>
      <c r="CK25" s="120">
        <v>77137</v>
      </c>
      <c r="CL25" s="118">
        <v>123446</v>
      </c>
      <c r="CM25" s="378">
        <f t="shared" si="4"/>
        <v>0.21156619088508344</v>
      </c>
      <c r="CN25" s="378">
        <f t="shared" si="5"/>
        <v>-0.26511997148550781</v>
      </c>
      <c r="CO25" s="378">
        <f t="shared" si="6"/>
        <v>-0.27175445133904708</v>
      </c>
      <c r="CP25" s="378">
        <f t="shared" si="7"/>
        <v>-0.37513568685903143</v>
      </c>
      <c r="CR25" s="120">
        <v>161672</v>
      </c>
      <c r="CS25" s="120">
        <v>168089</v>
      </c>
      <c r="CT25" s="120">
        <v>244534</v>
      </c>
      <c r="CU25" s="120">
        <v>284699</v>
      </c>
      <c r="CV25" s="118">
        <v>149563</v>
      </c>
      <c r="CW25" s="378">
        <f t="shared" si="39"/>
        <v>8.0962537525992362E-2</v>
      </c>
      <c r="CX25" s="378">
        <f t="shared" si="39"/>
        <v>0.12386753408262741</v>
      </c>
      <c r="CY25" s="378">
        <f t="shared" si="39"/>
        <v>0.63498993735081544</v>
      </c>
      <c r="CZ25" s="378">
        <f t="shared" si="39"/>
        <v>0.90353897688599449</v>
      </c>
      <c r="DB25" s="120">
        <v>64498</v>
      </c>
      <c r="DC25" s="120">
        <v>54514</v>
      </c>
      <c r="DD25" s="120">
        <v>194024</v>
      </c>
      <c r="DE25" s="120">
        <v>166111</v>
      </c>
      <c r="DF25" s="118">
        <v>161672</v>
      </c>
      <c r="DG25" s="378">
        <f t="shared" si="8"/>
        <v>-0.60105645999307233</v>
      </c>
      <c r="DH25" s="378">
        <f t="shared" si="9"/>
        <v>-0.662811123756742</v>
      </c>
      <c r="DI25" s="378">
        <f t="shared" si="10"/>
        <v>0.20010886238804493</v>
      </c>
      <c r="DJ25" s="378">
        <f t="shared" si="11"/>
        <v>2.7456826166559534E-2</v>
      </c>
      <c r="DK25" s="120" t="e">
        <v>#N/A</v>
      </c>
      <c r="DL25" s="120" t="e">
        <v>#N/A</v>
      </c>
      <c r="DM25" s="120">
        <v>17417</v>
      </c>
      <c r="DN25" s="120">
        <v>46044</v>
      </c>
      <c r="DO25" s="118">
        <v>64498</v>
      </c>
      <c r="DP25" s="378">
        <f t="shared" si="12"/>
        <v>0</v>
      </c>
      <c r="DQ25" s="378">
        <f t="shared" si="13"/>
        <v>0</v>
      </c>
      <c r="DR25" s="522">
        <f t="shared" si="40"/>
        <v>-0.8922695333762185</v>
      </c>
      <c r="DS25" s="528">
        <f t="shared" si="41"/>
        <v>-0.28611739898911592</v>
      </c>
    </row>
    <row r="26" spans="1:123">
      <c r="A26" s="20" t="s">
        <v>63</v>
      </c>
      <c r="B26" s="43" t="s">
        <v>63</v>
      </c>
      <c r="C26" s="43" t="s">
        <v>64</v>
      </c>
      <c r="D26" s="43" t="s">
        <v>748</v>
      </c>
      <c r="E26" s="43"/>
      <c r="F26" s="118"/>
      <c r="G26" s="120"/>
      <c r="H26" s="378" t="str">
        <f t="shared" si="14"/>
        <v/>
      </c>
      <c r="I26" s="120"/>
      <c r="J26" s="378" t="str">
        <f t="shared" si="15"/>
        <v/>
      </c>
      <c r="K26" s="120"/>
      <c r="L26" s="378" t="str">
        <f t="shared" si="16"/>
        <v/>
      </c>
      <c r="M26" s="120">
        <v>48988</v>
      </c>
      <c r="N26" s="378" t="str">
        <f t="shared" si="17"/>
        <v>N/A</v>
      </c>
      <c r="P26" s="118">
        <v>48988</v>
      </c>
      <c r="Q26" s="120">
        <v>44302</v>
      </c>
      <c r="R26" s="378">
        <f t="shared" si="18"/>
        <v>-9.5656079039764808E-2</v>
      </c>
      <c r="S26" s="120">
        <v>52818</v>
      </c>
      <c r="T26" s="378">
        <f t="shared" si="19"/>
        <v>7.8182412019270009E-2</v>
      </c>
      <c r="U26" s="120">
        <v>32506</v>
      </c>
      <c r="V26" s="378">
        <f t="shared" si="20"/>
        <v>-0.33644974279415363</v>
      </c>
      <c r="W26" s="120">
        <v>43920</v>
      </c>
      <c r="X26" s="378">
        <f t="shared" si="21"/>
        <v>-0.1034539070792847</v>
      </c>
      <c r="Z26" s="118">
        <v>43920</v>
      </c>
      <c r="AA26" s="120">
        <v>52363</v>
      </c>
      <c r="AB26" s="378">
        <f t="shared" si="22"/>
        <v>0.19223588342440801</v>
      </c>
      <c r="AC26" s="120">
        <v>38115</v>
      </c>
      <c r="AD26" s="378">
        <f t="shared" si="23"/>
        <v>-0.13217213114754101</v>
      </c>
      <c r="AE26" s="120">
        <v>29268</v>
      </c>
      <c r="AF26" s="378">
        <f t="shared" si="24"/>
        <v>-0.33360655737704914</v>
      </c>
      <c r="AG26" s="120">
        <v>41816</v>
      </c>
      <c r="AH26" s="378">
        <f t="shared" si="25"/>
        <v>-4.7905282331511811E-2</v>
      </c>
      <c r="AJ26" s="118">
        <v>41816</v>
      </c>
      <c r="AK26" s="120">
        <v>30106</v>
      </c>
      <c r="AL26" s="378">
        <f t="shared" si="26"/>
        <v>-0.28003634972259417</v>
      </c>
      <c r="AM26" s="120">
        <v>27578</v>
      </c>
      <c r="AN26" s="378">
        <f t="shared" si="27"/>
        <v>-0.34049167782666923</v>
      </c>
      <c r="AO26" s="120">
        <v>30467</v>
      </c>
      <c r="AP26" s="378">
        <f t="shared" si="28"/>
        <v>-0.2714032906064664</v>
      </c>
      <c r="AQ26" s="120">
        <v>50458</v>
      </c>
      <c r="AR26" s="378">
        <f t="shared" si="29"/>
        <v>0.20666730438109804</v>
      </c>
      <c r="AS26" s="25"/>
      <c r="AT26" s="118">
        <v>50458</v>
      </c>
      <c r="AU26" s="120">
        <v>40208</v>
      </c>
      <c r="AV26" s="378">
        <f t="shared" si="30"/>
        <v>-0.20313924452019505</v>
      </c>
      <c r="AW26" s="120">
        <v>31347</v>
      </c>
      <c r="AX26" s="378">
        <f t="shared" si="31"/>
        <v>-0.37875064410004355</v>
      </c>
      <c r="AY26" s="120">
        <v>41898</v>
      </c>
      <c r="AZ26" s="378">
        <f t="shared" si="32"/>
        <v>-0.16964604225296287</v>
      </c>
      <c r="BA26" s="120">
        <v>66270</v>
      </c>
      <c r="BB26" s="378">
        <f t="shared" si="33"/>
        <v>0.31336953505886078</v>
      </c>
      <c r="BC26" s="25"/>
      <c r="BD26" s="118">
        <v>66270</v>
      </c>
      <c r="BE26" s="120">
        <v>48142</v>
      </c>
      <c r="BF26" s="378">
        <f t="shared" si="34"/>
        <v>-0.27354760826920177</v>
      </c>
      <c r="BG26" s="120">
        <v>35162</v>
      </c>
      <c r="BH26" s="378">
        <f t="shared" si="34"/>
        <v>-0.46941300739399427</v>
      </c>
      <c r="BI26" s="120">
        <v>45427</v>
      </c>
      <c r="BJ26" s="378">
        <f t="shared" ref="BJ26" si="99">IFERROR(IF((ABS((BI26/$BD26)-1))&lt;100%,(BI26/$BD26)-1,"N/A"),"N/A")</f>
        <v>-0.31451637241587449</v>
      </c>
      <c r="BK26" s="120">
        <v>68274</v>
      </c>
      <c r="BL26" s="378">
        <f t="shared" ref="BL26" si="100">IFERROR(IF((ABS((BK26/$BD26)-1))&lt;100%,(BK26/$BD26)-1,"N/A"),"N/A")</f>
        <v>3.0239927569035707E-2</v>
      </c>
      <c r="BN26" s="118">
        <v>68274</v>
      </c>
      <c r="BO26" s="120">
        <v>65485</v>
      </c>
      <c r="BP26" s="378">
        <f t="shared" si="37"/>
        <v>-4.0850103992735143E-2</v>
      </c>
      <c r="BQ26" s="120">
        <v>49313</v>
      </c>
      <c r="BR26" s="378">
        <f t="shared" si="37"/>
        <v>-0.27771919032135217</v>
      </c>
      <c r="BS26" s="120">
        <v>49200</v>
      </c>
      <c r="BT26" s="378">
        <f t="shared" ref="BT26:BV26" si="101">IFERROR(IF((ABS((BS26/$BN26)-1))&lt;100%,(BS26/$BN26)-1,"N/A"),"N/A")</f>
        <v>-0.27937428596537484</v>
      </c>
      <c r="BU26" s="120">
        <v>76238</v>
      </c>
      <c r="BV26" s="378">
        <f t="shared" si="101"/>
        <v>0.11664762574332843</v>
      </c>
      <c r="BX26" s="118">
        <v>76238</v>
      </c>
      <c r="BY26" s="120">
        <v>33833</v>
      </c>
      <c r="BZ26" s="378">
        <f t="shared" si="0"/>
        <v>-0.55621868359610693</v>
      </c>
      <c r="CA26" s="120">
        <v>46317</v>
      </c>
      <c r="CB26" s="378">
        <f t="shared" si="1"/>
        <v>-0.39246832288360134</v>
      </c>
      <c r="CC26" s="120">
        <v>63380</v>
      </c>
      <c r="CD26" s="378">
        <f t="shared" si="2"/>
        <v>-0.1686560507883208</v>
      </c>
      <c r="CE26" s="120">
        <v>92846</v>
      </c>
      <c r="CF26" s="378">
        <f t="shared" si="3"/>
        <v>0.21784411973031825</v>
      </c>
      <c r="CH26" s="120">
        <v>100449</v>
      </c>
      <c r="CI26" s="120">
        <v>68497</v>
      </c>
      <c r="CJ26" s="120">
        <v>48597</v>
      </c>
      <c r="CK26" s="120">
        <v>68519</v>
      </c>
      <c r="CL26" s="118">
        <v>92846</v>
      </c>
      <c r="CM26" s="378">
        <f t="shared" si="4"/>
        <v>8.1888288133037612E-2</v>
      </c>
      <c r="CN26" s="378">
        <f t="shared" si="5"/>
        <v>-0.26225147017642114</v>
      </c>
      <c r="CO26" s="378">
        <f t="shared" si="6"/>
        <v>-0.47658488249359154</v>
      </c>
      <c r="CP26" s="378">
        <f t="shared" si="7"/>
        <v>-0.26201451866531678</v>
      </c>
      <c r="CR26" s="120">
        <v>108668</v>
      </c>
      <c r="CS26" s="120">
        <v>75064</v>
      </c>
      <c r="CT26" s="120">
        <v>59852</v>
      </c>
      <c r="CU26" s="120">
        <v>89658</v>
      </c>
      <c r="CV26" s="118">
        <v>100449</v>
      </c>
      <c r="CW26" s="378">
        <f t="shared" si="39"/>
        <v>8.1822616452129848E-2</v>
      </c>
      <c r="CX26" s="378">
        <f t="shared" si="39"/>
        <v>-0.25271530826588617</v>
      </c>
      <c r="CY26" s="378">
        <f t="shared" si="39"/>
        <v>-0.4041553425121206</v>
      </c>
      <c r="CZ26" s="378">
        <f t="shared" si="39"/>
        <v>-0.1074276498521638</v>
      </c>
      <c r="DB26" s="120">
        <v>118624</v>
      </c>
      <c r="DC26" s="120">
        <v>81024</v>
      </c>
      <c r="DD26" s="120">
        <v>66576</v>
      </c>
      <c r="DE26" s="120">
        <v>77320</v>
      </c>
      <c r="DF26" s="118">
        <v>108668</v>
      </c>
      <c r="DG26" s="378">
        <f t="shared" si="8"/>
        <v>9.1618507748371103E-2</v>
      </c>
      <c r="DH26" s="378">
        <f t="shared" si="9"/>
        <v>-0.25438951669304666</v>
      </c>
      <c r="DI26" s="378">
        <f t="shared" si="10"/>
        <v>-0.3873449405528766</v>
      </c>
      <c r="DJ26" s="378">
        <f t="shared" si="11"/>
        <v>-0.28847498803695659</v>
      </c>
      <c r="DK26" s="120" t="e">
        <v>#N/A</v>
      </c>
      <c r="DL26" s="120" t="e">
        <v>#N/A</v>
      </c>
      <c r="DM26" s="120">
        <v>71480</v>
      </c>
      <c r="DN26" s="120">
        <v>97739</v>
      </c>
      <c r="DO26" s="118">
        <v>118624</v>
      </c>
      <c r="DP26" s="378">
        <f t="shared" si="12"/>
        <v>0</v>
      </c>
      <c r="DQ26" s="378">
        <f t="shared" si="13"/>
        <v>0</v>
      </c>
      <c r="DR26" s="522">
        <f t="shared" si="40"/>
        <v>-0.34221665991828321</v>
      </c>
      <c r="DS26" s="528">
        <f t="shared" si="41"/>
        <v>-0.17606049366064203</v>
      </c>
    </row>
    <row r="27" spans="1:123">
      <c r="B27" s="43" t="s">
        <v>61</v>
      </c>
      <c r="C27" s="43" t="s">
        <v>62</v>
      </c>
      <c r="D27" s="43" t="s">
        <v>755</v>
      </c>
      <c r="E27" s="43"/>
      <c r="F27" s="118"/>
      <c r="G27" s="120"/>
      <c r="H27" s="378" t="str">
        <f t="shared" si="14"/>
        <v/>
      </c>
      <c r="I27" s="120"/>
      <c r="J27" s="378" t="str">
        <f t="shared" si="15"/>
        <v/>
      </c>
      <c r="K27" s="120"/>
      <c r="L27" s="378" t="str">
        <f t="shared" si="16"/>
        <v/>
      </c>
      <c r="M27" s="120">
        <f>+M21-SUM(M22:M26)</f>
        <v>332480</v>
      </c>
      <c r="N27" s="378" t="str">
        <f t="shared" si="17"/>
        <v>N/A</v>
      </c>
      <c r="P27" s="118">
        <f>+P21-SUM(P22:P26)</f>
        <v>332480</v>
      </c>
      <c r="Q27" s="120">
        <f>Q21-SUM(Q22:Q26)</f>
        <v>246023</v>
      </c>
      <c r="R27" s="378">
        <f t="shared" si="18"/>
        <v>-0.26003669393647744</v>
      </c>
      <c r="S27" s="120">
        <f>S21-SUM(S22:S26)</f>
        <v>390121</v>
      </c>
      <c r="T27" s="378">
        <f t="shared" si="19"/>
        <v>0.17336681905678542</v>
      </c>
      <c r="U27" s="120">
        <f>+U21-SUM(U22:U26)</f>
        <v>302014</v>
      </c>
      <c r="V27" s="378">
        <f t="shared" si="20"/>
        <v>-9.1632579403272407E-2</v>
      </c>
      <c r="W27" s="120">
        <f>+W21-SUM(W22:W26)</f>
        <v>361654</v>
      </c>
      <c r="X27" s="378">
        <f t="shared" si="21"/>
        <v>8.7746631376323325E-2</v>
      </c>
      <c r="Z27" s="118">
        <f>+Z21-SUM(Z22:Z26)</f>
        <v>361654</v>
      </c>
      <c r="AA27" s="120">
        <f>+AA21-SUM(AA22:AA26)</f>
        <v>427206</v>
      </c>
      <c r="AB27" s="378">
        <f t="shared" si="22"/>
        <v>0.1812561177257821</v>
      </c>
      <c r="AC27" s="120">
        <f>+AC21-SUM(AC22:AC26)</f>
        <v>378003</v>
      </c>
      <c r="AD27" s="378">
        <f t="shared" si="23"/>
        <v>4.5206191553252451E-2</v>
      </c>
      <c r="AE27" s="120">
        <f>+AE21-SUM(AE22:AE26)</f>
        <v>502168</v>
      </c>
      <c r="AF27" s="378">
        <f t="shared" si="24"/>
        <v>0.38853157990786769</v>
      </c>
      <c r="AG27" s="120">
        <f>+AG21-SUM(AG22:AG26)</f>
        <v>386374</v>
      </c>
      <c r="AH27" s="378">
        <f t="shared" si="25"/>
        <v>6.8352624331543321E-2</v>
      </c>
      <c r="AJ27" s="118">
        <f>+AJ21-SUM(AJ22:AJ26)</f>
        <v>386374</v>
      </c>
      <c r="AK27" s="120">
        <f>+AK21-SUM(AK22:AK26)</f>
        <v>365546</v>
      </c>
      <c r="AL27" s="378">
        <f t="shared" si="26"/>
        <v>-5.3906318748155879E-2</v>
      </c>
      <c r="AM27" s="120">
        <f>+AM21-SUM(AM22:AM26)</f>
        <v>412059</v>
      </c>
      <c r="AN27" s="378">
        <f t="shared" si="27"/>
        <v>6.6477040380563901E-2</v>
      </c>
      <c r="AO27" s="120">
        <f>+AO21-SUM(AO22:AO26)</f>
        <v>356515</v>
      </c>
      <c r="AP27" s="378">
        <f t="shared" si="28"/>
        <v>-7.7280044723506247E-2</v>
      </c>
      <c r="AQ27" s="120">
        <f>+AQ21-SUM(AQ22:AQ26)</f>
        <v>334620</v>
      </c>
      <c r="AR27" s="378">
        <f t="shared" si="29"/>
        <v>-0.13394793645535152</v>
      </c>
      <c r="AS27" s="25"/>
      <c r="AT27" s="118">
        <f>+AT21-SUM(AT22:AT26)</f>
        <v>334620</v>
      </c>
      <c r="AU27" s="120">
        <f>+AU21-SUM(AU22:AU26)</f>
        <v>362156</v>
      </c>
      <c r="AV27" s="378">
        <f t="shared" si="30"/>
        <v>8.2290359213436082E-2</v>
      </c>
      <c r="AW27" s="120">
        <f>+AW21-SUM(AW22:AW26)</f>
        <v>326789</v>
      </c>
      <c r="AX27" s="378">
        <f t="shared" si="31"/>
        <v>-2.3402665710357984E-2</v>
      </c>
      <c r="AY27" s="120">
        <f>+AY21-SUM(AY22:AY26)</f>
        <v>314278</v>
      </c>
      <c r="AZ27" s="378">
        <f t="shared" si="32"/>
        <v>-6.0791345406730035E-2</v>
      </c>
      <c r="BA27" s="120">
        <f>+BA21-SUM(BA22:BA26)</f>
        <v>354625</v>
      </c>
      <c r="BB27" s="378">
        <f t="shared" si="33"/>
        <v>5.9784232861155973E-2</v>
      </c>
      <c r="BC27" s="25"/>
      <c r="BD27" s="118">
        <f>+BD21-SUM(BD22:BD26)</f>
        <v>354625</v>
      </c>
      <c r="BE27" s="120">
        <f>+BE21-SUM(BE22:BE26)</f>
        <v>1354438</v>
      </c>
      <c r="BF27" s="378" t="str">
        <f t="shared" si="34"/>
        <v>N/A</v>
      </c>
      <c r="BG27" s="120">
        <f>+BG21-SUM(BG22:BG26)</f>
        <v>286556</v>
      </c>
      <c r="BH27" s="378">
        <f t="shared" si="34"/>
        <v>-0.19194642227705327</v>
      </c>
      <c r="BI27" s="120">
        <f>+BI21-SUM(BI22:BI26)</f>
        <v>272681</v>
      </c>
      <c r="BJ27" s="378">
        <f t="shared" ref="BJ27" si="102">IFERROR(IF((ABS((BI27/$BD27)-1))&lt;100%,(BI27/$BD27)-1,"N/A"),"N/A")</f>
        <v>-0.23107225942897425</v>
      </c>
      <c r="BK27" s="120">
        <f>+BK21-SUM(BK22:BK26)</f>
        <v>351908</v>
      </c>
      <c r="BL27" s="378">
        <f t="shared" ref="BL27" si="103">IFERROR(IF((ABS((BK27/$BD27)-1))&lt;100%,(BK27/$BD27)-1,"N/A"),"N/A")</f>
        <v>-7.6616143813887927E-3</v>
      </c>
      <c r="BN27" s="118">
        <f>+BN21-SUM(BN22:BN26)</f>
        <v>351908</v>
      </c>
      <c r="BO27" s="120">
        <f>+BO21-SUM(BO22:BO26)</f>
        <v>404321</v>
      </c>
      <c r="BP27" s="378">
        <f t="shared" si="37"/>
        <v>0.14893949554997321</v>
      </c>
      <c r="BQ27" s="120">
        <f>+BQ21-SUM(BQ22:BQ26)</f>
        <v>338174</v>
      </c>
      <c r="BR27" s="378">
        <f t="shared" si="37"/>
        <v>-3.9027245757413898E-2</v>
      </c>
      <c r="BS27" s="120">
        <f>+BS21-SUM(BS22:BS26)</f>
        <v>254439</v>
      </c>
      <c r="BT27" s="378">
        <f t="shared" ref="BT27:BV27" si="104">IFERROR(IF((ABS((BS27/$BN27)-1))&lt;100%,(BS27/$BN27)-1,"N/A"),"N/A")</f>
        <v>-0.2769729588415154</v>
      </c>
      <c r="BU27" s="120">
        <f>+BU21-SUM(BU22:BU26)</f>
        <v>368261</v>
      </c>
      <c r="BV27" s="378">
        <f t="shared" si="104"/>
        <v>4.6469531809450126E-2</v>
      </c>
      <c r="BX27" s="118">
        <f>+BX21-SUM(BX22:BX26)</f>
        <v>368261</v>
      </c>
      <c r="BY27" s="120">
        <f>+BY21-SUM(BY22:BY26)</f>
        <v>289176</v>
      </c>
      <c r="BZ27" s="378">
        <f t="shared" si="0"/>
        <v>-0.21475258037098688</v>
      </c>
      <c r="CA27" s="120">
        <f>+CA21-SUM(CA22:CA26)</f>
        <v>296550</v>
      </c>
      <c r="CB27" s="378">
        <f t="shared" si="1"/>
        <v>-0.19472873858486239</v>
      </c>
      <c r="CC27" s="120">
        <f>+CC21-SUM(CC22:CC26)</f>
        <v>294397</v>
      </c>
      <c r="CD27" s="378">
        <f t="shared" si="2"/>
        <v>-0.2005751355696096</v>
      </c>
      <c r="CE27" s="120">
        <f>+CE21-SUM(CE22:CE26)</f>
        <v>406987</v>
      </c>
      <c r="CF27" s="378">
        <f t="shared" si="3"/>
        <v>0.10515911269452904</v>
      </c>
      <c r="CH27" s="120">
        <f>+CH21-SUM(CH22:CH26)</f>
        <v>429609</v>
      </c>
      <c r="CI27" s="120">
        <f>+CI21-SUM(CI22:CI26)</f>
        <v>350549</v>
      </c>
      <c r="CJ27" s="120">
        <f>+CJ21-SUM(CJ22:CJ26)</f>
        <v>379888</v>
      </c>
      <c r="CK27" s="120">
        <f>+CK21-SUM(CK22:CK26)</f>
        <v>316208</v>
      </c>
      <c r="CL27" s="118">
        <f>+CL21-SUM(CL22:CL26)</f>
        <v>406987</v>
      </c>
      <c r="CM27" s="378">
        <f t="shared" si="4"/>
        <v>5.558408499534373E-2</v>
      </c>
      <c r="CN27" s="378">
        <f t="shared" si="5"/>
        <v>-0.13867273401853131</v>
      </c>
      <c r="CO27" s="378">
        <f t="shared" si="6"/>
        <v>-6.6584436357918109E-2</v>
      </c>
      <c r="CP27" s="378">
        <f t="shared" si="7"/>
        <v>-0.22305135053453795</v>
      </c>
      <c r="CR27" s="120">
        <f>+CR21-SUM(CR22:CR26)</f>
        <v>323287</v>
      </c>
      <c r="CS27" s="120">
        <f>+CS21-SUM(CS22:CS26)</f>
        <v>260350</v>
      </c>
      <c r="CT27" s="120">
        <f>+CT21-SUM(CT22:CT26)</f>
        <v>235890</v>
      </c>
      <c r="CU27" s="120">
        <f>+CU21-SUM(CU22:CU26)</f>
        <v>240843</v>
      </c>
      <c r="CV27" s="118">
        <f>+CV21-SUM(CV22:CV26)</f>
        <v>429609</v>
      </c>
      <c r="CW27" s="378">
        <f t="shared" si="39"/>
        <v>-0.24748550426085114</v>
      </c>
      <c r="CX27" s="378">
        <f t="shared" si="39"/>
        <v>-0.39398383180985497</v>
      </c>
      <c r="CY27" s="378">
        <f t="shared" si="39"/>
        <v>-0.45091932431583137</v>
      </c>
      <c r="CZ27" s="378">
        <f t="shared" si="39"/>
        <v>-0.43939023623806761</v>
      </c>
      <c r="DB27" s="120">
        <f>+DB21-SUM(DB22:DB26)</f>
        <v>425300</v>
      </c>
      <c r="DC27" s="120">
        <f>+DC21-SUM(DC22:DC26)</f>
        <v>292378</v>
      </c>
      <c r="DD27" s="120">
        <f>+DD21-SUM(DD22:DD26)</f>
        <v>272990</v>
      </c>
      <c r="DE27" s="120">
        <f>+DE21-SUM(DE22:DE26)</f>
        <v>268421</v>
      </c>
      <c r="DF27" s="118">
        <f>+DF21-SUM(DF22:DF26)</f>
        <v>323287</v>
      </c>
      <c r="DG27" s="378">
        <f t="shared" si="8"/>
        <v>0.31554934160668391</v>
      </c>
      <c r="DH27" s="378">
        <f t="shared" si="9"/>
        <v>-9.5608545966896274E-2</v>
      </c>
      <c r="DI27" s="378">
        <f t="shared" si="10"/>
        <v>-0.15558002641615654</v>
      </c>
      <c r="DJ27" s="378">
        <f t="shared" si="11"/>
        <v>-0.16971297948881336</v>
      </c>
      <c r="DK27" s="120" t="e">
        <f>+DK21-SUM(DK22:DK26)</f>
        <v>#N/A</v>
      </c>
      <c r="DL27" s="120" t="e">
        <f>+DL21-SUM(DL22:DL26)</f>
        <v>#N/A</v>
      </c>
      <c r="DM27" s="120">
        <f>+DM21-SUM(DM22:DM26)</f>
        <v>273400</v>
      </c>
      <c r="DN27" s="120">
        <f>+DN21-SUM(DN22:DN26)</f>
        <v>240376</v>
      </c>
      <c r="DO27" s="118">
        <f>+DO21-SUM(DO22:DO26)</f>
        <v>425300</v>
      </c>
      <c r="DP27" s="378">
        <f t="shared" si="12"/>
        <v>0</v>
      </c>
      <c r="DQ27" s="378">
        <f t="shared" si="13"/>
        <v>0</v>
      </c>
      <c r="DR27" s="522">
        <f t="shared" si="40"/>
        <v>-0.15431180344399864</v>
      </c>
      <c r="DS27" s="528">
        <f t="shared" si="41"/>
        <v>-0.43480837056195631</v>
      </c>
    </row>
    <row r="28" spans="1:123">
      <c r="A28" s="20" t="s">
        <v>301</v>
      </c>
      <c r="B28" s="164" t="s">
        <v>69</v>
      </c>
      <c r="C28" s="164" t="s">
        <v>70</v>
      </c>
      <c r="D28" s="164" t="s">
        <v>749</v>
      </c>
      <c r="E28" s="164"/>
      <c r="F28" s="114"/>
      <c r="G28" s="116"/>
      <c r="H28" s="379" t="str">
        <f t="shared" si="14"/>
        <v/>
      </c>
      <c r="I28" s="116"/>
      <c r="J28" s="379" t="str">
        <f t="shared" si="15"/>
        <v/>
      </c>
      <c r="K28" s="116"/>
      <c r="L28" s="379" t="str">
        <f t="shared" si="16"/>
        <v/>
      </c>
      <c r="M28" s="116">
        <v>4192788</v>
      </c>
      <c r="N28" s="379" t="str">
        <f t="shared" si="17"/>
        <v>N/A</v>
      </c>
      <c r="P28" s="114">
        <v>4192788</v>
      </c>
      <c r="Q28" s="116">
        <v>3859265</v>
      </c>
      <c r="R28" s="379">
        <f t="shared" si="18"/>
        <v>-7.9546831368530913E-2</v>
      </c>
      <c r="S28" s="116">
        <v>3826111</v>
      </c>
      <c r="T28" s="379">
        <f t="shared" si="19"/>
        <v>-8.7454219006541711E-2</v>
      </c>
      <c r="U28" s="116">
        <v>3764551</v>
      </c>
      <c r="V28" s="379">
        <f t="shared" si="20"/>
        <v>-0.10213657356393879</v>
      </c>
      <c r="W28" s="116">
        <v>3797746</v>
      </c>
      <c r="X28" s="379">
        <f t="shared" si="21"/>
        <v>-9.4219407229747865E-2</v>
      </c>
      <c r="Z28" s="114">
        <v>3797746</v>
      </c>
      <c r="AA28" s="116">
        <v>3707015</v>
      </c>
      <c r="AB28" s="379">
        <f t="shared" si="22"/>
        <v>-2.3890749934303179E-2</v>
      </c>
      <c r="AC28" s="116">
        <v>3685905</v>
      </c>
      <c r="AD28" s="379">
        <f t="shared" si="23"/>
        <v>-2.9449310196100531E-2</v>
      </c>
      <c r="AE28" s="116">
        <v>3552528</v>
      </c>
      <c r="AF28" s="379">
        <f t="shared" si="24"/>
        <v>-6.4569352452744311E-2</v>
      </c>
      <c r="AG28" s="116">
        <v>4808146</v>
      </c>
      <c r="AH28" s="379">
        <f t="shared" si="25"/>
        <v>0.26605254801137312</v>
      </c>
      <c r="AJ28" s="114">
        <v>4808146</v>
      </c>
      <c r="AK28" s="116">
        <v>3235070</v>
      </c>
      <c r="AL28" s="379">
        <f t="shared" si="26"/>
        <v>-0.32716893372206257</v>
      </c>
      <c r="AM28" s="116">
        <v>3004820</v>
      </c>
      <c r="AN28" s="379">
        <f t="shared" si="27"/>
        <v>-0.37505641467625983</v>
      </c>
      <c r="AO28" s="116">
        <v>2917799</v>
      </c>
      <c r="AP28" s="379">
        <f t="shared" si="28"/>
        <v>-0.39315507474190681</v>
      </c>
      <c r="AQ28" s="116">
        <v>4234363</v>
      </c>
      <c r="AR28" s="379">
        <f t="shared" si="29"/>
        <v>-0.11933560253785969</v>
      </c>
      <c r="AS28" s="25"/>
      <c r="AT28" s="114">
        <v>4234363</v>
      </c>
      <c r="AU28" s="116">
        <v>4138939</v>
      </c>
      <c r="AV28" s="379">
        <f t="shared" si="30"/>
        <v>-2.2535621060357891E-2</v>
      </c>
      <c r="AW28" s="116">
        <v>4122427</v>
      </c>
      <c r="AX28" s="379">
        <f t="shared" si="31"/>
        <v>-2.6435145026536433E-2</v>
      </c>
      <c r="AY28" s="116">
        <v>4125185</v>
      </c>
      <c r="AZ28" s="379">
        <f t="shared" si="32"/>
        <v>-2.5783807387321334E-2</v>
      </c>
      <c r="BA28" s="116">
        <v>1475607</v>
      </c>
      <c r="BB28" s="379">
        <f t="shared" si="33"/>
        <v>-0.65151617846651311</v>
      </c>
      <c r="BC28" s="25"/>
      <c r="BD28" s="114">
        <v>1475607</v>
      </c>
      <c r="BE28" s="116">
        <v>1738981</v>
      </c>
      <c r="BF28" s="379">
        <f t="shared" si="34"/>
        <v>0.17848519287317011</v>
      </c>
      <c r="BG28" s="116">
        <v>2736495</v>
      </c>
      <c r="BH28" s="379">
        <f t="shared" si="34"/>
        <v>0.85448767862987918</v>
      </c>
      <c r="BI28" s="116">
        <v>2265111</v>
      </c>
      <c r="BJ28" s="379">
        <f t="shared" ref="BJ28" si="105">IFERROR(IF((ABS((BI28/$BD28)-1))&lt;100%,(BI28/$BD28)-1,"N/A"),"N/A")</f>
        <v>0.53503676791991372</v>
      </c>
      <c r="BK28" s="116">
        <v>1953410</v>
      </c>
      <c r="BL28" s="379">
        <f t="shared" ref="BL28" si="106">IFERROR(IF((ABS((BK28/$BD28)-1))&lt;100%,(BK28/$BD28)-1,"N/A"),"N/A")</f>
        <v>0.32380098495060006</v>
      </c>
      <c r="BN28" s="114">
        <v>1953410</v>
      </c>
      <c r="BO28" s="116">
        <v>2518718</v>
      </c>
      <c r="BP28" s="379">
        <f t="shared" si="37"/>
        <v>0.28939546741339495</v>
      </c>
      <c r="BQ28" s="116">
        <v>2469089</v>
      </c>
      <c r="BR28" s="379">
        <f t="shared" si="37"/>
        <v>0.26398912670663099</v>
      </c>
      <c r="BS28" s="116">
        <v>2393253</v>
      </c>
      <c r="BT28" s="379">
        <f t="shared" ref="BT28:BV28" si="107">IFERROR(IF((ABS((BS28/$BN28)-1))&lt;100%,(BS28/$BN28)-1,"N/A"),"N/A")</f>
        <v>0.22516675966642952</v>
      </c>
      <c r="BU28" s="116">
        <v>2403930</v>
      </c>
      <c r="BV28" s="379">
        <f t="shared" si="107"/>
        <v>0.23063258609303738</v>
      </c>
      <c r="BX28" s="114">
        <v>2403930</v>
      </c>
      <c r="BY28" s="116">
        <v>2447716</v>
      </c>
      <c r="BZ28" s="379">
        <f t="shared" si="0"/>
        <v>1.8214340683796904E-2</v>
      </c>
      <c r="CA28" s="116">
        <v>2328074</v>
      </c>
      <c r="CB28" s="379">
        <f t="shared" si="1"/>
        <v>-3.1554995361761762E-2</v>
      </c>
      <c r="CC28" s="116">
        <v>2269590</v>
      </c>
      <c r="CD28" s="379">
        <f t="shared" si="2"/>
        <v>-5.5883490783841472E-2</v>
      </c>
      <c r="CE28" s="116">
        <v>2166994</v>
      </c>
      <c r="CF28" s="379">
        <f t="shared" si="3"/>
        <v>-9.8561938159597018E-2</v>
      </c>
      <c r="CH28" s="116">
        <v>1787276</v>
      </c>
      <c r="CI28" s="116">
        <v>1875656</v>
      </c>
      <c r="CJ28" s="116">
        <v>1973552</v>
      </c>
      <c r="CK28" s="116">
        <v>2212135</v>
      </c>
      <c r="CL28" s="114">
        <v>2166994</v>
      </c>
      <c r="CM28" s="379">
        <f t="shared" si="4"/>
        <v>-0.17522798863310185</v>
      </c>
      <c r="CN28" s="379">
        <f t="shared" si="5"/>
        <v>-0.13444338101536046</v>
      </c>
      <c r="CO28" s="379">
        <f t="shared" si="6"/>
        <v>-8.9267436827236257E-2</v>
      </c>
      <c r="CP28" s="379">
        <f t="shared" si="7"/>
        <v>2.08311605846625E-2</v>
      </c>
      <c r="CR28" s="116">
        <v>1624345</v>
      </c>
      <c r="CS28" s="116">
        <v>1644945</v>
      </c>
      <c r="CT28" s="116">
        <v>1715873</v>
      </c>
      <c r="CU28" s="116">
        <v>1784925</v>
      </c>
      <c r="CV28" s="114">
        <v>1787276</v>
      </c>
      <c r="CW28" s="379">
        <f t="shared" si="39"/>
        <v>-9.1161633681647425E-2</v>
      </c>
      <c r="CX28" s="379">
        <f t="shared" si="39"/>
        <v>-7.9635713790147666E-2</v>
      </c>
      <c r="CY28" s="379">
        <f t="shared" si="39"/>
        <v>-3.9950740680230745E-2</v>
      </c>
      <c r="CZ28" s="379">
        <f t="shared" si="39"/>
        <v>-1.3154095953842315E-3</v>
      </c>
      <c r="DB28" s="116">
        <v>1547225</v>
      </c>
      <c r="DC28" s="116">
        <v>1563852</v>
      </c>
      <c r="DD28" s="116">
        <v>1539024</v>
      </c>
      <c r="DE28" s="116">
        <v>1593048</v>
      </c>
      <c r="DF28" s="114">
        <v>1624345</v>
      </c>
      <c r="DG28" s="379">
        <f t="shared" si="8"/>
        <v>-4.7477598662845621E-2</v>
      </c>
      <c r="DH28" s="379">
        <f t="shared" si="9"/>
        <v>-3.724147271669509E-2</v>
      </c>
      <c r="DI28" s="379">
        <f t="shared" si="10"/>
        <v>-5.2526402950112239E-2</v>
      </c>
      <c r="DJ28" s="379">
        <f t="shared" si="11"/>
        <v>-1.9267458575610519E-2</v>
      </c>
      <c r="DK28" s="116" t="e">
        <v>#N/A</v>
      </c>
      <c r="DL28" s="116" t="e">
        <v>#N/A</v>
      </c>
      <c r="DM28" s="116">
        <v>1577934</v>
      </c>
      <c r="DN28" s="116">
        <v>1604298</v>
      </c>
      <c r="DO28" s="114">
        <v>1547225</v>
      </c>
      <c r="DP28" s="379">
        <f t="shared" si="12"/>
        <v>0</v>
      </c>
      <c r="DQ28" s="379">
        <f t="shared" si="13"/>
        <v>0</v>
      </c>
      <c r="DR28" s="523">
        <f t="shared" si="40"/>
        <v>-2.8572132151728824E-2</v>
      </c>
      <c r="DS28" s="529">
        <f t="shared" si="41"/>
        <v>3.6887330543392105E-2</v>
      </c>
    </row>
    <row r="29" spans="1:123">
      <c r="A29" s="20" t="s">
        <v>286</v>
      </c>
      <c r="B29" s="43" t="s">
        <v>52</v>
      </c>
      <c r="C29" s="43" t="s">
        <v>214</v>
      </c>
      <c r="D29" s="43" t="s">
        <v>744</v>
      </c>
      <c r="E29" s="43"/>
      <c r="F29" s="118"/>
      <c r="G29" s="120"/>
      <c r="H29" s="55" t="str">
        <f t="shared" si="14"/>
        <v/>
      </c>
      <c r="I29" s="120"/>
      <c r="J29" s="55" t="str">
        <f t="shared" si="15"/>
        <v/>
      </c>
      <c r="K29" s="120"/>
      <c r="L29" s="55" t="str">
        <f t="shared" si="16"/>
        <v/>
      </c>
      <c r="M29" s="120">
        <v>0</v>
      </c>
      <c r="N29" s="55" t="str">
        <f t="shared" si="17"/>
        <v>N/A</v>
      </c>
      <c r="P29" s="118">
        <v>0</v>
      </c>
      <c r="Q29" s="120">
        <v>0</v>
      </c>
      <c r="R29" s="55" t="str">
        <f t="shared" si="18"/>
        <v>N/A</v>
      </c>
      <c r="S29" s="120">
        <v>0</v>
      </c>
      <c r="T29" s="55" t="str">
        <f t="shared" si="19"/>
        <v>N/A</v>
      </c>
      <c r="U29" s="120">
        <v>0</v>
      </c>
      <c r="V29" s="55" t="str">
        <f t="shared" si="20"/>
        <v>N/A</v>
      </c>
      <c r="W29" s="120">
        <v>0</v>
      </c>
      <c r="X29" s="55" t="str">
        <f t="shared" si="21"/>
        <v>N/A</v>
      </c>
      <c r="Z29" s="118">
        <v>0</v>
      </c>
      <c r="AA29" s="120">
        <v>0</v>
      </c>
      <c r="AB29" s="55" t="str">
        <f t="shared" si="22"/>
        <v>N/A</v>
      </c>
      <c r="AC29" s="120">
        <v>0</v>
      </c>
      <c r="AD29" s="55" t="str">
        <f t="shared" si="23"/>
        <v>N/A</v>
      </c>
      <c r="AE29" s="120">
        <v>0</v>
      </c>
      <c r="AF29" s="55" t="str">
        <f t="shared" si="24"/>
        <v>N/A</v>
      </c>
      <c r="AG29" s="120">
        <v>1401103</v>
      </c>
      <c r="AH29" s="55" t="str">
        <f t="shared" si="25"/>
        <v>N/A</v>
      </c>
      <c r="AJ29" s="118">
        <v>1401103</v>
      </c>
      <c r="AK29" s="120">
        <v>0</v>
      </c>
      <c r="AL29" s="55" t="str">
        <f t="shared" si="26"/>
        <v>N/A</v>
      </c>
      <c r="AM29" s="120">
        <v>0</v>
      </c>
      <c r="AN29" s="55" t="str">
        <f t="shared" si="27"/>
        <v>N/A</v>
      </c>
      <c r="AO29" s="120">
        <v>0</v>
      </c>
      <c r="AP29" s="55" t="str">
        <f t="shared" si="28"/>
        <v>N/A</v>
      </c>
      <c r="AQ29" s="120">
        <v>1327404</v>
      </c>
      <c r="AR29" s="55">
        <f t="shared" si="29"/>
        <v>-5.2600701019125617E-2</v>
      </c>
      <c r="AS29" s="25"/>
      <c r="AT29" s="118">
        <v>1327404</v>
      </c>
      <c r="AU29" s="120">
        <v>1348293</v>
      </c>
      <c r="AV29" s="55">
        <f t="shared" si="30"/>
        <v>1.5736731243841451E-2</v>
      </c>
      <c r="AW29" s="120">
        <v>1318878</v>
      </c>
      <c r="AX29" s="55">
        <f t="shared" si="31"/>
        <v>-6.4230633627742062E-3</v>
      </c>
      <c r="AY29" s="120">
        <v>1284728</v>
      </c>
      <c r="AZ29" s="55">
        <f t="shared" si="32"/>
        <v>-3.2149970920684279E-2</v>
      </c>
      <c r="BA29" s="120">
        <v>1394323</v>
      </c>
      <c r="BB29" s="55">
        <f t="shared" si="33"/>
        <v>5.0413438561281998E-2</v>
      </c>
      <c r="BC29" s="25"/>
      <c r="BD29" s="118">
        <v>1394323</v>
      </c>
      <c r="BE29" s="120">
        <v>1412763</v>
      </c>
      <c r="BF29" s="55">
        <f t="shared" si="34"/>
        <v>1.32250561742151E-2</v>
      </c>
      <c r="BG29" s="120">
        <v>2312356</v>
      </c>
      <c r="BH29" s="55">
        <f t="shared" si="34"/>
        <v>0.65840770036784879</v>
      </c>
      <c r="BI29" s="120">
        <v>1853342</v>
      </c>
      <c r="BJ29" s="55">
        <f t="shared" ref="BJ29" si="108">IFERROR(IF((ABS((BI29/$BD29)-1))&lt;100%,(BI29/$BD29)-1,"N/A"),"N/A")</f>
        <v>0.32920564316876355</v>
      </c>
      <c r="BK29" s="120">
        <v>1554725</v>
      </c>
      <c r="BL29" s="55">
        <f t="shared" ref="BL29" si="109">IFERROR(IF((ABS((BK29/$BD29)-1))&lt;100%,(BK29/$BD29)-1,"N/A"),"N/A")</f>
        <v>0.11503934167334262</v>
      </c>
      <c r="BN29" s="118">
        <v>1554725</v>
      </c>
      <c r="BO29" s="120">
        <v>1557433</v>
      </c>
      <c r="BP29" s="55">
        <f t="shared" si="37"/>
        <v>1.7417871327727319E-3</v>
      </c>
      <c r="BQ29" s="120">
        <v>1528953</v>
      </c>
      <c r="BR29" s="55">
        <f t="shared" si="37"/>
        <v>-1.657656498737714E-2</v>
      </c>
      <c r="BS29" s="120">
        <v>1505902</v>
      </c>
      <c r="BT29" s="55">
        <f t="shared" ref="BT29:BV29" si="110">IFERROR(IF((ABS((BS29/$BN29)-1))&lt;100%,(BS29/$BN29)-1,"N/A"),"N/A")</f>
        <v>-3.1402981234623484E-2</v>
      </c>
      <c r="BU29" s="120">
        <v>1580954</v>
      </c>
      <c r="BV29" s="55">
        <f t="shared" si="110"/>
        <v>1.6870507646046695E-2</v>
      </c>
      <c r="BX29" s="118">
        <v>1580954</v>
      </c>
      <c r="BY29" s="120">
        <v>1646922</v>
      </c>
      <c r="BZ29" s="55">
        <f t="shared" si="0"/>
        <v>4.172670425578473E-2</v>
      </c>
      <c r="CA29" s="120">
        <v>1586331</v>
      </c>
      <c r="CB29" s="55">
        <f t="shared" si="1"/>
        <v>3.4011109747658086E-3</v>
      </c>
      <c r="CC29" s="120">
        <v>1562261</v>
      </c>
      <c r="CD29" s="55">
        <f t="shared" si="2"/>
        <v>-1.1823873433382648E-2</v>
      </c>
      <c r="CE29" s="120">
        <v>1525272</v>
      </c>
      <c r="CF29" s="55">
        <f t="shared" si="3"/>
        <v>-3.5220506099481685E-2</v>
      </c>
      <c r="CH29" s="120">
        <v>1481062</v>
      </c>
      <c r="CI29" s="120">
        <v>1513717</v>
      </c>
      <c r="CJ29" s="120">
        <v>1555343</v>
      </c>
      <c r="CK29" s="120">
        <v>1602295</v>
      </c>
      <c r="CL29" s="118">
        <v>1525272</v>
      </c>
      <c r="CM29" s="55">
        <f t="shared" si="4"/>
        <v>-2.8984994151862731E-2</v>
      </c>
      <c r="CN29" s="55">
        <f t="shared" si="5"/>
        <v>-7.5756979738695884E-3</v>
      </c>
      <c r="CO29" s="55">
        <f t="shared" si="6"/>
        <v>1.9715172113563995E-2</v>
      </c>
      <c r="CP29" s="55">
        <f t="shared" si="7"/>
        <v>5.0497878411194907E-2</v>
      </c>
      <c r="CR29" s="120">
        <v>1443071</v>
      </c>
      <c r="CS29" s="120">
        <v>1427433</v>
      </c>
      <c r="CT29" s="120">
        <v>1478292</v>
      </c>
      <c r="CU29" s="120">
        <v>1527191</v>
      </c>
      <c r="CV29" s="118">
        <v>1481062</v>
      </c>
      <c r="CW29" s="55">
        <f t="shared" si="39"/>
        <v>-2.5651188133920089E-2</v>
      </c>
      <c r="CX29" s="55">
        <f t="shared" si="39"/>
        <v>-3.6209827812745177E-2</v>
      </c>
      <c r="CY29" s="55">
        <f t="shared" si="39"/>
        <v>-1.8702795696601271E-3</v>
      </c>
      <c r="CZ29" s="55">
        <f t="shared" si="39"/>
        <v>3.1145893959874771E-2</v>
      </c>
      <c r="DB29" s="120">
        <v>1518203</v>
      </c>
      <c r="DC29" s="120">
        <v>1532350</v>
      </c>
      <c r="DD29" s="120">
        <v>1475115</v>
      </c>
      <c r="DE29" s="120">
        <v>1443410</v>
      </c>
      <c r="DF29" s="118">
        <v>1443071</v>
      </c>
      <c r="DG29" s="55">
        <f t="shared" si="8"/>
        <v>5.2063966360629488E-2</v>
      </c>
      <c r="DH29" s="55">
        <f t="shared" si="9"/>
        <v>6.1867364807414171E-2</v>
      </c>
      <c r="DI29" s="55">
        <f t="shared" si="10"/>
        <v>2.2205421632061073E-2</v>
      </c>
      <c r="DJ29" s="55">
        <f t="shared" si="11"/>
        <v>2.3491567635969268E-4</v>
      </c>
      <c r="DK29" s="120" t="e">
        <v>#N/A</v>
      </c>
      <c r="DL29" s="120" t="e">
        <v>#N/A</v>
      </c>
      <c r="DM29" s="120">
        <v>1525201</v>
      </c>
      <c r="DN29" s="120">
        <v>1574579</v>
      </c>
      <c r="DO29" s="118">
        <v>1518203</v>
      </c>
      <c r="DP29" s="55">
        <f t="shared" si="12"/>
        <v>0</v>
      </c>
      <c r="DQ29" s="55">
        <f t="shared" si="13"/>
        <v>0</v>
      </c>
      <c r="DR29" s="526">
        <f t="shared" si="40"/>
        <v>5.6913346605953485E-2</v>
      </c>
      <c r="DS29" s="528">
        <f t="shared" si="41"/>
        <v>3.7133374127175323E-2</v>
      </c>
    </row>
    <row r="30" spans="1:123">
      <c r="A30" s="20" t="s">
        <v>287</v>
      </c>
      <c r="B30" s="43" t="s">
        <v>55</v>
      </c>
      <c r="C30" s="43" t="s">
        <v>75</v>
      </c>
      <c r="D30" s="43" t="s">
        <v>750</v>
      </c>
      <c r="E30" s="43"/>
      <c r="F30" s="118"/>
      <c r="G30" s="120"/>
      <c r="H30" s="55" t="str">
        <f t="shared" si="14"/>
        <v/>
      </c>
      <c r="I30" s="120"/>
      <c r="J30" s="55" t="str">
        <f t="shared" si="15"/>
        <v/>
      </c>
      <c r="K30" s="120"/>
      <c r="L30" s="55" t="str">
        <f t="shared" si="16"/>
        <v/>
      </c>
      <c r="M30" s="120">
        <v>3911747</v>
      </c>
      <c r="N30" s="55" t="str">
        <f t="shared" si="17"/>
        <v>N/A</v>
      </c>
      <c r="P30" s="118">
        <v>3911747</v>
      </c>
      <c r="Q30" s="120">
        <v>3499454</v>
      </c>
      <c r="R30" s="55">
        <f t="shared" si="18"/>
        <v>-0.10539868759405968</v>
      </c>
      <c r="S30" s="120">
        <v>3555859</v>
      </c>
      <c r="T30" s="55">
        <f t="shared" si="19"/>
        <v>-9.0979299019082749E-2</v>
      </c>
      <c r="U30" s="120">
        <v>3442349</v>
      </c>
      <c r="V30" s="55">
        <f t="shared" si="20"/>
        <v>-0.11999702434743353</v>
      </c>
      <c r="W30" s="120">
        <v>3499454</v>
      </c>
      <c r="X30" s="55">
        <f t="shared" si="21"/>
        <v>-0.10539868759405968</v>
      </c>
      <c r="Z30" s="118">
        <v>3499454</v>
      </c>
      <c r="AA30" s="120">
        <v>3368628</v>
      </c>
      <c r="AB30" s="55">
        <f t="shared" si="22"/>
        <v>-3.7384689154365214E-2</v>
      </c>
      <c r="AC30" s="120">
        <v>3502533</v>
      </c>
      <c r="AD30" s="55">
        <f t="shared" si="23"/>
        <v>8.7985154255498799E-4</v>
      </c>
      <c r="AE30" s="120">
        <v>3374060</v>
      </c>
      <c r="AF30" s="55">
        <f t="shared" si="24"/>
        <v>-3.5832447004589874E-2</v>
      </c>
      <c r="AG30" s="120">
        <v>3292824</v>
      </c>
      <c r="AH30" s="55">
        <f t="shared" si="25"/>
        <v>-5.9046354088380659E-2</v>
      </c>
      <c r="AJ30" s="118">
        <v>3292824</v>
      </c>
      <c r="AK30" s="120">
        <v>3117171</v>
      </c>
      <c r="AL30" s="55">
        <f t="shared" si="26"/>
        <v>-5.3344181164860283E-2</v>
      </c>
      <c r="AM30" s="120">
        <v>2940074</v>
      </c>
      <c r="AN30" s="55">
        <f t="shared" si="27"/>
        <v>-0.10712689168932199</v>
      </c>
      <c r="AO30" s="120">
        <v>2869667</v>
      </c>
      <c r="AP30" s="55">
        <f t="shared" si="28"/>
        <v>-0.12850884225819537</v>
      </c>
      <c r="AQ30" s="120">
        <v>2838433</v>
      </c>
      <c r="AR30" s="55">
        <f t="shared" si="29"/>
        <v>-0.13799431733976675</v>
      </c>
      <c r="AS30" s="25"/>
      <c r="AT30" s="118">
        <v>2838433</v>
      </c>
      <c r="AU30" s="120">
        <v>2719289</v>
      </c>
      <c r="AV30" s="55">
        <f t="shared" si="30"/>
        <v>-4.1975272976321754E-2</v>
      </c>
      <c r="AW30" s="120">
        <v>2738987</v>
      </c>
      <c r="AX30" s="55">
        <f t="shared" si="31"/>
        <v>-3.5035528405990224E-2</v>
      </c>
      <c r="AY30" s="120">
        <v>2769897</v>
      </c>
      <c r="AZ30" s="55">
        <f t="shared" si="32"/>
        <v>-2.4145717020623736E-2</v>
      </c>
      <c r="BA30" s="120">
        <v>6293</v>
      </c>
      <c r="BB30" s="55">
        <f t="shared" si="33"/>
        <v>-0.99778293163868936</v>
      </c>
      <c r="BC30" s="25"/>
      <c r="BD30" s="118">
        <v>6293</v>
      </c>
      <c r="BE30" s="120">
        <v>248443</v>
      </c>
      <c r="BF30" s="55" t="str">
        <f t="shared" si="34"/>
        <v>N/A</v>
      </c>
      <c r="BG30" s="120">
        <v>349134</v>
      </c>
      <c r="BH30" s="55" t="str">
        <f t="shared" si="34"/>
        <v>N/A</v>
      </c>
      <c r="BI30" s="120">
        <v>338389</v>
      </c>
      <c r="BJ30" s="55" t="str">
        <f t="shared" ref="BJ30" si="111">IFERROR(IF((ABS((BI30/$BD30)-1))&lt;100%,(BI30/$BD30)-1,"N/A"),"N/A")</f>
        <v>N/A</v>
      </c>
      <c r="BK30" s="120">
        <v>325770</v>
      </c>
      <c r="BL30" s="55" t="str">
        <f t="shared" ref="BL30" si="112">IFERROR(IF((ABS((BK30/$BD30)-1))&lt;100%,(BK30/$BD30)-1,"N/A"),"N/A")</f>
        <v>N/A</v>
      </c>
      <c r="BN30" s="118">
        <v>325770</v>
      </c>
      <c r="BO30" s="120">
        <v>819593</v>
      </c>
      <c r="BP30" s="55" t="str">
        <f t="shared" si="37"/>
        <v>N/A</v>
      </c>
      <c r="BQ30" s="120">
        <v>799348</v>
      </c>
      <c r="BR30" s="55" t="str">
        <f t="shared" si="37"/>
        <v>N/A</v>
      </c>
      <c r="BS30" s="120">
        <v>783698</v>
      </c>
      <c r="BT30" s="55" t="str">
        <f t="shared" ref="BT30:BV30" si="113">IFERROR(IF((ABS((BS30/$BN30)-1))&lt;100%,(BS30/$BN30)-1,"N/A"),"N/A")</f>
        <v>N/A</v>
      </c>
      <c r="BU30" s="120">
        <v>742084</v>
      </c>
      <c r="BV30" s="55" t="str">
        <f t="shared" si="113"/>
        <v>N/A</v>
      </c>
      <c r="BX30" s="118">
        <v>742084</v>
      </c>
      <c r="BY30" s="120">
        <v>716904</v>
      </c>
      <c r="BZ30" s="55">
        <f t="shared" si="0"/>
        <v>-3.3931468674705312E-2</v>
      </c>
      <c r="CA30" s="120">
        <v>648764</v>
      </c>
      <c r="CB30" s="55">
        <f t="shared" si="1"/>
        <v>-0.12575395777297449</v>
      </c>
      <c r="CC30" s="120">
        <v>604432</v>
      </c>
      <c r="CD30" s="55">
        <f t="shared" si="2"/>
        <v>-0.18549382549684401</v>
      </c>
      <c r="CE30" s="120">
        <v>539980</v>
      </c>
      <c r="CF30" s="55">
        <f t="shared" si="3"/>
        <v>-0.27234652680828586</v>
      </c>
      <c r="CH30" s="120">
        <v>236812</v>
      </c>
      <c r="CI30" s="120">
        <v>293938</v>
      </c>
      <c r="CJ30" s="120">
        <v>348756</v>
      </c>
      <c r="CK30" s="120">
        <v>548208</v>
      </c>
      <c r="CL30" s="118">
        <v>539980</v>
      </c>
      <c r="CM30" s="55">
        <f t="shared" si="4"/>
        <v>-0.56144301640801508</v>
      </c>
      <c r="CN30" s="55">
        <f t="shared" si="5"/>
        <v>-0.45565020926700994</v>
      </c>
      <c r="CO30" s="55">
        <f t="shared" si="6"/>
        <v>-0.35413163450498164</v>
      </c>
      <c r="CP30" s="55">
        <f t="shared" si="7"/>
        <v>1.5237601392644073E-2</v>
      </c>
      <c r="CR30" s="120">
        <v>128672</v>
      </c>
      <c r="CS30" s="120">
        <v>163115</v>
      </c>
      <c r="CT30" s="120">
        <v>185031</v>
      </c>
      <c r="CU30" s="120">
        <v>206368</v>
      </c>
      <c r="CV30" s="118">
        <v>236812</v>
      </c>
      <c r="CW30" s="55">
        <f t="shared" si="39"/>
        <v>-0.45664915629275549</v>
      </c>
      <c r="CX30" s="55">
        <f t="shared" si="39"/>
        <v>-0.31120466868233032</v>
      </c>
      <c r="CY30" s="55">
        <f t="shared" si="39"/>
        <v>-0.21865868283701839</v>
      </c>
      <c r="CZ30" s="55">
        <f t="shared" si="39"/>
        <v>-0.12855767444217359</v>
      </c>
      <c r="DB30" s="120">
        <v>0</v>
      </c>
      <c r="DC30" s="120">
        <v>0</v>
      </c>
      <c r="DD30" s="120">
        <v>32259</v>
      </c>
      <c r="DE30" s="120">
        <v>117683</v>
      </c>
      <c r="DF30" s="118">
        <v>128672</v>
      </c>
      <c r="DG30" s="55">
        <f t="shared" si="8"/>
        <v>-1</v>
      </c>
      <c r="DH30" s="55">
        <f t="shared" si="9"/>
        <v>-1</v>
      </c>
      <c r="DI30" s="55">
        <f t="shared" si="10"/>
        <v>-0.74929277542899775</v>
      </c>
      <c r="DJ30" s="55">
        <f t="shared" si="11"/>
        <v>-8.5403195722457137E-2</v>
      </c>
      <c r="DK30" s="120" t="e">
        <v>#N/A</v>
      </c>
      <c r="DL30" s="120" t="e">
        <v>#N/A</v>
      </c>
      <c r="DM30" s="120">
        <v>0</v>
      </c>
      <c r="DN30" s="120">
        <v>0</v>
      </c>
      <c r="DO30" s="118">
        <v>0</v>
      </c>
      <c r="DP30" s="55">
        <f t="shared" si="12"/>
        <v>0</v>
      </c>
      <c r="DQ30" s="55">
        <f t="shared" si="13"/>
        <v>0</v>
      </c>
      <c r="DR30" s="526">
        <f t="shared" si="40"/>
        <v>-1</v>
      </c>
      <c r="DS30" s="528">
        <f t="shared" si="41"/>
        <v>0</v>
      </c>
    </row>
    <row r="31" spans="1:123">
      <c r="A31" s="20" t="s">
        <v>288</v>
      </c>
      <c r="B31" s="43" t="s">
        <v>77</v>
      </c>
      <c r="C31" s="43" t="s">
        <v>78</v>
      </c>
      <c r="D31" s="43" t="s">
        <v>751</v>
      </c>
      <c r="E31" s="43"/>
      <c r="F31" s="118"/>
      <c r="G31" s="120"/>
      <c r="H31" s="378" t="str">
        <f t="shared" si="14"/>
        <v/>
      </c>
      <c r="I31" s="120"/>
      <c r="J31" s="378" t="str">
        <f t="shared" si="15"/>
        <v/>
      </c>
      <c r="K31" s="120"/>
      <c r="L31" s="378" t="str">
        <f t="shared" si="16"/>
        <v/>
      </c>
      <c r="M31" s="120">
        <v>8520</v>
      </c>
      <c r="N31" s="378" t="str">
        <f t="shared" si="17"/>
        <v>N/A</v>
      </c>
      <c r="P31" s="118">
        <v>8520</v>
      </c>
      <c r="Q31" s="120">
        <v>23093</v>
      </c>
      <c r="R31" s="378" t="str">
        <f t="shared" si="18"/>
        <v>N/A</v>
      </c>
      <c r="S31" s="120">
        <v>26888</v>
      </c>
      <c r="T31" s="378" t="str">
        <f t="shared" si="19"/>
        <v>N/A</v>
      </c>
      <c r="U31" s="120">
        <v>24737</v>
      </c>
      <c r="V31" s="378" t="str">
        <f t="shared" si="20"/>
        <v>N/A</v>
      </c>
      <c r="W31" s="120">
        <v>23093</v>
      </c>
      <c r="X31" s="378" t="str">
        <f t="shared" si="21"/>
        <v>N/A</v>
      </c>
      <c r="Z31" s="118">
        <v>23093</v>
      </c>
      <c r="AA31" s="120">
        <v>21102</v>
      </c>
      <c r="AB31" s="378">
        <f t="shared" si="22"/>
        <v>-8.6216602433637934E-2</v>
      </c>
      <c r="AC31" s="120">
        <v>21240</v>
      </c>
      <c r="AD31" s="378">
        <f t="shared" si="23"/>
        <v>-8.0240765599965402E-2</v>
      </c>
      <c r="AE31" s="120">
        <v>18699</v>
      </c>
      <c r="AF31" s="378">
        <f t="shared" si="24"/>
        <v>-0.19027410903737063</v>
      </c>
      <c r="AG31" s="120">
        <v>28892</v>
      </c>
      <c r="AH31" s="378">
        <f t="shared" si="25"/>
        <v>0.25111505651063082</v>
      </c>
      <c r="AJ31" s="118">
        <v>28892</v>
      </c>
      <c r="AK31" s="120">
        <v>19071</v>
      </c>
      <c r="AL31" s="378">
        <f t="shared" si="26"/>
        <v>-0.33992108542156996</v>
      </c>
      <c r="AM31" s="120">
        <v>16712</v>
      </c>
      <c r="AN31" s="378">
        <f t="shared" si="27"/>
        <v>-0.42156998477087082</v>
      </c>
      <c r="AO31" s="120">
        <v>17654</v>
      </c>
      <c r="AP31" s="378">
        <f t="shared" si="28"/>
        <v>-0.3889658036826803</v>
      </c>
      <c r="AQ31" s="120">
        <v>38788</v>
      </c>
      <c r="AR31" s="378">
        <f t="shared" si="29"/>
        <v>0.342516959712031</v>
      </c>
      <c r="AS31" s="25"/>
      <c r="AT31" s="118">
        <v>38788</v>
      </c>
      <c r="AU31" s="120">
        <v>41080</v>
      </c>
      <c r="AV31" s="378">
        <f t="shared" si="30"/>
        <v>5.9090440342373984E-2</v>
      </c>
      <c r="AW31" s="120">
        <v>40518</v>
      </c>
      <c r="AX31" s="378">
        <f t="shared" si="31"/>
        <v>4.4601423120552708E-2</v>
      </c>
      <c r="AY31" s="120">
        <v>47315</v>
      </c>
      <c r="AZ31" s="378">
        <f t="shared" si="32"/>
        <v>0.21983603176240085</v>
      </c>
      <c r="BA31" s="120">
        <v>53056</v>
      </c>
      <c r="BB31" s="378">
        <f t="shared" si="33"/>
        <v>0.36784572548210792</v>
      </c>
      <c r="BC31" s="25"/>
      <c r="BD31" s="118">
        <v>53056</v>
      </c>
      <c r="BE31" s="120">
        <v>56224</v>
      </c>
      <c r="BF31" s="378">
        <f t="shared" si="34"/>
        <v>5.9710494571773243E-2</v>
      </c>
      <c r="BG31" s="120">
        <v>53469</v>
      </c>
      <c r="BH31" s="378">
        <f t="shared" si="34"/>
        <v>7.7842279855246943E-3</v>
      </c>
      <c r="BI31" s="120">
        <v>51847</v>
      </c>
      <c r="BJ31" s="378">
        <f t="shared" ref="BJ31" si="114">IFERROR(IF((ABS((BI31/$BD31)-1))&lt;100%,(BI31/$BD31)-1,"N/A"),"N/A")</f>
        <v>-2.2787243667068746E-2</v>
      </c>
      <c r="BK31" s="120">
        <v>51846</v>
      </c>
      <c r="BL31" s="378">
        <f t="shared" ref="BL31" si="115">IFERROR(IF((ABS((BK31/$BD31)-1))&lt;100%,(BK31/$BD31)-1,"N/A"),"N/A")</f>
        <v>-2.2806091676718987E-2</v>
      </c>
      <c r="BN31" s="118">
        <v>51846</v>
      </c>
      <c r="BO31" s="120">
        <v>50924</v>
      </c>
      <c r="BP31" s="378">
        <f t="shared" si="37"/>
        <v>-1.7783435559155958E-2</v>
      </c>
      <c r="BQ31" s="120">
        <v>48420</v>
      </c>
      <c r="BR31" s="378">
        <f t="shared" si="37"/>
        <v>-6.6080314778382165E-2</v>
      </c>
      <c r="BS31" s="120">
        <v>11300</v>
      </c>
      <c r="BT31" s="378">
        <f t="shared" ref="BT31:BV31" si="116">IFERROR(IF((ABS((BS31/$BN31)-1))&lt;100%,(BS31/$BN31)-1,"N/A"),"N/A")</f>
        <v>-0.78204683099949857</v>
      </c>
      <c r="BU31" s="120">
        <v>10991</v>
      </c>
      <c r="BV31" s="378">
        <f t="shared" si="116"/>
        <v>-0.78800678933765389</v>
      </c>
      <c r="BX31" s="118">
        <v>10991</v>
      </c>
      <c r="BY31" s="120">
        <v>11757</v>
      </c>
      <c r="BZ31" s="378">
        <f t="shared" si="0"/>
        <v>6.9693385497225036E-2</v>
      </c>
      <c r="CA31" s="120">
        <v>12223</v>
      </c>
      <c r="CB31" s="378">
        <f t="shared" si="1"/>
        <v>0.11209171140023666</v>
      </c>
      <c r="CC31" s="120">
        <v>15427</v>
      </c>
      <c r="CD31" s="378">
        <f t="shared" si="2"/>
        <v>0.40360294786643625</v>
      </c>
      <c r="CE31" s="120">
        <v>14311</v>
      </c>
      <c r="CF31" s="378">
        <f t="shared" si="3"/>
        <v>0.30206532617596205</v>
      </c>
      <c r="CH31" s="120">
        <v>11499</v>
      </c>
      <c r="CI31" s="120">
        <v>11375</v>
      </c>
      <c r="CJ31" s="120">
        <v>11603</v>
      </c>
      <c r="CK31" s="120">
        <v>11099</v>
      </c>
      <c r="CL31" s="118">
        <v>14311</v>
      </c>
      <c r="CM31" s="378">
        <f t="shared" si="4"/>
        <v>-0.19649220879044094</v>
      </c>
      <c r="CN31" s="378">
        <f t="shared" si="5"/>
        <v>-0.20515687233596536</v>
      </c>
      <c r="CO31" s="378">
        <f t="shared" si="6"/>
        <v>-0.18922507162322688</v>
      </c>
      <c r="CP31" s="378">
        <f t="shared" si="7"/>
        <v>-0.22444273635664869</v>
      </c>
      <c r="CR31" s="120">
        <v>13843</v>
      </c>
      <c r="CS31" s="120">
        <v>12286</v>
      </c>
      <c r="CT31" s="120">
        <v>11143</v>
      </c>
      <c r="CU31" s="120">
        <v>11484</v>
      </c>
      <c r="CV31" s="118">
        <v>11499</v>
      </c>
      <c r="CW31" s="378">
        <f t="shared" si="39"/>
        <v>0.20384381250543515</v>
      </c>
      <c r="CX31" s="378">
        <f t="shared" si="39"/>
        <v>6.8440733976867563E-2</v>
      </c>
      <c r="CY31" s="378">
        <f t="shared" si="39"/>
        <v>-3.0959213844682143E-2</v>
      </c>
      <c r="CZ31" s="378">
        <f t="shared" si="39"/>
        <v>-1.3044612575006109E-3</v>
      </c>
      <c r="DB31" s="120">
        <v>13441</v>
      </c>
      <c r="DC31" s="120">
        <v>13362</v>
      </c>
      <c r="DD31" s="120">
        <v>13435</v>
      </c>
      <c r="DE31" s="120">
        <v>13675</v>
      </c>
      <c r="DF31" s="118">
        <v>13843</v>
      </c>
      <c r="DG31" s="378">
        <f t="shared" si="8"/>
        <v>-2.9039947988152903E-2</v>
      </c>
      <c r="DH31" s="378">
        <f t="shared" si="9"/>
        <v>-3.4746803438560958E-2</v>
      </c>
      <c r="DI31" s="378">
        <f t="shared" si="10"/>
        <v>-2.9473380047677522E-2</v>
      </c>
      <c r="DJ31" s="378">
        <f t="shared" si="11"/>
        <v>-1.2136097666690771E-2</v>
      </c>
      <c r="DK31" s="120" t="e">
        <v>#N/A</v>
      </c>
      <c r="DL31" s="120" t="e">
        <v>#N/A</v>
      </c>
      <c r="DM31" s="120">
        <v>13121</v>
      </c>
      <c r="DN31" s="120">
        <v>14153</v>
      </c>
      <c r="DO31" s="118">
        <v>13441</v>
      </c>
      <c r="DP31" s="378">
        <f t="shared" si="12"/>
        <v>0</v>
      </c>
      <c r="DQ31" s="378">
        <f t="shared" si="13"/>
        <v>0</v>
      </c>
      <c r="DR31" s="522">
        <f t="shared" si="40"/>
        <v>-5.2156324496135276E-2</v>
      </c>
      <c r="DS31" s="528">
        <f t="shared" si="41"/>
        <v>5.2972249088609535E-2</v>
      </c>
    </row>
    <row r="32" spans="1:123" ht="18" customHeight="1">
      <c r="A32" s="39" t="s">
        <v>289</v>
      </c>
      <c r="B32" s="43" t="s">
        <v>209</v>
      </c>
      <c r="C32" s="43" t="s">
        <v>213</v>
      </c>
      <c r="D32" s="43" t="s">
        <v>752</v>
      </c>
      <c r="E32" s="43"/>
      <c r="F32" s="118"/>
      <c r="G32" s="120"/>
      <c r="H32" s="378" t="str">
        <f t="shared" si="14"/>
        <v/>
      </c>
      <c r="I32" s="120"/>
      <c r="J32" s="378" t="str">
        <f t="shared" si="15"/>
        <v/>
      </c>
      <c r="K32" s="120"/>
      <c r="L32" s="378" t="str">
        <f t="shared" si="16"/>
        <v/>
      </c>
      <c r="M32" s="120">
        <v>190776</v>
      </c>
      <c r="N32" s="378" t="str">
        <f t="shared" si="17"/>
        <v>N/A</v>
      </c>
      <c r="P32" s="118">
        <v>190776</v>
      </c>
      <c r="Q32" s="120">
        <v>201049</v>
      </c>
      <c r="R32" s="378">
        <f t="shared" si="18"/>
        <v>5.3848492472847731E-2</v>
      </c>
      <c r="S32" s="120">
        <v>169761</v>
      </c>
      <c r="T32" s="378">
        <f t="shared" si="19"/>
        <v>-0.11015536545477422</v>
      </c>
      <c r="U32" s="120">
        <v>214998</v>
      </c>
      <c r="V32" s="378">
        <f t="shared" si="20"/>
        <v>0.12696565605736576</v>
      </c>
      <c r="W32" s="120">
        <v>201049</v>
      </c>
      <c r="X32" s="378">
        <f t="shared" si="21"/>
        <v>5.3848492472847731E-2</v>
      </c>
      <c r="Z32" s="118">
        <v>201049</v>
      </c>
      <c r="AA32" s="120">
        <v>232412</v>
      </c>
      <c r="AB32" s="378">
        <f t="shared" si="22"/>
        <v>0.15599679680077982</v>
      </c>
      <c r="AC32" s="120">
        <v>75027</v>
      </c>
      <c r="AD32" s="378">
        <f t="shared" si="23"/>
        <v>-0.6268223169476097</v>
      </c>
      <c r="AE32" s="120">
        <v>70241</v>
      </c>
      <c r="AF32" s="378">
        <f t="shared" si="24"/>
        <v>-0.65062745897766217</v>
      </c>
      <c r="AG32" s="120">
        <v>10776</v>
      </c>
      <c r="AH32" s="378">
        <f t="shared" si="25"/>
        <v>-0.94640112609363891</v>
      </c>
      <c r="AJ32" s="118">
        <v>10776</v>
      </c>
      <c r="AK32" s="120">
        <v>30940</v>
      </c>
      <c r="AL32" s="378" t="str">
        <f t="shared" si="26"/>
        <v>N/A</v>
      </c>
      <c r="AM32" s="120">
        <v>0</v>
      </c>
      <c r="AN32" s="378" t="str">
        <f t="shared" si="27"/>
        <v>N/A</v>
      </c>
      <c r="AO32" s="120">
        <v>0</v>
      </c>
      <c r="AP32" s="378" t="str">
        <f t="shared" si="28"/>
        <v>N/A</v>
      </c>
      <c r="AQ32" s="120">
        <v>0</v>
      </c>
      <c r="AR32" s="378" t="str">
        <f t="shared" si="29"/>
        <v>N/A</v>
      </c>
      <c r="AS32" s="25"/>
      <c r="AT32" s="118">
        <v>0</v>
      </c>
      <c r="AU32" s="120">
        <v>0</v>
      </c>
      <c r="AV32" s="378" t="str">
        <f t="shared" si="30"/>
        <v>N/A</v>
      </c>
      <c r="AW32" s="120">
        <v>0</v>
      </c>
      <c r="AX32" s="378" t="str">
        <f t="shared" si="31"/>
        <v>N/A</v>
      </c>
      <c r="AY32" s="120">
        <v>0</v>
      </c>
      <c r="AZ32" s="378" t="str">
        <f t="shared" si="32"/>
        <v>N/A</v>
      </c>
      <c r="BA32" s="120">
        <v>0</v>
      </c>
      <c r="BB32" s="378" t="str">
        <f>IFERROR(IF((ABS((BA32/$AT32)-1))&lt;100%,(BA32/$AT32)-1,"N/A"),"")</f>
        <v/>
      </c>
      <c r="BC32" s="25"/>
      <c r="BD32" s="118">
        <v>0</v>
      </c>
      <c r="BE32" s="120">
        <v>0</v>
      </c>
      <c r="BF32" s="378" t="str">
        <f>IFERROR(IF((ABS((BE32/$BD32)-1))&lt;100%,(BE32/$BD32)-1,"N/A"),"0")</f>
        <v>0</v>
      </c>
      <c r="BG32" s="120">
        <v>0</v>
      </c>
      <c r="BH32" s="378" t="str">
        <f>IFERROR(IF((ABS((BG32/$BD32)-1))&lt;100%,(BG32/$BD32)-1,"N/A"),"0")</f>
        <v>0</v>
      </c>
      <c r="BI32" s="120">
        <v>0</v>
      </c>
      <c r="BJ32" s="378" t="str">
        <f>IFERROR(IF((ABS((BI32/$BD32)-1))&lt;100%,(BI32/$BD32)-1,"N/A"),"0")</f>
        <v>0</v>
      </c>
      <c r="BK32" s="120">
        <v>0</v>
      </c>
      <c r="BL32" s="378" t="str">
        <f>IFERROR(IF((ABS((BK32/$BD32)-1))&lt;100%,(BK32/$BD32)-1,"N/A"),"0")</f>
        <v>0</v>
      </c>
      <c r="BN32" s="118">
        <v>0</v>
      </c>
      <c r="BO32" s="120">
        <v>0</v>
      </c>
      <c r="BP32" s="378" t="str">
        <f>IFERROR(IF((ABS((BO32/$BN32)-1))&lt;100%,(BO32/$BN32)-1,"N/A"),"0")</f>
        <v>0</v>
      </c>
      <c r="BQ32" s="120">
        <v>0</v>
      </c>
      <c r="BR32" s="378" t="str">
        <f>IFERROR(IF((ABS((BQ32/$BN32)-1))&lt;100%,(BQ32/$BN32)-1,"N/A"),"0")</f>
        <v>0</v>
      </c>
      <c r="BS32" s="120">
        <v>0</v>
      </c>
      <c r="BT32" s="378" t="str">
        <f>IFERROR(IF((ABS((BS32/$BN32)-1))&lt;100%,(BS32/$BN32)-1,"N/A"),"0")</f>
        <v>0</v>
      </c>
      <c r="BU32" s="120">
        <v>0</v>
      </c>
      <c r="BV32" s="378" t="str">
        <f>IFERROR(IF((ABS((BU32/$BN32)-1))&lt;100%,(BU32/$BN32)-1,"N/A"),"0")</f>
        <v>0</v>
      </c>
      <c r="BX32" s="118">
        <v>0</v>
      </c>
      <c r="BY32" s="120">
        <v>0</v>
      </c>
      <c r="BZ32" s="378" t="str">
        <f>IFERROR(IF((ABS((BY32/$BX32)-1))&lt;100%,(BY32/$BX32)-1,"N/A"),"0")</f>
        <v>0</v>
      </c>
      <c r="CA32" s="120">
        <v>0</v>
      </c>
      <c r="CB32" s="378" t="str">
        <f>IFERROR(IF((ABS((CA32/$BX32)-1))&lt;100%,(CA32/$BX32)-1,"N/A"),"0")</f>
        <v>0</v>
      </c>
      <c r="CC32" s="120">
        <v>0</v>
      </c>
      <c r="CD32" s="378" t="str">
        <f>IFERROR(IF((ABS((CC32/$BX32)-1))&lt;100%,(CC32/$BX32)-1,"N/A"),"0")</f>
        <v>0</v>
      </c>
      <c r="CE32" s="120">
        <v>0</v>
      </c>
      <c r="CF32" s="378">
        <f>IFERROR(IF((ABS((CE32/$BX32)-1))&lt;100%,(CE32/$BX32)-1,"N/A"),0)</f>
        <v>0</v>
      </c>
      <c r="CH32" s="120">
        <v>0</v>
      </c>
      <c r="CI32" s="120">
        <v>0</v>
      </c>
      <c r="CJ32" s="120">
        <v>0</v>
      </c>
      <c r="CK32" s="120">
        <v>0</v>
      </c>
      <c r="CL32" s="118">
        <v>0</v>
      </c>
      <c r="CM32" s="378" t="str">
        <f>IFERROR(IF((ABS((CH32/$CL32)-1))&lt;100%,(CH32/$CL32)-1,"N/A"),"0")</f>
        <v>0</v>
      </c>
      <c r="CN32" s="378" t="str">
        <f>IFERROR(IF((ABS((CI32/$CL32)-1))&lt;100%,(CI32/$CL32)-1,"N/A"),"0")</f>
        <v>0</v>
      </c>
      <c r="CO32" s="378" t="str">
        <f>IFERROR(IF((ABS((CJ32/$CL32)-1))&lt;100%,(CJ32/$CL32)-1,"N/A"),"0")</f>
        <v>0</v>
      </c>
      <c r="CP32" s="378" t="str">
        <f>IFERROR(IF((ABS((CK32/$CL32)-1))&lt;100%,(CK32/$CL32)-1,"N/A"),"0")</f>
        <v>0</v>
      </c>
      <c r="CR32" s="120">
        <v>0</v>
      </c>
      <c r="CS32" s="120">
        <v>0</v>
      </c>
      <c r="CT32" s="120">
        <v>0</v>
      </c>
      <c r="CU32" s="120">
        <v>0</v>
      </c>
      <c r="CV32" s="118">
        <v>0</v>
      </c>
      <c r="CW32" s="378">
        <f t="shared" si="39"/>
        <v>0</v>
      </c>
      <c r="CX32" s="378">
        <f t="shared" si="39"/>
        <v>0</v>
      </c>
      <c r="CY32" s="378">
        <f t="shared" si="39"/>
        <v>0</v>
      </c>
      <c r="CZ32" s="378">
        <f t="shared" si="39"/>
        <v>0</v>
      </c>
      <c r="DB32" s="120">
        <v>0</v>
      </c>
      <c r="DC32" s="120">
        <v>0</v>
      </c>
      <c r="DD32" s="120">
        <v>0</v>
      </c>
      <c r="DE32" s="120">
        <v>0</v>
      </c>
      <c r="DF32" s="118">
        <v>0</v>
      </c>
      <c r="DG32" s="378">
        <f t="shared" si="8"/>
        <v>0</v>
      </c>
      <c r="DH32" s="378">
        <f t="shared" si="9"/>
        <v>0</v>
      </c>
      <c r="DI32" s="378">
        <f t="shared" si="10"/>
        <v>0</v>
      </c>
      <c r="DJ32" s="378">
        <f t="shared" si="11"/>
        <v>0</v>
      </c>
      <c r="DK32" s="120" t="e">
        <v>#N/A</v>
      </c>
      <c r="DL32" s="120" t="e">
        <v>#N/A</v>
      </c>
      <c r="DM32" s="120">
        <v>0</v>
      </c>
      <c r="DN32" s="120">
        <v>0</v>
      </c>
      <c r="DO32" s="118">
        <v>0</v>
      </c>
      <c r="DP32" s="378">
        <f t="shared" si="12"/>
        <v>0</v>
      </c>
      <c r="DQ32" s="378">
        <f t="shared" si="13"/>
        <v>0</v>
      </c>
      <c r="DR32" s="522">
        <f t="shared" si="40"/>
        <v>0</v>
      </c>
      <c r="DS32" s="528">
        <f t="shared" si="41"/>
        <v>0</v>
      </c>
    </row>
    <row r="33" spans="1:123">
      <c r="B33" s="43" t="s">
        <v>61</v>
      </c>
      <c r="C33" s="43" t="s">
        <v>62</v>
      </c>
      <c r="D33" s="43" t="s">
        <v>755</v>
      </c>
      <c r="E33" s="43"/>
      <c r="F33" s="118"/>
      <c r="G33" s="120"/>
      <c r="H33" s="378" t="str">
        <f t="shared" si="14"/>
        <v/>
      </c>
      <c r="I33" s="120"/>
      <c r="J33" s="378" t="str">
        <f t="shared" si="15"/>
        <v/>
      </c>
      <c r="K33" s="120"/>
      <c r="L33" s="378" t="str">
        <f t="shared" si="16"/>
        <v/>
      </c>
      <c r="M33" s="120">
        <f>+M28-SUM(M29:M32)</f>
        <v>81745</v>
      </c>
      <c r="N33" s="378" t="str">
        <f t="shared" si="17"/>
        <v>N/A</v>
      </c>
      <c r="P33" s="118">
        <f>+P28-SUM(P29:P32)</f>
        <v>81745</v>
      </c>
      <c r="Q33" s="120">
        <f>Q28-SUM(Q29:Q32)</f>
        <v>135669</v>
      </c>
      <c r="R33" s="378">
        <f t="shared" si="18"/>
        <v>0.65966114135421128</v>
      </c>
      <c r="S33" s="120">
        <f>S28-SUM(S29:S32)</f>
        <v>73603</v>
      </c>
      <c r="T33" s="378">
        <f t="shared" si="19"/>
        <v>-9.9602422166493398E-2</v>
      </c>
      <c r="U33" s="120">
        <f>+U28-SUM(U29:U32)</f>
        <v>82467</v>
      </c>
      <c r="V33" s="378">
        <f t="shared" si="20"/>
        <v>8.8323444859013112E-3</v>
      </c>
      <c r="W33" s="120">
        <f>+W28-SUM(W29:W32)</f>
        <v>74150</v>
      </c>
      <c r="X33" s="378">
        <f t="shared" si="21"/>
        <v>-9.291088139947401E-2</v>
      </c>
      <c r="Z33" s="118">
        <f>+Z28-SUM(Z29:Z32)</f>
        <v>74150</v>
      </c>
      <c r="AA33" s="120">
        <f>+AA28-SUM(AA29:AA32)</f>
        <v>84873</v>
      </c>
      <c r="AB33" s="378">
        <f t="shared" si="22"/>
        <v>0.14461227242076879</v>
      </c>
      <c r="AC33" s="120">
        <f>+AC28-SUM(AC29:AC32)</f>
        <v>87105</v>
      </c>
      <c r="AD33" s="378">
        <f t="shared" si="23"/>
        <v>0.1747134187457855</v>
      </c>
      <c r="AE33" s="120">
        <f>+AE28-SUM(AE29:AE32)</f>
        <v>89528</v>
      </c>
      <c r="AF33" s="378">
        <f t="shared" si="24"/>
        <v>0.20739042481456504</v>
      </c>
      <c r="AG33" s="120">
        <f>+AG28-SUM(AG29:AG32)</f>
        <v>74551</v>
      </c>
      <c r="AH33" s="378">
        <f t="shared" si="25"/>
        <v>5.4079568442346737E-3</v>
      </c>
      <c r="AJ33" s="118">
        <f>+AJ28-SUM(AJ29:AJ32)</f>
        <v>74551</v>
      </c>
      <c r="AK33" s="120">
        <f>+AK28-SUM(AK29:AK32)</f>
        <v>67888</v>
      </c>
      <c r="AL33" s="378">
        <f t="shared" si="26"/>
        <v>-8.9375058684658781E-2</v>
      </c>
      <c r="AM33" s="120">
        <f>+AM28-SUM(AM29:AM32)</f>
        <v>48034</v>
      </c>
      <c r="AN33" s="378">
        <f t="shared" si="27"/>
        <v>-0.35568939383777554</v>
      </c>
      <c r="AO33" s="120">
        <f>+AO28-SUM(AO29:AO32)</f>
        <v>30478</v>
      </c>
      <c r="AP33" s="378">
        <f t="shared" si="28"/>
        <v>-0.5911791927673673</v>
      </c>
      <c r="AQ33" s="120">
        <f>+AQ28-SUM(AQ29:AQ32)</f>
        <v>29738</v>
      </c>
      <c r="AR33" s="378">
        <f t="shared" si="29"/>
        <v>-0.60110528363133964</v>
      </c>
      <c r="AS33" s="25"/>
      <c r="AT33" s="118">
        <f>+AT28-SUM(AT29:AT32)</f>
        <v>29738</v>
      </c>
      <c r="AU33" s="120">
        <f>+AU28-SUM(AU29:AU32)</f>
        <v>30277</v>
      </c>
      <c r="AV33" s="378">
        <f t="shared" si="30"/>
        <v>1.8124957966238586E-2</v>
      </c>
      <c r="AW33" s="120">
        <f>+AW28-SUM(AW29:AW32)</f>
        <v>24044</v>
      </c>
      <c r="AX33" s="378">
        <f t="shared" si="31"/>
        <v>-0.19147219046338015</v>
      </c>
      <c r="AY33" s="120">
        <f>+AY28-SUM(AY29:AY32)</f>
        <v>23245</v>
      </c>
      <c r="AZ33" s="378">
        <f t="shared" si="32"/>
        <v>-0.21834017082520685</v>
      </c>
      <c r="BA33" s="120">
        <f>+BA28-SUM(BA29:BA32)</f>
        <v>21935</v>
      </c>
      <c r="BB33" s="378">
        <f t="shared" si="33"/>
        <v>-0.26239155289528548</v>
      </c>
      <c r="BC33" s="25"/>
      <c r="BD33" s="118">
        <f>+BD28-SUM(BD29:BD32)</f>
        <v>21935</v>
      </c>
      <c r="BE33" s="120">
        <f>+BE28-SUM(BE29:BE32)</f>
        <v>21551</v>
      </c>
      <c r="BF33" s="378">
        <f t="shared" si="34"/>
        <v>-1.7506268520629087E-2</v>
      </c>
      <c r="BG33" s="120">
        <f>+BG28-SUM(BG29:BG32)</f>
        <v>21536</v>
      </c>
      <c r="BH33" s="378">
        <f t="shared" si="34"/>
        <v>-1.8190107134716249E-2</v>
      </c>
      <c r="BI33" s="120">
        <f>+BI28-SUM(BI29:BI32)</f>
        <v>21533</v>
      </c>
      <c r="BJ33" s="378">
        <f t="shared" ref="BJ33" si="117">IFERROR(IF((ABS((BI33/$BD33)-1))&lt;100%,(BI33/$BD33)-1,"N/A"),"N/A")</f>
        <v>-1.8326874857533593E-2</v>
      </c>
      <c r="BK33" s="120">
        <f>+BK28-SUM(BK29:BK32)</f>
        <v>21069</v>
      </c>
      <c r="BL33" s="378">
        <f t="shared" ref="BL33" si="118">IFERROR(IF((ABS((BK33/$BD33)-1))&lt;100%,(BK33/$BD33)-1,"N/A"),"N/A")</f>
        <v>-3.9480282653293841E-2</v>
      </c>
      <c r="BN33" s="118">
        <f>+BN28-SUM(BN29:BN32)</f>
        <v>21069</v>
      </c>
      <c r="BO33" s="120">
        <f>+BO28-SUM(BO29:BO32)</f>
        <v>90768</v>
      </c>
      <c r="BP33" s="378" t="str">
        <f t="shared" si="37"/>
        <v>N/A</v>
      </c>
      <c r="BQ33" s="120">
        <f>+BQ28-SUM(BQ29:BQ32)</f>
        <v>92368</v>
      </c>
      <c r="BR33" s="378" t="str">
        <f t="shared" si="37"/>
        <v>N/A</v>
      </c>
      <c r="BS33" s="120">
        <f>+BS28-SUM(BS29:BS32)</f>
        <v>92353</v>
      </c>
      <c r="BT33" s="378" t="str">
        <f t="shared" ref="BT33:BV33" si="119">IFERROR(IF((ABS((BS33/$BN33)-1))&lt;100%,(BS33/$BN33)-1,"N/A"),"N/A")</f>
        <v>N/A</v>
      </c>
      <c r="BU33" s="120">
        <f>+BU28-SUM(BU29:BU32)</f>
        <v>69901</v>
      </c>
      <c r="BV33" s="378" t="str">
        <f t="shared" si="119"/>
        <v>N/A</v>
      </c>
      <c r="BX33" s="118">
        <f>+BX28-SUM(BX29:BX32)</f>
        <v>69901</v>
      </c>
      <c r="BY33" s="120">
        <f>+BY28-SUM(BY29:BY32)</f>
        <v>72133</v>
      </c>
      <c r="BZ33" s="378">
        <f>IFERROR(IF((ABS((BY33/$BX33)-1))&lt;100%,(BY33/$BX33)-1,"N/A"),"N/A")</f>
        <v>3.1930873664182124E-2</v>
      </c>
      <c r="CA33" s="120">
        <f>+CA28-SUM(CA29:CA32)</f>
        <v>80756</v>
      </c>
      <c r="CB33" s="378">
        <f>IFERROR(IF((ABS((CA33/$BX33)-1))&lt;100%,(CA33/$BX33)-1,"N/A"),"N/A")</f>
        <v>0.15529105449135217</v>
      </c>
      <c r="CC33" s="120">
        <f>+CC28-SUM(CC29:CC32)</f>
        <v>87470</v>
      </c>
      <c r="CD33" s="378">
        <f>IFERROR(IF((ABS((CC33/$BX33)-1))&lt;100%,(CC33/$BX33)-1,"N/A"),"N/A")</f>
        <v>0.25134118252957749</v>
      </c>
      <c r="CE33" s="120">
        <f>+CE28-SUM(CE29:CE32)</f>
        <v>87431</v>
      </c>
      <c r="CF33" s="378">
        <f>IFERROR(IF((ABS((CE33/$BX33)-1))&lt;100%,(CE33/$BX33)-1,"N/A"),"N/A")</f>
        <v>0.25078325059727335</v>
      </c>
      <c r="CH33" s="120">
        <f>+CH28-SUM(CH29:CH32)</f>
        <v>57903</v>
      </c>
      <c r="CI33" s="120">
        <f>+CI28-SUM(CI29:CI32)</f>
        <v>56626</v>
      </c>
      <c r="CJ33" s="120">
        <f>+CJ28-SUM(CJ29:CJ32)</f>
        <v>57850</v>
      </c>
      <c r="CK33" s="120">
        <f>+CK28-SUM(CK29:CK32)</f>
        <v>50533</v>
      </c>
      <c r="CL33" s="118">
        <f>+CL28-SUM(CL29:CL32)</f>
        <v>87431</v>
      </c>
      <c r="CM33" s="378">
        <f t="shared" ref="CM33:CP34" si="120">IFERROR(IF((ABS((CH33/$CL33)-1))&lt;100%,(CH33/$CL33)-1,"N/A"),"N/A")</f>
        <v>-0.33772918072537206</v>
      </c>
      <c r="CN33" s="378">
        <f t="shared" si="120"/>
        <v>-0.35233498415893671</v>
      </c>
      <c r="CO33" s="378">
        <f t="shared" si="120"/>
        <v>-0.33833537303702343</v>
      </c>
      <c r="CP33" s="378">
        <f t="shared" si="120"/>
        <v>-0.42202422481728452</v>
      </c>
      <c r="CR33" s="120">
        <f>+CR28-SUM(CR29:CR32)</f>
        <v>38759</v>
      </c>
      <c r="CS33" s="120">
        <f>+CS28-SUM(CS29:CS32)</f>
        <v>42111</v>
      </c>
      <c r="CT33" s="120">
        <f>+CT28-SUM(CT29:CT32)</f>
        <v>41407</v>
      </c>
      <c r="CU33" s="120">
        <f>+CU28-SUM(CU29:CU32)</f>
        <v>39882</v>
      </c>
      <c r="CV33" s="118">
        <f>+CV28-SUM(CV29:CV32)</f>
        <v>57903</v>
      </c>
      <c r="CW33" s="378">
        <f t="shared" si="39"/>
        <v>-0.33062190214669362</v>
      </c>
      <c r="CX33" s="378">
        <f t="shared" si="39"/>
        <v>-0.27273198279881872</v>
      </c>
      <c r="CY33" s="378">
        <f t="shared" si="39"/>
        <v>-0.28489024748285929</v>
      </c>
      <c r="CZ33" s="378">
        <f t="shared" si="39"/>
        <v>-0.31122739754416873</v>
      </c>
      <c r="DB33" s="120">
        <f>+DB28-SUM(DB29:DB32)</f>
        <v>15581</v>
      </c>
      <c r="DC33" s="120">
        <f>+DC28-SUM(DC29:DC32)</f>
        <v>18140</v>
      </c>
      <c r="DD33" s="120">
        <f>+DD28-SUM(DD29:DD32)</f>
        <v>18215</v>
      </c>
      <c r="DE33" s="120">
        <f>+DE28-SUM(DE29:DE32)</f>
        <v>18280</v>
      </c>
      <c r="DF33" s="118">
        <f>+DF28-SUM(DF29:DF32)</f>
        <v>38759</v>
      </c>
      <c r="DG33" s="378">
        <f t="shared" si="8"/>
        <v>-0.59800304445419128</v>
      </c>
      <c r="DH33" s="378">
        <f t="shared" si="9"/>
        <v>-0.53197966923811246</v>
      </c>
      <c r="DI33" s="378">
        <f t="shared" si="10"/>
        <v>-0.53004463479449937</v>
      </c>
      <c r="DJ33" s="378">
        <f t="shared" si="11"/>
        <v>-0.52836760494336799</v>
      </c>
      <c r="DK33" s="120" t="e">
        <f>+DK28-SUM(DK29:DK32)</f>
        <v>#N/A</v>
      </c>
      <c r="DL33" s="120" t="e">
        <f>+DL28-SUM(DL29:DL32)</f>
        <v>#N/A</v>
      </c>
      <c r="DM33" s="120">
        <f>+DM28-SUM(DM29:DM32)</f>
        <v>39612</v>
      </c>
      <c r="DN33" s="120">
        <f>+DN28-SUM(DN29:DN32)</f>
        <v>15566</v>
      </c>
      <c r="DO33" s="118">
        <f>+DO28-SUM(DO29:DO32)</f>
        <v>15581</v>
      </c>
      <c r="DP33" s="378">
        <f t="shared" si="12"/>
        <v>0</v>
      </c>
      <c r="DQ33" s="378">
        <f t="shared" si="13"/>
        <v>0</v>
      </c>
      <c r="DR33" s="522">
        <f t="shared" si="40"/>
        <v>2.2007791738692939E-2</v>
      </c>
      <c r="DS33" s="528">
        <f t="shared" si="41"/>
        <v>-9.6271099415956574E-4</v>
      </c>
    </row>
    <row r="34" spans="1:123">
      <c r="A34" s="39" t="s">
        <v>302</v>
      </c>
      <c r="B34" s="368" t="s">
        <v>83</v>
      </c>
      <c r="C34" s="368" t="s">
        <v>84</v>
      </c>
      <c r="D34" s="368" t="s">
        <v>753</v>
      </c>
      <c r="E34" s="368"/>
      <c r="F34" s="366"/>
      <c r="G34" s="370"/>
      <c r="H34" s="367" t="str">
        <f t="shared" si="14"/>
        <v/>
      </c>
      <c r="I34" s="370"/>
      <c r="J34" s="367" t="str">
        <f t="shared" si="15"/>
        <v/>
      </c>
      <c r="K34" s="370"/>
      <c r="L34" s="367" t="str">
        <f t="shared" si="16"/>
        <v/>
      </c>
      <c r="M34" s="370">
        <v>7528482</v>
      </c>
      <c r="N34" s="367" t="str">
        <f t="shared" si="17"/>
        <v>N/A</v>
      </c>
      <c r="P34" s="366">
        <v>7528482</v>
      </c>
      <c r="Q34" s="370">
        <v>7300008</v>
      </c>
      <c r="R34" s="367">
        <f t="shared" si="18"/>
        <v>-3.0347950622715225E-2</v>
      </c>
      <c r="S34" s="370">
        <v>7534263</v>
      </c>
      <c r="T34" s="367">
        <f t="shared" si="19"/>
        <v>7.6788388416160203E-4</v>
      </c>
      <c r="U34" s="370">
        <v>7405712</v>
      </c>
      <c r="V34" s="367">
        <f t="shared" si="20"/>
        <v>-1.6307404334632181E-2</v>
      </c>
      <c r="W34" s="370">
        <v>7721687</v>
      </c>
      <c r="X34" s="367">
        <f t="shared" si="21"/>
        <v>2.5663208067708831E-2</v>
      </c>
      <c r="Z34" s="366">
        <v>7721687</v>
      </c>
      <c r="AA34" s="370">
        <v>7701641</v>
      </c>
      <c r="AB34" s="367">
        <f t="shared" si="22"/>
        <v>-2.5960648236583728E-3</v>
      </c>
      <c r="AC34" s="370">
        <v>7855386</v>
      </c>
      <c r="AD34" s="367">
        <f t="shared" si="23"/>
        <v>1.7314739641739019E-2</v>
      </c>
      <c r="AE34" s="370">
        <v>7751439</v>
      </c>
      <c r="AF34" s="367">
        <f t="shared" si="24"/>
        <v>3.8530440304043179E-3</v>
      </c>
      <c r="AG34" s="370">
        <v>7621617</v>
      </c>
      <c r="AH34" s="367">
        <f t="shared" si="25"/>
        <v>-1.2959603257681862E-2</v>
      </c>
      <c r="AJ34" s="366">
        <v>7621617</v>
      </c>
      <c r="AK34" s="370">
        <v>7216435</v>
      </c>
      <c r="AL34" s="367">
        <f t="shared" si="26"/>
        <v>-5.316220954162354E-2</v>
      </c>
      <c r="AM34" s="370">
        <v>6694048</v>
      </c>
      <c r="AN34" s="367">
        <f t="shared" si="27"/>
        <v>-0.12170238940109424</v>
      </c>
      <c r="AO34" s="370">
        <v>6418222</v>
      </c>
      <c r="AP34" s="367">
        <f t="shared" si="28"/>
        <v>-0.15789234751628167</v>
      </c>
      <c r="AQ34" s="370">
        <v>7411215</v>
      </c>
      <c r="AR34" s="367">
        <f t="shared" si="29"/>
        <v>-2.7605952909992681E-2</v>
      </c>
      <c r="AS34" s="25"/>
      <c r="AT34" s="366">
        <v>7411215</v>
      </c>
      <c r="AU34" s="370">
        <v>6887712</v>
      </c>
      <c r="AV34" s="367">
        <f t="shared" si="30"/>
        <v>-7.0636596023728848E-2</v>
      </c>
      <c r="AW34" s="370">
        <v>7109050</v>
      </c>
      <c r="AX34" s="367">
        <f t="shared" si="31"/>
        <v>-4.0771317523509931E-2</v>
      </c>
      <c r="AY34" s="370">
        <v>7059819</v>
      </c>
      <c r="AZ34" s="367">
        <f t="shared" si="32"/>
        <v>-4.7414087973429497E-2</v>
      </c>
      <c r="BA34" s="370">
        <v>7196528</v>
      </c>
      <c r="BB34" s="367">
        <f t="shared" si="33"/>
        <v>-2.896785479843722E-2</v>
      </c>
      <c r="BC34" s="25"/>
      <c r="BD34" s="366">
        <v>7196528</v>
      </c>
      <c r="BE34" s="370" t="e">
        <v>#N/A</v>
      </c>
      <c r="BF34" s="367" t="str">
        <f t="shared" si="34"/>
        <v>N/A</v>
      </c>
      <c r="BG34" s="370">
        <v>6218438</v>
      </c>
      <c r="BH34" s="367">
        <f t="shared" si="34"/>
        <v>-0.13591137281755872</v>
      </c>
      <c r="BI34" s="370">
        <v>6324365</v>
      </c>
      <c r="BJ34" s="367">
        <f t="shared" ref="BJ34" si="121">IFERROR(IF((ABS((BI34/$BD34)-1))&lt;100%,(BI34/$BD34)-1,"N/A"),"N/A")</f>
        <v>-0.12119219156793382</v>
      </c>
      <c r="BK34" s="370">
        <v>6203863</v>
      </c>
      <c r="BL34" s="367">
        <f t="shared" ref="BL34" si="122">IFERROR(IF((ABS((BK34/$BD34)-1))&lt;100%,(BK34/$BD34)-1,"N/A"),"N/A")</f>
        <v>-0.13793665500919328</v>
      </c>
      <c r="BN34" s="366">
        <v>6203863</v>
      </c>
      <c r="BO34" s="370">
        <v>6246460</v>
      </c>
      <c r="BP34" s="367">
        <f t="shared" si="37"/>
        <v>6.8662057817847622E-3</v>
      </c>
      <c r="BQ34" s="370">
        <v>6371940</v>
      </c>
      <c r="BR34" s="367">
        <f t="shared" si="37"/>
        <v>2.7092313289316605E-2</v>
      </c>
      <c r="BS34" s="370">
        <v>6595928</v>
      </c>
      <c r="BT34" s="367">
        <f t="shared" ref="BT34:BV34" si="123">IFERROR(IF((ABS((BS34/$BN34)-1))&lt;100%,(BS34/$BN34)-1,"N/A"),"N/A")</f>
        <v>6.3196914567584805E-2</v>
      </c>
      <c r="BU34" s="370">
        <v>6881405</v>
      </c>
      <c r="BV34" s="367">
        <f t="shared" si="123"/>
        <v>0.10921292104612879</v>
      </c>
      <c r="BX34" s="366">
        <v>6881405</v>
      </c>
      <c r="BY34" s="370">
        <v>6752586</v>
      </c>
      <c r="BZ34" s="367">
        <f>IFERROR(IF((ABS((BY34/$BX34)-1))&lt;100%,(BY34/$BX34)-1,"N/A"),"N/A")</f>
        <v>-1.8719868980244581E-2</v>
      </c>
      <c r="CA34" s="370">
        <v>6845317</v>
      </c>
      <c r="CB34" s="367">
        <f>IFERROR(IF((ABS((CA34/$BX34)-1))&lt;100%,(CA34/$BX34)-1,"N/A"),"N/A")</f>
        <v>-5.2442778763929221E-3</v>
      </c>
      <c r="CC34" s="370">
        <v>7126015</v>
      </c>
      <c r="CD34" s="367">
        <f>IFERROR(IF((ABS((CC34/$BX34)-1))&lt;100%,(CC34/$BX34)-1,"N/A"),"N/A")</f>
        <v>3.5546519933066012E-2</v>
      </c>
      <c r="CE34" s="370">
        <v>7138988</v>
      </c>
      <c r="CF34" s="367">
        <f>IFERROR(IF((ABS((CE34/$BX34)-1))&lt;100%,(CE34/$BX34)-1,"N/A"),"N/A")</f>
        <v>3.7431745406643069E-2</v>
      </c>
      <c r="CH34" s="370">
        <v>6100677</v>
      </c>
      <c r="CI34" s="370">
        <v>6502453</v>
      </c>
      <c r="CJ34" s="370">
        <v>6708137</v>
      </c>
      <c r="CK34" s="370">
        <v>7026941</v>
      </c>
      <c r="CL34" s="366">
        <v>7138988</v>
      </c>
      <c r="CM34" s="367">
        <f t="shared" si="120"/>
        <v>-0.14544232319762973</v>
      </c>
      <c r="CN34" s="367">
        <f t="shared" si="120"/>
        <v>-8.9163197921049875E-2</v>
      </c>
      <c r="CO34" s="367">
        <f t="shared" si="120"/>
        <v>-6.0351831380021981E-2</v>
      </c>
      <c r="CP34" s="367">
        <f t="shared" si="120"/>
        <v>-1.5695081711861736E-2</v>
      </c>
      <c r="CR34" s="370">
        <v>6688512</v>
      </c>
      <c r="CS34" s="370">
        <v>6464821</v>
      </c>
      <c r="CT34" s="370">
        <v>6552968</v>
      </c>
      <c r="CU34" s="370">
        <v>6375207</v>
      </c>
      <c r="CV34" s="366">
        <v>6100677</v>
      </c>
      <c r="CW34" s="367">
        <f t="shared" si="39"/>
        <v>9.635569953957579E-2</v>
      </c>
      <c r="CX34" s="367">
        <f t="shared" si="39"/>
        <v>5.9689113191863763E-2</v>
      </c>
      <c r="CY34" s="367">
        <f t="shared" si="39"/>
        <v>7.4137837489183678E-2</v>
      </c>
      <c r="CZ34" s="367">
        <f t="shared" si="39"/>
        <v>4.4999923778951123E-2</v>
      </c>
      <c r="DB34" s="370">
        <v>6928794</v>
      </c>
      <c r="DC34" s="370">
        <v>6795062</v>
      </c>
      <c r="DD34" s="370">
        <v>6885031</v>
      </c>
      <c r="DE34" s="370">
        <v>6731176</v>
      </c>
      <c r="DF34" s="366">
        <v>6688512</v>
      </c>
      <c r="DG34" s="367">
        <f t="shared" si="8"/>
        <v>3.5924582328625609E-2</v>
      </c>
      <c r="DH34" s="367">
        <f t="shared" si="9"/>
        <v>1.5930299594289377E-2</v>
      </c>
      <c r="DI34" s="367">
        <f t="shared" si="10"/>
        <v>2.9381572463352157E-2</v>
      </c>
      <c r="DJ34" s="367">
        <f t="shared" si="11"/>
        <v>6.3786982814713067E-3</v>
      </c>
      <c r="DK34" s="370" t="e">
        <v>#N/A</v>
      </c>
      <c r="DL34" s="370" t="e">
        <v>#N/A</v>
      </c>
      <c r="DM34" s="370">
        <v>6817107</v>
      </c>
      <c r="DN34" s="370">
        <v>6827080</v>
      </c>
      <c r="DO34" s="366">
        <v>6928794</v>
      </c>
      <c r="DP34" s="367">
        <f t="shared" si="12"/>
        <v>0</v>
      </c>
      <c r="DQ34" s="367">
        <f t="shared" si="13"/>
        <v>0</v>
      </c>
      <c r="DR34" s="525">
        <f t="shared" si="40"/>
        <v>1.9226249425881248E-2</v>
      </c>
      <c r="DS34" s="367">
        <f t="shared" si="41"/>
        <v>-1.4679899561164667E-2</v>
      </c>
    </row>
    <row r="36" spans="1:123">
      <c r="B36" s="473" t="s">
        <v>316</v>
      </c>
      <c r="C36" s="473" t="s">
        <v>315</v>
      </c>
      <c r="D36" s="473" t="s">
        <v>703</v>
      </c>
      <c r="DB36" s="468">
        <v>1297.8643589999999</v>
      </c>
      <c r="DC36" s="481"/>
      <c r="DD36" s="481"/>
      <c r="DE36" s="481"/>
      <c r="DF36" s="469">
        <v>1297.8643589999999</v>
      </c>
      <c r="DG36" s="519"/>
      <c r="DK36" s="468">
        <v>1297.8643589999999</v>
      </c>
      <c r="DL36" s="481"/>
      <c r="DM36" s="481"/>
      <c r="DN36" s="469">
        <v>1297.8643589999999</v>
      </c>
      <c r="DO36" s="469">
        <v>1297.8643589999999</v>
      </c>
      <c r="DP36" s="519"/>
    </row>
    <row r="37" spans="1:123">
      <c r="B37" s="459" t="s">
        <v>817</v>
      </c>
      <c r="C37" s="459" t="s">
        <v>818</v>
      </c>
      <c r="D37" s="459" t="s">
        <v>819</v>
      </c>
      <c r="DB37" s="471">
        <f>DB34/DB36</f>
        <v>5338.6118140562949</v>
      </c>
      <c r="DC37" s="472"/>
      <c r="DD37" s="462"/>
      <c r="DE37" s="472"/>
      <c r="DF37" s="472">
        <f>DF34/DF36</f>
        <v>5153.4753640615236</v>
      </c>
      <c r="DG37" s="462">
        <f t="shared" si="8"/>
        <v>3.5924582328625387E-2</v>
      </c>
      <c r="DK37" s="471" t="e">
        <f>DK34/DK36</f>
        <v>#N/A</v>
      </c>
      <c r="DL37" s="472"/>
      <c r="DM37" s="462"/>
      <c r="DN37" s="472">
        <f>DN34/DN36</f>
        <v>5260.2415288299017</v>
      </c>
      <c r="DO37" s="472">
        <f>DO34/DO36</f>
        <v>5338.6118140562949</v>
      </c>
      <c r="DP37" s="462">
        <f t="shared" ref="DP37" si="124">IFERROR(IF((ABS((DK37/$DF37)-1))&lt;200%,(DK37/$DF37)-1,"N/A"),0)</f>
        <v>0</v>
      </c>
    </row>
    <row r="39" spans="1:123">
      <c r="F39" s="27">
        <f>F5-F20-F34</f>
        <v>0</v>
      </c>
      <c r="G39" s="27">
        <f>G5-G20-G34</f>
        <v>0</v>
      </c>
      <c r="I39" s="27">
        <f>I5-I20-I34</f>
        <v>0</v>
      </c>
      <c r="K39" s="27">
        <f>K5-K20-K34</f>
        <v>0</v>
      </c>
      <c r="M39" s="27">
        <f>M5-M20-M34</f>
        <v>0</v>
      </c>
      <c r="P39" s="27">
        <f>P5-P20-P34</f>
        <v>0</v>
      </c>
      <c r="Q39" s="27">
        <f>Q5-Q20-Q34</f>
        <v>0</v>
      </c>
      <c r="S39" s="27">
        <f>S5-S20-S34</f>
        <v>0</v>
      </c>
      <c r="U39" s="27">
        <f>U5-U20-U34</f>
        <v>0</v>
      </c>
      <c r="W39" s="27">
        <f>W5-W20-W34</f>
        <v>0</v>
      </c>
      <c r="Z39" s="27">
        <f>Z5-Z20-Z34</f>
        <v>0</v>
      </c>
      <c r="AA39" s="27">
        <f>AA5-AA20-AA34</f>
        <v>0</v>
      </c>
      <c r="AC39" s="27">
        <f>AC5-AC20-AC34</f>
        <v>0</v>
      </c>
      <c r="AE39" s="27">
        <f>AE5-AE20-AE34</f>
        <v>0</v>
      </c>
      <c r="AG39" s="27">
        <f>AG5-AG20-AG34</f>
        <v>0</v>
      </c>
      <c r="AJ39" s="27">
        <f>AJ5-AJ20-AJ34</f>
        <v>0</v>
      </c>
      <c r="AK39" s="27">
        <f>AK5-AK20-AK34</f>
        <v>0</v>
      </c>
      <c r="AM39" s="27">
        <f>AM5-AM20-AM34</f>
        <v>0</v>
      </c>
      <c r="AO39" s="27">
        <f>AO5-AO20-AO34</f>
        <v>0</v>
      </c>
      <c r="AP39" s="25"/>
      <c r="AQ39" s="27">
        <f>AQ5-AQ20-AQ34</f>
        <v>0</v>
      </c>
      <c r="AT39" s="27">
        <f>AT5-AT20-AT34</f>
        <v>0</v>
      </c>
      <c r="AU39" s="27">
        <f>AU5-AU20-AU34</f>
        <v>0</v>
      </c>
      <c r="AW39" s="27">
        <f>AW5-AW20-AW34</f>
        <v>0</v>
      </c>
      <c r="AY39" s="27">
        <f>AY5-AY20-AY34</f>
        <v>0</v>
      </c>
      <c r="BA39" s="27">
        <f>BA5-BA20-BA34</f>
        <v>0</v>
      </c>
      <c r="BD39" s="27">
        <f>BD5-BD20-BD34</f>
        <v>0</v>
      </c>
      <c r="BE39" s="27" t="e">
        <f>BE5-BE20-BE34</f>
        <v>#N/A</v>
      </c>
      <c r="BG39" s="27">
        <f>BG5-BG20-BG34</f>
        <v>0</v>
      </c>
      <c r="BI39" s="27">
        <f>BI5-BI20-BI34</f>
        <v>0</v>
      </c>
      <c r="BK39" s="27">
        <f>BK5-BK20-BK34</f>
        <v>0</v>
      </c>
      <c r="BN39" s="27">
        <f>BN5-BN20-BN34</f>
        <v>0</v>
      </c>
      <c r="BO39" s="27">
        <f>BO5-BO20-BO34</f>
        <v>0</v>
      </c>
      <c r="BQ39" s="27">
        <f>BQ5-BQ20-BQ34</f>
        <v>0</v>
      </c>
      <c r="BS39" s="27">
        <f>BS5-BS20-BS34</f>
        <v>0</v>
      </c>
      <c r="BU39" s="27">
        <f>BU5-BU20-BU34</f>
        <v>0</v>
      </c>
      <c r="BX39" s="27">
        <f>BX5-BX20-BX34</f>
        <v>0</v>
      </c>
      <c r="BY39" s="27">
        <f>BY5-BY20-BY34</f>
        <v>0</v>
      </c>
      <c r="CA39" s="27">
        <f>CA5-CA20-CA34</f>
        <v>0</v>
      </c>
      <c r="CC39" s="27">
        <f>CC5-CC20-CC34</f>
        <v>0</v>
      </c>
      <c r="CE39" s="27">
        <f>CE5-CE20-CE34</f>
        <v>0</v>
      </c>
      <c r="CH39" s="27">
        <f>CH5-CH20-CH34</f>
        <v>0</v>
      </c>
      <c r="CI39" s="27">
        <f>CI5-CI20-CI34</f>
        <v>0</v>
      </c>
      <c r="CJ39" s="27">
        <f>CJ5-CJ20-CJ34</f>
        <v>0</v>
      </c>
      <c r="CK39" s="27">
        <f>CK5-CK20-CK34</f>
        <v>0</v>
      </c>
      <c r="CL39" s="27">
        <f>CL5-CL20-CL34</f>
        <v>0</v>
      </c>
      <c r="CR39" s="27">
        <f>CR5-CR20-CR34</f>
        <v>0</v>
      </c>
      <c r="CS39" s="27">
        <f>CS5-CS20-CS34</f>
        <v>0</v>
      </c>
      <c r="CT39" s="27">
        <f>CT5-CT20-CT34</f>
        <v>0</v>
      </c>
      <c r="CU39" s="27">
        <f>CU5-CU20-CU34</f>
        <v>0</v>
      </c>
      <c r="CV39" s="27">
        <f>CV5-CV20-CV34</f>
        <v>0</v>
      </c>
      <c r="DB39" s="27">
        <f>DB5-DB20-DB34</f>
        <v>0</v>
      </c>
      <c r="DC39" s="27">
        <f>DC5-DC20-DC34</f>
        <v>0</v>
      </c>
      <c r="DD39" s="27">
        <f>DD5-DD20-DD34</f>
        <v>0</v>
      </c>
      <c r="DE39" s="27">
        <f>DE5-DE20-DE34</f>
        <v>0</v>
      </c>
      <c r="DF39" s="27">
        <f>DF5-DF20-DF34</f>
        <v>0</v>
      </c>
      <c r="DK39" s="27" t="e">
        <f>DK5-DK20-DK34</f>
        <v>#N/A</v>
      </c>
      <c r="DL39" s="27" t="e">
        <f>DL5-DL20-DL34</f>
        <v>#N/A</v>
      </c>
      <c r="DM39" s="27">
        <f>DM5-DM20-DM34</f>
        <v>0</v>
      </c>
      <c r="DN39" s="27">
        <f>DN5-DN20-DN34</f>
        <v>0</v>
      </c>
      <c r="DO39" s="27">
        <f>DO5-DO20-DO34</f>
        <v>0</v>
      </c>
    </row>
    <row r="40" spans="1:123" s="169" customFormat="1">
      <c r="A40" s="166"/>
      <c r="B40" s="167"/>
      <c r="C40" s="167"/>
      <c r="D40" s="167"/>
      <c r="E40" s="167"/>
      <c r="F40" s="27">
        <f>F5-F6-F12</f>
        <v>0</v>
      </c>
      <c r="G40" s="27">
        <f>G5-G6-G12</f>
        <v>0</v>
      </c>
      <c r="H40" s="127"/>
      <c r="I40" s="27">
        <f>I5-I6-I12</f>
        <v>0</v>
      </c>
      <c r="J40" s="127"/>
      <c r="K40" s="27">
        <f>K5-K6-K12</f>
        <v>0</v>
      </c>
      <c r="L40" s="126"/>
      <c r="M40" s="27">
        <f>M5-M6-M12</f>
        <v>0</v>
      </c>
      <c r="N40" s="126"/>
      <c r="O40" s="126"/>
      <c r="P40" s="27">
        <f>P5-P6-P12</f>
        <v>0</v>
      </c>
      <c r="Q40" s="27">
        <f>Q5-Q6-Q12</f>
        <v>0</v>
      </c>
      <c r="R40" s="127"/>
      <c r="S40" s="27">
        <f>S5-S6-S12</f>
        <v>0</v>
      </c>
      <c r="T40" s="127"/>
      <c r="U40" s="27">
        <f>U5-U6-U12</f>
        <v>0</v>
      </c>
      <c r="V40" s="126"/>
      <c r="W40" s="27">
        <f>W5-W6-W12</f>
        <v>0</v>
      </c>
      <c r="X40" s="126"/>
      <c r="Y40" s="126"/>
      <c r="Z40" s="27">
        <f>Z5-Z6-Z12</f>
        <v>0</v>
      </c>
      <c r="AA40" s="27">
        <f>AA5-AA6-AA12</f>
        <v>0</v>
      </c>
      <c r="AB40" s="127"/>
      <c r="AC40" s="27">
        <f>AC5-AC6-AC12</f>
        <v>0</v>
      </c>
      <c r="AD40" s="127"/>
      <c r="AE40" s="27">
        <f>AE5-AE6-AE12</f>
        <v>0</v>
      </c>
      <c r="AF40" s="126"/>
      <c r="AG40" s="27">
        <f>AG5-AG6-AG12</f>
        <v>0</v>
      </c>
      <c r="AH40" s="126"/>
      <c r="AI40" s="126"/>
      <c r="AJ40" s="27">
        <f>AJ5-AJ6-AJ12</f>
        <v>0</v>
      </c>
      <c r="AK40" s="27">
        <f>AK5-AK6-AK12</f>
        <v>0</v>
      </c>
      <c r="AL40" s="127"/>
      <c r="AM40" s="27">
        <f>AM5-AM6-AM12</f>
        <v>0</v>
      </c>
      <c r="AN40" s="127"/>
      <c r="AO40" s="27">
        <f>AO5-AO6-AO12</f>
        <v>0</v>
      </c>
      <c r="AP40" s="126"/>
      <c r="AQ40" s="27">
        <f>AQ5-AQ6-AQ12</f>
        <v>0</v>
      </c>
      <c r="AR40" s="168"/>
      <c r="AS40" s="168"/>
      <c r="AT40" s="27">
        <f>AT5-AT6-AT12</f>
        <v>0</v>
      </c>
      <c r="AU40" s="27">
        <f>AU5-AU6-AU12</f>
        <v>0</v>
      </c>
      <c r="AV40" s="127"/>
      <c r="AW40" s="27">
        <f>AW5-AW6-AW12</f>
        <v>0</v>
      </c>
      <c r="AX40" s="127"/>
      <c r="AY40" s="27">
        <f>AY5-AY6-AY12</f>
        <v>0</v>
      </c>
      <c r="AZ40" s="126"/>
      <c r="BA40" s="27">
        <f>BA5-BA6-BA12</f>
        <v>0</v>
      </c>
      <c r="BB40" s="167"/>
      <c r="BC40" s="168"/>
      <c r="BD40" s="27">
        <f>BD5-BD6-BD12</f>
        <v>0</v>
      </c>
      <c r="BE40" s="27">
        <f>BE5-BE6-BE12</f>
        <v>0</v>
      </c>
      <c r="BF40" s="127"/>
      <c r="BG40" s="27">
        <f>BG5-BG6-BG12</f>
        <v>0</v>
      </c>
      <c r="BH40" s="127"/>
      <c r="BI40" s="27">
        <f>BI5-BI6-BI12</f>
        <v>0</v>
      </c>
      <c r="BJ40" s="126"/>
      <c r="BK40" s="27">
        <f>BK5-BK6-BK12</f>
        <v>0</v>
      </c>
      <c r="BL40" s="167"/>
      <c r="BN40" s="27">
        <f>BN5-BN6-BN12</f>
        <v>0</v>
      </c>
      <c r="BO40" s="27">
        <f>BO5-BO6-BO12</f>
        <v>0</v>
      </c>
      <c r="BP40" s="127"/>
      <c r="BQ40" s="27">
        <f>BQ5-BQ6-BQ12</f>
        <v>0</v>
      </c>
      <c r="BR40" s="127"/>
      <c r="BS40" s="27">
        <f>BS5-BS6-BS12</f>
        <v>0</v>
      </c>
      <c r="BT40" s="126"/>
      <c r="BU40" s="27">
        <f>BU5-BU6-BU12</f>
        <v>0</v>
      </c>
      <c r="BV40" s="167"/>
      <c r="BX40" s="27">
        <f>BX5-BX6-BX12</f>
        <v>0</v>
      </c>
      <c r="BY40" s="27">
        <f>BY5-BY6-BY12</f>
        <v>0</v>
      </c>
      <c r="BZ40" s="127"/>
      <c r="CA40" s="27">
        <f>CA5-CA6-CA12</f>
        <v>0</v>
      </c>
      <c r="CB40" s="127"/>
      <c r="CC40" s="27">
        <f>CC5-CC6-CC12</f>
        <v>0</v>
      </c>
      <c r="CD40" s="126"/>
      <c r="CE40" s="27">
        <f>CE5-CE6-CE12</f>
        <v>0</v>
      </c>
      <c r="CF40" s="167"/>
      <c r="CH40" s="27">
        <f>CH5-CH6-CH12</f>
        <v>0</v>
      </c>
      <c r="CI40" s="27">
        <f>CI5-CI6-CI12</f>
        <v>0</v>
      </c>
      <c r="CJ40" s="27">
        <f>CJ5-CJ6-CJ12</f>
        <v>0</v>
      </c>
      <c r="CK40" s="27">
        <f>CK5-CK6-CK12</f>
        <v>0</v>
      </c>
      <c r="CL40" s="27">
        <f>CL5-CL6-CL12</f>
        <v>0</v>
      </c>
      <c r="CM40" s="167"/>
      <c r="CN40" s="126"/>
      <c r="CO40" s="127"/>
      <c r="CP40" s="127"/>
      <c r="CR40" s="27">
        <f>CR5-CR6-CR12</f>
        <v>0</v>
      </c>
      <c r="CS40" s="27">
        <f>CS5-CS6-CS12</f>
        <v>0</v>
      </c>
      <c r="CT40" s="27">
        <f>CT5-CT6-CT12</f>
        <v>0</v>
      </c>
      <c r="CU40" s="27">
        <f>CU5-CU6-CU12</f>
        <v>0</v>
      </c>
      <c r="CV40" s="27">
        <f>CV5-CV6-CV12</f>
        <v>0</v>
      </c>
      <c r="CW40" s="167"/>
      <c r="CX40" s="126"/>
      <c r="CY40" s="127"/>
      <c r="CZ40" s="127"/>
      <c r="DB40" s="27">
        <f>DB5-DB6-DB12</f>
        <v>0</v>
      </c>
      <c r="DC40" s="27">
        <f>DC5-DC6-DC12</f>
        <v>0</v>
      </c>
      <c r="DD40" s="27">
        <f>DD5-DD6-DD12</f>
        <v>0</v>
      </c>
      <c r="DE40" s="27">
        <f>DE5-DE6-DE12</f>
        <v>0</v>
      </c>
      <c r="DF40" s="27">
        <f>DF5-DF6-DF12</f>
        <v>0</v>
      </c>
      <c r="DG40" s="167"/>
      <c r="DH40" s="126"/>
      <c r="DI40" s="127"/>
      <c r="DJ40" s="127"/>
      <c r="DK40" s="27" t="e">
        <f>DK5-DK6-DK12</f>
        <v>#N/A</v>
      </c>
      <c r="DL40" s="27" t="e">
        <f>DL5-DL6-DL12</f>
        <v>#N/A</v>
      </c>
      <c r="DM40" s="27">
        <f>DM5-DM6-DM12</f>
        <v>0</v>
      </c>
      <c r="DN40" s="27">
        <f>DN5-DN6-DN12</f>
        <v>0</v>
      </c>
      <c r="DO40" s="27">
        <f>DO5-DO6-DO12</f>
        <v>0</v>
      </c>
      <c r="DP40" s="167"/>
      <c r="DQ40" s="126"/>
      <c r="DR40" s="127"/>
      <c r="DS40" s="127"/>
    </row>
    <row r="41" spans="1:123">
      <c r="F41" s="27">
        <f>F20-F21-F28</f>
        <v>0</v>
      </c>
      <c r="G41" s="27">
        <f>G20-G21-G28</f>
        <v>0</v>
      </c>
      <c r="I41" s="27">
        <f>I20-I21-I28</f>
        <v>0</v>
      </c>
      <c r="K41" s="27">
        <f>K20-K21-K28</f>
        <v>0</v>
      </c>
      <c r="M41" s="27">
        <f>M20-M21-M28</f>
        <v>0</v>
      </c>
      <c r="P41" s="27">
        <f>P20-P21-P28</f>
        <v>0</v>
      </c>
      <c r="Q41" s="27">
        <f>Q20-Q21-Q28</f>
        <v>0</v>
      </c>
      <c r="S41" s="27">
        <f>S20-S21-S28</f>
        <v>0</v>
      </c>
      <c r="U41" s="27">
        <f>U20-U21-U28</f>
        <v>0</v>
      </c>
      <c r="W41" s="27">
        <f>W20-W21-W28</f>
        <v>0</v>
      </c>
      <c r="Z41" s="27">
        <f>Z20-Z21-Z28</f>
        <v>0</v>
      </c>
      <c r="AA41" s="27">
        <f>AA20-AA21-AA28</f>
        <v>0</v>
      </c>
      <c r="AC41" s="27">
        <f>AC20-AC21-AC28</f>
        <v>0</v>
      </c>
      <c r="AE41" s="27">
        <f>AE20-AE21-AE28</f>
        <v>0</v>
      </c>
      <c r="AG41" s="27">
        <f>AG20-AG21-AG28</f>
        <v>0</v>
      </c>
      <c r="AJ41" s="27">
        <f>AJ20-AJ21-AJ28</f>
        <v>0</v>
      </c>
      <c r="AK41" s="27">
        <f>AK20-AK21-AK28</f>
        <v>0</v>
      </c>
      <c r="AM41" s="27">
        <f>AM20-AM21-AM28</f>
        <v>0</v>
      </c>
      <c r="AO41" s="27">
        <f>AO20-AO21-AO28</f>
        <v>0</v>
      </c>
      <c r="AP41" s="25"/>
      <c r="AQ41" s="27">
        <f>AQ20-AQ21-AQ28</f>
        <v>0</v>
      </c>
      <c r="AT41" s="27">
        <f>AT20-AT21-AT28</f>
        <v>0</v>
      </c>
      <c r="AU41" s="27">
        <f>AU20-AU21-AU28</f>
        <v>0</v>
      </c>
      <c r="AW41" s="27">
        <f>AW20-AW21-AW28</f>
        <v>0</v>
      </c>
      <c r="AY41" s="27">
        <f>AY20-AY21-AY28</f>
        <v>0</v>
      </c>
      <c r="BA41" s="27">
        <f>BA20-BA21-BA28</f>
        <v>0</v>
      </c>
      <c r="BD41" s="27">
        <f>BD20-BD21-BD28</f>
        <v>0</v>
      </c>
      <c r="BE41" s="27">
        <f>BE20-BE21-BE28</f>
        <v>0</v>
      </c>
      <c r="BG41" s="27">
        <f>BG20-BG21-BG28</f>
        <v>0</v>
      </c>
      <c r="BI41" s="27">
        <f>BI20-BI21-BI28</f>
        <v>0</v>
      </c>
      <c r="BK41" s="27">
        <f>BK20-BK21-BK28</f>
        <v>0</v>
      </c>
      <c r="BN41" s="27">
        <f>BN20-BN21-BN28</f>
        <v>0</v>
      </c>
      <c r="BO41" s="27">
        <f>BO20-BO21-BO28</f>
        <v>0</v>
      </c>
      <c r="BQ41" s="27">
        <f>BQ20-BQ21-BQ28</f>
        <v>0</v>
      </c>
      <c r="BS41" s="27">
        <f>BS20-BS21-BS28</f>
        <v>0</v>
      </c>
      <c r="BU41" s="27">
        <f>BU20-BU21-BU28</f>
        <v>0</v>
      </c>
      <c r="BX41" s="27">
        <f>BX20-BX21-BX28</f>
        <v>0</v>
      </c>
      <c r="BY41" s="27">
        <f>BY20-BY21-BY28</f>
        <v>0</v>
      </c>
      <c r="CA41" s="27">
        <f>CA20-CA21-CA28</f>
        <v>0</v>
      </c>
      <c r="CC41" s="27">
        <f>CC20-CC21-CC28</f>
        <v>0</v>
      </c>
      <c r="CE41" s="27">
        <f>CE20-CE21-CE28</f>
        <v>0</v>
      </c>
      <c r="CH41" s="27">
        <f>CH20-CH21-CH28</f>
        <v>0</v>
      </c>
      <c r="CI41" s="27">
        <f>CI20-CI21-CI28</f>
        <v>0</v>
      </c>
      <c r="CJ41" s="27">
        <f>CJ20-CJ21-CJ28</f>
        <v>0</v>
      </c>
      <c r="CK41" s="27">
        <f>CK20-CK21-CK28</f>
        <v>0</v>
      </c>
      <c r="CL41" s="27">
        <f>CL20-CL21-CL28</f>
        <v>0</v>
      </c>
      <c r="CR41" s="27">
        <f>CR20-CR21-CR28</f>
        <v>0</v>
      </c>
      <c r="CS41" s="27">
        <f>CS20-CS21-CS28</f>
        <v>0</v>
      </c>
      <c r="CT41" s="27">
        <f>CT20-CT21-CT28</f>
        <v>0</v>
      </c>
      <c r="CU41" s="27">
        <f>CU20-CU21-CU28</f>
        <v>0</v>
      </c>
      <c r="CV41" s="27">
        <f>CV20-CV21-CV28</f>
        <v>0</v>
      </c>
      <c r="DB41" s="27">
        <f>DB20-DB21-DB28</f>
        <v>0</v>
      </c>
      <c r="DC41" s="27">
        <f>DC20-DC21-DC28</f>
        <v>0</v>
      </c>
      <c r="DD41" s="27">
        <f>DD20-DD21-DD28</f>
        <v>0</v>
      </c>
      <c r="DE41" s="27">
        <f>DE20-DE21-DE28</f>
        <v>0</v>
      </c>
      <c r="DF41" s="27">
        <f>DF20-DF21-DF28</f>
        <v>0</v>
      </c>
      <c r="DK41" s="27" t="e">
        <f>DK20-DK21-DK28</f>
        <v>#N/A</v>
      </c>
      <c r="DL41" s="27" t="e">
        <f>DL20-DL21-DL28</f>
        <v>#N/A</v>
      </c>
      <c r="DM41" s="27">
        <f>DM20-DM21-DM28</f>
        <v>0</v>
      </c>
      <c r="DN41" s="27">
        <f>DN20-DN21-DN28</f>
        <v>0</v>
      </c>
      <c r="DO41" s="27">
        <f>DO20-DO21-DO28</f>
        <v>0</v>
      </c>
    </row>
    <row r="42" spans="1:123">
      <c r="F42" s="27">
        <f>F6-SUM(F7:F11)</f>
        <v>0</v>
      </c>
      <c r="G42" s="27">
        <f>G6-SUM(G7:G11)</f>
        <v>0</v>
      </c>
      <c r="I42" s="27">
        <f>I6-SUM(I7:I11)</f>
        <v>0</v>
      </c>
      <c r="K42" s="27">
        <f>K6-SUM(K7:K11)</f>
        <v>0</v>
      </c>
      <c r="M42" s="27">
        <f>M6-SUM(M7:M11)</f>
        <v>0</v>
      </c>
      <c r="P42" s="27">
        <f>P6-SUM(P7:P11)</f>
        <v>0</v>
      </c>
      <c r="Q42" s="27">
        <f>Q6-SUM(Q7:Q11)</f>
        <v>0</v>
      </c>
      <c r="S42" s="27">
        <f>S6-SUM(S7:S11)</f>
        <v>0</v>
      </c>
      <c r="U42" s="27">
        <f>U6-SUM(U7:U11)</f>
        <v>0</v>
      </c>
      <c r="W42" s="27">
        <f>W6-SUM(W7:W11)</f>
        <v>0</v>
      </c>
      <c r="Z42" s="27">
        <f>Z6-SUM(Z7:Z11)</f>
        <v>0</v>
      </c>
      <c r="AA42" s="27">
        <f>AA6-SUM(AA7:AA11)</f>
        <v>0</v>
      </c>
      <c r="AC42" s="27">
        <f>AC6-SUM(AC7:AC11)</f>
        <v>0</v>
      </c>
      <c r="AE42" s="27">
        <f>AE6-SUM(AE7:AE11)</f>
        <v>0</v>
      </c>
      <c r="AG42" s="27">
        <f>AG6-SUM(AG7:AG11)</f>
        <v>0</v>
      </c>
      <c r="AJ42" s="27">
        <f>AJ6-SUM(AJ7:AJ11)</f>
        <v>0</v>
      </c>
      <c r="AK42" s="27">
        <f>AK6-SUM(AK7:AK11)</f>
        <v>0</v>
      </c>
      <c r="AM42" s="27">
        <f>AM6-SUM(AM7:AM11)</f>
        <v>0</v>
      </c>
      <c r="AO42" s="27">
        <f>AO6-SUM(AO7:AO11)</f>
        <v>0</v>
      </c>
      <c r="AP42" s="25"/>
      <c r="AQ42" s="27">
        <f>AQ6-SUM(AQ7:AQ11)</f>
        <v>0</v>
      </c>
      <c r="AT42" s="27">
        <f>AT6-SUM(AT7:AT11)</f>
        <v>0</v>
      </c>
      <c r="AU42" s="27">
        <f>AU6-SUM(AU7:AU11)</f>
        <v>0</v>
      </c>
      <c r="AW42" s="27">
        <f>AW6-SUM(AW7:AW11)</f>
        <v>0</v>
      </c>
      <c r="AY42" s="27">
        <f>AY6-SUM(AY7:AY11)</f>
        <v>0</v>
      </c>
      <c r="BA42" s="27">
        <f>BA6-SUM(BA7:BA11)</f>
        <v>0</v>
      </c>
      <c r="BD42" s="27">
        <f>BD6-SUM(BD7:BD11)</f>
        <v>0</v>
      </c>
      <c r="BE42" s="27">
        <f>BE6-SUM(BE7:BE11)</f>
        <v>0</v>
      </c>
      <c r="BG42" s="27">
        <f>BG6-SUM(BG7:BG11)</f>
        <v>0</v>
      </c>
      <c r="BI42" s="27">
        <f>BI6-SUM(BI7:BI11)</f>
        <v>0</v>
      </c>
      <c r="BK42" s="27">
        <f>BK6-SUM(BK7:BK11)</f>
        <v>0</v>
      </c>
      <c r="BN42" s="27">
        <f>BN6-SUM(BN7:BN11)</f>
        <v>0</v>
      </c>
      <c r="BO42" s="27">
        <f>BO6-SUM(BO7:BO11)</f>
        <v>0</v>
      </c>
      <c r="BQ42" s="27">
        <f>BQ6-SUM(BQ7:BQ11)</f>
        <v>0</v>
      </c>
      <c r="BS42" s="27">
        <f>BS6-SUM(BS7:BS11)</f>
        <v>0</v>
      </c>
      <c r="BU42" s="27">
        <f>BU6-SUM(BU7:BU11)</f>
        <v>0</v>
      </c>
      <c r="BX42" s="27">
        <f>BX6-SUM(BX7:BX11)</f>
        <v>0</v>
      </c>
      <c r="BY42" s="27">
        <f>BY6-SUM(BY7:BY11)</f>
        <v>0</v>
      </c>
      <c r="CA42" s="27">
        <f>CA6-SUM(CA7:CA11)</f>
        <v>0</v>
      </c>
      <c r="CC42" s="27">
        <f>CC6-SUM(CC7:CC11)</f>
        <v>0</v>
      </c>
      <c r="CE42" s="27">
        <f>CE6-SUM(CE7:CE11)</f>
        <v>0</v>
      </c>
      <c r="CH42" s="27">
        <f>CH6-SUM(CH7:CH11)</f>
        <v>0</v>
      </c>
      <c r="CI42" s="27">
        <f>CI6-SUM(CI7:CI11)</f>
        <v>0</v>
      </c>
      <c r="CJ42" s="27">
        <f>CJ6-SUM(CJ7:CJ11)</f>
        <v>0</v>
      </c>
      <c r="CK42" s="27">
        <f>CK6-SUM(CK7:CK11)</f>
        <v>0</v>
      </c>
      <c r="CL42" s="27">
        <f>CL6-SUM(CL7:CL11)</f>
        <v>0</v>
      </c>
      <c r="CR42" s="27">
        <f>CR6-SUM(CR7:CR11)</f>
        <v>0</v>
      </c>
      <c r="CS42" s="27">
        <f>CS6-SUM(CS7:CS11)</f>
        <v>0</v>
      </c>
      <c r="CT42" s="27">
        <f>CT6-SUM(CT7:CT11)</f>
        <v>0</v>
      </c>
      <c r="CU42" s="27">
        <f>CU6-SUM(CU7:CU11)</f>
        <v>0</v>
      </c>
      <c r="CV42" s="27">
        <f>CV6-SUM(CV7:CV11)</f>
        <v>0</v>
      </c>
      <c r="DB42" s="27">
        <f>DB6-SUM(DB7:DB11)</f>
        <v>0</v>
      </c>
      <c r="DC42" s="27">
        <f>DC6-SUM(DC7:DC11)</f>
        <v>0</v>
      </c>
      <c r="DD42" s="27">
        <f>DD6-SUM(DD7:DD11)</f>
        <v>0</v>
      </c>
      <c r="DE42" s="27">
        <f>DE6-SUM(DE7:DE11)</f>
        <v>0</v>
      </c>
      <c r="DF42" s="27">
        <f>DF6-SUM(DF7:DF11)</f>
        <v>0</v>
      </c>
      <c r="DK42" s="27" t="e">
        <f>DK6-SUM(DK7:DK11)</f>
        <v>#N/A</v>
      </c>
      <c r="DL42" s="27" t="e">
        <f>DL6-SUM(DL7:DL11)</f>
        <v>#N/A</v>
      </c>
      <c r="DM42" s="27">
        <f>DM6-SUM(DM7:DM11)</f>
        <v>0</v>
      </c>
      <c r="DN42" s="27">
        <f>DN6-SUM(DN7:DN11)</f>
        <v>0</v>
      </c>
      <c r="DO42" s="27">
        <f>DO6-SUM(DO7:DO11)</f>
        <v>0</v>
      </c>
    </row>
    <row r="43" spans="1:123">
      <c r="F43" s="27">
        <f>F12-SUM(F13:F19)</f>
        <v>0</v>
      </c>
      <c r="G43" s="27">
        <f>G12-SUM(G13:G19)</f>
        <v>0</v>
      </c>
      <c r="I43" s="27">
        <f>I12-SUM(I13:I19)</f>
        <v>0</v>
      </c>
      <c r="K43" s="27">
        <f>K12-SUM(K13:K19)</f>
        <v>0</v>
      </c>
      <c r="M43" s="27">
        <f>M12-SUM(M13:M19)</f>
        <v>0</v>
      </c>
      <c r="P43" s="27">
        <f>P12-SUM(P13:P19)</f>
        <v>0</v>
      </c>
      <c r="Q43" s="27">
        <f>Q12-SUM(Q13:Q19)</f>
        <v>0</v>
      </c>
      <c r="S43" s="27">
        <f>S12-SUM(S13:S19)</f>
        <v>0</v>
      </c>
      <c r="U43" s="27">
        <f>U12-SUM(U13:U19)</f>
        <v>0</v>
      </c>
      <c r="W43" s="27">
        <f>W12-SUM(W13:W19)</f>
        <v>0</v>
      </c>
      <c r="Z43" s="27">
        <f>Z12-SUM(Z13:Z19)</f>
        <v>0</v>
      </c>
      <c r="AA43" s="27">
        <f>AA12-SUM(AA13:AA19)</f>
        <v>0</v>
      </c>
      <c r="AC43" s="27">
        <f>AC12-SUM(AC13:AC19)</f>
        <v>0</v>
      </c>
      <c r="AE43" s="27">
        <f>AE12-SUM(AE13:AE19)</f>
        <v>0</v>
      </c>
      <c r="AG43" s="27">
        <f>AG12-SUM(AG13:AG19)</f>
        <v>0</v>
      </c>
      <c r="AJ43" s="27">
        <f>AJ12-SUM(AJ13:AJ19)</f>
        <v>0</v>
      </c>
      <c r="AK43" s="27">
        <f>AK12-SUM(AK13:AK19)</f>
        <v>0</v>
      </c>
      <c r="AM43" s="27">
        <f>AM12-SUM(AM13:AM19)</f>
        <v>0</v>
      </c>
      <c r="AO43" s="27">
        <f>AO12-SUM(AO13:AO19)</f>
        <v>0</v>
      </c>
      <c r="AP43" s="25"/>
      <c r="AQ43" s="27">
        <f>AQ12-SUM(AQ13:AQ19)</f>
        <v>0</v>
      </c>
      <c r="AT43" s="27">
        <f>AT12-SUM(AT13:AT19)</f>
        <v>0</v>
      </c>
      <c r="AU43" s="27">
        <f>AU12-SUM(AU13:AU19)</f>
        <v>0</v>
      </c>
      <c r="AW43" s="27">
        <f>AW12-SUM(AW13:AW19)</f>
        <v>0</v>
      </c>
      <c r="AY43" s="27">
        <f>AY12-SUM(AY13:AY19)</f>
        <v>0</v>
      </c>
      <c r="BA43" s="27">
        <f>BA12-SUM(BA13:BA19)</f>
        <v>0</v>
      </c>
      <c r="BD43" s="27">
        <f>BD12-SUM(BD13:BD19)</f>
        <v>0</v>
      </c>
      <c r="BE43" s="27">
        <f>BE12-SUM(BE13:BE19)</f>
        <v>0</v>
      </c>
      <c r="BG43" s="27">
        <f>BG12-SUM(BG13:BG19)</f>
        <v>0</v>
      </c>
      <c r="BI43" s="27">
        <f>BI12-SUM(BI13:BI19)</f>
        <v>0</v>
      </c>
      <c r="BK43" s="27">
        <f>BK12-SUM(BK13:BK19)</f>
        <v>0</v>
      </c>
      <c r="BN43" s="27">
        <f>BN12-SUM(BN13:BN19)</f>
        <v>0</v>
      </c>
      <c r="BO43" s="27">
        <f>BO12-SUM(BO13:BO19)</f>
        <v>0</v>
      </c>
      <c r="BQ43" s="27">
        <f>BQ12-SUM(BQ13:BQ19)</f>
        <v>0</v>
      </c>
      <c r="BS43" s="27">
        <f>BS12-SUM(BS13:BS19)</f>
        <v>0</v>
      </c>
      <c r="BU43" s="27">
        <f>BU12-SUM(BU13:BU19)</f>
        <v>0</v>
      </c>
      <c r="BX43" s="27">
        <f>BX12-SUM(BX13:BX19)</f>
        <v>0</v>
      </c>
      <c r="BY43" s="27">
        <f>BY12-SUM(BY13:BY19)</f>
        <v>0</v>
      </c>
      <c r="CA43" s="27">
        <f>CA12-SUM(CA13:CA19)</f>
        <v>0</v>
      </c>
      <c r="CC43" s="27">
        <f>CC12-SUM(CC13:CC19)</f>
        <v>0</v>
      </c>
      <c r="CE43" s="27">
        <f>CE12-SUM(CE13:CE19)</f>
        <v>0</v>
      </c>
      <c r="CH43" s="27">
        <f>CH12-SUM(CH13:CH19)</f>
        <v>0</v>
      </c>
      <c r="CI43" s="27">
        <f>CI12-SUM(CI13:CI19)</f>
        <v>0</v>
      </c>
      <c r="CJ43" s="27">
        <f>CJ12-SUM(CJ13:CJ19)</f>
        <v>0</v>
      </c>
      <c r="CK43" s="27">
        <f>CK12-SUM(CK13:CK19)</f>
        <v>0</v>
      </c>
      <c r="CL43" s="27">
        <f>CL12-SUM(CL13:CL19)</f>
        <v>0</v>
      </c>
      <c r="CR43" s="27">
        <f>CR12-SUM(CR13:CR19)</f>
        <v>0</v>
      </c>
      <c r="CS43" s="27">
        <f>CS12-SUM(CS13:CS19)</f>
        <v>0</v>
      </c>
      <c r="CT43" s="27">
        <f>CT12-SUM(CT13:CT19)</f>
        <v>0</v>
      </c>
      <c r="CU43" s="27">
        <f>CU12-SUM(CU13:CU19)</f>
        <v>0</v>
      </c>
      <c r="CV43" s="27">
        <f>CV12-SUM(CV13:CV19)</f>
        <v>0</v>
      </c>
      <c r="DB43" s="27">
        <f>DB12-SUM(DB13:DB19)</f>
        <v>0</v>
      </c>
      <c r="DC43" s="27">
        <f>DC12-SUM(DC13:DC19)</f>
        <v>0</v>
      </c>
      <c r="DD43" s="27">
        <f>DD12-SUM(DD13:DD19)</f>
        <v>0</v>
      </c>
      <c r="DE43" s="27">
        <f>DE12-SUM(DE13:DE19)</f>
        <v>0</v>
      </c>
      <c r="DF43" s="27">
        <f>DF12-SUM(DF13:DF19)</f>
        <v>0</v>
      </c>
      <c r="DK43" s="27" t="e">
        <f>DK12-SUM(DK13:DK19)</f>
        <v>#N/A</v>
      </c>
      <c r="DL43" s="27" t="e">
        <f>DL12-SUM(DL13:DL19)</f>
        <v>#N/A</v>
      </c>
      <c r="DM43" s="27">
        <f>DM12-SUM(DM13:DM19)</f>
        <v>0</v>
      </c>
      <c r="DN43" s="27">
        <f>DN12-SUM(DN13:DN19)</f>
        <v>0</v>
      </c>
      <c r="DO43" s="27">
        <f>DO12-SUM(DO13:DO19)</f>
        <v>0</v>
      </c>
    </row>
    <row r="44" spans="1:123">
      <c r="F44" s="27">
        <f>F21-SUM(F22:F27)</f>
        <v>0</v>
      </c>
      <c r="G44" s="27">
        <f>G21-SUM(G22:G27)</f>
        <v>0</v>
      </c>
      <c r="I44" s="27">
        <f>I21-SUM(I22:I27)</f>
        <v>0</v>
      </c>
      <c r="K44" s="27">
        <f>K21-SUM(K22:K27)</f>
        <v>0</v>
      </c>
      <c r="M44" s="27">
        <f>M21-SUM(M22:M27)</f>
        <v>0</v>
      </c>
      <c r="P44" s="27">
        <f>P21-SUM(P22:P27)</f>
        <v>0</v>
      </c>
      <c r="Q44" s="27">
        <f>Q21-SUM(Q22:Q27)</f>
        <v>0</v>
      </c>
      <c r="S44" s="27">
        <f>S21-SUM(S22:S27)</f>
        <v>0</v>
      </c>
      <c r="U44" s="27">
        <f>U21-SUM(U22:U27)</f>
        <v>0</v>
      </c>
      <c r="W44" s="27">
        <f>W21-SUM(W22:W27)</f>
        <v>0</v>
      </c>
      <c r="Z44" s="27">
        <f>Z21-SUM(Z22:Z27)</f>
        <v>0</v>
      </c>
      <c r="AA44" s="27">
        <f>AA21-SUM(AA22:AA27)</f>
        <v>0</v>
      </c>
      <c r="AC44" s="27">
        <f>AC21-SUM(AC22:AC27)</f>
        <v>0</v>
      </c>
      <c r="AE44" s="27">
        <f>AE21-SUM(AE22:AE27)</f>
        <v>0</v>
      </c>
      <c r="AG44" s="27">
        <f>AG21-SUM(AG22:AG27)</f>
        <v>0</v>
      </c>
      <c r="AJ44" s="27">
        <f>AJ21-SUM(AJ22:AJ27)</f>
        <v>0</v>
      </c>
      <c r="AK44" s="27">
        <f>AK21-SUM(AK22:AK27)</f>
        <v>0</v>
      </c>
      <c r="AM44" s="27">
        <f>AM21-SUM(AM22:AM27)</f>
        <v>0</v>
      </c>
      <c r="AO44" s="27">
        <f>AO21-SUM(AO22:AO27)</f>
        <v>0</v>
      </c>
      <c r="AP44" s="25"/>
      <c r="AQ44" s="27">
        <f>AQ21-SUM(AQ22:AQ27)</f>
        <v>0</v>
      </c>
      <c r="AT44" s="27">
        <f>AT21-SUM(AT22:AT27)</f>
        <v>0</v>
      </c>
      <c r="AU44" s="27">
        <f>AU21-SUM(AU22:AU27)</f>
        <v>0</v>
      </c>
      <c r="AW44" s="27">
        <f>AW21-SUM(AW22:AW27)</f>
        <v>0</v>
      </c>
      <c r="AY44" s="27">
        <f>AY21-SUM(AY22:AY27)</f>
        <v>0</v>
      </c>
      <c r="BA44" s="27">
        <f>BA21-SUM(BA22:BA27)</f>
        <v>0</v>
      </c>
      <c r="BD44" s="27">
        <f>BD21-SUM(BD22:BD27)</f>
        <v>0</v>
      </c>
      <c r="BE44" s="27">
        <f>BE21-SUM(BE22:BE27)</f>
        <v>0</v>
      </c>
      <c r="BG44" s="27">
        <f>BG21-SUM(BG22:BG27)</f>
        <v>0</v>
      </c>
      <c r="BI44" s="27">
        <f>BI21-SUM(BI22:BI27)</f>
        <v>0</v>
      </c>
      <c r="BK44" s="27">
        <f>BK21-SUM(BK22:BK27)</f>
        <v>0</v>
      </c>
      <c r="BN44" s="27">
        <f>BN21-SUM(BN22:BN27)</f>
        <v>0</v>
      </c>
      <c r="BO44" s="27">
        <f>BO21-SUM(BO22:BO27)</f>
        <v>0</v>
      </c>
      <c r="BQ44" s="27">
        <f>BQ21-SUM(BQ22:BQ27)</f>
        <v>0</v>
      </c>
      <c r="BS44" s="27">
        <f>BS21-SUM(BS22:BS27)</f>
        <v>0</v>
      </c>
      <c r="BU44" s="27">
        <f>BU21-SUM(BU22:BU27)</f>
        <v>0</v>
      </c>
      <c r="BX44" s="27">
        <f>BX21-SUM(BX22:BX27)</f>
        <v>0</v>
      </c>
      <c r="BY44" s="27">
        <f>BY21-SUM(BY22:BY27)</f>
        <v>0</v>
      </c>
      <c r="CA44" s="27">
        <f>CA21-SUM(CA22:CA27)</f>
        <v>0</v>
      </c>
      <c r="CC44" s="27">
        <f>CC21-SUM(CC22:CC27)</f>
        <v>0</v>
      </c>
      <c r="CE44" s="27">
        <f>CE21-SUM(CE22:CE27)</f>
        <v>0</v>
      </c>
      <c r="CH44" s="27">
        <f>CH21-SUM(CH22:CH27)</f>
        <v>0</v>
      </c>
      <c r="CI44" s="27">
        <f>CI21-SUM(CI22:CI27)</f>
        <v>0</v>
      </c>
      <c r="CJ44" s="27">
        <f>CJ21-SUM(CJ22:CJ27)</f>
        <v>0</v>
      </c>
      <c r="CK44" s="27">
        <f>CK21-SUM(CK22:CK27)</f>
        <v>0</v>
      </c>
      <c r="CL44" s="27">
        <f>CL21-SUM(CL22:CL27)</f>
        <v>0</v>
      </c>
      <c r="CR44" s="27">
        <f>CR21-SUM(CR22:CR27)</f>
        <v>0</v>
      </c>
      <c r="CS44" s="27">
        <f>CS21-SUM(CS22:CS27)</f>
        <v>0</v>
      </c>
      <c r="CT44" s="27">
        <f>CT21-SUM(CT22:CT27)</f>
        <v>0</v>
      </c>
      <c r="CU44" s="27">
        <f>CU21-SUM(CU22:CU27)</f>
        <v>0</v>
      </c>
      <c r="CV44" s="27">
        <f>CV21-SUM(CV22:CV27)</f>
        <v>0</v>
      </c>
      <c r="DB44" s="27">
        <f>DB21-SUM(DB22:DB27)</f>
        <v>0</v>
      </c>
      <c r="DC44" s="27">
        <f>DC21-SUM(DC22:DC27)</f>
        <v>0</v>
      </c>
      <c r="DD44" s="27">
        <f>DD21-SUM(DD22:DD27)</f>
        <v>0</v>
      </c>
      <c r="DE44" s="27">
        <f>DE21-SUM(DE22:DE27)</f>
        <v>0</v>
      </c>
      <c r="DF44" s="27">
        <f>DF21-SUM(DF22:DF27)</f>
        <v>0</v>
      </c>
      <c r="DK44" s="27" t="e">
        <f>DK21-SUM(DK22:DK27)</f>
        <v>#N/A</v>
      </c>
      <c r="DL44" s="27" t="e">
        <f>DL21-SUM(DL22:DL27)</f>
        <v>#N/A</v>
      </c>
      <c r="DM44" s="27">
        <f>DM21-SUM(DM22:DM27)</f>
        <v>0</v>
      </c>
      <c r="DN44" s="27">
        <f>DN21-SUM(DN22:DN27)</f>
        <v>0</v>
      </c>
      <c r="DO44" s="27">
        <f>DO21-SUM(DO22:DO27)</f>
        <v>0</v>
      </c>
    </row>
    <row r="45" spans="1:123">
      <c r="F45" s="27">
        <f>F28-SUM(F29:F33)</f>
        <v>0</v>
      </c>
      <c r="G45" s="27">
        <f>G28-SUM(G29:G33)</f>
        <v>0</v>
      </c>
      <c r="I45" s="27">
        <f>I28-SUM(I29:I33)</f>
        <v>0</v>
      </c>
      <c r="K45" s="27">
        <f>K28-SUM(K29:K33)</f>
        <v>0</v>
      </c>
      <c r="M45" s="27">
        <f>M28-SUM(M29:M33)</f>
        <v>0</v>
      </c>
      <c r="P45" s="27">
        <f>P28-SUM(P29:P33)</f>
        <v>0</v>
      </c>
      <c r="Q45" s="27">
        <f>Q28-SUM(Q29:Q33)</f>
        <v>0</v>
      </c>
      <c r="S45" s="27">
        <f>S28-SUM(S29:S33)</f>
        <v>0</v>
      </c>
      <c r="U45" s="27">
        <f>U28-SUM(U29:U33)</f>
        <v>0</v>
      </c>
      <c r="W45" s="27">
        <f>W28-SUM(W29:W33)</f>
        <v>0</v>
      </c>
      <c r="Z45" s="27">
        <f>Z28-SUM(Z29:Z33)</f>
        <v>0</v>
      </c>
      <c r="AA45" s="27">
        <f>AA28-SUM(AA29:AA33)</f>
        <v>0</v>
      </c>
      <c r="AC45" s="27">
        <f>AC28-SUM(AC29:AC33)</f>
        <v>0</v>
      </c>
      <c r="AE45" s="27">
        <f>AE28-SUM(AE29:AE33)</f>
        <v>0</v>
      </c>
      <c r="AG45" s="27">
        <f>AG28-SUM(AG29:AG33)</f>
        <v>0</v>
      </c>
      <c r="AJ45" s="27">
        <f>AJ28-SUM(AJ29:AJ33)</f>
        <v>0</v>
      </c>
      <c r="AK45" s="27">
        <f>AK28-SUM(AK29:AK33)</f>
        <v>0</v>
      </c>
      <c r="AM45" s="27">
        <f>AM28-SUM(AM29:AM33)</f>
        <v>0</v>
      </c>
      <c r="AO45" s="27">
        <f>AO28-SUM(AO29:AO33)</f>
        <v>0</v>
      </c>
      <c r="AP45" s="25"/>
      <c r="AQ45" s="27">
        <f>AQ28-SUM(AQ29:AQ33)</f>
        <v>0</v>
      </c>
      <c r="AT45" s="27">
        <f>AT28-SUM(AT29:AT33)</f>
        <v>0</v>
      </c>
      <c r="AU45" s="27">
        <f>AU28-SUM(AU29:AU33)</f>
        <v>0</v>
      </c>
      <c r="AW45" s="27">
        <f>AW28-SUM(AW29:AW33)</f>
        <v>0</v>
      </c>
      <c r="AY45" s="27">
        <f>AY28-SUM(AY29:AY33)</f>
        <v>0</v>
      </c>
      <c r="BA45" s="27">
        <f>BA28-SUM(BA29:BA33)</f>
        <v>0</v>
      </c>
      <c r="BD45" s="27">
        <f>BD28-SUM(BD29:BD33)</f>
        <v>0</v>
      </c>
      <c r="BE45" s="27">
        <f>BE28-SUM(BE29:BE33)</f>
        <v>0</v>
      </c>
      <c r="BG45" s="27">
        <f>BG28-SUM(BG29:BG33)</f>
        <v>0</v>
      </c>
      <c r="BI45" s="27">
        <f>BI28-SUM(BI29:BI33)</f>
        <v>0</v>
      </c>
      <c r="BK45" s="27">
        <f>BK28-SUM(BK29:BK33)</f>
        <v>0</v>
      </c>
      <c r="BN45" s="27">
        <f>BN28-SUM(BN29:BN33)</f>
        <v>0</v>
      </c>
      <c r="BO45" s="27">
        <f>BO28-SUM(BO29:BO33)</f>
        <v>0</v>
      </c>
      <c r="BQ45" s="27">
        <f>BQ28-SUM(BQ29:BQ33)</f>
        <v>0</v>
      </c>
      <c r="BS45" s="27">
        <f>BS28-SUM(BS29:BS33)</f>
        <v>0</v>
      </c>
      <c r="BU45" s="27">
        <f>BU28-SUM(BU29:BU33)</f>
        <v>0</v>
      </c>
      <c r="BX45" s="27">
        <f>BX28-SUM(BX29:BX33)</f>
        <v>0</v>
      </c>
      <c r="BY45" s="27">
        <f>BY28-SUM(BY29:BY33)</f>
        <v>0</v>
      </c>
      <c r="CA45" s="27">
        <f>CA28-SUM(CA29:CA33)</f>
        <v>0</v>
      </c>
      <c r="CC45" s="27">
        <f>CC28-SUM(CC29:CC33)</f>
        <v>0</v>
      </c>
      <c r="CE45" s="27">
        <f>CE28-SUM(CE29:CE33)</f>
        <v>0</v>
      </c>
      <c r="CH45" s="27">
        <f>CH28-SUM(CH29:CH33)</f>
        <v>0</v>
      </c>
      <c r="CI45" s="27">
        <f>CI28-SUM(CI29:CI33)</f>
        <v>0</v>
      </c>
      <c r="CJ45" s="27">
        <f>CJ28-SUM(CJ29:CJ33)</f>
        <v>0</v>
      </c>
      <c r="CK45" s="27">
        <f>CK28-SUM(CK29:CK33)</f>
        <v>0</v>
      </c>
      <c r="CL45" s="27">
        <f>CL28-SUM(CL29:CL33)</f>
        <v>0</v>
      </c>
      <c r="CR45" s="27">
        <f>CR28-SUM(CR29:CR33)</f>
        <v>0</v>
      </c>
      <c r="CS45" s="27">
        <f>CS28-SUM(CS29:CS33)</f>
        <v>0</v>
      </c>
      <c r="CT45" s="27">
        <f>CT28-SUM(CT29:CT33)</f>
        <v>0</v>
      </c>
      <c r="CU45" s="27">
        <f>CU28-SUM(CU29:CU33)</f>
        <v>0</v>
      </c>
      <c r="CV45" s="27">
        <f>CV28-SUM(CV29:CV33)</f>
        <v>0</v>
      </c>
      <c r="DB45" s="27">
        <f>DB28-SUM(DB29:DB33)</f>
        <v>0</v>
      </c>
      <c r="DC45" s="27">
        <f>DC28-SUM(DC29:DC33)</f>
        <v>0</v>
      </c>
      <c r="DD45" s="27">
        <f>DD28-SUM(DD29:DD33)</f>
        <v>0</v>
      </c>
      <c r="DE45" s="27">
        <f>DE28-SUM(DE29:DE33)</f>
        <v>0</v>
      </c>
      <c r="DF45" s="27">
        <f>DF28-SUM(DF29:DF33)</f>
        <v>0</v>
      </c>
      <c r="DK45" s="27" t="e">
        <f>DK28-SUM(DK29:DK33)</f>
        <v>#N/A</v>
      </c>
      <c r="DL45" s="27" t="e">
        <f>DL28-SUM(DL29:DL33)</f>
        <v>#N/A</v>
      </c>
      <c r="DM45" s="27">
        <f>DM28-SUM(DM29:DM33)</f>
        <v>0</v>
      </c>
      <c r="DN45" s="27">
        <f>DN28-SUM(DN29:DN33)</f>
        <v>0</v>
      </c>
      <c r="DO45" s="27">
        <f>DO28-SUM(DO29:DO33)</f>
        <v>0</v>
      </c>
    </row>
  </sheetData>
  <pageMargins left="0.7" right="0.7" top="0.75" bottom="0.75" header="0.3" footer="0.3"/>
  <pageSetup orientation="portrait" r:id="rId1"/>
  <headerFooter>
    <oddFooter>&amp;L_x000D_&amp;1#&amp;"Aptos"&amp;10&amp;K000000 Restringido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CS41"/>
  <sheetViews>
    <sheetView workbookViewId="0">
      <pane xSplit="3" ySplit="5" topLeftCell="CO6" activePane="bottomRight" state="frozen"/>
      <selection pane="topRight" activeCell="D1" sqref="D1"/>
      <selection pane="bottomLeft" activeCell="A6" sqref="A6"/>
      <selection pane="bottomRight" activeCell="CS37" sqref="CS37"/>
    </sheetView>
  </sheetViews>
  <sheetFormatPr baseColWidth="10" defaultColWidth="10.875" defaultRowHeight="12.75" outlineLevelRow="1" outlineLevelCol="1"/>
  <cols>
    <col min="1" max="1" width="5.625" style="174" customWidth="1"/>
    <col min="2" max="2" width="20.25" style="174" customWidth="1"/>
    <col min="3" max="3" width="20.25" style="174" hidden="1" customWidth="1" outlineLevel="1"/>
    <col min="4" max="4" width="19.25" style="194" customWidth="1" collapsed="1"/>
    <col min="5" max="5" width="21" style="195" customWidth="1"/>
    <col min="6" max="6" width="19.5" style="194" customWidth="1"/>
    <col min="7" max="7" width="19.5" style="195" customWidth="1"/>
    <col min="8" max="8" width="19.25" style="194" customWidth="1"/>
    <col min="9" max="9" width="21" style="195" customWidth="1"/>
    <col min="10" max="10" width="19.25" style="194" customWidth="1"/>
    <col min="11" max="11" width="21" style="195" customWidth="1"/>
    <col min="12" max="12" width="19.25" style="194" customWidth="1"/>
    <col min="13" max="13" width="21" style="195" customWidth="1"/>
    <col min="14" max="14" width="19.5" style="194" customWidth="1"/>
    <col min="15" max="15" width="19.5" style="195" customWidth="1"/>
    <col min="16" max="16" width="19.25" style="194" customWidth="1"/>
    <col min="17" max="17" width="21" style="195" customWidth="1"/>
    <col min="18" max="18" width="19.25" style="194" customWidth="1"/>
    <col min="19" max="19" width="21" style="195" customWidth="1"/>
    <col min="20" max="20" width="19.25" style="194" customWidth="1"/>
    <col min="21" max="21" width="21" style="195" customWidth="1"/>
    <col min="22" max="22" width="19.5" style="194" customWidth="1"/>
    <col min="23" max="23" width="19.5" style="195" customWidth="1"/>
    <col min="24" max="24" width="19.25" style="194" customWidth="1"/>
    <col min="25" max="25" width="21" style="195" customWidth="1"/>
    <col min="26" max="26" width="19.25" style="194" customWidth="1"/>
    <col min="27" max="27" width="21" style="195" customWidth="1"/>
    <col min="28" max="28" width="19.25" style="194" customWidth="1"/>
    <col min="29" max="29" width="21" style="195" customWidth="1"/>
    <col min="30" max="30" width="19.5" style="194" customWidth="1"/>
    <col min="31" max="31" width="19.5" style="195" customWidth="1"/>
    <col min="32" max="32" width="19.25" style="194" customWidth="1"/>
    <col min="33" max="33" width="21" style="195" customWidth="1"/>
    <col min="34" max="34" width="19.25" style="194" customWidth="1"/>
    <col min="35" max="35" width="21" style="195" customWidth="1"/>
    <col min="36" max="36" width="19.25" style="194" customWidth="1"/>
    <col min="37" max="37" width="21" style="195" customWidth="1"/>
    <col min="38" max="38" width="19.5" style="194" customWidth="1"/>
    <col min="39" max="39" width="19.5" style="195" customWidth="1"/>
    <col min="40" max="40" width="19.25" style="194" customWidth="1"/>
    <col min="41" max="41" width="21" style="195" customWidth="1"/>
    <col min="42" max="42" width="19.25" style="194" customWidth="1"/>
    <col min="43" max="43" width="21" style="195" customWidth="1"/>
    <col min="44" max="44" width="19.25" style="194" customWidth="1"/>
    <col min="45" max="45" width="21" style="195" customWidth="1"/>
    <col min="46" max="46" width="2" style="174" customWidth="1"/>
    <col min="47" max="47" width="19.25" style="194" customWidth="1"/>
    <col min="48" max="48" width="21" style="195" customWidth="1"/>
    <col min="49" max="49" width="1.875" style="174" customWidth="1"/>
    <col min="50" max="50" width="19.25" style="194" customWidth="1"/>
    <col min="51" max="51" width="21" style="195" customWidth="1"/>
    <col min="52" max="52" width="19.375" style="174" customWidth="1"/>
    <col min="53" max="53" width="20.125" style="174" customWidth="1"/>
    <col min="54" max="54" width="18.625" style="174" customWidth="1"/>
    <col min="55" max="55" width="18.375" style="174" customWidth="1"/>
    <col min="56" max="56" width="20.625" style="174" customWidth="1"/>
    <col min="57" max="57" width="23.5" style="174" customWidth="1"/>
    <col min="58" max="58" width="20" style="174" customWidth="1"/>
    <col min="59" max="59" width="20.75" style="174" customWidth="1"/>
    <col min="60" max="60" width="22.5" style="174" customWidth="1"/>
    <col min="61" max="61" width="19.25" style="174" customWidth="1"/>
    <col min="62" max="62" width="18.125" style="174" customWidth="1"/>
    <col min="63" max="63" width="19.625" style="174" customWidth="1"/>
    <col min="64" max="64" width="18.125" style="174" customWidth="1"/>
    <col min="65" max="65" width="19.625" style="174" customWidth="1"/>
    <col min="66" max="66" width="18.125" style="174" customWidth="1"/>
    <col min="67" max="67" width="19.625" style="174" customWidth="1"/>
    <col min="68" max="68" width="18.125" style="174" customWidth="1"/>
    <col min="69" max="69" width="19.625" style="174" customWidth="1"/>
    <col min="70" max="70" width="18.125" style="174" customWidth="1"/>
    <col min="71" max="71" width="19.625" style="174" customWidth="1"/>
    <col min="72" max="72" width="18.125" style="174" customWidth="1"/>
    <col min="73" max="73" width="19.625" style="174" customWidth="1"/>
    <col min="74" max="74" width="18.125" style="174" bestFit="1" customWidth="1"/>
    <col min="75" max="75" width="19.625" style="174" bestFit="1" customWidth="1"/>
    <col min="76" max="76" width="18.125" style="174" bestFit="1" customWidth="1"/>
    <col min="77" max="77" width="19.625" style="174" bestFit="1" customWidth="1"/>
    <col min="78" max="78" width="18.125" style="174" customWidth="1"/>
    <col min="79" max="79" width="19.625" style="174" customWidth="1"/>
    <col min="80" max="80" width="18.125" style="174" customWidth="1"/>
    <col min="81" max="81" width="19.625" style="174" customWidth="1"/>
    <col min="82" max="82" width="18.125" style="174" customWidth="1"/>
    <col min="83" max="83" width="19.625" style="174" customWidth="1"/>
    <col min="84" max="84" width="18.125" style="174" customWidth="1"/>
    <col min="85" max="85" width="19.625" style="174" customWidth="1"/>
    <col min="86" max="86" width="18.125" style="174" customWidth="1"/>
    <col min="87" max="87" width="19.625" style="174" customWidth="1"/>
    <col min="88" max="88" width="18.125" style="174" customWidth="1"/>
    <col min="89" max="89" width="19.625" style="174" customWidth="1"/>
    <col min="90" max="90" width="18.125" style="174" customWidth="1"/>
    <col min="91" max="91" width="19.625" style="174" customWidth="1"/>
    <col min="92" max="92" width="18.125" style="174" customWidth="1"/>
    <col min="93" max="93" width="19.625" style="174" customWidth="1"/>
    <col min="94" max="94" width="12.625" style="174" customWidth="1"/>
    <col min="95" max="95" width="14" style="174" customWidth="1"/>
    <col min="96" max="96" width="18.125" style="174" customWidth="1"/>
    <col min="97" max="97" width="19.625" style="174" customWidth="1"/>
    <col min="98" max="16384" width="10.875" style="174"/>
  </cols>
  <sheetData>
    <row r="2" spans="2:97" s="25" customFormat="1" ht="15.75">
      <c r="B2" s="407" t="s">
        <v>125</v>
      </c>
      <c r="C2" s="407" t="s">
        <v>125</v>
      </c>
      <c r="D2" s="170" t="s">
        <v>123</v>
      </c>
      <c r="E2" s="171" t="s">
        <v>124</v>
      </c>
      <c r="F2" s="170" t="s">
        <v>123</v>
      </c>
      <c r="G2" s="171" t="s">
        <v>124</v>
      </c>
      <c r="H2" s="170" t="s">
        <v>123</v>
      </c>
      <c r="I2" s="171" t="s">
        <v>124</v>
      </c>
      <c r="J2" s="170" t="s">
        <v>123</v>
      </c>
      <c r="K2" s="171" t="s">
        <v>124</v>
      </c>
      <c r="L2" s="170" t="s">
        <v>123</v>
      </c>
      <c r="M2" s="171" t="s">
        <v>124</v>
      </c>
      <c r="N2" s="170" t="s">
        <v>123</v>
      </c>
      <c r="O2" s="171" t="s">
        <v>124</v>
      </c>
      <c r="P2" s="170" t="s">
        <v>123</v>
      </c>
      <c r="Q2" s="171" t="s">
        <v>124</v>
      </c>
      <c r="R2" s="170" t="s">
        <v>123</v>
      </c>
      <c r="S2" s="171" t="s">
        <v>124</v>
      </c>
      <c r="T2" s="170" t="s">
        <v>123</v>
      </c>
      <c r="U2" s="171" t="s">
        <v>124</v>
      </c>
      <c r="V2" s="170" t="s">
        <v>123</v>
      </c>
      <c r="W2" s="171" t="s">
        <v>124</v>
      </c>
      <c r="X2" s="170" t="s">
        <v>123</v>
      </c>
      <c r="Y2" s="171" t="s">
        <v>124</v>
      </c>
      <c r="Z2" s="170" t="s">
        <v>123</v>
      </c>
      <c r="AA2" s="171" t="s">
        <v>124</v>
      </c>
      <c r="AB2" s="170" t="s">
        <v>123</v>
      </c>
      <c r="AC2" s="171" t="s">
        <v>124</v>
      </c>
      <c r="AD2" s="170" t="s">
        <v>123</v>
      </c>
      <c r="AE2" s="171" t="s">
        <v>124</v>
      </c>
      <c r="AF2" s="170" t="s">
        <v>123</v>
      </c>
      <c r="AG2" s="171" t="s">
        <v>124</v>
      </c>
      <c r="AH2" s="170" t="s">
        <v>123</v>
      </c>
      <c r="AI2" s="171" t="s">
        <v>124</v>
      </c>
      <c r="AJ2" s="170" t="s">
        <v>123</v>
      </c>
      <c r="AK2" s="171" t="s">
        <v>124</v>
      </c>
      <c r="AL2" s="170" t="s">
        <v>123</v>
      </c>
      <c r="AM2" s="171" t="s">
        <v>124</v>
      </c>
      <c r="AN2" s="170" t="s">
        <v>123</v>
      </c>
      <c r="AO2" s="171" t="s">
        <v>124</v>
      </c>
      <c r="AP2" s="170" t="s">
        <v>123</v>
      </c>
      <c r="AQ2" s="171" t="s">
        <v>124</v>
      </c>
      <c r="AR2" s="170" t="s">
        <v>123</v>
      </c>
      <c r="AS2" s="171" t="s">
        <v>124</v>
      </c>
      <c r="AU2" s="170" t="s">
        <v>123</v>
      </c>
      <c r="AV2" s="171" t="s">
        <v>124</v>
      </c>
      <c r="AX2" s="170" t="s">
        <v>123</v>
      </c>
      <c r="AY2" s="171" t="s">
        <v>124</v>
      </c>
      <c r="AZ2" s="170" t="s">
        <v>123</v>
      </c>
      <c r="BA2" s="171" t="s">
        <v>124</v>
      </c>
      <c r="BB2" s="170" t="s">
        <v>123</v>
      </c>
      <c r="BC2" s="171" t="s">
        <v>124</v>
      </c>
      <c r="BD2" s="170" t="s">
        <v>123</v>
      </c>
      <c r="BE2" s="171" t="s">
        <v>124</v>
      </c>
      <c r="BF2" s="170" t="s">
        <v>123</v>
      </c>
      <c r="BG2" s="171" t="s">
        <v>124</v>
      </c>
      <c r="BH2" s="170" t="s">
        <v>123</v>
      </c>
      <c r="BI2" s="171" t="s">
        <v>124</v>
      </c>
      <c r="BJ2" s="393" t="s">
        <v>123</v>
      </c>
      <c r="BK2" s="394" t="s">
        <v>124</v>
      </c>
      <c r="BL2" s="393" t="s">
        <v>123</v>
      </c>
      <c r="BM2" s="394" t="s">
        <v>124</v>
      </c>
      <c r="BN2" s="393" t="s">
        <v>123</v>
      </c>
      <c r="BO2" s="394" t="s">
        <v>124</v>
      </c>
      <c r="BP2" s="393" t="s">
        <v>123</v>
      </c>
      <c r="BQ2" s="394" t="s">
        <v>124</v>
      </c>
      <c r="BR2" s="393" t="s">
        <v>123</v>
      </c>
      <c r="BS2" s="394" t="s">
        <v>124</v>
      </c>
      <c r="BT2" s="393" t="s">
        <v>123</v>
      </c>
      <c r="BU2" s="394" t="s">
        <v>124</v>
      </c>
      <c r="BV2" s="393" t="s">
        <v>123</v>
      </c>
      <c r="BW2" s="394" t="s">
        <v>124</v>
      </c>
      <c r="BX2" s="393" t="s">
        <v>123</v>
      </c>
      <c r="BY2" s="394" t="s">
        <v>124</v>
      </c>
      <c r="BZ2" s="393" t="s">
        <v>123</v>
      </c>
      <c r="CA2" s="394" t="s">
        <v>124</v>
      </c>
      <c r="CB2" s="393" t="s">
        <v>123</v>
      </c>
      <c r="CC2" s="394" t="s">
        <v>124</v>
      </c>
      <c r="CD2" s="393" t="s">
        <v>123</v>
      </c>
      <c r="CE2" s="394" t="s">
        <v>124</v>
      </c>
      <c r="CF2" s="393" t="s">
        <v>123</v>
      </c>
      <c r="CG2" s="394" t="s">
        <v>124</v>
      </c>
      <c r="CH2" s="393" t="s">
        <v>123</v>
      </c>
      <c r="CI2" s="394" t="s">
        <v>124</v>
      </c>
      <c r="CJ2" s="393" t="s">
        <v>123</v>
      </c>
      <c r="CK2" s="394" t="s">
        <v>124</v>
      </c>
      <c r="CL2" s="393" t="s">
        <v>123</v>
      </c>
      <c r="CM2" s="394" t="s">
        <v>124</v>
      </c>
      <c r="CN2" s="393" t="s">
        <v>123</v>
      </c>
      <c r="CO2" s="394" t="s">
        <v>124</v>
      </c>
      <c r="CP2" s="393" t="s">
        <v>123</v>
      </c>
      <c r="CQ2" s="394" t="s">
        <v>124</v>
      </c>
      <c r="CR2" s="393" t="s">
        <v>123</v>
      </c>
      <c r="CS2" s="394" t="s">
        <v>124</v>
      </c>
    </row>
    <row r="3" spans="2:97" s="25" customFormat="1" ht="15.75" outlineLevel="1">
      <c r="B3" s="407" t="s">
        <v>135</v>
      </c>
      <c r="C3" s="407" t="s">
        <v>135</v>
      </c>
      <c r="D3" s="170" t="s">
        <v>136</v>
      </c>
      <c r="E3" s="171" t="s">
        <v>137</v>
      </c>
      <c r="F3" s="170" t="s">
        <v>136</v>
      </c>
      <c r="G3" s="171" t="s">
        <v>137</v>
      </c>
      <c r="H3" s="170" t="s">
        <v>136</v>
      </c>
      <c r="I3" s="171" t="s">
        <v>137</v>
      </c>
      <c r="J3" s="170" t="s">
        <v>136</v>
      </c>
      <c r="K3" s="171" t="s">
        <v>137</v>
      </c>
      <c r="L3" s="170" t="s">
        <v>136</v>
      </c>
      <c r="M3" s="171" t="s">
        <v>137</v>
      </c>
      <c r="N3" s="170" t="s">
        <v>136</v>
      </c>
      <c r="O3" s="171" t="s">
        <v>137</v>
      </c>
      <c r="P3" s="170" t="s">
        <v>136</v>
      </c>
      <c r="Q3" s="171" t="s">
        <v>137</v>
      </c>
      <c r="R3" s="170" t="s">
        <v>136</v>
      </c>
      <c r="S3" s="171" t="s">
        <v>137</v>
      </c>
      <c r="T3" s="170" t="s">
        <v>136</v>
      </c>
      <c r="U3" s="171" t="s">
        <v>137</v>
      </c>
      <c r="V3" s="170" t="s">
        <v>136</v>
      </c>
      <c r="W3" s="171" t="s">
        <v>137</v>
      </c>
      <c r="X3" s="170" t="s">
        <v>136</v>
      </c>
      <c r="Y3" s="171" t="s">
        <v>137</v>
      </c>
      <c r="Z3" s="170" t="s">
        <v>136</v>
      </c>
      <c r="AA3" s="171" t="s">
        <v>137</v>
      </c>
      <c r="AB3" s="170" t="s">
        <v>136</v>
      </c>
      <c r="AC3" s="171" t="s">
        <v>137</v>
      </c>
      <c r="AD3" s="170" t="s">
        <v>136</v>
      </c>
      <c r="AE3" s="171" t="s">
        <v>137</v>
      </c>
      <c r="AF3" s="170" t="s">
        <v>136</v>
      </c>
      <c r="AG3" s="171" t="s">
        <v>137</v>
      </c>
      <c r="AH3" s="170" t="s">
        <v>136</v>
      </c>
      <c r="AI3" s="171" t="s">
        <v>137</v>
      </c>
      <c r="AJ3" s="170" t="s">
        <v>136</v>
      </c>
      <c r="AK3" s="171" t="s">
        <v>137</v>
      </c>
      <c r="AL3" s="170" t="s">
        <v>136</v>
      </c>
      <c r="AM3" s="171" t="s">
        <v>137</v>
      </c>
      <c r="AN3" s="170" t="s">
        <v>136</v>
      </c>
      <c r="AO3" s="171" t="s">
        <v>137</v>
      </c>
      <c r="AP3" s="170" t="s">
        <v>136</v>
      </c>
      <c r="AQ3" s="171" t="s">
        <v>137</v>
      </c>
      <c r="AR3" s="170" t="s">
        <v>136</v>
      </c>
      <c r="AS3" s="171" t="s">
        <v>137</v>
      </c>
      <c r="AU3" s="170" t="s">
        <v>136</v>
      </c>
      <c r="AV3" s="171" t="s">
        <v>137</v>
      </c>
      <c r="AX3" s="170" t="s">
        <v>136</v>
      </c>
      <c r="AY3" s="171" t="s">
        <v>137</v>
      </c>
      <c r="AZ3" s="170" t="s">
        <v>136</v>
      </c>
      <c r="BA3" s="171" t="s">
        <v>137</v>
      </c>
      <c r="BB3" s="170" t="s">
        <v>136</v>
      </c>
      <c r="BC3" s="171" t="s">
        <v>137</v>
      </c>
      <c r="BD3" s="170" t="s">
        <v>136</v>
      </c>
      <c r="BE3" s="171" t="s">
        <v>137</v>
      </c>
      <c r="BF3" s="170" t="s">
        <v>136</v>
      </c>
      <c r="BG3" s="171" t="s">
        <v>137</v>
      </c>
      <c r="BH3" s="170" t="s">
        <v>136</v>
      </c>
      <c r="BI3" s="171" t="s">
        <v>137</v>
      </c>
      <c r="BJ3" s="393" t="s">
        <v>136</v>
      </c>
      <c r="BK3" s="394" t="s">
        <v>137</v>
      </c>
      <c r="BL3" s="393" t="s">
        <v>136</v>
      </c>
      <c r="BM3" s="394" t="s">
        <v>137</v>
      </c>
      <c r="BN3" s="393" t="s">
        <v>136</v>
      </c>
      <c r="BO3" s="394" t="s">
        <v>137</v>
      </c>
      <c r="BP3" s="393" t="s">
        <v>136</v>
      </c>
      <c r="BQ3" s="394" t="s">
        <v>137</v>
      </c>
      <c r="BR3" s="393" t="s">
        <v>136</v>
      </c>
      <c r="BS3" s="394" t="s">
        <v>137</v>
      </c>
      <c r="BT3" s="393" t="s">
        <v>136</v>
      </c>
      <c r="BU3" s="394" t="s">
        <v>137</v>
      </c>
      <c r="BV3" s="393" t="s">
        <v>136</v>
      </c>
      <c r="BW3" s="394" t="s">
        <v>137</v>
      </c>
      <c r="BX3" s="393" t="s">
        <v>136</v>
      </c>
      <c r="BY3" s="394" t="s">
        <v>137</v>
      </c>
      <c r="BZ3" s="393" t="s">
        <v>136</v>
      </c>
      <c r="CA3" s="394" t="s">
        <v>137</v>
      </c>
      <c r="CB3" s="393" t="s">
        <v>136</v>
      </c>
      <c r="CC3" s="394" t="s">
        <v>137</v>
      </c>
      <c r="CD3" s="393" t="s">
        <v>136</v>
      </c>
      <c r="CE3" s="394" t="s">
        <v>137</v>
      </c>
      <c r="CF3" s="393" t="s">
        <v>136</v>
      </c>
      <c r="CG3" s="394" t="s">
        <v>137</v>
      </c>
      <c r="CH3" s="393" t="s">
        <v>136</v>
      </c>
      <c r="CI3" s="394" t="s">
        <v>137</v>
      </c>
      <c r="CJ3" s="393" t="s">
        <v>136</v>
      </c>
      <c r="CK3" s="394" t="s">
        <v>137</v>
      </c>
      <c r="CL3" s="393" t="s">
        <v>136</v>
      </c>
      <c r="CM3" s="394" t="s">
        <v>137</v>
      </c>
      <c r="CN3" s="393" t="s">
        <v>136</v>
      </c>
      <c r="CO3" s="394" t="s">
        <v>137</v>
      </c>
      <c r="CP3" s="393" t="s">
        <v>136</v>
      </c>
      <c r="CQ3" s="394" t="s">
        <v>137</v>
      </c>
      <c r="CR3" s="393" t="s">
        <v>136</v>
      </c>
      <c r="CS3" s="394" t="s">
        <v>137</v>
      </c>
    </row>
    <row r="4" spans="2:97" s="25" customFormat="1" ht="15.75" outlineLevel="1">
      <c r="B4" s="407" t="s">
        <v>125</v>
      </c>
      <c r="C4" s="407" t="s">
        <v>125</v>
      </c>
      <c r="D4" s="170" t="s">
        <v>720</v>
      </c>
      <c r="E4" s="171" t="s">
        <v>721</v>
      </c>
      <c r="F4" s="170" t="s">
        <v>720</v>
      </c>
      <c r="G4" s="171" t="s">
        <v>721</v>
      </c>
      <c r="H4" s="170" t="s">
        <v>720</v>
      </c>
      <c r="I4" s="171" t="s">
        <v>721</v>
      </c>
      <c r="J4" s="170" t="s">
        <v>720</v>
      </c>
      <c r="K4" s="171" t="s">
        <v>721</v>
      </c>
      <c r="L4" s="170" t="s">
        <v>720</v>
      </c>
      <c r="M4" s="171" t="s">
        <v>721</v>
      </c>
      <c r="N4" s="170" t="s">
        <v>720</v>
      </c>
      <c r="O4" s="171" t="s">
        <v>721</v>
      </c>
      <c r="P4" s="170" t="s">
        <v>720</v>
      </c>
      <c r="Q4" s="171" t="s">
        <v>721</v>
      </c>
      <c r="R4" s="170" t="s">
        <v>720</v>
      </c>
      <c r="S4" s="171" t="s">
        <v>721</v>
      </c>
      <c r="T4" s="170" t="s">
        <v>720</v>
      </c>
      <c r="U4" s="171" t="s">
        <v>721</v>
      </c>
      <c r="V4" s="170" t="s">
        <v>720</v>
      </c>
      <c r="W4" s="171" t="s">
        <v>721</v>
      </c>
      <c r="X4" s="170" t="s">
        <v>720</v>
      </c>
      <c r="Y4" s="171" t="s">
        <v>721</v>
      </c>
      <c r="Z4" s="170" t="s">
        <v>720</v>
      </c>
      <c r="AA4" s="171" t="s">
        <v>721</v>
      </c>
      <c r="AB4" s="170" t="s">
        <v>720</v>
      </c>
      <c r="AC4" s="171" t="s">
        <v>721</v>
      </c>
      <c r="AD4" s="170" t="s">
        <v>720</v>
      </c>
      <c r="AE4" s="171" t="s">
        <v>721</v>
      </c>
      <c r="AF4" s="170" t="s">
        <v>720</v>
      </c>
      <c r="AG4" s="171" t="s">
        <v>721</v>
      </c>
      <c r="AH4" s="170" t="s">
        <v>720</v>
      </c>
      <c r="AI4" s="171" t="s">
        <v>721</v>
      </c>
      <c r="AJ4" s="170" t="s">
        <v>720</v>
      </c>
      <c r="AK4" s="171" t="s">
        <v>721</v>
      </c>
      <c r="AL4" s="170" t="s">
        <v>720</v>
      </c>
      <c r="AM4" s="171" t="s">
        <v>721</v>
      </c>
      <c r="AN4" s="170" t="s">
        <v>720</v>
      </c>
      <c r="AO4" s="171" t="s">
        <v>721</v>
      </c>
      <c r="AP4" s="170" t="s">
        <v>720</v>
      </c>
      <c r="AQ4" s="171" t="s">
        <v>721</v>
      </c>
      <c r="AR4" s="170" t="s">
        <v>720</v>
      </c>
      <c r="AS4" s="171" t="s">
        <v>721</v>
      </c>
      <c r="AU4" s="170" t="s">
        <v>720</v>
      </c>
      <c r="AV4" s="171" t="s">
        <v>721</v>
      </c>
      <c r="AX4" s="170" t="s">
        <v>720</v>
      </c>
      <c r="AY4" s="171" t="s">
        <v>721</v>
      </c>
      <c r="AZ4" s="170" t="s">
        <v>720</v>
      </c>
      <c r="BA4" s="171" t="s">
        <v>721</v>
      </c>
      <c r="BB4" s="170" t="s">
        <v>720</v>
      </c>
      <c r="BC4" s="171" t="s">
        <v>721</v>
      </c>
      <c r="BD4" s="170" t="s">
        <v>720</v>
      </c>
      <c r="BE4" s="171" t="s">
        <v>721</v>
      </c>
      <c r="BF4" s="170" t="s">
        <v>720</v>
      </c>
      <c r="BG4" s="171" t="s">
        <v>721</v>
      </c>
      <c r="BH4" s="170" t="s">
        <v>720</v>
      </c>
      <c r="BI4" s="171" t="s">
        <v>721</v>
      </c>
      <c r="BJ4" s="393" t="s">
        <v>720</v>
      </c>
      <c r="BK4" s="394" t="s">
        <v>721</v>
      </c>
      <c r="BL4" s="393" t="s">
        <v>720</v>
      </c>
      <c r="BM4" s="394" t="s">
        <v>721</v>
      </c>
      <c r="BN4" s="393" t="s">
        <v>720</v>
      </c>
      <c r="BO4" s="394" t="s">
        <v>721</v>
      </c>
      <c r="BP4" s="393" t="s">
        <v>720</v>
      </c>
      <c r="BQ4" s="394" t="s">
        <v>721</v>
      </c>
      <c r="BR4" s="393" t="s">
        <v>720</v>
      </c>
      <c r="BS4" s="394" t="s">
        <v>721</v>
      </c>
      <c r="BT4" s="393" t="s">
        <v>720</v>
      </c>
      <c r="BU4" s="394" t="s">
        <v>721</v>
      </c>
      <c r="BV4" s="393" t="s">
        <v>720</v>
      </c>
      <c r="BW4" s="394" t="s">
        <v>721</v>
      </c>
      <c r="BX4" s="393" t="s">
        <v>720</v>
      </c>
      <c r="BY4" s="394" t="s">
        <v>721</v>
      </c>
      <c r="BZ4" s="393" t="s">
        <v>720</v>
      </c>
      <c r="CA4" s="394" t="s">
        <v>721</v>
      </c>
      <c r="CB4" s="393" t="s">
        <v>720</v>
      </c>
      <c r="CC4" s="394" t="s">
        <v>721</v>
      </c>
      <c r="CD4" s="393" t="s">
        <v>720</v>
      </c>
      <c r="CE4" s="394" t="s">
        <v>721</v>
      </c>
      <c r="CF4" s="393" t="s">
        <v>720</v>
      </c>
      <c r="CG4" s="394" t="s">
        <v>721</v>
      </c>
      <c r="CH4" s="393" t="s">
        <v>720</v>
      </c>
      <c r="CI4" s="394" t="s">
        <v>721</v>
      </c>
      <c r="CJ4" s="393" t="s">
        <v>720</v>
      </c>
      <c r="CK4" s="394" t="s">
        <v>721</v>
      </c>
      <c r="CL4" s="393" t="s">
        <v>720</v>
      </c>
      <c r="CM4" s="394" t="s">
        <v>721</v>
      </c>
      <c r="CN4" s="393" t="s">
        <v>720</v>
      </c>
      <c r="CO4" s="394" t="s">
        <v>721</v>
      </c>
      <c r="CP4" s="393" t="s">
        <v>720</v>
      </c>
      <c r="CQ4" s="394" t="s">
        <v>721</v>
      </c>
      <c r="CR4" s="393" t="s">
        <v>720</v>
      </c>
      <c r="CS4" s="394" t="s">
        <v>721</v>
      </c>
    </row>
    <row r="5" spans="2:97" s="25" customFormat="1" ht="15.75">
      <c r="B5" s="130"/>
      <c r="C5" s="130"/>
      <c r="D5" s="552" t="s">
        <v>362</v>
      </c>
      <c r="E5" s="551"/>
      <c r="F5" s="550" t="s">
        <v>361</v>
      </c>
      <c r="G5" s="551"/>
      <c r="H5" s="550" t="s">
        <v>360</v>
      </c>
      <c r="I5" s="551"/>
      <c r="J5" s="550" t="s">
        <v>359</v>
      </c>
      <c r="K5" s="551"/>
      <c r="L5" s="550" t="s">
        <v>355</v>
      </c>
      <c r="M5" s="551"/>
      <c r="N5" s="550" t="s">
        <v>354</v>
      </c>
      <c r="O5" s="551"/>
      <c r="P5" s="550" t="s">
        <v>353</v>
      </c>
      <c r="Q5" s="551"/>
      <c r="R5" s="550" t="s">
        <v>352</v>
      </c>
      <c r="S5" s="551"/>
      <c r="T5" s="550" t="s">
        <v>342</v>
      </c>
      <c r="U5" s="551"/>
      <c r="V5" s="550" t="s">
        <v>343</v>
      </c>
      <c r="W5" s="551"/>
      <c r="X5" s="550" t="s">
        <v>344</v>
      </c>
      <c r="Y5" s="551"/>
      <c r="Z5" s="550" t="s">
        <v>345</v>
      </c>
      <c r="AA5" s="551"/>
      <c r="AB5" s="550" t="s">
        <v>168</v>
      </c>
      <c r="AC5" s="551"/>
      <c r="AD5" s="550" t="s">
        <v>169</v>
      </c>
      <c r="AE5" s="551"/>
      <c r="AF5" s="550" t="s">
        <v>170</v>
      </c>
      <c r="AG5" s="551"/>
      <c r="AH5" s="550" t="s">
        <v>171</v>
      </c>
      <c r="AI5" s="551"/>
      <c r="AJ5" s="550" t="s">
        <v>132</v>
      </c>
      <c r="AK5" s="551"/>
      <c r="AL5" s="550" t="s">
        <v>154</v>
      </c>
      <c r="AM5" s="551"/>
      <c r="AN5" s="550" t="s">
        <v>155</v>
      </c>
      <c r="AO5" s="551"/>
      <c r="AP5" s="550" t="s">
        <v>156</v>
      </c>
      <c r="AQ5" s="551"/>
      <c r="AR5" s="550" t="s">
        <v>580</v>
      </c>
      <c r="AS5" s="551"/>
      <c r="AU5" s="550" t="s">
        <v>581</v>
      </c>
      <c r="AV5" s="551"/>
      <c r="AX5" s="550" t="s">
        <v>582</v>
      </c>
      <c r="AY5" s="552"/>
      <c r="AZ5" s="550" t="s">
        <v>583</v>
      </c>
      <c r="BA5" s="551"/>
      <c r="BB5" s="550" t="s">
        <v>606</v>
      </c>
      <c r="BC5" s="551"/>
      <c r="BD5" s="550" t="s">
        <v>607</v>
      </c>
      <c r="BE5" s="551"/>
      <c r="BF5" s="550" t="s">
        <v>608</v>
      </c>
      <c r="BG5" s="551"/>
      <c r="BH5" s="550" t="s">
        <v>609</v>
      </c>
      <c r="BI5" s="551"/>
      <c r="BJ5" s="553" t="s">
        <v>625</v>
      </c>
      <c r="BK5" s="554"/>
      <c r="BL5" s="553" t="s">
        <v>626</v>
      </c>
      <c r="BM5" s="554"/>
      <c r="BN5" s="553" t="s">
        <v>627</v>
      </c>
      <c r="BO5" s="554"/>
      <c r="BP5" s="553" t="s">
        <v>628</v>
      </c>
      <c r="BQ5" s="554"/>
      <c r="BR5" s="553" t="s">
        <v>660</v>
      </c>
      <c r="BS5" s="554"/>
      <c r="BT5" s="553" t="s">
        <v>661</v>
      </c>
      <c r="BU5" s="554"/>
      <c r="BV5" s="553" t="s">
        <v>662</v>
      </c>
      <c r="BW5" s="554"/>
      <c r="BX5" s="553" t="s">
        <v>663</v>
      </c>
      <c r="BY5" s="554"/>
      <c r="BZ5" s="553" t="s">
        <v>776</v>
      </c>
      <c r="CA5" s="554"/>
      <c r="CB5" s="553" t="s">
        <v>777</v>
      </c>
      <c r="CC5" s="554"/>
      <c r="CD5" s="553" t="s">
        <v>778</v>
      </c>
      <c r="CE5" s="554"/>
      <c r="CF5" s="553" t="s">
        <v>779</v>
      </c>
      <c r="CG5" s="554"/>
      <c r="CH5" s="553" t="s">
        <v>797</v>
      </c>
      <c r="CI5" s="554"/>
      <c r="CJ5" s="553" t="s">
        <v>798</v>
      </c>
      <c r="CK5" s="554"/>
      <c r="CL5" s="553" t="s">
        <v>799</v>
      </c>
      <c r="CM5" s="554"/>
      <c r="CN5" s="553" t="s">
        <v>800</v>
      </c>
      <c r="CO5" s="554"/>
      <c r="CP5" s="553" t="s">
        <v>820</v>
      </c>
      <c r="CQ5" s="554"/>
      <c r="CR5" s="553" t="s">
        <v>821</v>
      </c>
      <c r="CS5" s="554"/>
    </row>
    <row r="6" spans="2:97">
      <c r="B6" s="403" t="s">
        <v>97</v>
      </c>
      <c r="C6" s="403" t="s">
        <v>758</v>
      </c>
      <c r="D6" s="172"/>
      <c r="E6" s="173"/>
      <c r="F6" s="172"/>
      <c r="G6" s="173"/>
      <c r="H6" s="172"/>
      <c r="I6" s="173"/>
      <c r="J6" s="172"/>
      <c r="K6" s="173"/>
      <c r="L6" s="172"/>
      <c r="M6" s="173"/>
      <c r="N6" s="172"/>
      <c r="O6" s="173"/>
      <c r="P6" s="172"/>
      <c r="Q6" s="173"/>
      <c r="R6" s="172"/>
      <c r="S6" s="173"/>
      <c r="T6" s="172"/>
      <c r="U6" s="173"/>
      <c r="V6" s="172"/>
      <c r="W6" s="173"/>
      <c r="X6" s="172"/>
      <c r="Y6" s="173"/>
      <c r="Z6" s="172"/>
      <c r="AA6" s="173"/>
      <c r="AB6" s="172"/>
      <c r="AC6" s="173"/>
      <c r="AD6" s="172"/>
      <c r="AE6" s="173"/>
      <c r="AF6" s="172"/>
      <c r="AG6" s="173"/>
      <c r="AH6" s="172"/>
      <c r="AI6" s="173"/>
      <c r="AJ6" s="172"/>
      <c r="AK6" s="173"/>
      <c r="AL6" s="172"/>
      <c r="AM6" s="173"/>
      <c r="AN6" s="172"/>
      <c r="AO6" s="173"/>
      <c r="AP6" s="172"/>
      <c r="AQ6" s="173"/>
      <c r="AR6" s="172"/>
      <c r="AS6" s="173"/>
      <c r="AU6" s="172"/>
      <c r="AV6" s="173"/>
      <c r="AX6" s="381"/>
      <c r="AY6" s="380"/>
      <c r="AZ6" s="386"/>
      <c r="BA6" s="387"/>
      <c r="BB6" s="381"/>
      <c r="BC6" s="380"/>
      <c r="BD6" s="381"/>
      <c r="BE6" s="380"/>
      <c r="BF6" s="381"/>
      <c r="BG6" s="380"/>
      <c r="BH6" s="381"/>
      <c r="BI6" s="380"/>
      <c r="BJ6" s="395"/>
      <c r="BK6" s="396"/>
      <c r="BL6" s="395"/>
      <c r="BM6" s="396"/>
      <c r="BN6" s="395"/>
      <c r="BO6" s="396"/>
      <c r="BP6" s="395"/>
      <c r="BQ6" s="396"/>
      <c r="BR6" s="395"/>
      <c r="BS6" s="396"/>
      <c r="BT6" s="395"/>
      <c r="BU6" s="396"/>
      <c r="BV6" s="395"/>
      <c r="BW6" s="396"/>
      <c r="BX6" s="395"/>
      <c r="BY6" s="396"/>
      <c r="BZ6" s="395"/>
      <c r="CA6" s="396"/>
      <c r="CB6" s="395"/>
      <c r="CC6" s="396"/>
      <c r="CD6" s="395"/>
      <c r="CE6" s="396"/>
      <c r="CF6" s="395"/>
      <c r="CG6" s="396"/>
      <c r="CH6" s="395"/>
      <c r="CI6" s="396"/>
      <c r="CJ6" s="395"/>
      <c r="CK6" s="396"/>
      <c r="CL6" s="395"/>
      <c r="CM6" s="396"/>
      <c r="CN6" s="395"/>
      <c r="CO6" s="396"/>
      <c r="CP6" s="395"/>
      <c r="CQ6" s="396"/>
      <c r="CR6" s="395"/>
      <c r="CS6" s="396"/>
    </row>
    <row r="7" spans="2:97">
      <c r="B7" s="405" t="s">
        <v>644</v>
      </c>
      <c r="C7" s="405" t="s">
        <v>644</v>
      </c>
      <c r="D7" s="176"/>
      <c r="E7" s="176"/>
      <c r="F7" s="176"/>
      <c r="G7" s="176"/>
      <c r="H7" s="176"/>
      <c r="I7" s="177"/>
      <c r="J7" s="176"/>
      <c r="K7" s="177"/>
      <c r="L7" s="176"/>
      <c r="M7" s="176"/>
      <c r="N7" s="176"/>
      <c r="O7" s="176"/>
      <c r="P7" s="176"/>
      <c r="Q7" s="177"/>
      <c r="R7" s="176"/>
      <c r="S7" s="177"/>
      <c r="T7" s="176"/>
      <c r="U7" s="176"/>
      <c r="V7" s="176"/>
      <c r="W7" s="176"/>
      <c r="X7" s="176"/>
      <c r="Y7" s="177"/>
      <c r="Z7" s="176"/>
      <c r="AA7" s="177"/>
      <c r="AB7" s="176"/>
      <c r="AC7" s="176"/>
      <c r="AD7" s="176"/>
      <c r="AE7" s="176"/>
      <c r="AF7" s="176"/>
      <c r="AG7" s="177"/>
      <c r="AH7" s="176"/>
      <c r="AI7" s="177"/>
      <c r="AJ7" s="178">
        <v>250</v>
      </c>
      <c r="AK7" s="179">
        <v>628334</v>
      </c>
      <c r="AL7" s="178">
        <v>246</v>
      </c>
      <c r="AM7" s="179">
        <v>625386</v>
      </c>
      <c r="AN7" s="178">
        <v>246</v>
      </c>
      <c r="AO7" s="179">
        <v>625386</v>
      </c>
      <c r="AP7" s="178">
        <v>247</v>
      </c>
      <c r="AQ7" s="179">
        <v>624906.56499999983</v>
      </c>
      <c r="AR7" s="178">
        <v>247</v>
      </c>
      <c r="AS7" s="179">
        <v>624906.56499999983</v>
      </c>
      <c r="AU7" s="178">
        <v>248</v>
      </c>
      <c r="AV7" s="179">
        <v>625400</v>
      </c>
      <c r="AX7" s="178">
        <v>242</v>
      </c>
      <c r="AY7" s="179">
        <v>620064</v>
      </c>
      <c r="AZ7" s="388">
        <v>241</v>
      </c>
      <c r="BA7" s="384">
        <v>619954.42499999981</v>
      </c>
      <c r="BB7" s="388">
        <v>236</v>
      </c>
      <c r="BC7" s="384">
        <v>618678.22499999986</v>
      </c>
      <c r="BD7" s="388">
        <v>237</v>
      </c>
      <c r="BE7" s="384">
        <v>620312.0079999998</v>
      </c>
      <c r="BF7" s="388">
        <v>236</v>
      </c>
      <c r="BG7" s="384">
        <v>618653.57799999986</v>
      </c>
      <c r="BH7" s="388">
        <v>233</v>
      </c>
      <c r="BI7" s="384">
        <v>620464.57799999986</v>
      </c>
      <c r="BJ7" s="397">
        <v>219</v>
      </c>
      <c r="BK7" s="398">
        <v>612691.55800000008</v>
      </c>
      <c r="BL7" s="397">
        <v>213</v>
      </c>
      <c r="BM7" s="398">
        <v>611649.55800000008</v>
      </c>
      <c r="BN7" s="397">
        <v>210</v>
      </c>
      <c r="BO7" s="398">
        <v>620015.44799999997</v>
      </c>
      <c r="BP7" s="397">
        <v>209</v>
      </c>
      <c r="BQ7" s="398">
        <v>623766.11365217401</v>
      </c>
      <c r="BR7" s="397">
        <v>209</v>
      </c>
      <c r="BS7" s="398">
        <v>621107.4580000001</v>
      </c>
      <c r="BT7" s="397">
        <v>209</v>
      </c>
      <c r="BU7" s="398">
        <v>620571.55800000008</v>
      </c>
      <c r="BV7" s="397">
        <v>205</v>
      </c>
      <c r="BW7" s="398">
        <v>625460.21700000006</v>
      </c>
      <c r="BX7" s="397">
        <v>207</v>
      </c>
      <c r="BY7" s="398">
        <v>627925.81700000004</v>
      </c>
      <c r="BZ7" s="397">
        <v>204</v>
      </c>
      <c r="CA7" s="398">
        <v>616654.81700000004</v>
      </c>
      <c r="CB7" s="397">
        <v>201</v>
      </c>
      <c r="CC7" s="398">
        <v>619510.98499999999</v>
      </c>
      <c r="CD7" s="397">
        <v>204</v>
      </c>
      <c r="CE7" s="398">
        <v>623979.56059999997</v>
      </c>
      <c r="CF7" s="397">
        <v>200</v>
      </c>
      <c r="CG7" s="398">
        <v>622463.94059999997</v>
      </c>
      <c r="CH7" s="397">
        <v>201</v>
      </c>
      <c r="CI7" s="398">
        <v>625780.52060000005</v>
      </c>
      <c r="CJ7" s="397">
        <v>201</v>
      </c>
      <c r="CK7" s="398">
        <v>625780.52060000005</v>
      </c>
      <c r="CL7" s="397">
        <v>201</v>
      </c>
      <c r="CM7" s="398">
        <v>621217.22600000002</v>
      </c>
      <c r="CN7" s="397">
        <v>198</v>
      </c>
      <c r="CO7" s="398">
        <v>615591</v>
      </c>
      <c r="CP7" s="397">
        <v>198</v>
      </c>
      <c r="CQ7" s="398">
        <v>615284.96799999999</v>
      </c>
      <c r="CR7" s="397">
        <v>198</v>
      </c>
      <c r="CS7" s="398">
        <v>616481.69999999995</v>
      </c>
    </row>
    <row r="8" spans="2:97">
      <c r="B8" s="405" t="s">
        <v>98</v>
      </c>
      <c r="C8" s="405" t="s">
        <v>98</v>
      </c>
      <c r="D8" s="176"/>
      <c r="E8" s="176"/>
      <c r="F8" s="176"/>
      <c r="G8" s="176"/>
      <c r="H8" s="176"/>
      <c r="I8" s="180"/>
      <c r="J8" s="176"/>
      <c r="K8" s="180"/>
      <c r="L8" s="176"/>
      <c r="M8" s="176"/>
      <c r="N8" s="176"/>
      <c r="O8" s="176"/>
      <c r="P8" s="176"/>
      <c r="Q8" s="180"/>
      <c r="R8" s="176"/>
      <c r="S8" s="180"/>
      <c r="T8" s="176"/>
      <c r="U8" s="176"/>
      <c r="V8" s="176"/>
      <c r="W8" s="176"/>
      <c r="X8" s="176"/>
      <c r="Y8" s="180"/>
      <c r="Z8" s="176"/>
      <c r="AA8" s="180"/>
      <c r="AB8" s="176"/>
      <c r="AC8" s="176"/>
      <c r="AD8" s="176"/>
      <c r="AE8" s="176"/>
      <c r="AF8" s="176"/>
      <c r="AG8" s="180"/>
      <c r="AH8" s="176"/>
      <c r="AI8" s="180"/>
      <c r="AJ8" s="178">
        <v>99</v>
      </c>
      <c r="AK8" s="181">
        <v>85860</v>
      </c>
      <c r="AL8" s="178">
        <v>98</v>
      </c>
      <c r="AM8" s="181">
        <v>86386</v>
      </c>
      <c r="AN8" s="178">
        <v>97</v>
      </c>
      <c r="AO8" s="181">
        <v>85836</v>
      </c>
      <c r="AP8" s="178">
        <v>98</v>
      </c>
      <c r="AQ8" s="181">
        <v>86611.82</v>
      </c>
      <c r="AR8" s="178">
        <v>96</v>
      </c>
      <c r="AS8" s="181">
        <v>85240.920000000013</v>
      </c>
      <c r="AU8" s="178">
        <v>96</v>
      </c>
      <c r="AV8" s="181">
        <v>85686</v>
      </c>
      <c r="AX8" s="178">
        <v>96</v>
      </c>
      <c r="AY8" s="181">
        <v>85686</v>
      </c>
      <c r="AZ8" s="389">
        <v>95</v>
      </c>
      <c r="BA8" s="384">
        <v>85128.920000000013</v>
      </c>
      <c r="BB8" s="389">
        <v>95</v>
      </c>
      <c r="BC8" s="384">
        <v>85128.920000000013</v>
      </c>
      <c r="BD8" s="389">
        <v>97</v>
      </c>
      <c r="BE8" s="384">
        <v>86667.77</v>
      </c>
      <c r="BF8" s="389">
        <v>97</v>
      </c>
      <c r="BG8" s="384">
        <v>85703.81</v>
      </c>
      <c r="BH8" s="389">
        <v>101</v>
      </c>
      <c r="BI8" s="384">
        <v>87284.81</v>
      </c>
      <c r="BJ8" s="397">
        <v>101</v>
      </c>
      <c r="BK8" s="398">
        <v>87284.192999999999</v>
      </c>
      <c r="BL8" s="397">
        <v>101</v>
      </c>
      <c r="BM8" s="398">
        <v>87317.192999999999</v>
      </c>
      <c r="BN8" s="397">
        <v>104</v>
      </c>
      <c r="BO8" s="398">
        <v>88669</v>
      </c>
      <c r="BP8" s="397">
        <v>107</v>
      </c>
      <c r="BQ8" s="398">
        <v>89133.373000000007</v>
      </c>
      <c r="BR8" s="397">
        <v>107</v>
      </c>
      <c r="BS8" s="398">
        <v>89468.073000000004</v>
      </c>
      <c r="BT8" s="397">
        <v>106</v>
      </c>
      <c r="BU8" s="398">
        <v>88446.532999999996</v>
      </c>
      <c r="BV8" s="397">
        <v>110</v>
      </c>
      <c r="BW8" s="398">
        <v>89210.252999999997</v>
      </c>
      <c r="BX8" s="397">
        <v>112</v>
      </c>
      <c r="BY8" s="398">
        <v>89500.252999999997</v>
      </c>
      <c r="BZ8" s="397">
        <v>112</v>
      </c>
      <c r="CA8" s="398">
        <v>87508.592000000004</v>
      </c>
      <c r="CB8" s="397">
        <v>114</v>
      </c>
      <c r="CC8" s="398">
        <v>87860.592000000004</v>
      </c>
      <c r="CD8" s="397">
        <v>123</v>
      </c>
      <c r="CE8" s="398">
        <v>89088.892000000007</v>
      </c>
      <c r="CF8" s="397">
        <v>123</v>
      </c>
      <c r="CG8" s="398">
        <v>89518.542000000001</v>
      </c>
      <c r="CH8" s="397">
        <v>134</v>
      </c>
      <c r="CI8" s="398">
        <v>97890.292000000001</v>
      </c>
      <c r="CJ8" s="397">
        <v>134</v>
      </c>
      <c r="CK8" s="398">
        <v>97890.292000000001</v>
      </c>
      <c r="CL8" s="397">
        <v>134</v>
      </c>
      <c r="CM8" s="398">
        <v>97395.702000000005</v>
      </c>
      <c r="CN8" s="397">
        <v>133</v>
      </c>
      <c r="CO8" s="398">
        <v>96571</v>
      </c>
      <c r="CP8" s="397">
        <v>133</v>
      </c>
      <c r="CQ8" s="398">
        <v>97601</v>
      </c>
      <c r="CR8" s="397">
        <v>133</v>
      </c>
      <c r="CS8" s="398">
        <v>97596.5</v>
      </c>
    </row>
    <row r="9" spans="2:97">
      <c r="B9" s="405" t="s">
        <v>99</v>
      </c>
      <c r="C9" s="405" t="s">
        <v>99</v>
      </c>
      <c r="D9" s="176"/>
      <c r="E9" s="176"/>
      <c r="F9" s="176"/>
      <c r="G9" s="176"/>
      <c r="H9" s="176"/>
      <c r="I9" s="180"/>
      <c r="J9" s="176"/>
      <c r="K9" s="180"/>
      <c r="L9" s="176"/>
      <c r="M9" s="176"/>
      <c r="N9" s="176"/>
      <c r="O9" s="176"/>
      <c r="P9" s="176"/>
      <c r="Q9" s="180"/>
      <c r="R9" s="176"/>
      <c r="S9" s="180"/>
      <c r="T9" s="176"/>
      <c r="U9" s="176"/>
      <c r="V9" s="176"/>
      <c r="W9" s="176"/>
      <c r="X9" s="176"/>
      <c r="Y9" s="180"/>
      <c r="Z9" s="176"/>
      <c r="AA9" s="180"/>
      <c r="AB9" s="176"/>
      <c r="AC9" s="176"/>
      <c r="AD9" s="176"/>
      <c r="AE9" s="176"/>
      <c r="AF9" s="176"/>
      <c r="AG9" s="180"/>
      <c r="AH9" s="176"/>
      <c r="AI9" s="180"/>
      <c r="AJ9" s="178">
        <v>101</v>
      </c>
      <c r="AK9" s="181">
        <v>51799</v>
      </c>
      <c r="AL9" s="178">
        <v>92</v>
      </c>
      <c r="AM9" s="181">
        <v>45111</v>
      </c>
      <c r="AN9" s="178">
        <v>92</v>
      </c>
      <c r="AO9" s="181">
        <v>45111</v>
      </c>
      <c r="AP9" s="178">
        <v>92</v>
      </c>
      <c r="AQ9" s="181">
        <v>45111.199999999997</v>
      </c>
      <c r="AR9" s="178">
        <v>80</v>
      </c>
      <c r="AS9" s="181">
        <v>38009.199999999997</v>
      </c>
      <c r="AU9" s="178">
        <v>77</v>
      </c>
      <c r="AV9" s="181">
        <v>35656</v>
      </c>
      <c r="AX9" s="178">
        <v>77</v>
      </c>
      <c r="AY9" s="181">
        <v>34271</v>
      </c>
      <c r="AZ9" s="389">
        <v>74</v>
      </c>
      <c r="BA9" s="384">
        <v>34271.199999999997</v>
      </c>
      <c r="BB9" s="389">
        <v>72</v>
      </c>
      <c r="BC9" s="384">
        <v>32726.199999999997</v>
      </c>
      <c r="BD9" s="389">
        <v>72</v>
      </c>
      <c r="BE9" s="384">
        <v>33271.199999999997</v>
      </c>
      <c r="BF9" s="389">
        <v>71</v>
      </c>
      <c r="BG9" s="384">
        <v>30629.199999999997</v>
      </c>
      <c r="BH9" s="389">
        <v>72</v>
      </c>
      <c r="BI9" s="384">
        <v>30989.199999999997</v>
      </c>
      <c r="BJ9" s="397">
        <v>70</v>
      </c>
      <c r="BK9" s="398">
        <v>29684</v>
      </c>
      <c r="BL9" s="397">
        <v>70</v>
      </c>
      <c r="BM9" s="398">
        <v>30140</v>
      </c>
      <c r="BN9" s="397">
        <v>67</v>
      </c>
      <c r="BO9" s="398">
        <v>28855</v>
      </c>
      <c r="BP9" s="397">
        <v>70</v>
      </c>
      <c r="BQ9" s="398">
        <v>29675</v>
      </c>
      <c r="BR9" s="397">
        <v>77</v>
      </c>
      <c r="BS9" s="398">
        <v>30814</v>
      </c>
      <c r="BT9" s="397">
        <v>76</v>
      </c>
      <c r="BU9" s="398">
        <v>30314</v>
      </c>
      <c r="BV9" s="397">
        <v>77</v>
      </c>
      <c r="BW9" s="398">
        <v>31655</v>
      </c>
      <c r="BX9" s="397">
        <v>80</v>
      </c>
      <c r="BY9" s="398">
        <v>31934</v>
      </c>
      <c r="BZ9" s="397">
        <v>78</v>
      </c>
      <c r="CA9" s="398">
        <v>30923</v>
      </c>
      <c r="CB9" s="397">
        <v>73</v>
      </c>
      <c r="CC9" s="398">
        <v>26361</v>
      </c>
      <c r="CD9" s="397">
        <v>67</v>
      </c>
      <c r="CE9" s="398">
        <v>24743</v>
      </c>
      <c r="CF9" s="397">
        <v>60</v>
      </c>
      <c r="CG9" s="398">
        <v>22073</v>
      </c>
      <c r="CH9" s="397">
        <v>55</v>
      </c>
      <c r="CI9" s="398">
        <v>20356</v>
      </c>
      <c r="CJ9" s="397">
        <v>51</v>
      </c>
      <c r="CK9" s="398">
        <v>19375</v>
      </c>
      <c r="CL9" s="397">
        <v>49</v>
      </c>
      <c r="CM9" s="398">
        <v>19225</v>
      </c>
      <c r="CN9" s="397">
        <v>49</v>
      </c>
      <c r="CO9" s="398">
        <v>18950</v>
      </c>
      <c r="CP9" s="397">
        <v>47</v>
      </c>
      <c r="CQ9" s="398">
        <v>18448</v>
      </c>
      <c r="CR9" s="397">
        <v>47</v>
      </c>
      <c r="CS9" s="398">
        <v>18448</v>
      </c>
    </row>
    <row r="10" spans="2:97">
      <c r="B10" s="405" t="s">
        <v>100</v>
      </c>
      <c r="C10" s="405" t="s">
        <v>100</v>
      </c>
      <c r="D10" s="176"/>
      <c r="E10" s="176"/>
      <c r="F10" s="176"/>
      <c r="G10" s="176"/>
      <c r="H10" s="176"/>
      <c r="I10" s="180"/>
      <c r="J10" s="176"/>
      <c r="K10" s="180"/>
      <c r="L10" s="176"/>
      <c r="M10" s="176"/>
      <c r="N10" s="176"/>
      <c r="O10" s="176"/>
      <c r="P10" s="176"/>
      <c r="Q10" s="180"/>
      <c r="R10" s="176"/>
      <c r="S10" s="180"/>
      <c r="T10" s="176"/>
      <c r="U10" s="176"/>
      <c r="V10" s="176"/>
      <c r="W10" s="176"/>
      <c r="X10" s="176"/>
      <c r="Y10" s="180"/>
      <c r="Z10" s="176"/>
      <c r="AA10" s="180"/>
      <c r="AB10" s="176"/>
      <c r="AC10" s="176"/>
      <c r="AD10" s="176"/>
      <c r="AE10" s="176"/>
      <c r="AF10" s="176"/>
      <c r="AG10" s="180"/>
      <c r="AH10" s="176"/>
      <c r="AI10" s="180"/>
      <c r="AJ10" s="178">
        <v>70</v>
      </c>
      <c r="AK10" s="181">
        <v>65321</v>
      </c>
      <c r="AL10" s="178">
        <v>70</v>
      </c>
      <c r="AM10" s="181">
        <v>65754</v>
      </c>
      <c r="AN10" s="178">
        <v>70</v>
      </c>
      <c r="AO10" s="181">
        <v>65754</v>
      </c>
      <c r="AP10" s="178">
        <v>70</v>
      </c>
      <c r="AQ10" s="181">
        <v>65754.44</v>
      </c>
      <c r="AR10" s="178">
        <v>69</v>
      </c>
      <c r="AS10" s="181">
        <v>65345.61</v>
      </c>
      <c r="AU10" s="178">
        <v>69</v>
      </c>
      <c r="AV10" s="181">
        <v>65345</v>
      </c>
      <c r="AX10" s="178">
        <v>66</v>
      </c>
      <c r="AY10" s="181">
        <v>65557</v>
      </c>
      <c r="AZ10" s="389">
        <v>69</v>
      </c>
      <c r="BA10" s="384">
        <v>65556.95</v>
      </c>
      <c r="BB10" s="389">
        <v>61</v>
      </c>
      <c r="BC10" s="384">
        <v>58745.049999999996</v>
      </c>
      <c r="BD10" s="389">
        <v>61</v>
      </c>
      <c r="BE10" s="384">
        <v>58745.049999999996</v>
      </c>
      <c r="BF10" s="389">
        <v>61</v>
      </c>
      <c r="BG10" s="384">
        <v>59651.381799999996</v>
      </c>
      <c r="BH10" s="389">
        <v>61</v>
      </c>
      <c r="BI10" s="384">
        <v>58680.381799999996</v>
      </c>
      <c r="BJ10" s="397">
        <v>60</v>
      </c>
      <c r="BK10" s="398">
        <v>58601.023999999998</v>
      </c>
      <c r="BL10" s="397">
        <v>60</v>
      </c>
      <c r="BM10" s="398">
        <v>58601.023999999998</v>
      </c>
      <c r="BN10" s="397">
        <v>60</v>
      </c>
      <c r="BO10" s="398">
        <v>57007.861799999999</v>
      </c>
      <c r="BP10" s="397">
        <v>60</v>
      </c>
      <c r="BQ10" s="398">
        <v>57008.221799999999</v>
      </c>
      <c r="BR10" s="397">
        <v>59</v>
      </c>
      <c r="BS10" s="398">
        <v>56907.061800000003</v>
      </c>
      <c r="BT10" s="397">
        <v>59</v>
      </c>
      <c r="BU10" s="398">
        <v>56907.061800000003</v>
      </c>
      <c r="BV10" s="397">
        <v>59</v>
      </c>
      <c r="BW10" s="398">
        <v>56907.061800000003</v>
      </c>
      <c r="BX10" s="397">
        <v>59</v>
      </c>
      <c r="BY10" s="398">
        <v>56907.061800000003</v>
      </c>
      <c r="BZ10" s="397">
        <v>56</v>
      </c>
      <c r="CA10" s="398">
        <v>54015.121800000001</v>
      </c>
      <c r="CB10" s="397">
        <v>53</v>
      </c>
      <c r="CC10" s="398">
        <v>49849.696199999998</v>
      </c>
      <c r="CD10" s="397">
        <v>54</v>
      </c>
      <c r="CE10" s="398">
        <v>51517.843999999997</v>
      </c>
      <c r="CF10" s="397">
        <v>54</v>
      </c>
      <c r="CG10" s="398">
        <v>51535.593999999997</v>
      </c>
      <c r="CH10" s="397">
        <v>42</v>
      </c>
      <c r="CI10" s="398">
        <v>39827.273999999998</v>
      </c>
      <c r="CJ10" s="397">
        <v>42</v>
      </c>
      <c r="CK10" s="398">
        <v>39827.273999999998</v>
      </c>
      <c r="CL10" s="397">
        <v>42</v>
      </c>
      <c r="CM10" s="398">
        <v>39827.273999999998</v>
      </c>
      <c r="CN10" s="397">
        <v>42</v>
      </c>
      <c r="CO10" s="398">
        <v>39827.273999999998</v>
      </c>
      <c r="CP10" s="397">
        <v>41</v>
      </c>
      <c r="CQ10" s="398">
        <v>39436</v>
      </c>
      <c r="CR10" s="397">
        <v>40</v>
      </c>
      <c r="CS10" s="398">
        <v>39125.75</v>
      </c>
    </row>
    <row r="11" spans="2:97">
      <c r="B11" s="405" t="s">
        <v>101</v>
      </c>
      <c r="C11" s="405" t="s">
        <v>101</v>
      </c>
      <c r="D11" s="176"/>
      <c r="E11" s="176"/>
      <c r="F11" s="176"/>
      <c r="G11" s="176"/>
      <c r="H11" s="176"/>
      <c r="I11" s="180"/>
      <c r="J11" s="176"/>
      <c r="K11" s="180"/>
      <c r="L11" s="176"/>
      <c r="M11" s="176"/>
      <c r="N11" s="176"/>
      <c r="O11" s="176"/>
      <c r="P11" s="176"/>
      <c r="Q11" s="180"/>
      <c r="R11" s="176"/>
      <c r="S11" s="180"/>
      <c r="T11" s="176"/>
      <c r="U11" s="176"/>
      <c r="V11" s="176"/>
      <c r="W11" s="176"/>
      <c r="X11" s="176"/>
      <c r="Y11" s="180"/>
      <c r="Z11" s="176"/>
      <c r="AA11" s="180"/>
      <c r="AB11" s="176"/>
      <c r="AC11" s="176"/>
      <c r="AD11" s="176"/>
      <c r="AE11" s="176"/>
      <c r="AF11" s="176"/>
      <c r="AG11" s="180"/>
      <c r="AH11" s="176"/>
      <c r="AI11" s="180"/>
      <c r="AJ11" s="178">
        <v>20</v>
      </c>
      <c r="AK11" s="181">
        <v>23237</v>
      </c>
      <c r="AL11" s="178">
        <v>25</v>
      </c>
      <c r="AM11" s="181">
        <v>26751</v>
      </c>
      <c r="AN11" s="178">
        <v>30</v>
      </c>
      <c r="AO11" s="181">
        <v>31377</v>
      </c>
      <c r="AP11" s="178">
        <v>30</v>
      </c>
      <c r="AQ11" s="181">
        <v>31377.000000000007</v>
      </c>
      <c r="AR11" s="178">
        <v>32</v>
      </c>
      <c r="AS11" s="181">
        <v>32349.000000000007</v>
      </c>
      <c r="AU11" s="178">
        <v>32</v>
      </c>
      <c r="AV11" s="181">
        <v>32349.000000000007</v>
      </c>
      <c r="AX11" s="178">
        <v>34</v>
      </c>
      <c r="AY11" s="181">
        <v>33621</v>
      </c>
      <c r="AZ11" s="389">
        <v>34</v>
      </c>
      <c r="BA11" s="384">
        <v>33621.000000000007</v>
      </c>
      <c r="BB11" s="389">
        <v>34</v>
      </c>
      <c r="BC11" s="384">
        <v>33621.000000000007</v>
      </c>
      <c r="BD11" s="389">
        <v>34</v>
      </c>
      <c r="BE11" s="384">
        <v>33621.000000000007</v>
      </c>
      <c r="BF11" s="389">
        <v>34</v>
      </c>
      <c r="BG11" s="384">
        <v>33621.000000000007</v>
      </c>
      <c r="BH11" s="389">
        <v>36</v>
      </c>
      <c r="BI11" s="384">
        <v>34870.000000000007</v>
      </c>
      <c r="BJ11" s="397">
        <v>37</v>
      </c>
      <c r="BK11" s="398">
        <v>35869.910000000003</v>
      </c>
      <c r="BL11" s="397">
        <v>41</v>
      </c>
      <c r="BM11" s="398">
        <v>40131.03</v>
      </c>
      <c r="BN11" s="397">
        <v>42</v>
      </c>
      <c r="BO11" s="398">
        <v>41031.03</v>
      </c>
      <c r="BP11" s="397">
        <v>46</v>
      </c>
      <c r="BQ11" s="398">
        <v>43161.03</v>
      </c>
      <c r="BR11" s="397">
        <v>56</v>
      </c>
      <c r="BS11" s="398">
        <v>48405.03</v>
      </c>
      <c r="BT11" s="397">
        <v>59</v>
      </c>
      <c r="BU11" s="398">
        <v>50582.03</v>
      </c>
      <c r="BV11" s="397">
        <v>60</v>
      </c>
      <c r="BW11" s="398">
        <v>53483</v>
      </c>
      <c r="BX11" s="397">
        <v>64</v>
      </c>
      <c r="BY11" s="398">
        <v>55453</v>
      </c>
      <c r="BZ11" s="397">
        <v>63</v>
      </c>
      <c r="CA11" s="398">
        <v>54877</v>
      </c>
      <c r="CB11" s="397">
        <v>62</v>
      </c>
      <c r="CC11" s="398">
        <v>53752</v>
      </c>
      <c r="CD11" s="397">
        <v>61</v>
      </c>
      <c r="CE11" s="398">
        <v>52923</v>
      </c>
      <c r="CF11" s="397">
        <v>60</v>
      </c>
      <c r="CG11" s="398">
        <v>52637</v>
      </c>
      <c r="CH11" s="397">
        <v>56</v>
      </c>
      <c r="CI11" s="398">
        <v>50143</v>
      </c>
      <c r="CJ11" s="397">
        <v>55</v>
      </c>
      <c r="CK11" s="398">
        <v>49073</v>
      </c>
      <c r="CL11" s="397">
        <v>55</v>
      </c>
      <c r="CM11" s="398">
        <v>49073</v>
      </c>
      <c r="CN11" s="397">
        <v>55</v>
      </c>
      <c r="CO11" s="398">
        <v>49073</v>
      </c>
      <c r="CP11" s="397">
        <v>44</v>
      </c>
      <c r="CQ11" s="398">
        <v>42758</v>
      </c>
      <c r="CR11" s="397">
        <v>44</v>
      </c>
      <c r="CS11" s="398">
        <v>42758</v>
      </c>
    </row>
    <row r="12" spans="2:97">
      <c r="B12" s="404" t="s">
        <v>102</v>
      </c>
      <c r="C12" s="404" t="s">
        <v>761</v>
      </c>
      <c r="D12" s="409">
        <f>SUM(D7:D11)</f>
        <v>0</v>
      </c>
      <c r="E12" s="409">
        <f t="shared" ref="E12" si="0">SUM(E7:E11)</f>
        <v>0</v>
      </c>
      <c r="F12" s="409">
        <f t="shared" ref="F12" si="1">SUM(F7:F11)</f>
        <v>0</v>
      </c>
      <c r="G12" s="409">
        <f t="shared" ref="G12" si="2">SUM(G7:G11)</f>
        <v>0</v>
      </c>
      <c r="H12" s="409">
        <f t="shared" ref="H12" si="3">SUM(H7:H11)</f>
        <v>0</v>
      </c>
      <c r="I12" s="409">
        <f t="shared" ref="I12" si="4">SUM(I7:I11)</f>
        <v>0</v>
      </c>
      <c r="J12" s="409">
        <f t="shared" ref="J12" si="5">SUM(J7:J11)</f>
        <v>0</v>
      </c>
      <c r="K12" s="409">
        <f t="shared" ref="K12" si="6">SUM(K7:K11)</f>
        <v>0</v>
      </c>
      <c r="L12" s="409">
        <f>SUM(L7:L11)</f>
        <v>0</v>
      </c>
      <c r="M12" s="409">
        <f t="shared" ref="M12" si="7">SUM(M7:M11)</f>
        <v>0</v>
      </c>
      <c r="N12" s="409">
        <f t="shared" ref="N12" si="8">SUM(N7:N11)</f>
        <v>0</v>
      </c>
      <c r="O12" s="409">
        <f t="shared" ref="O12" si="9">SUM(O7:O11)</f>
        <v>0</v>
      </c>
      <c r="P12" s="409">
        <f t="shared" ref="P12" si="10">SUM(P7:P11)</f>
        <v>0</v>
      </c>
      <c r="Q12" s="409">
        <f t="shared" ref="Q12" si="11">SUM(Q7:Q11)</f>
        <v>0</v>
      </c>
      <c r="R12" s="409">
        <f t="shared" ref="R12" si="12">SUM(R7:R11)</f>
        <v>0</v>
      </c>
      <c r="S12" s="409">
        <f t="shared" ref="S12" si="13">SUM(S7:S11)</f>
        <v>0</v>
      </c>
      <c r="T12" s="409">
        <f>SUM(T7:T11)</f>
        <v>0</v>
      </c>
      <c r="U12" s="409">
        <f t="shared" ref="U12" si="14">SUM(U7:U11)</f>
        <v>0</v>
      </c>
      <c r="V12" s="409">
        <f t="shared" ref="V12" si="15">SUM(V7:V11)</f>
        <v>0</v>
      </c>
      <c r="W12" s="409">
        <f t="shared" ref="W12" si="16">SUM(W7:W11)</f>
        <v>0</v>
      </c>
      <c r="X12" s="409">
        <f t="shared" ref="X12" si="17">SUM(X7:X11)</f>
        <v>0</v>
      </c>
      <c r="Y12" s="409">
        <f t="shared" ref="Y12" si="18">SUM(Y7:Y11)</f>
        <v>0</v>
      </c>
      <c r="Z12" s="409">
        <f t="shared" ref="Z12" si="19">SUM(Z7:Z11)</f>
        <v>0</v>
      </c>
      <c r="AA12" s="409">
        <f t="shared" ref="AA12" si="20">SUM(AA7:AA11)</f>
        <v>0</v>
      </c>
      <c r="AB12" s="409">
        <f>SUM(AB7:AB11)</f>
        <v>0</v>
      </c>
      <c r="AC12" s="409">
        <f t="shared" ref="AC12:AI12" si="21">SUM(AC7:AC11)</f>
        <v>0</v>
      </c>
      <c r="AD12" s="409">
        <f t="shared" si="21"/>
        <v>0</v>
      </c>
      <c r="AE12" s="409">
        <f t="shared" si="21"/>
        <v>0</v>
      </c>
      <c r="AF12" s="409">
        <f t="shared" si="21"/>
        <v>0</v>
      </c>
      <c r="AG12" s="409">
        <f t="shared" si="21"/>
        <v>0</v>
      </c>
      <c r="AH12" s="409">
        <f t="shared" si="21"/>
        <v>0</v>
      </c>
      <c r="AI12" s="409">
        <f t="shared" si="21"/>
        <v>0</v>
      </c>
      <c r="AJ12" s="410">
        <f>SUM(AJ7:AJ11)</f>
        <v>540</v>
      </c>
      <c r="AK12" s="411">
        <f>SUM(AK7:AK11)</f>
        <v>854551</v>
      </c>
      <c r="AL12" s="410">
        <v>531</v>
      </c>
      <c r="AM12" s="411">
        <v>849388</v>
      </c>
      <c r="AN12" s="410">
        <v>535</v>
      </c>
      <c r="AO12" s="411">
        <v>853464</v>
      </c>
      <c r="AP12" s="410">
        <v>537</v>
      </c>
      <c r="AQ12" s="411">
        <v>853761.02499999967</v>
      </c>
      <c r="AR12" s="410">
        <v>524</v>
      </c>
      <c r="AS12" s="411">
        <v>845851.29499999981</v>
      </c>
      <c r="AU12" s="410">
        <v>522</v>
      </c>
      <c r="AV12" s="411">
        <v>844436</v>
      </c>
      <c r="AX12" s="410">
        <v>515</v>
      </c>
      <c r="AY12" s="411">
        <v>839199</v>
      </c>
      <c r="AZ12" s="412">
        <v>513</v>
      </c>
      <c r="BA12" s="413">
        <v>838532.49499999976</v>
      </c>
      <c r="BB12" s="412">
        <v>498</v>
      </c>
      <c r="BC12" s="413">
        <v>828899.3949999999</v>
      </c>
      <c r="BD12" s="412">
        <v>501</v>
      </c>
      <c r="BE12" s="413">
        <v>832617.02799999982</v>
      </c>
      <c r="BF12" s="412">
        <v>499</v>
      </c>
      <c r="BG12" s="413">
        <v>828258.96979999973</v>
      </c>
      <c r="BH12" s="412">
        <v>503</v>
      </c>
      <c r="BI12" s="413">
        <v>832288.96979999973</v>
      </c>
      <c r="BJ12" s="399">
        <f t="shared" ref="BJ12:BO12" si="22">SUM(BJ7:BJ11)</f>
        <v>487</v>
      </c>
      <c r="BK12" s="400">
        <f t="shared" si="22"/>
        <v>824130.68500000006</v>
      </c>
      <c r="BL12" s="399">
        <f t="shared" si="22"/>
        <v>485</v>
      </c>
      <c r="BM12" s="400">
        <f t="shared" si="22"/>
        <v>827838.80500000005</v>
      </c>
      <c r="BN12" s="399">
        <f t="shared" si="22"/>
        <v>483</v>
      </c>
      <c r="BO12" s="400">
        <f t="shared" si="22"/>
        <v>835578.33979999996</v>
      </c>
      <c r="BP12" s="399">
        <f t="shared" ref="BP12:BQ12" si="23">SUM(BP7:BP11)</f>
        <v>492</v>
      </c>
      <c r="BQ12" s="400">
        <f t="shared" si="23"/>
        <v>842743.738452174</v>
      </c>
      <c r="BR12" s="399">
        <f t="shared" ref="BR12:BS12" si="24">SUM(BR7:BR11)</f>
        <v>508</v>
      </c>
      <c r="BS12" s="400">
        <f t="shared" si="24"/>
        <v>846701.62280000013</v>
      </c>
      <c r="BT12" s="399">
        <f t="shared" ref="BT12:BU12" si="25">SUM(BT7:BT11)</f>
        <v>509</v>
      </c>
      <c r="BU12" s="400">
        <f t="shared" si="25"/>
        <v>846821.18280000007</v>
      </c>
      <c r="BV12" s="399">
        <f t="shared" ref="BV12:BW12" si="26">SUM(BV7:BV11)</f>
        <v>511</v>
      </c>
      <c r="BW12" s="400">
        <f t="shared" si="26"/>
        <v>856715.53180000011</v>
      </c>
      <c r="BX12" s="399">
        <f t="shared" ref="BX12:BY12" si="27">SUM(BX7:BX11)</f>
        <v>522</v>
      </c>
      <c r="BY12" s="400">
        <f t="shared" si="27"/>
        <v>861720.13180000009</v>
      </c>
      <c r="BZ12" s="399">
        <f t="shared" ref="BZ12:CA12" si="28">SUM(BZ7:BZ11)</f>
        <v>513</v>
      </c>
      <c r="CA12" s="400">
        <f t="shared" si="28"/>
        <v>843978.53079999995</v>
      </c>
      <c r="CB12" s="399">
        <f t="shared" ref="CB12:CC12" si="29">SUM(CB7:CB11)</f>
        <v>503</v>
      </c>
      <c r="CC12" s="400">
        <f t="shared" si="29"/>
        <v>837334.27320000005</v>
      </c>
      <c r="CD12" s="399">
        <f t="shared" ref="CD12:CE12" si="30">SUM(CD7:CD11)</f>
        <v>509</v>
      </c>
      <c r="CE12" s="400">
        <f t="shared" si="30"/>
        <v>842252.2966</v>
      </c>
      <c r="CF12" s="399">
        <f t="shared" ref="CF12:CG12" si="31">SUM(CF7:CF11)</f>
        <v>497</v>
      </c>
      <c r="CG12" s="400">
        <f t="shared" si="31"/>
        <v>838228.07660000003</v>
      </c>
      <c r="CH12" s="399">
        <f t="shared" ref="CH12:CI12" si="32">SUM(CH7:CH11)</f>
        <v>488</v>
      </c>
      <c r="CI12" s="400">
        <f t="shared" si="32"/>
        <v>833997.08660000004</v>
      </c>
      <c r="CJ12" s="399">
        <f t="shared" ref="CJ12:CK12" si="33">SUM(CJ7:CJ11)</f>
        <v>483</v>
      </c>
      <c r="CK12" s="400">
        <f t="shared" si="33"/>
        <v>831946.08660000004</v>
      </c>
      <c r="CL12" s="399">
        <f t="shared" ref="CL12:CM12" si="34">SUM(CL7:CL11)</f>
        <v>481</v>
      </c>
      <c r="CM12" s="400">
        <f t="shared" si="34"/>
        <v>826738.20200000005</v>
      </c>
      <c r="CN12" s="399">
        <f t="shared" ref="CN12:CO12" si="35">SUM(CN7:CN11)</f>
        <v>477</v>
      </c>
      <c r="CO12" s="400">
        <f t="shared" si="35"/>
        <v>820012.27399999998</v>
      </c>
      <c r="CP12" s="399">
        <f t="shared" ref="CP12" si="36">SUM(CP7:CP11)</f>
        <v>463</v>
      </c>
      <c r="CQ12" s="400">
        <f>SUM(CQ7:CQ11)</f>
        <v>813527.96799999999</v>
      </c>
      <c r="CR12" s="399">
        <f t="shared" ref="CR12:CS12" si="37">SUM(CR7:CR11)</f>
        <v>462</v>
      </c>
      <c r="CS12" s="400">
        <f t="shared" si="37"/>
        <v>814409.95</v>
      </c>
    </row>
    <row r="13" spans="2:97">
      <c r="B13" s="417"/>
      <c r="C13" s="417"/>
      <c r="D13" s="414"/>
      <c r="E13" s="414"/>
      <c r="F13" s="414"/>
      <c r="G13" s="414"/>
      <c r="H13" s="414"/>
      <c r="I13" s="414"/>
      <c r="J13" s="414"/>
      <c r="K13" s="414"/>
      <c r="L13" s="414"/>
      <c r="M13" s="414"/>
      <c r="N13" s="414"/>
      <c r="O13" s="414"/>
      <c r="P13" s="414"/>
      <c r="Q13" s="414"/>
      <c r="R13" s="414"/>
      <c r="S13" s="414"/>
      <c r="T13" s="414"/>
      <c r="U13" s="414"/>
      <c r="V13" s="414"/>
      <c r="W13" s="414"/>
      <c r="X13" s="414"/>
      <c r="Y13" s="414"/>
      <c r="Z13" s="414"/>
      <c r="AA13" s="414"/>
      <c r="AB13" s="414"/>
      <c r="AC13" s="414"/>
      <c r="AD13" s="414"/>
      <c r="AE13" s="414"/>
      <c r="AF13" s="414"/>
      <c r="AG13" s="414"/>
      <c r="AH13" s="414"/>
      <c r="AI13" s="414"/>
      <c r="AJ13" s="415"/>
      <c r="AK13" s="416"/>
      <c r="AL13" s="415"/>
      <c r="AM13" s="416"/>
      <c r="AN13" s="415"/>
      <c r="AO13" s="416"/>
      <c r="AP13" s="415"/>
      <c r="AQ13" s="416"/>
      <c r="AR13" s="415"/>
      <c r="AS13" s="416"/>
      <c r="AU13" s="415"/>
      <c r="AV13" s="416"/>
      <c r="AX13" s="415"/>
      <c r="AY13" s="416"/>
      <c r="AZ13" s="422"/>
      <c r="BA13" s="423"/>
      <c r="BB13" s="422"/>
      <c r="BC13" s="423"/>
      <c r="BD13" s="422"/>
      <c r="BE13" s="423"/>
      <c r="BF13" s="422"/>
      <c r="BG13" s="423"/>
      <c r="BH13" s="422"/>
      <c r="BI13" s="423"/>
      <c r="BJ13" s="420"/>
      <c r="BK13" s="421"/>
      <c r="BL13" s="420"/>
      <c r="BM13" s="421"/>
      <c r="BN13" s="420"/>
      <c r="BO13" s="421"/>
      <c r="BP13" s="420"/>
      <c r="BQ13" s="421"/>
      <c r="BR13" s="420"/>
      <c r="BS13" s="421"/>
      <c r="BT13" s="420"/>
      <c r="BU13" s="421"/>
      <c r="BV13" s="420"/>
      <c r="BW13" s="421"/>
      <c r="BX13" s="420"/>
      <c r="BY13" s="421"/>
      <c r="BZ13" s="420"/>
      <c r="CA13" s="421"/>
      <c r="CB13" s="420"/>
      <c r="CC13" s="421"/>
      <c r="CD13" s="420"/>
      <c r="CE13" s="421"/>
      <c r="CF13" s="420"/>
      <c r="CG13" s="421"/>
      <c r="CH13" s="420"/>
      <c r="CI13" s="421"/>
      <c r="CJ13" s="420"/>
      <c r="CK13" s="421"/>
      <c r="CL13" s="420"/>
      <c r="CM13" s="421"/>
      <c r="CN13" s="420"/>
      <c r="CO13" s="421"/>
      <c r="CP13" s="420"/>
      <c r="CQ13" s="421"/>
      <c r="CR13" s="420"/>
      <c r="CS13" s="421"/>
    </row>
    <row r="14" spans="2:97">
      <c r="B14" s="403" t="s">
        <v>103</v>
      </c>
      <c r="C14" s="403" t="s">
        <v>759</v>
      </c>
      <c r="D14" s="185"/>
      <c r="E14" s="186"/>
      <c r="F14" s="185"/>
      <c r="G14" s="186"/>
      <c r="H14" s="185"/>
      <c r="I14" s="186"/>
      <c r="J14" s="185"/>
      <c r="K14" s="186"/>
      <c r="L14" s="185"/>
      <c r="M14" s="186"/>
      <c r="N14" s="185"/>
      <c r="O14" s="186"/>
      <c r="P14" s="185"/>
      <c r="Q14" s="186"/>
      <c r="R14" s="185"/>
      <c r="S14" s="186"/>
      <c r="T14" s="185"/>
      <c r="U14" s="186"/>
      <c r="V14" s="185"/>
      <c r="W14" s="186"/>
      <c r="X14" s="185"/>
      <c r="Y14" s="186"/>
      <c r="Z14" s="185"/>
      <c r="AA14" s="186"/>
      <c r="AB14" s="185"/>
      <c r="AC14" s="186"/>
      <c r="AD14" s="185"/>
      <c r="AE14" s="186"/>
      <c r="AF14" s="185"/>
      <c r="AG14" s="186"/>
      <c r="AH14" s="185"/>
      <c r="AI14" s="186"/>
      <c r="AJ14" s="172"/>
      <c r="AK14" s="173"/>
      <c r="AL14" s="172"/>
      <c r="AM14" s="173"/>
      <c r="AN14" s="172"/>
      <c r="AO14" s="173"/>
      <c r="AP14" s="172"/>
      <c r="AQ14" s="173"/>
      <c r="AR14" s="172"/>
      <c r="AS14" s="173"/>
      <c r="AU14" s="172"/>
      <c r="AV14" s="173"/>
      <c r="AX14" s="386"/>
      <c r="AY14" s="387"/>
      <c r="AZ14" s="386"/>
      <c r="BA14" s="387"/>
      <c r="BB14" s="386"/>
      <c r="BC14" s="387"/>
      <c r="BD14" s="386"/>
      <c r="BE14" s="387"/>
      <c r="BF14" s="386"/>
      <c r="BG14" s="387"/>
      <c r="BH14" s="386"/>
      <c r="BI14" s="387"/>
      <c r="BJ14" s="395"/>
      <c r="BK14" s="396"/>
      <c r="BL14" s="395"/>
      <c r="BM14" s="396"/>
      <c r="BN14" s="395"/>
      <c r="BO14" s="396"/>
      <c r="BP14" s="395"/>
      <c r="BQ14" s="396"/>
      <c r="BR14" s="395"/>
      <c r="BS14" s="396"/>
      <c r="BT14" s="395"/>
      <c r="BU14" s="396"/>
      <c r="BV14" s="395"/>
      <c r="BW14" s="396"/>
      <c r="BX14" s="395"/>
      <c r="BY14" s="396"/>
      <c r="BZ14" s="395"/>
      <c r="CA14" s="396"/>
      <c r="CB14" s="395"/>
      <c r="CC14" s="396"/>
      <c r="CD14" s="395"/>
      <c r="CE14" s="396"/>
      <c r="CF14" s="395"/>
      <c r="CG14" s="396"/>
      <c r="CH14" s="395"/>
      <c r="CI14" s="396"/>
      <c r="CJ14" s="395"/>
      <c r="CK14" s="396"/>
      <c r="CL14" s="395"/>
      <c r="CM14" s="396"/>
      <c r="CN14" s="395"/>
      <c r="CO14" s="396"/>
      <c r="CP14" s="395"/>
      <c r="CQ14" s="396"/>
      <c r="CR14" s="395"/>
      <c r="CS14" s="396"/>
    </row>
    <row r="15" spans="2:97">
      <c r="B15" s="405" t="s">
        <v>104</v>
      </c>
      <c r="C15" s="405" t="s">
        <v>104</v>
      </c>
      <c r="D15" s="176"/>
      <c r="E15" s="177"/>
      <c r="F15" s="176"/>
      <c r="G15" s="177"/>
      <c r="H15" s="176"/>
      <c r="I15" s="177"/>
      <c r="J15" s="176"/>
      <c r="K15" s="177"/>
      <c r="L15" s="176"/>
      <c r="M15" s="177"/>
      <c r="N15" s="176"/>
      <c r="O15" s="177"/>
      <c r="P15" s="176"/>
      <c r="Q15" s="177"/>
      <c r="R15" s="176"/>
      <c r="S15" s="177"/>
      <c r="T15" s="176"/>
      <c r="U15" s="177"/>
      <c r="V15" s="176"/>
      <c r="W15" s="177"/>
      <c r="X15" s="176"/>
      <c r="Y15" s="177"/>
      <c r="Z15" s="176"/>
      <c r="AA15" s="177"/>
      <c r="AB15" s="176"/>
      <c r="AC15" s="177"/>
      <c r="AD15" s="176"/>
      <c r="AE15" s="177"/>
      <c r="AF15" s="176"/>
      <c r="AG15" s="177"/>
      <c r="AH15" s="176"/>
      <c r="AI15" s="177"/>
      <c r="AJ15" s="178">
        <v>60</v>
      </c>
      <c r="AK15" s="179">
        <v>40325</v>
      </c>
      <c r="AL15" s="178">
        <v>60</v>
      </c>
      <c r="AM15" s="179">
        <v>40325</v>
      </c>
      <c r="AN15" s="178">
        <v>60</v>
      </c>
      <c r="AO15" s="179">
        <v>40325</v>
      </c>
      <c r="AP15" s="178">
        <v>60</v>
      </c>
      <c r="AQ15" s="179">
        <v>40325</v>
      </c>
      <c r="AR15" s="178">
        <v>60</v>
      </c>
      <c r="AS15" s="179">
        <v>39886</v>
      </c>
      <c r="AU15" s="178">
        <v>60</v>
      </c>
      <c r="AV15" s="179">
        <v>39886</v>
      </c>
      <c r="AX15" s="178">
        <v>59</v>
      </c>
      <c r="AY15" s="179">
        <v>40127</v>
      </c>
      <c r="AZ15" s="388">
        <v>59</v>
      </c>
      <c r="BA15" s="384">
        <v>40127</v>
      </c>
      <c r="BB15" s="388">
        <v>59</v>
      </c>
      <c r="BC15" s="384">
        <v>40127</v>
      </c>
      <c r="BD15" s="388">
        <v>58</v>
      </c>
      <c r="BE15" s="384">
        <v>39931</v>
      </c>
      <c r="BF15" s="388">
        <v>59</v>
      </c>
      <c r="BG15" s="384">
        <v>40071</v>
      </c>
      <c r="BH15" s="388">
        <v>60</v>
      </c>
      <c r="BI15" s="384">
        <v>40231</v>
      </c>
      <c r="BJ15" s="397">
        <v>59</v>
      </c>
      <c r="BK15" s="398">
        <v>40116</v>
      </c>
      <c r="BL15" s="397">
        <v>59</v>
      </c>
      <c r="BM15" s="398">
        <v>40116</v>
      </c>
      <c r="BN15" s="397">
        <v>58</v>
      </c>
      <c r="BO15" s="398">
        <v>40042</v>
      </c>
      <c r="BP15" s="397">
        <v>62</v>
      </c>
      <c r="BQ15" s="398">
        <v>40544</v>
      </c>
      <c r="BR15" s="397">
        <v>62</v>
      </c>
      <c r="BS15" s="398">
        <v>40544</v>
      </c>
      <c r="BT15" s="397">
        <v>62</v>
      </c>
      <c r="BU15" s="398">
        <v>40544</v>
      </c>
      <c r="BV15" s="397">
        <v>64</v>
      </c>
      <c r="BW15" s="398">
        <v>41324</v>
      </c>
      <c r="BX15" s="397">
        <v>66</v>
      </c>
      <c r="BY15" s="398">
        <v>41731</v>
      </c>
      <c r="BZ15" s="397">
        <v>67</v>
      </c>
      <c r="CA15" s="398">
        <v>41981</v>
      </c>
      <c r="CB15" s="397">
        <v>67</v>
      </c>
      <c r="CC15" s="398">
        <v>41981</v>
      </c>
      <c r="CD15" s="397">
        <v>66</v>
      </c>
      <c r="CE15" s="398">
        <v>41838</v>
      </c>
      <c r="CF15" s="397">
        <v>65</v>
      </c>
      <c r="CG15" s="398">
        <v>42126</v>
      </c>
      <c r="CH15" s="397">
        <v>58</v>
      </c>
      <c r="CI15" s="398">
        <v>39196.519999999997</v>
      </c>
      <c r="CJ15" s="397">
        <v>55</v>
      </c>
      <c r="CK15" s="398">
        <v>37510.459999999992</v>
      </c>
      <c r="CL15" s="397">
        <v>54</v>
      </c>
      <c r="CM15" s="398">
        <v>37330.409999999989</v>
      </c>
      <c r="CN15" s="397">
        <v>55</v>
      </c>
      <c r="CO15" s="398">
        <v>38549</v>
      </c>
      <c r="CP15" s="397">
        <v>55</v>
      </c>
      <c r="CQ15" s="398">
        <v>38549</v>
      </c>
      <c r="CR15" s="397">
        <v>55</v>
      </c>
      <c r="CS15" s="398">
        <v>38549</v>
      </c>
    </row>
    <row r="16" spans="2:97">
      <c r="B16" s="405" t="s">
        <v>105</v>
      </c>
      <c r="C16" s="405" t="s">
        <v>105</v>
      </c>
      <c r="D16" s="176"/>
      <c r="E16" s="180"/>
      <c r="F16" s="176"/>
      <c r="G16" s="180"/>
      <c r="H16" s="176"/>
      <c r="I16" s="180"/>
      <c r="J16" s="176"/>
      <c r="K16" s="180"/>
      <c r="L16" s="176"/>
      <c r="M16" s="180"/>
      <c r="N16" s="176"/>
      <c r="O16" s="180"/>
      <c r="P16" s="176"/>
      <c r="Q16" s="180"/>
      <c r="R16" s="176"/>
      <c r="S16" s="180"/>
      <c r="T16" s="176"/>
      <c r="U16" s="180"/>
      <c r="V16" s="176"/>
      <c r="W16" s="180"/>
      <c r="X16" s="176"/>
      <c r="Y16" s="180"/>
      <c r="Z16" s="176"/>
      <c r="AA16" s="180"/>
      <c r="AB16" s="176"/>
      <c r="AC16" s="180"/>
      <c r="AD16" s="176"/>
      <c r="AE16" s="180"/>
      <c r="AF16" s="176"/>
      <c r="AG16" s="180"/>
      <c r="AH16" s="176"/>
      <c r="AI16" s="180"/>
      <c r="AJ16" s="178">
        <v>29</v>
      </c>
      <c r="AK16" s="181">
        <v>33421</v>
      </c>
      <c r="AL16" s="178">
        <v>29</v>
      </c>
      <c r="AM16" s="181">
        <v>33421</v>
      </c>
      <c r="AN16" s="178">
        <v>29</v>
      </c>
      <c r="AO16" s="181">
        <v>33452</v>
      </c>
      <c r="AP16" s="178">
        <v>29</v>
      </c>
      <c r="AQ16" s="181">
        <v>33452</v>
      </c>
      <c r="AR16" s="178">
        <v>29</v>
      </c>
      <c r="AS16" s="181">
        <v>33452</v>
      </c>
      <c r="AU16" s="178">
        <v>29</v>
      </c>
      <c r="AV16" s="181">
        <v>33452</v>
      </c>
      <c r="AX16" s="178">
        <v>29</v>
      </c>
      <c r="AY16" s="181">
        <v>33452</v>
      </c>
      <c r="AZ16" s="389">
        <v>30</v>
      </c>
      <c r="BA16" s="384">
        <v>35252</v>
      </c>
      <c r="BB16" s="389">
        <v>30</v>
      </c>
      <c r="BC16" s="384">
        <v>35252</v>
      </c>
      <c r="BD16" s="389">
        <v>30</v>
      </c>
      <c r="BE16" s="384">
        <v>35252</v>
      </c>
      <c r="BF16" s="389">
        <v>30</v>
      </c>
      <c r="BG16" s="384">
        <v>35252</v>
      </c>
      <c r="BH16" s="389">
        <v>30</v>
      </c>
      <c r="BI16" s="384">
        <v>35252</v>
      </c>
      <c r="BJ16" s="397">
        <v>30</v>
      </c>
      <c r="BK16" s="398">
        <v>35252</v>
      </c>
      <c r="BL16" s="397">
        <v>30</v>
      </c>
      <c r="BM16" s="398">
        <v>35252</v>
      </c>
      <c r="BN16" s="397">
        <v>30</v>
      </c>
      <c r="BO16" s="398">
        <v>35252</v>
      </c>
      <c r="BP16" s="397">
        <v>30</v>
      </c>
      <c r="BQ16" s="398">
        <v>35252</v>
      </c>
      <c r="BR16" s="397">
        <v>30</v>
      </c>
      <c r="BS16" s="398">
        <v>35252</v>
      </c>
      <c r="BT16" s="397">
        <v>30</v>
      </c>
      <c r="BU16" s="398">
        <v>35252</v>
      </c>
      <c r="BV16" s="397">
        <v>30</v>
      </c>
      <c r="BW16" s="398">
        <v>35308</v>
      </c>
      <c r="BX16" s="397">
        <v>30</v>
      </c>
      <c r="BY16" s="398">
        <v>35934</v>
      </c>
      <c r="BZ16" s="397">
        <v>30</v>
      </c>
      <c r="CA16" s="398">
        <v>35934</v>
      </c>
      <c r="CB16" s="397">
        <v>30</v>
      </c>
      <c r="CC16" s="398">
        <v>35934</v>
      </c>
      <c r="CD16" s="397">
        <v>30</v>
      </c>
      <c r="CE16" s="398">
        <v>35934</v>
      </c>
      <c r="CF16" s="397">
        <v>31</v>
      </c>
      <c r="CG16" s="398">
        <v>36763</v>
      </c>
      <c r="CH16" s="397">
        <v>31</v>
      </c>
      <c r="CI16" s="398">
        <v>36067.479999999996</v>
      </c>
      <c r="CJ16" s="397">
        <v>31</v>
      </c>
      <c r="CK16" s="398">
        <v>35350.12999999999</v>
      </c>
      <c r="CL16" s="397">
        <v>31</v>
      </c>
      <c r="CM16" s="398">
        <v>35350.12999999999</v>
      </c>
      <c r="CN16" s="397">
        <v>31</v>
      </c>
      <c r="CO16" s="398">
        <v>35350.12999999999</v>
      </c>
      <c r="CP16" s="397">
        <v>31</v>
      </c>
      <c r="CQ16" s="398">
        <v>35350</v>
      </c>
      <c r="CR16" s="397">
        <v>31</v>
      </c>
      <c r="CS16" s="398">
        <v>35350</v>
      </c>
    </row>
    <row r="17" spans="2:97">
      <c r="B17" s="405" t="s">
        <v>106</v>
      </c>
      <c r="C17" s="405" t="s">
        <v>106</v>
      </c>
      <c r="D17" s="176"/>
      <c r="E17" s="180"/>
      <c r="F17" s="176"/>
      <c r="G17" s="180"/>
      <c r="H17" s="176"/>
      <c r="I17" s="180"/>
      <c r="J17" s="176"/>
      <c r="K17" s="180"/>
      <c r="L17" s="176"/>
      <c r="M17" s="180"/>
      <c r="N17" s="176"/>
      <c r="O17" s="180"/>
      <c r="P17" s="176"/>
      <c r="Q17" s="180"/>
      <c r="R17" s="176"/>
      <c r="S17" s="180"/>
      <c r="T17" s="176"/>
      <c r="U17" s="180"/>
      <c r="V17" s="176"/>
      <c r="W17" s="180"/>
      <c r="X17" s="176"/>
      <c r="Y17" s="180"/>
      <c r="Z17" s="176"/>
      <c r="AA17" s="180"/>
      <c r="AB17" s="176"/>
      <c r="AC17" s="180"/>
      <c r="AD17" s="176"/>
      <c r="AE17" s="180"/>
      <c r="AF17" s="176"/>
      <c r="AG17" s="180"/>
      <c r="AH17" s="176"/>
      <c r="AI17" s="180"/>
      <c r="AJ17" s="178">
        <v>2</v>
      </c>
      <c r="AK17" s="181">
        <v>16411</v>
      </c>
      <c r="AL17" s="178">
        <v>2</v>
      </c>
      <c r="AM17" s="181">
        <v>16411</v>
      </c>
      <c r="AN17" s="178">
        <v>2</v>
      </c>
      <c r="AO17" s="181">
        <v>16411</v>
      </c>
      <c r="AP17" s="178">
        <v>2</v>
      </c>
      <c r="AQ17" s="181">
        <v>16411</v>
      </c>
      <c r="AR17" s="178">
        <v>2</v>
      </c>
      <c r="AS17" s="181">
        <v>16411</v>
      </c>
      <c r="AU17" s="178">
        <v>2</v>
      </c>
      <c r="AV17" s="181">
        <v>16411</v>
      </c>
      <c r="AX17" s="178">
        <v>2</v>
      </c>
      <c r="AY17" s="181">
        <v>16411</v>
      </c>
      <c r="AZ17" s="389">
        <v>2</v>
      </c>
      <c r="BA17" s="384">
        <v>16411</v>
      </c>
      <c r="BB17" s="389">
        <v>2</v>
      </c>
      <c r="BC17" s="384">
        <v>16411</v>
      </c>
      <c r="BD17" s="389">
        <v>2</v>
      </c>
      <c r="BE17" s="384">
        <v>16411</v>
      </c>
      <c r="BF17" s="389">
        <v>2</v>
      </c>
      <c r="BG17" s="384">
        <v>16411</v>
      </c>
      <c r="BH17" s="389">
        <v>2</v>
      </c>
      <c r="BI17" s="384">
        <v>16411</v>
      </c>
      <c r="BJ17" s="397">
        <v>2</v>
      </c>
      <c r="BK17" s="398">
        <v>16411</v>
      </c>
      <c r="BL17" s="397">
        <v>2</v>
      </c>
      <c r="BM17" s="398">
        <v>16411</v>
      </c>
      <c r="BN17" s="397">
        <v>2</v>
      </c>
      <c r="BO17" s="398">
        <v>16411</v>
      </c>
      <c r="BP17" s="397">
        <v>2</v>
      </c>
      <c r="BQ17" s="398">
        <v>16411</v>
      </c>
      <c r="BR17" s="397">
        <v>2</v>
      </c>
      <c r="BS17" s="398">
        <v>16411</v>
      </c>
      <c r="BT17" s="397">
        <v>2</v>
      </c>
      <c r="BU17" s="398">
        <v>16411</v>
      </c>
      <c r="BV17" s="397">
        <v>2</v>
      </c>
      <c r="BW17" s="398">
        <v>16411</v>
      </c>
      <c r="BX17" s="397">
        <v>2</v>
      </c>
      <c r="BY17" s="398">
        <v>16411</v>
      </c>
      <c r="BZ17" s="397">
        <v>2</v>
      </c>
      <c r="CA17" s="398">
        <v>16411</v>
      </c>
      <c r="CB17" s="397">
        <v>2</v>
      </c>
      <c r="CC17" s="398">
        <v>16411</v>
      </c>
      <c r="CD17" s="397">
        <v>2</v>
      </c>
      <c r="CE17" s="398">
        <v>16411</v>
      </c>
      <c r="CF17" s="397">
        <v>2</v>
      </c>
      <c r="CG17" s="398">
        <v>16411</v>
      </c>
      <c r="CH17" s="397">
        <v>2</v>
      </c>
      <c r="CI17" s="398">
        <v>15986.26</v>
      </c>
      <c r="CJ17" s="397">
        <v>2</v>
      </c>
      <c r="CK17" s="398">
        <v>15240.407999999999</v>
      </c>
      <c r="CL17" s="397">
        <v>2</v>
      </c>
      <c r="CM17" s="398">
        <v>15240.407999999999</v>
      </c>
      <c r="CN17" s="397">
        <v>2</v>
      </c>
      <c r="CO17" s="398">
        <v>15240.407999999999</v>
      </c>
      <c r="CP17" s="397">
        <v>2</v>
      </c>
      <c r="CQ17" s="398">
        <v>15240</v>
      </c>
      <c r="CR17" s="397">
        <v>2</v>
      </c>
      <c r="CS17" s="398">
        <v>15240</v>
      </c>
    </row>
    <row r="18" spans="2:97">
      <c r="B18" s="405" t="s">
        <v>793</v>
      </c>
      <c r="C18" s="405"/>
      <c r="D18" s="176"/>
      <c r="E18" s="425"/>
      <c r="F18" s="176"/>
      <c r="G18" s="425"/>
      <c r="H18" s="176"/>
      <c r="I18" s="425"/>
      <c r="J18" s="176"/>
      <c r="K18" s="425"/>
      <c r="L18" s="176"/>
      <c r="M18" s="425"/>
      <c r="N18" s="176"/>
      <c r="O18" s="425"/>
      <c r="P18" s="176"/>
      <c r="Q18" s="425"/>
      <c r="R18" s="176"/>
      <c r="S18" s="425"/>
      <c r="T18" s="176"/>
      <c r="U18" s="425"/>
      <c r="V18" s="176"/>
      <c r="W18" s="425"/>
      <c r="X18" s="176"/>
      <c r="Y18" s="425"/>
      <c r="Z18" s="176"/>
      <c r="AA18" s="425"/>
      <c r="AB18" s="176"/>
      <c r="AC18" s="425"/>
      <c r="AD18" s="176"/>
      <c r="AE18" s="425"/>
      <c r="AF18" s="176"/>
      <c r="AG18" s="425"/>
      <c r="AH18" s="176"/>
      <c r="AI18" s="425"/>
      <c r="AJ18" s="178"/>
      <c r="AK18" s="181"/>
      <c r="AL18" s="178"/>
      <c r="AM18" s="181"/>
      <c r="AN18" s="178"/>
      <c r="AO18" s="181"/>
      <c r="AP18" s="178"/>
      <c r="AQ18" s="181"/>
      <c r="AR18" s="178"/>
      <c r="AS18" s="181"/>
      <c r="AU18" s="178"/>
      <c r="AV18" s="181"/>
      <c r="AX18" s="178"/>
      <c r="AY18" s="181"/>
      <c r="AZ18" s="389"/>
      <c r="BA18" s="384"/>
      <c r="BB18" s="389"/>
      <c r="BC18" s="384"/>
      <c r="BD18" s="389"/>
      <c r="BE18" s="384"/>
      <c r="BF18" s="389"/>
      <c r="BG18" s="384"/>
      <c r="BH18" s="389"/>
      <c r="BI18" s="384"/>
      <c r="BJ18" s="397"/>
      <c r="BK18" s="398"/>
      <c r="BL18" s="397"/>
      <c r="BM18" s="398"/>
      <c r="BN18" s="397"/>
      <c r="BO18" s="398"/>
      <c r="BP18" s="397"/>
      <c r="BQ18" s="398"/>
      <c r="BR18" s="397"/>
      <c r="BS18" s="398"/>
      <c r="BT18" s="397"/>
      <c r="BU18" s="398"/>
      <c r="BV18" s="397"/>
      <c r="BW18" s="398"/>
      <c r="BX18" s="397"/>
      <c r="BY18" s="398"/>
      <c r="BZ18" s="397"/>
      <c r="CA18" s="398"/>
      <c r="CB18" s="397">
        <v>1</v>
      </c>
      <c r="CC18" s="398">
        <v>330</v>
      </c>
      <c r="CD18" s="397">
        <v>1</v>
      </c>
      <c r="CE18" s="398">
        <v>330</v>
      </c>
      <c r="CF18" s="397">
        <v>1</v>
      </c>
      <c r="CG18" s="398">
        <v>330</v>
      </c>
      <c r="CH18" s="397">
        <v>1</v>
      </c>
      <c r="CI18" s="398">
        <v>352.14</v>
      </c>
      <c r="CJ18" s="397">
        <v>1</v>
      </c>
      <c r="CK18" s="398">
        <v>303.60000000000002</v>
      </c>
      <c r="CL18" s="397">
        <v>1</v>
      </c>
      <c r="CM18" s="398">
        <v>303.60000000000002</v>
      </c>
      <c r="CN18" s="397">
        <v>1</v>
      </c>
      <c r="CO18" s="398">
        <v>303.60000000000002</v>
      </c>
      <c r="CP18" s="397">
        <v>1</v>
      </c>
      <c r="CQ18" s="398">
        <v>303.60000000000002</v>
      </c>
      <c r="CR18" s="397">
        <v>1</v>
      </c>
      <c r="CS18" s="398">
        <v>303.60000000000002</v>
      </c>
    </row>
    <row r="19" spans="2:97">
      <c r="B19" s="404" t="s">
        <v>107</v>
      </c>
      <c r="C19" s="404" t="s">
        <v>760</v>
      </c>
      <c r="D19" s="409">
        <f>SUM(D15:D17)</f>
        <v>0</v>
      </c>
      <c r="E19" s="409">
        <f t="shared" ref="E19" si="38">SUM(E15:E17)</f>
        <v>0</v>
      </c>
      <c r="F19" s="409">
        <f t="shared" ref="F19" si="39">SUM(F15:F17)</f>
        <v>0</v>
      </c>
      <c r="G19" s="409">
        <f t="shared" ref="G19" si="40">SUM(G15:G17)</f>
        <v>0</v>
      </c>
      <c r="H19" s="409">
        <f t="shared" ref="H19" si="41">SUM(H15:H17)</f>
        <v>0</v>
      </c>
      <c r="I19" s="409">
        <f t="shared" ref="I19" si="42">SUM(I15:I17)</f>
        <v>0</v>
      </c>
      <c r="J19" s="409">
        <f t="shared" ref="J19" si="43">SUM(J15:J17)</f>
        <v>0</v>
      </c>
      <c r="K19" s="409">
        <f t="shared" ref="K19" si="44">SUM(K15:K17)</f>
        <v>0</v>
      </c>
      <c r="L19" s="409">
        <f>SUM(L15:L17)</f>
        <v>0</v>
      </c>
      <c r="M19" s="409">
        <f t="shared" ref="M19" si="45">SUM(M15:M17)</f>
        <v>0</v>
      </c>
      <c r="N19" s="409">
        <f t="shared" ref="N19" si="46">SUM(N15:N17)</f>
        <v>0</v>
      </c>
      <c r="O19" s="409">
        <f t="shared" ref="O19" si="47">SUM(O15:O17)</f>
        <v>0</v>
      </c>
      <c r="P19" s="409">
        <f t="shared" ref="P19" si="48">SUM(P15:P17)</f>
        <v>0</v>
      </c>
      <c r="Q19" s="409">
        <f t="shared" ref="Q19" si="49">SUM(Q15:Q17)</f>
        <v>0</v>
      </c>
      <c r="R19" s="409">
        <f t="shared" ref="R19" si="50">SUM(R15:R17)</f>
        <v>0</v>
      </c>
      <c r="S19" s="409">
        <f t="shared" ref="S19" si="51">SUM(S15:S17)</f>
        <v>0</v>
      </c>
      <c r="T19" s="409">
        <f>SUM(T15:T17)</f>
        <v>0</v>
      </c>
      <c r="U19" s="409">
        <f t="shared" ref="U19" si="52">SUM(U15:U17)</f>
        <v>0</v>
      </c>
      <c r="V19" s="409">
        <f t="shared" ref="V19" si="53">SUM(V15:V17)</f>
        <v>0</v>
      </c>
      <c r="W19" s="409">
        <f t="shared" ref="W19" si="54">SUM(W15:W17)</f>
        <v>0</v>
      </c>
      <c r="X19" s="409">
        <f t="shared" ref="X19" si="55">SUM(X15:X17)</f>
        <v>0</v>
      </c>
      <c r="Y19" s="409">
        <f t="shared" ref="Y19" si="56">SUM(Y15:Y17)</f>
        <v>0</v>
      </c>
      <c r="Z19" s="409">
        <f t="shared" ref="Z19" si="57">SUM(Z15:Z17)</f>
        <v>0</v>
      </c>
      <c r="AA19" s="409">
        <f t="shared" ref="AA19" si="58">SUM(AA15:AA17)</f>
        <v>0</v>
      </c>
      <c r="AB19" s="409">
        <f>SUM(AB15:AB17)</f>
        <v>0</v>
      </c>
      <c r="AC19" s="409">
        <f t="shared" ref="AC19:AI19" si="59">SUM(AC15:AC17)</f>
        <v>0</v>
      </c>
      <c r="AD19" s="409">
        <f t="shared" si="59"/>
        <v>0</v>
      </c>
      <c r="AE19" s="409">
        <f t="shared" si="59"/>
        <v>0</v>
      </c>
      <c r="AF19" s="409">
        <f t="shared" si="59"/>
        <v>0</v>
      </c>
      <c r="AG19" s="409">
        <f t="shared" si="59"/>
        <v>0</v>
      </c>
      <c r="AH19" s="409">
        <f t="shared" si="59"/>
        <v>0</v>
      </c>
      <c r="AI19" s="409">
        <f t="shared" si="59"/>
        <v>0</v>
      </c>
      <c r="AJ19" s="410">
        <f>SUM(AJ15:AJ17)</f>
        <v>91</v>
      </c>
      <c r="AK19" s="411">
        <f>SUM(AK15:AK17)</f>
        <v>90157</v>
      </c>
      <c r="AL19" s="410">
        <v>91</v>
      </c>
      <c r="AM19" s="411">
        <v>90157</v>
      </c>
      <c r="AN19" s="410">
        <v>91</v>
      </c>
      <c r="AO19" s="411">
        <v>90188</v>
      </c>
      <c r="AP19" s="410">
        <v>91</v>
      </c>
      <c r="AQ19" s="411">
        <v>90188</v>
      </c>
      <c r="AR19" s="410">
        <v>91</v>
      </c>
      <c r="AS19" s="411">
        <v>89749</v>
      </c>
      <c r="AU19" s="410">
        <v>91</v>
      </c>
      <c r="AV19" s="411">
        <v>89749</v>
      </c>
      <c r="AX19" s="410">
        <v>90</v>
      </c>
      <c r="AY19" s="411">
        <v>89990</v>
      </c>
      <c r="AZ19" s="412">
        <v>91</v>
      </c>
      <c r="BA19" s="413">
        <v>91790</v>
      </c>
      <c r="BB19" s="412">
        <v>91</v>
      </c>
      <c r="BC19" s="413">
        <v>91790</v>
      </c>
      <c r="BD19" s="412">
        <v>90</v>
      </c>
      <c r="BE19" s="413">
        <v>91594</v>
      </c>
      <c r="BF19" s="412">
        <v>91</v>
      </c>
      <c r="BG19" s="413">
        <v>91734</v>
      </c>
      <c r="BH19" s="412">
        <v>92</v>
      </c>
      <c r="BI19" s="413">
        <v>91894</v>
      </c>
      <c r="BJ19" s="399">
        <f t="shared" ref="BJ19:BO19" si="60">SUM(BJ15:BJ17)</f>
        <v>91</v>
      </c>
      <c r="BK19" s="400">
        <f t="shared" si="60"/>
        <v>91779</v>
      </c>
      <c r="BL19" s="399">
        <f t="shared" si="60"/>
        <v>91</v>
      </c>
      <c r="BM19" s="400">
        <f t="shared" si="60"/>
        <v>91779</v>
      </c>
      <c r="BN19" s="399">
        <f t="shared" si="60"/>
        <v>90</v>
      </c>
      <c r="BO19" s="400">
        <f t="shared" si="60"/>
        <v>91705</v>
      </c>
      <c r="BP19" s="399">
        <f t="shared" ref="BP19:BQ19" si="61">SUM(BP15:BP17)</f>
        <v>94</v>
      </c>
      <c r="BQ19" s="400">
        <f t="shared" si="61"/>
        <v>92207</v>
      </c>
      <c r="BR19" s="399">
        <f t="shared" ref="BR19:BS19" si="62">SUM(BR15:BR17)</f>
        <v>94</v>
      </c>
      <c r="BS19" s="400">
        <f t="shared" si="62"/>
        <v>92207</v>
      </c>
      <c r="BT19" s="399">
        <f t="shared" ref="BT19:BU19" si="63">SUM(BT15:BT17)</f>
        <v>94</v>
      </c>
      <c r="BU19" s="400">
        <f t="shared" si="63"/>
        <v>92207</v>
      </c>
      <c r="BV19" s="399">
        <f t="shared" ref="BV19:BW19" si="64">SUM(BV15:BV17)</f>
        <v>96</v>
      </c>
      <c r="BW19" s="400">
        <f t="shared" si="64"/>
        <v>93043</v>
      </c>
      <c r="BX19" s="399">
        <f t="shared" ref="BX19:BY19" si="65">SUM(BX15:BX17)</f>
        <v>98</v>
      </c>
      <c r="BY19" s="400">
        <f t="shared" si="65"/>
        <v>94076</v>
      </c>
      <c r="BZ19" s="399">
        <f t="shared" ref="BZ19:CA19" si="66">SUM(BZ15:BZ17)</f>
        <v>99</v>
      </c>
      <c r="CA19" s="400">
        <f t="shared" si="66"/>
        <v>94326</v>
      </c>
      <c r="CB19" s="399">
        <f t="shared" ref="CB19:CG19" si="67">SUM(CB15:CB18)</f>
        <v>100</v>
      </c>
      <c r="CC19" s="400">
        <f t="shared" si="67"/>
        <v>94656</v>
      </c>
      <c r="CD19" s="399">
        <f t="shared" si="67"/>
        <v>99</v>
      </c>
      <c r="CE19" s="400">
        <f t="shared" si="67"/>
        <v>94513</v>
      </c>
      <c r="CF19" s="399">
        <f t="shared" si="67"/>
        <v>99</v>
      </c>
      <c r="CG19" s="400">
        <f t="shared" si="67"/>
        <v>95630</v>
      </c>
      <c r="CH19" s="399">
        <f t="shared" ref="CH19:CI19" si="68">SUM(CH15:CH18)</f>
        <v>92</v>
      </c>
      <c r="CI19" s="400">
        <f t="shared" si="68"/>
        <v>91602.4</v>
      </c>
      <c r="CJ19" s="399">
        <f t="shared" ref="CJ19:CK19" si="69">SUM(CJ15:CJ18)</f>
        <v>89</v>
      </c>
      <c r="CK19" s="400">
        <f t="shared" si="69"/>
        <v>88404.597999999984</v>
      </c>
      <c r="CL19" s="399">
        <f t="shared" ref="CL19:CM19" si="70">SUM(CL15:CL18)</f>
        <v>88</v>
      </c>
      <c r="CM19" s="400">
        <f t="shared" si="70"/>
        <v>88224.547999999981</v>
      </c>
      <c r="CN19" s="399">
        <f t="shared" ref="CN19:CO19" si="71">SUM(CN15:CN18)</f>
        <v>89</v>
      </c>
      <c r="CO19" s="400">
        <f t="shared" si="71"/>
        <v>89443.137999999992</v>
      </c>
      <c r="CP19" s="399">
        <f t="shared" ref="CP19:CS19" si="72">SUM(CP15:CP18)</f>
        <v>89</v>
      </c>
      <c r="CQ19" s="400">
        <f t="shared" si="72"/>
        <v>89442.6</v>
      </c>
      <c r="CR19" s="399">
        <f t="shared" si="72"/>
        <v>89</v>
      </c>
      <c r="CS19" s="400">
        <f t="shared" si="72"/>
        <v>89442.6</v>
      </c>
    </row>
    <row r="20" spans="2:97">
      <c r="B20" s="417"/>
      <c r="C20" s="417"/>
      <c r="D20" s="414"/>
      <c r="E20" s="414"/>
      <c r="F20" s="414"/>
      <c r="G20" s="414"/>
      <c r="H20" s="414"/>
      <c r="I20" s="414"/>
      <c r="J20" s="414"/>
      <c r="K20" s="414"/>
      <c r="L20" s="414"/>
      <c r="M20" s="414"/>
      <c r="N20" s="414"/>
      <c r="O20" s="414"/>
      <c r="P20" s="414"/>
      <c r="Q20" s="414"/>
      <c r="R20" s="414"/>
      <c r="S20" s="414"/>
      <c r="T20" s="414"/>
      <c r="U20" s="414"/>
      <c r="V20" s="414"/>
      <c r="W20" s="414"/>
      <c r="X20" s="414"/>
      <c r="Y20" s="414"/>
      <c r="Z20" s="414"/>
      <c r="AA20" s="414"/>
      <c r="AB20" s="414"/>
      <c r="AC20" s="414"/>
      <c r="AD20" s="414"/>
      <c r="AE20" s="414"/>
      <c r="AF20" s="414"/>
      <c r="AG20" s="414"/>
      <c r="AH20" s="414"/>
      <c r="AI20" s="414"/>
      <c r="AJ20" s="415"/>
      <c r="AK20" s="416"/>
      <c r="AL20" s="415"/>
      <c r="AM20" s="416"/>
      <c r="AN20" s="415"/>
      <c r="AO20" s="416"/>
      <c r="AP20" s="415"/>
      <c r="AQ20" s="416"/>
      <c r="AR20" s="415"/>
      <c r="AS20" s="416"/>
      <c r="AU20" s="415"/>
      <c r="AV20" s="416"/>
      <c r="AX20" s="415"/>
      <c r="AY20" s="416"/>
      <c r="AZ20" s="418"/>
      <c r="BA20" s="419"/>
      <c r="BB20" s="418"/>
      <c r="BC20" s="419"/>
      <c r="BD20" s="418"/>
      <c r="BE20" s="419"/>
      <c r="BF20" s="418"/>
      <c r="BG20" s="419"/>
      <c r="BH20" s="418"/>
      <c r="BI20" s="419"/>
      <c r="BJ20" s="420"/>
      <c r="BK20" s="421"/>
      <c r="BL20" s="420"/>
      <c r="BM20" s="421"/>
      <c r="BN20" s="420"/>
      <c r="BO20" s="421"/>
      <c r="BP20" s="420"/>
      <c r="BQ20" s="421"/>
      <c r="BR20" s="420"/>
      <c r="BS20" s="421"/>
      <c r="BT20" s="420"/>
      <c r="BU20" s="421"/>
      <c r="BV20" s="420"/>
      <c r="BW20" s="421"/>
      <c r="BX20" s="420"/>
      <c r="BY20" s="421"/>
      <c r="BZ20" s="420"/>
      <c r="CA20" s="421"/>
      <c r="CB20" s="420"/>
      <c r="CC20" s="421"/>
      <c r="CD20" s="420"/>
      <c r="CE20" s="421"/>
      <c r="CF20" s="420"/>
      <c r="CG20" s="421"/>
      <c r="CH20" s="420"/>
      <c r="CI20" s="421"/>
      <c r="CJ20" s="420"/>
      <c r="CK20" s="421"/>
      <c r="CL20" s="420"/>
      <c r="CM20" s="421"/>
      <c r="CN20" s="420"/>
      <c r="CO20" s="421"/>
      <c r="CP20" s="420"/>
      <c r="CQ20" s="421"/>
      <c r="CR20" s="420"/>
      <c r="CS20" s="421"/>
    </row>
    <row r="21" spans="2:97">
      <c r="B21" s="403" t="s">
        <v>118</v>
      </c>
      <c r="C21" s="403" t="s">
        <v>118</v>
      </c>
      <c r="D21" s="185"/>
      <c r="E21" s="186"/>
      <c r="F21" s="185"/>
      <c r="G21" s="186"/>
      <c r="H21" s="185"/>
      <c r="I21" s="186"/>
      <c r="J21" s="185"/>
      <c r="K21" s="186"/>
      <c r="L21" s="185"/>
      <c r="M21" s="186"/>
      <c r="N21" s="185"/>
      <c r="O21" s="186"/>
      <c r="P21" s="185"/>
      <c r="Q21" s="186"/>
      <c r="R21" s="185"/>
      <c r="S21" s="186"/>
      <c r="T21" s="185"/>
      <c r="U21" s="186"/>
      <c r="V21" s="185"/>
      <c r="W21" s="186"/>
      <c r="X21" s="185"/>
      <c r="Y21" s="186"/>
      <c r="Z21" s="185"/>
      <c r="AA21" s="186"/>
      <c r="AB21" s="185"/>
      <c r="AC21" s="186"/>
      <c r="AD21" s="185"/>
      <c r="AE21" s="186"/>
      <c r="AF21" s="185"/>
      <c r="AG21" s="186"/>
      <c r="AH21" s="185"/>
      <c r="AI21" s="186"/>
      <c r="AJ21" s="172"/>
      <c r="AK21" s="173"/>
      <c r="AL21" s="172"/>
      <c r="AM21" s="173"/>
      <c r="AN21" s="172"/>
      <c r="AO21" s="173"/>
      <c r="AP21" s="172"/>
      <c r="AQ21" s="173"/>
      <c r="AR21" s="172"/>
      <c r="AS21" s="173"/>
      <c r="AU21" s="172"/>
      <c r="AV21" s="173"/>
      <c r="AX21" s="386"/>
      <c r="AY21" s="387"/>
      <c r="AZ21" s="386"/>
      <c r="BA21" s="387"/>
      <c r="BB21" s="386"/>
      <c r="BC21" s="387"/>
      <c r="BD21" s="386"/>
      <c r="BE21" s="387"/>
      <c r="BF21" s="386"/>
      <c r="BG21" s="387"/>
      <c r="BH21" s="386"/>
      <c r="BI21" s="387"/>
      <c r="BJ21" s="395"/>
      <c r="BK21" s="396"/>
      <c r="BL21" s="395"/>
      <c r="BM21" s="396"/>
      <c r="BN21" s="395"/>
      <c r="BO21" s="396"/>
      <c r="BP21" s="395"/>
      <c r="BQ21" s="396"/>
      <c r="BR21" s="395"/>
      <c r="BS21" s="396"/>
      <c r="BT21" s="395"/>
      <c r="BU21" s="396"/>
      <c r="BV21" s="395"/>
      <c r="BW21" s="396"/>
      <c r="BX21" s="395"/>
      <c r="BY21" s="396"/>
      <c r="BZ21" s="395"/>
      <c r="CA21" s="396"/>
      <c r="CB21" s="395"/>
      <c r="CC21" s="396"/>
      <c r="CD21" s="395"/>
      <c r="CE21" s="396"/>
      <c r="CF21" s="395"/>
      <c r="CG21" s="396"/>
      <c r="CH21" s="395"/>
      <c r="CI21" s="396"/>
      <c r="CJ21" s="395"/>
      <c r="CK21" s="396"/>
      <c r="CL21" s="395"/>
      <c r="CM21" s="396"/>
      <c r="CN21" s="395"/>
      <c r="CO21" s="396"/>
      <c r="CP21" s="395"/>
      <c r="CQ21" s="396"/>
      <c r="CR21" s="395"/>
      <c r="CS21" s="396"/>
    </row>
    <row r="22" spans="2:97">
      <c r="B22" s="405" t="s">
        <v>119</v>
      </c>
      <c r="C22" s="405" t="s">
        <v>119</v>
      </c>
      <c r="D22" s="176"/>
      <c r="E22" s="177"/>
      <c r="F22" s="176"/>
      <c r="G22" s="177"/>
      <c r="H22" s="176"/>
      <c r="I22" s="177"/>
      <c r="J22" s="176"/>
      <c r="K22" s="177"/>
      <c r="L22" s="176"/>
      <c r="M22" s="177"/>
      <c r="N22" s="176"/>
      <c r="O22" s="177"/>
      <c r="P22" s="176"/>
      <c r="Q22" s="177"/>
      <c r="R22" s="176"/>
      <c r="S22" s="177"/>
      <c r="T22" s="176"/>
      <c r="U22" s="177"/>
      <c r="V22" s="176"/>
      <c r="W22" s="177"/>
      <c r="X22" s="176"/>
      <c r="Y22" s="177"/>
      <c r="Z22" s="176"/>
      <c r="AA22" s="177"/>
      <c r="AB22" s="176"/>
      <c r="AC22" s="177"/>
      <c r="AD22" s="176"/>
      <c r="AE22" s="177"/>
      <c r="AF22" s="176"/>
      <c r="AG22" s="177"/>
      <c r="AH22" s="176"/>
      <c r="AI22" s="177"/>
      <c r="AJ22" s="178">
        <v>15</v>
      </c>
      <c r="AK22" s="179">
        <v>103967</v>
      </c>
      <c r="AL22" s="178">
        <v>15</v>
      </c>
      <c r="AM22" s="179">
        <v>103967</v>
      </c>
      <c r="AN22" s="178">
        <v>15</v>
      </c>
      <c r="AO22" s="179">
        <v>103967</v>
      </c>
      <c r="AP22" s="178">
        <v>15</v>
      </c>
      <c r="AQ22" s="179">
        <v>103967</v>
      </c>
      <c r="AR22" s="178">
        <v>15</v>
      </c>
      <c r="AS22" s="179">
        <v>103967</v>
      </c>
      <c r="AU22" s="178">
        <v>15</v>
      </c>
      <c r="AV22" s="179">
        <v>103967</v>
      </c>
      <c r="AX22" s="178">
        <v>15</v>
      </c>
      <c r="AY22" s="179">
        <v>103967</v>
      </c>
      <c r="AZ22" s="388">
        <v>15</v>
      </c>
      <c r="BA22" s="384">
        <v>103967</v>
      </c>
      <c r="BB22" s="388">
        <v>15</v>
      </c>
      <c r="BC22" s="384">
        <v>103967</v>
      </c>
      <c r="BD22" s="388">
        <v>15</v>
      </c>
      <c r="BE22" s="384">
        <v>101807</v>
      </c>
      <c r="BF22" s="388">
        <v>15</v>
      </c>
      <c r="BG22" s="384">
        <v>101807</v>
      </c>
      <c r="BH22" s="388">
        <v>15</v>
      </c>
      <c r="BI22" s="384">
        <v>101807</v>
      </c>
      <c r="BJ22" s="397">
        <v>15</v>
      </c>
      <c r="BK22" s="398">
        <v>101807</v>
      </c>
      <c r="BL22" s="397">
        <v>15</v>
      </c>
      <c r="BM22" s="398">
        <v>101807</v>
      </c>
      <c r="BN22" s="397">
        <v>14</v>
      </c>
      <c r="BO22" s="398">
        <v>99507</v>
      </c>
      <c r="BP22" s="397">
        <v>14</v>
      </c>
      <c r="BQ22" s="398">
        <v>92437</v>
      </c>
      <c r="BR22" s="397">
        <v>14</v>
      </c>
      <c r="BS22" s="398">
        <v>90540</v>
      </c>
      <c r="BT22" s="397">
        <v>15</v>
      </c>
      <c r="BU22" s="398">
        <v>93719</v>
      </c>
      <c r="BV22" s="397">
        <v>15</v>
      </c>
      <c r="BW22" s="398">
        <v>92104</v>
      </c>
      <c r="BX22" s="397">
        <v>15</v>
      </c>
      <c r="BY22" s="398">
        <v>92104</v>
      </c>
      <c r="BZ22" s="397">
        <v>15</v>
      </c>
      <c r="CA22" s="398">
        <v>89615</v>
      </c>
      <c r="CB22" s="397">
        <v>15</v>
      </c>
      <c r="CC22" s="398">
        <v>88082</v>
      </c>
      <c r="CD22" s="397">
        <v>15</v>
      </c>
      <c r="CE22" s="398">
        <v>88082</v>
      </c>
      <c r="CF22" s="397">
        <v>15</v>
      </c>
      <c r="CG22" s="398">
        <v>88082</v>
      </c>
      <c r="CH22" s="397">
        <v>15</v>
      </c>
      <c r="CI22" s="398">
        <v>81842</v>
      </c>
      <c r="CJ22" s="397">
        <v>15</v>
      </c>
      <c r="CK22" s="398">
        <v>81842</v>
      </c>
      <c r="CL22" s="397">
        <v>15</v>
      </c>
      <c r="CM22" s="398">
        <v>70081</v>
      </c>
      <c r="CN22" s="397">
        <v>15</v>
      </c>
      <c r="CO22" s="398">
        <v>82064</v>
      </c>
      <c r="CP22" s="397">
        <v>14</v>
      </c>
      <c r="CQ22" s="398">
        <v>80735</v>
      </c>
      <c r="CR22" s="397">
        <v>0</v>
      </c>
      <c r="CS22" s="398">
        <v>0</v>
      </c>
    </row>
    <row r="23" spans="2:97" hidden="1">
      <c r="B23" s="405" t="s">
        <v>120</v>
      </c>
      <c r="C23" s="405" t="s">
        <v>120</v>
      </c>
      <c r="D23" s="176"/>
      <c r="E23" s="180"/>
      <c r="F23" s="176"/>
      <c r="G23" s="180"/>
      <c r="H23" s="176"/>
      <c r="I23" s="180"/>
      <c r="J23" s="176"/>
      <c r="K23" s="180"/>
      <c r="L23" s="176"/>
      <c r="M23" s="180"/>
      <c r="N23" s="176"/>
      <c r="O23" s="180"/>
      <c r="P23" s="176"/>
      <c r="Q23" s="180"/>
      <c r="R23" s="176"/>
      <c r="S23" s="180"/>
      <c r="T23" s="176"/>
      <c r="U23" s="180"/>
      <c r="V23" s="176"/>
      <c r="W23" s="180"/>
      <c r="X23" s="176"/>
      <c r="Y23" s="180"/>
      <c r="Z23" s="176"/>
      <c r="AA23" s="180"/>
      <c r="AB23" s="176"/>
      <c r="AC23" s="180"/>
      <c r="AD23" s="176"/>
      <c r="AE23" s="180"/>
      <c r="AF23" s="176"/>
      <c r="AG23" s="180"/>
      <c r="AH23" s="176"/>
      <c r="AI23" s="180"/>
      <c r="AJ23" s="178">
        <v>11</v>
      </c>
      <c r="AK23" s="181">
        <v>1899</v>
      </c>
      <c r="AL23" s="178">
        <v>9</v>
      </c>
      <c r="AM23" s="181">
        <v>1611</v>
      </c>
      <c r="AN23" s="178">
        <v>10</v>
      </c>
      <c r="AO23" s="181">
        <v>1981</v>
      </c>
      <c r="AP23" s="178">
        <v>10</v>
      </c>
      <c r="AQ23" s="181">
        <v>1796</v>
      </c>
      <c r="AR23" s="178">
        <v>10</v>
      </c>
      <c r="AS23" s="181">
        <v>1796</v>
      </c>
      <c r="AU23" s="178">
        <v>10</v>
      </c>
      <c r="AV23" s="181">
        <v>1796</v>
      </c>
      <c r="AX23" s="178">
        <v>10</v>
      </c>
      <c r="AY23" s="181">
        <v>1796</v>
      </c>
      <c r="AZ23" s="389">
        <v>10</v>
      </c>
      <c r="BA23" s="384">
        <v>1796</v>
      </c>
      <c r="BB23" s="389">
        <v>10</v>
      </c>
      <c r="BC23" s="384">
        <v>1796</v>
      </c>
      <c r="BD23" s="389">
        <v>10</v>
      </c>
      <c r="BE23" s="384">
        <v>1796</v>
      </c>
      <c r="BF23" s="389">
        <v>10</v>
      </c>
      <c r="BG23" s="384">
        <v>1796</v>
      </c>
      <c r="BH23" s="389">
        <v>10</v>
      </c>
      <c r="BI23" s="384">
        <v>1796</v>
      </c>
      <c r="BJ23" s="397">
        <v>10</v>
      </c>
      <c r="BK23" s="398">
        <v>1796</v>
      </c>
      <c r="BL23" s="397">
        <v>10</v>
      </c>
      <c r="BM23" s="398">
        <v>1796</v>
      </c>
      <c r="BN23" s="397">
        <v>10</v>
      </c>
      <c r="BO23" s="398">
        <v>1796</v>
      </c>
      <c r="BP23" s="397">
        <v>10</v>
      </c>
      <c r="BQ23" s="398">
        <v>1796</v>
      </c>
      <c r="BR23" s="397">
        <v>10</v>
      </c>
      <c r="BS23" s="398">
        <v>1796</v>
      </c>
      <c r="BT23" s="397">
        <v>10</v>
      </c>
      <c r="BU23" s="398">
        <v>1796</v>
      </c>
      <c r="BV23" s="397">
        <v>10</v>
      </c>
      <c r="BW23" s="398">
        <v>1796</v>
      </c>
      <c r="BX23" s="397">
        <v>10</v>
      </c>
      <c r="BY23" s="398">
        <v>1796</v>
      </c>
      <c r="BZ23" s="397">
        <v>3</v>
      </c>
      <c r="CA23" s="398">
        <v>484</v>
      </c>
      <c r="CB23" s="397">
        <v>0</v>
      </c>
      <c r="CC23" s="398">
        <v>0</v>
      </c>
      <c r="CD23" s="397">
        <v>0</v>
      </c>
      <c r="CE23" s="398">
        <v>0</v>
      </c>
      <c r="CF23" s="397">
        <v>0</v>
      </c>
      <c r="CG23" s="398">
        <v>0</v>
      </c>
      <c r="CH23" s="397">
        <v>0</v>
      </c>
      <c r="CI23" s="398">
        <v>0</v>
      </c>
      <c r="CJ23" s="397">
        <v>0</v>
      </c>
      <c r="CK23" s="398">
        <v>0</v>
      </c>
      <c r="CL23" s="397">
        <v>0</v>
      </c>
      <c r="CM23" s="398">
        <v>0</v>
      </c>
      <c r="CN23" s="397">
        <v>0</v>
      </c>
      <c r="CO23" s="398">
        <v>0</v>
      </c>
      <c r="CP23" s="397">
        <v>0</v>
      </c>
      <c r="CQ23" s="398">
        <v>0</v>
      </c>
      <c r="CR23" s="397">
        <v>0</v>
      </c>
      <c r="CS23" s="398">
        <v>0</v>
      </c>
    </row>
    <row r="24" spans="2:97" hidden="1">
      <c r="B24" s="405" t="s">
        <v>646</v>
      </c>
      <c r="C24" s="405" t="s">
        <v>646</v>
      </c>
      <c r="D24" s="176"/>
      <c r="E24" s="425"/>
      <c r="F24" s="176"/>
      <c r="G24" s="425"/>
      <c r="H24" s="176"/>
      <c r="I24" s="425"/>
      <c r="J24" s="176"/>
      <c r="K24" s="425"/>
      <c r="L24" s="176"/>
      <c r="M24" s="425"/>
      <c r="N24" s="176"/>
      <c r="O24" s="425"/>
      <c r="P24" s="176"/>
      <c r="Q24" s="425"/>
      <c r="R24" s="176"/>
      <c r="S24" s="425"/>
      <c r="T24" s="176"/>
      <c r="U24" s="425"/>
      <c r="V24" s="176"/>
      <c r="W24" s="425"/>
      <c r="X24" s="176"/>
      <c r="Y24" s="425"/>
      <c r="Z24" s="176"/>
      <c r="AA24" s="425"/>
      <c r="AB24" s="176"/>
      <c r="AC24" s="425"/>
      <c r="AD24" s="176"/>
      <c r="AE24" s="425"/>
      <c r="AF24" s="176"/>
      <c r="AG24" s="425"/>
      <c r="AH24" s="176"/>
      <c r="AI24" s="425"/>
      <c r="AJ24" s="178"/>
      <c r="AK24" s="181"/>
      <c r="AL24" s="178"/>
      <c r="AM24" s="181"/>
      <c r="AN24" s="178"/>
      <c r="AO24" s="181"/>
      <c r="AP24" s="178"/>
      <c r="AQ24" s="181"/>
      <c r="AR24" s="178"/>
      <c r="AS24" s="181"/>
      <c r="AU24" s="178"/>
      <c r="AV24" s="181"/>
      <c r="AX24" s="178"/>
      <c r="AY24" s="181"/>
      <c r="AZ24" s="389"/>
      <c r="BA24" s="384"/>
      <c r="BB24" s="389"/>
      <c r="BC24" s="384"/>
      <c r="BD24" s="389"/>
      <c r="BE24" s="384"/>
      <c r="BF24" s="389"/>
      <c r="BG24" s="384"/>
      <c r="BH24" s="389"/>
      <c r="BI24" s="384"/>
      <c r="BJ24" s="397"/>
      <c r="BK24" s="398"/>
      <c r="BL24" s="397"/>
      <c r="BM24" s="398"/>
      <c r="BN24" s="397">
        <v>5</v>
      </c>
      <c r="BO24" s="398">
        <v>6447</v>
      </c>
      <c r="BP24" s="397">
        <v>9</v>
      </c>
      <c r="BQ24" s="398">
        <v>11164</v>
      </c>
      <c r="BR24" s="397">
        <v>10</v>
      </c>
      <c r="BS24" s="398">
        <v>11909</v>
      </c>
      <c r="BT24" s="397">
        <v>11</v>
      </c>
      <c r="BU24" s="398">
        <v>13529</v>
      </c>
      <c r="BV24" s="397">
        <v>11</v>
      </c>
      <c r="BW24" s="398">
        <v>13539</v>
      </c>
      <c r="BX24" s="397">
        <v>11</v>
      </c>
      <c r="BY24" s="398">
        <v>13539</v>
      </c>
      <c r="BZ24" s="397">
        <v>12</v>
      </c>
      <c r="CA24" s="398">
        <v>14354</v>
      </c>
      <c r="CB24" s="397">
        <v>12</v>
      </c>
      <c r="CC24" s="398">
        <v>14872</v>
      </c>
      <c r="CD24" s="397">
        <v>12</v>
      </c>
      <c r="CE24" s="398">
        <v>14872</v>
      </c>
      <c r="CF24" s="397">
        <v>12</v>
      </c>
      <c r="CG24" s="398">
        <v>14872</v>
      </c>
      <c r="CH24" s="397">
        <v>9</v>
      </c>
      <c r="CI24" s="398">
        <v>11328</v>
      </c>
      <c r="CJ24" s="397">
        <v>5</v>
      </c>
      <c r="CK24" s="398">
        <v>5850</v>
      </c>
      <c r="CL24" s="397"/>
      <c r="CM24" s="398"/>
      <c r="CN24" s="397"/>
      <c r="CO24" s="398"/>
      <c r="CP24" s="397"/>
      <c r="CQ24" s="398"/>
      <c r="CR24" s="397">
        <v>0</v>
      </c>
      <c r="CS24" s="398">
        <v>0</v>
      </c>
    </row>
    <row r="25" spans="2:97">
      <c r="B25" s="404" t="s">
        <v>121</v>
      </c>
      <c r="C25" s="404" t="s">
        <v>121</v>
      </c>
      <c r="D25" s="182">
        <f>SUM(D22:D23)</f>
        <v>0</v>
      </c>
      <c r="E25" s="182">
        <f t="shared" ref="E25" si="73">SUM(E22:E23)</f>
        <v>0</v>
      </c>
      <c r="F25" s="182">
        <f t="shared" ref="F25" si="74">SUM(F22:F23)</f>
        <v>0</v>
      </c>
      <c r="G25" s="182">
        <f t="shared" ref="G25" si="75">SUM(G22:G23)</f>
        <v>0</v>
      </c>
      <c r="H25" s="182">
        <f t="shared" ref="H25" si="76">SUM(H22:H23)</f>
        <v>0</v>
      </c>
      <c r="I25" s="182">
        <f t="shared" ref="I25" si="77">SUM(I22:I23)</f>
        <v>0</v>
      </c>
      <c r="J25" s="182">
        <f t="shared" ref="J25" si="78">SUM(J22:J23)</f>
        <v>0</v>
      </c>
      <c r="K25" s="182">
        <f t="shared" ref="K25" si="79">SUM(K22:K23)</f>
        <v>0</v>
      </c>
      <c r="L25" s="182">
        <f>SUM(L22:L23)</f>
        <v>0</v>
      </c>
      <c r="M25" s="182">
        <f t="shared" ref="M25" si="80">SUM(M22:M23)</f>
        <v>0</v>
      </c>
      <c r="N25" s="182">
        <f t="shared" ref="N25" si="81">SUM(N22:N23)</f>
        <v>0</v>
      </c>
      <c r="O25" s="182">
        <f t="shared" ref="O25" si="82">SUM(O22:O23)</f>
        <v>0</v>
      </c>
      <c r="P25" s="182">
        <f t="shared" ref="P25" si="83">SUM(P22:P23)</f>
        <v>0</v>
      </c>
      <c r="Q25" s="182">
        <f t="shared" ref="Q25" si="84">SUM(Q22:Q23)</f>
        <v>0</v>
      </c>
      <c r="R25" s="182">
        <f t="shared" ref="R25" si="85">SUM(R22:R23)</f>
        <v>0</v>
      </c>
      <c r="S25" s="182">
        <f t="shared" ref="S25" si="86">SUM(S22:S23)</f>
        <v>0</v>
      </c>
      <c r="T25" s="182">
        <f>SUM(T22:T23)</f>
        <v>0</v>
      </c>
      <c r="U25" s="182">
        <f t="shared" ref="U25" si="87">SUM(U22:U23)</f>
        <v>0</v>
      </c>
      <c r="V25" s="182">
        <f t="shared" ref="V25" si="88">SUM(V22:V23)</f>
        <v>0</v>
      </c>
      <c r="W25" s="182">
        <f t="shared" ref="W25" si="89">SUM(W22:W23)</f>
        <v>0</v>
      </c>
      <c r="X25" s="182">
        <f t="shared" ref="X25" si="90">SUM(X22:X23)</f>
        <v>0</v>
      </c>
      <c r="Y25" s="182">
        <f t="shared" ref="Y25" si="91">SUM(Y22:Y23)</f>
        <v>0</v>
      </c>
      <c r="Z25" s="182">
        <f t="shared" ref="Z25" si="92">SUM(Z22:Z23)</f>
        <v>0</v>
      </c>
      <c r="AA25" s="182">
        <f t="shared" ref="AA25" si="93">SUM(AA22:AA23)</f>
        <v>0</v>
      </c>
      <c r="AB25" s="182">
        <f>SUM(AB22:AB23)</f>
        <v>0</v>
      </c>
      <c r="AC25" s="182">
        <f t="shared" ref="AC25:AI25" si="94">SUM(AC22:AC23)</f>
        <v>0</v>
      </c>
      <c r="AD25" s="182">
        <f t="shared" si="94"/>
        <v>0</v>
      </c>
      <c r="AE25" s="182">
        <f t="shared" si="94"/>
        <v>0</v>
      </c>
      <c r="AF25" s="182">
        <f t="shared" si="94"/>
        <v>0</v>
      </c>
      <c r="AG25" s="182">
        <f t="shared" si="94"/>
        <v>0</v>
      </c>
      <c r="AH25" s="182">
        <f t="shared" si="94"/>
        <v>0</v>
      </c>
      <c r="AI25" s="182">
        <f t="shared" si="94"/>
        <v>0</v>
      </c>
      <c r="AJ25" s="183">
        <f>SUM(AJ22:AJ23)</f>
        <v>26</v>
      </c>
      <c r="AK25" s="184">
        <f>SUM(AK22:AK23)</f>
        <v>105866</v>
      </c>
      <c r="AL25" s="183">
        <v>24</v>
      </c>
      <c r="AM25" s="184">
        <v>105578</v>
      </c>
      <c r="AN25" s="183">
        <v>25</v>
      </c>
      <c r="AO25" s="184">
        <f>+AO22+AO23</f>
        <v>105948</v>
      </c>
      <c r="AP25" s="183">
        <v>25</v>
      </c>
      <c r="AQ25" s="184">
        <v>105763</v>
      </c>
      <c r="AR25" s="183">
        <v>25</v>
      </c>
      <c r="AS25" s="184">
        <v>105763</v>
      </c>
      <c r="AU25" s="183">
        <v>25</v>
      </c>
      <c r="AV25" s="184">
        <v>105763</v>
      </c>
      <c r="AX25" s="183">
        <v>25</v>
      </c>
      <c r="AY25" s="184">
        <v>105763</v>
      </c>
      <c r="AZ25" s="390">
        <v>25</v>
      </c>
      <c r="BA25" s="385">
        <v>105763</v>
      </c>
      <c r="BB25" s="390">
        <v>25</v>
      </c>
      <c r="BC25" s="385">
        <v>105763</v>
      </c>
      <c r="BD25" s="390">
        <v>25</v>
      </c>
      <c r="BE25" s="385">
        <v>103603</v>
      </c>
      <c r="BF25" s="390">
        <v>25</v>
      </c>
      <c r="BG25" s="385">
        <v>103603</v>
      </c>
      <c r="BH25" s="390">
        <v>25</v>
      </c>
      <c r="BI25" s="385">
        <v>103603</v>
      </c>
      <c r="BJ25" s="399">
        <f>SUM(BJ22:BJ23)</f>
        <v>25</v>
      </c>
      <c r="BK25" s="400">
        <f>SUM(BK22:BK23)</f>
        <v>103603</v>
      </c>
      <c r="BL25" s="399">
        <f>SUM(BL22:BL23)</f>
        <v>25</v>
      </c>
      <c r="BM25" s="400">
        <f>SUM(BM22:BM23)</f>
        <v>103603</v>
      </c>
      <c r="BN25" s="399">
        <f t="shared" ref="BN25:BS25" si="95">SUM(BN22:BN24)</f>
        <v>29</v>
      </c>
      <c r="BO25" s="400">
        <f t="shared" si="95"/>
        <v>107750</v>
      </c>
      <c r="BP25" s="399">
        <f t="shared" si="95"/>
        <v>33</v>
      </c>
      <c r="BQ25" s="400">
        <f t="shared" si="95"/>
        <v>105397</v>
      </c>
      <c r="BR25" s="399">
        <f t="shared" si="95"/>
        <v>34</v>
      </c>
      <c r="BS25" s="400">
        <f t="shared" si="95"/>
        <v>104245</v>
      </c>
      <c r="BT25" s="399">
        <f t="shared" ref="BT25:BU25" si="96">SUM(BT22:BT24)</f>
        <v>36</v>
      </c>
      <c r="BU25" s="400">
        <f t="shared" si="96"/>
        <v>109044</v>
      </c>
      <c r="BV25" s="399">
        <f t="shared" ref="BV25:BW25" si="97">SUM(BV22:BV24)</f>
        <v>36</v>
      </c>
      <c r="BW25" s="400">
        <f t="shared" si="97"/>
        <v>107439</v>
      </c>
      <c r="BX25" s="399">
        <f t="shared" ref="BX25:BY25" si="98">SUM(BX22:BX24)</f>
        <v>36</v>
      </c>
      <c r="BY25" s="400">
        <f t="shared" si="98"/>
        <v>107439</v>
      </c>
      <c r="BZ25" s="399">
        <f t="shared" ref="BZ25:CA25" si="99">SUM(BZ22:BZ24)</f>
        <v>30</v>
      </c>
      <c r="CA25" s="400">
        <f t="shared" si="99"/>
        <v>104453</v>
      </c>
      <c r="CB25" s="399">
        <f t="shared" ref="CB25:CC25" si="100">SUM(CB22:CB24)</f>
        <v>27</v>
      </c>
      <c r="CC25" s="400">
        <f t="shared" si="100"/>
        <v>102954</v>
      </c>
      <c r="CD25" s="399">
        <f t="shared" ref="CD25:CE25" si="101">SUM(CD22:CD24)</f>
        <v>27</v>
      </c>
      <c r="CE25" s="400">
        <f t="shared" si="101"/>
        <v>102954</v>
      </c>
      <c r="CF25" s="399">
        <f t="shared" ref="CF25:CG25" si="102">SUM(CF22:CF24)</f>
        <v>27</v>
      </c>
      <c r="CG25" s="400">
        <f t="shared" si="102"/>
        <v>102954</v>
      </c>
      <c r="CH25" s="399">
        <f t="shared" ref="CH25:CI25" si="103">SUM(CH22:CH24)</f>
        <v>24</v>
      </c>
      <c r="CI25" s="400">
        <f t="shared" si="103"/>
        <v>93170</v>
      </c>
      <c r="CJ25" s="399">
        <f t="shared" ref="CJ25:CK25" si="104">SUM(CJ22:CJ24)</f>
        <v>20</v>
      </c>
      <c r="CK25" s="400">
        <f t="shared" si="104"/>
        <v>87692</v>
      </c>
      <c r="CL25" s="399">
        <f t="shared" ref="CL25:CM25" si="105">SUM(CL22:CL24)</f>
        <v>15</v>
      </c>
      <c r="CM25" s="400">
        <f t="shared" si="105"/>
        <v>70081</v>
      </c>
      <c r="CN25" s="399">
        <f t="shared" ref="CN25:CO25" si="106">SUM(CN22:CN24)</f>
        <v>15</v>
      </c>
      <c r="CO25" s="400">
        <f t="shared" si="106"/>
        <v>82064</v>
      </c>
      <c r="CP25" s="399">
        <f t="shared" ref="CP25:CS25" si="107">SUM(CP22:CP24)</f>
        <v>14</v>
      </c>
      <c r="CQ25" s="400">
        <f t="shared" si="107"/>
        <v>80735</v>
      </c>
      <c r="CR25" s="399">
        <f t="shared" si="107"/>
        <v>0</v>
      </c>
      <c r="CS25" s="400">
        <f t="shared" si="107"/>
        <v>0</v>
      </c>
    </row>
    <row r="26" spans="2:97" hidden="1">
      <c r="B26" s="368" t="s">
        <v>108</v>
      </c>
      <c r="C26" s="368" t="s">
        <v>108</v>
      </c>
      <c r="D26" s="185"/>
      <c r="E26" s="186"/>
      <c r="F26" s="185"/>
      <c r="G26" s="186"/>
      <c r="H26" s="185"/>
      <c r="I26" s="186"/>
      <c r="J26" s="185"/>
      <c r="K26" s="186"/>
      <c r="L26" s="185"/>
      <c r="M26" s="186"/>
      <c r="N26" s="185"/>
      <c r="O26" s="186"/>
      <c r="P26" s="185"/>
      <c r="Q26" s="186"/>
      <c r="R26" s="185"/>
      <c r="S26" s="186"/>
      <c r="T26" s="185"/>
      <c r="U26" s="186"/>
      <c r="V26" s="185"/>
      <c r="W26" s="186"/>
      <c r="X26" s="185"/>
      <c r="Y26" s="186"/>
      <c r="Z26" s="185"/>
      <c r="AA26" s="186"/>
      <c r="AB26" s="185"/>
      <c r="AC26" s="186"/>
      <c r="AD26" s="185"/>
      <c r="AE26" s="186"/>
      <c r="AF26" s="185"/>
      <c r="AG26" s="186"/>
      <c r="AH26" s="185"/>
      <c r="AI26" s="186"/>
      <c r="AJ26" s="172"/>
      <c r="AK26" s="173"/>
      <c r="AL26" s="172"/>
      <c r="AM26" s="173"/>
      <c r="AN26" s="172"/>
      <c r="AO26" s="173"/>
      <c r="AP26" s="172"/>
      <c r="AQ26" s="173"/>
      <c r="AR26" s="172"/>
      <c r="AS26" s="173"/>
      <c r="AU26" s="172"/>
      <c r="AV26" s="173"/>
      <c r="AX26" s="381"/>
      <c r="AY26" s="380"/>
      <c r="AZ26" s="381"/>
      <c r="BA26" s="380"/>
      <c r="BB26" s="381"/>
      <c r="BC26" s="380"/>
      <c r="BD26" s="381"/>
      <c r="BE26" s="380"/>
      <c r="BF26" s="381"/>
      <c r="BG26" s="380"/>
      <c r="BH26" s="381"/>
      <c r="BI26" s="380"/>
    </row>
    <row r="27" spans="2:97" hidden="1">
      <c r="B27" s="175" t="s">
        <v>109</v>
      </c>
      <c r="C27" s="175" t="s">
        <v>109</v>
      </c>
      <c r="D27" s="176"/>
      <c r="E27" s="176"/>
      <c r="F27" s="176"/>
      <c r="G27" s="176"/>
      <c r="H27" s="176"/>
      <c r="I27" s="177"/>
      <c r="J27" s="176"/>
      <c r="K27" s="177"/>
      <c r="L27" s="176"/>
      <c r="M27" s="176"/>
      <c r="N27" s="176"/>
      <c r="O27" s="176"/>
      <c r="P27" s="176"/>
      <c r="Q27" s="177"/>
      <c r="R27" s="176"/>
      <c r="S27" s="177"/>
      <c r="T27" s="176"/>
      <c r="U27" s="176"/>
      <c r="V27" s="176"/>
      <c r="W27" s="176"/>
      <c r="X27" s="176"/>
      <c r="Y27" s="177"/>
      <c r="Z27" s="176"/>
      <c r="AA27" s="177"/>
      <c r="AB27" s="176"/>
      <c r="AC27" s="176"/>
      <c r="AD27" s="176"/>
      <c r="AE27" s="176"/>
      <c r="AF27" s="176"/>
      <c r="AG27" s="177"/>
      <c r="AH27" s="176"/>
      <c r="AI27" s="177"/>
      <c r="AJ27" s="178">
        <v>186</v>
      </c>
      <c r="AK27" s="179">
        <v>238412</v>
      </c>
      <c r="AL27" s="178">
        <v>185</v>
      </c>
      <c r="AM27" s="179">
        <v>237483</v>
      </c>
      <c r="AN27" s="178" t="s">
        <v>427</v>
      </c>
      <c r="AO27" s="179"/>
      <c r="AP27" s="178" t="s">
        <v>427</v>
      </c>
      <c r="AQ27" s="179"/>
      <c r="AR27" s="178" t="s">
        <v>427</v>
      </c>
      <c r="AS27" s="179"/>
      <c r="AU27" s="178" t="s">
        <v>427</v>
      </c>
      <c r="AV27" s="179"/>
      <c r="AX27" s="178" t="s">
        <v>427</v>
      </c>
      <c r="AY27" s="179"/>
      <c r="AZ27" s="178" t="s">
        <v>427</v>
      </c>
      <c r="BA27" s="179"/>
      <c r="BB27" s="178" t="s">
        <v>427</v>
      </c>
      <c r="BC27" s="179"/>
      <c r="BD27" s="178" t="s">
        <v>427</v>
      </c>
      <c r="BE27" s="179"/>
      <c r="BF27" s="178" t="s">
        <v>427</v>
      </c>
      <c r="BG27" s="179"/>
      <c r="BH27" s="178" t="s">
        <v>427</v>
      </c>
      <c r="BI27" s="179"/>
    </row>
    <row r="28" spans="2:97" hidden="1">
      <c r="B28" s="175" t="s">
        <v>110</v>
      </c>
      <c r="C28" s="175" t="s">
        <v>110</v>
      </c>
      <c r="D28" s="176"/>
      <c r="E28" s="176"/>
      <c r="F28" s="176"/>
      <c r="G28" s="176"/>
      <c r="H28" s="176"/>
      <c r="I28" s="180"/>
      <c r="J28" s="176"/>
      <c r="K28" s="180"/>
      <c r="L28" s="176"/>
      <c r="M28" s="176"/>
      <c r="N28" s="176"/>
      <c r="O28" s="176"/>
      <c r="P28" s="176"/>
      <c r="Q28" s="180"/>
      <c r="R28" s="176"/>
      <c r="S28" s="180"/>
      <c r="T28" s="176"/>
      <c r="U28" s="176"/>
      <c r="V28" s="176"/>
      <c r="W28" s="176"/>
      <c r="X28" s="176"/>
      <c r="Y28" s="180"/>
      <c r="Z28" s="176"/>
      <c r="AA28" s="180"/>
      <c r="AB28" s="176"/>
      <c r="AC28" s="176"/>
      <c r="AD28" s="176"/>
      <c r="AE28" s="176"/>
      <c r="AF28" s="176"/>
      <c r="AG28" s="180"/>
      <c r="AH28" s="176"/>
      <c r="AI28" s="180"/>
      <c r="AJ28" s="178">
        <v>112</v>
      </c>
      <c r="AK28" s="181">
        <v>686585</v>
      </c>
      <c r="AL28" s="178">
        <v>112</v>
      </c>
      <c r="AM28" s="181">
        <v>684760</v>
      </c>
      <c r="AN28" s="178" t="s">
        <v>427</v>
      </c>
      <c r="AO28" s="181"/>
      <c r="AP28" s="178" t="s">
        <v>427</v>
      </c>
      <c r="AQ28" s="181"/>
      <c r="AR28" s="178" t="s">
        <v>427</v>
      </c>
      <c r="AS28" s="181"/>
      <c r="AU28" s="178" t="s">
        <v>427</v>
      </c>
      <c r="AV28" s="181"/>
      <c r="AX28" s="178" t="s">
        <v>427</v>
      </c>
      <c r="AY28" s="181"/>
      <c r="AZ28" s="178" t="s">
        <v>427</v>
      </c>
      <c r="BA28" s="181"/>
      <c r="BB28" s="178" t="s">
        <v>427</v>
      </c>
      <c r="BC28" s="181"/>
      <c r="BD28" s="178" t="s">
        <v>427</v>
      </c>
      <c r="BE28" s="181"/>
      <c r="BF28" s="178" t="s">
        <v>427</v>
      </c>
      <c r="BG28" s="181"/>
      <c r="BH28" s="178" t="s">
        <v>427</v>
      </c>
      <c r="BI28" s="181"/>
      <c r="BJ28" s="397"/>
      <c r="BK28" s="398"/>
      <c r="BL28" s="397"/>
      <c r="BM28" s="398"/>
      <c r="BN28" s="397"/>
      <c r="BO28" s="398"/>
      <c r="BP28" s="397"/>
      <c r="BQ28" s="398"/>
      <c r="BR28" s="397"/>
      <c r="BS28" s="398"/>
      <c r="BT28" s="397"/>
      <c r="BU28" s="398"/>
      <c r="BV28" s="397"/>
      <c r="BW28" s="398"/>
      <c r="BX28" s="397"/>
      <c r="BY28" s="398"/>
      <c r="BZ28" s="397"/>
      <c r="CA28" s="398"/>
      <c r="CB28" s="397"/>
      <c r="CC28" s="398"/>
      <c r="CD28" s="397"/>
      <c r="CE28" s="398"/>
      <c r="CF28" s="397"/>
      <c r="CG28" s="398"/>
      <c r="CH28" s="397"/>
      <c r="CI28" s="398"/>
      <c r="CJ28" s="397"/>
      <c r="CK28" s="398"/>
      <c r="CL28" s="397"/>
      <c r="CM28" s="398"/>
      <c r="CN28" s="397"/>
      <c r="CO28" s="398"/>
      <c r="CP28" s="397"/>
      <c r="CQ28" s="398"/>
      <c r="CR28" s="397"/>
      <c r="CS28" s="398"/>
    </row>
    <row r="29" spans="2:97" hidden="1">
      <c r="B29" s="175" t="s">
        <v>111</v>
      </c>
      <c r="C29" s="175" t="s">
        <v>111</v>
      </c>
      <c r="D29" s="176"/>
      <c r="E29" s="176"/>
      <c r="F29" s="176"/>
      <c r="G29" s="176"/>
      <c r="H29" s="176"/>
      <c r="I29" s="180"/>
      <c r="J29" s="176"/>
      <c r="K29" s="180"/>
      <c r="L29" s="176"/>
      <c r="M29" s="176"/>
      <c r="N29" s="176"/>
      <c r="O29" s="176"/>
      <c r="P29" s="176"/>
      <c r="Q29" s="180"/>
      <c r="R29" s="176"/>
      <c r="S29" s="180"/>
      <c r="T29" s="176"/>
      <c r="U29" s="176"/>
      <c r="V29" s="176"/>
      <c r="W29" s="176"/>
      <c r="X29" s="176"/>
      <c r="Y29" s="180"/>
      <c r="Z29" s="176"/>
      <c r="AA29" s="180"/>
      <c r="AB29" s="176"/>
      <c r="AC29" s="176"/>
      <c r="AD29" s="176"/>
      <c r="AE29" s="176"/>
      <c r="AF29" s="176"/>
      <c r="AG29" s="180"/>
      <c r="AH29" s="176"/>
      <c r="AI29" s="180"/>
      <c r="AJ29" s="178">
        <v>143</v>
      </c>
      <c r="AK29" s="181">
        <v>154142</v>
      </c>
      <c r="AL29" s="178">
        <v>128</v>
      </c>
      <c r="AM29" s="181">
        <v>131067</v>
      </c>
      <c r="AN29" s="178" t="s">
        <v>427</v>
      </c>
      <c r="AO29" s="181"/>
      <c r="AP29" s="178" t="s">
        <v>427</v>
      </c>
      <c r="AQ29" s="181"/>
      <c r="AR29" s="178" t="s">
        <v>427</v>
      </c>
      <c r="AS29" s="181"/>
      <c r="AU29" s="178" t="s">
        <v>427</v>
      </c>
      <c r="AV29" s="181"/>
      <c r="AX29" s="178" t="s">
        <v>427</v>
      </c>
      <c r="AY29" s="181"/>
      <c r="AZ29" s="178" t="s">
        <v>427</v>
      </c>
      <c r="BA29" s="181"/>
      <c r="BB29" s="178" t="s">
        <v>427</v>
      </c>
      <c r="BC29" s="181"/>
      <c r="BD29" s="178" t="s">
        <v>427</v>
      </c>
      <c r="BE29" s="181"/>
      <c r="BF29" s="178" t="s">
        <v>427</v>
      </c>
      <c r="BG29" s="181"/>
      <c r="BH29" s="178" t="s">
        <v>427</v>
      </c>
      <c r="BI29" s="181"/>
    </row>
    <row r="30" spans="2:97" hidden="1">
      <c r="B30" s="175" t="s">
        <v>112</v>
      </c>
      <c r="C30" s="175" t="s">
        <v>112</v>
      </c>
      <c r="D30" s="176"/>
      <c r="E30" s="176"/>
      <c r="F30" s="176"/>
      <c r="G30" s="176"/>
      <c r="H30" s="176"/>
      <c r="I30" s="180"/>
      <c r="J30" s="176"/>
      <c r="K30" s="180"/>
      <c r="L30" s="176"/>
      <c r="M30" s="176"/>
      <c r="N30" s="176"/>
      <c r="O30" s="176"/>
      <c r="P30" s="176"/>
      <c r="Q30" s="180"/>
      <c r="R30" s="176"/>
      <c r="S30" s="180"/>
      <c r="T30" s="176"/>
      <c r="U30" s="176"/>
      <c r="V30" s="176"/>
      <c r="W30" s="176"/>
      <c r="X30" s="176"/>
      <c r="Y30" s="180"/>
      <c r="Z30" s="176"/>
      <c r="AA30" s="180"/>
      <c r="AB30" s="176"/>
      <c r="AC30" s="176"/>
      <c r="AD30" s="176"/>
      <c r="AE30" s="176"/>
      <c r="AF30" s="176"/>
      <c r="AG30" s="180"/>
      <c r="AH30" s="176"/>
      <c r="AI30" s="180"/>
      <c r="AJ30" s="178">
        <v>30</v>
      </c>
      <c r="AK30" s="181">
        <v>38998</v>
      </c>
      <c r="AL30" s="178">
        <v>43</v>
      </c>
      <c r="AM30" s="181">
        <v>59408</v>
      </c>
      <c r="AN30" s="178" t="s">
        <v>427</v>
      </c>
      <c r="AO30" s="181"/>
      <c r="AP30" s="178" t="s">
        <v>427</v>
      </c>
      <c r="AQ30" s="181"/>
      <c r="AR30" s="178" t="s">
        <v>427</v>
      </c>
      <c r="AS30" s="181"/>
      <c r="AU30" s="178" t="s">
        <v>427</v>
      </c>
      <c r="AV30" s="181"/>
      <c r="AX30" s="178" t="s">
        <v>427</v>
      </c>
      <c r="AY30" s="181"/>
      <c r="AZ30" s="178" t="s">
        <v>427</v>
      </c>
      <c r="BA30" s="181"/>
      <c r="BB30" s="178" t="s">
        <v>427</v>
      </c>
      <c r="BC30" s="181"/>
      <c r="BD30" s="178" t="s">
        <v>427</v>
      </c>
      <c r="BE30" s="181"/>
      <c r="BF30" s="178" t="s">
        <v>427</v>
      </c>
      <c r="BG30" s="181"/>
      <c r="BH30" s="178" t="s">
        <v>427</v>
      </c>
      <c r="BI30" s="181"/>
    </row>
    <row r="31" spans="2:97" hidden="1">
      <c r="B31" s="175" t="s">
        <v>113</v>
      </c>
      <c r="C31" s="175" t="s">
        <v>113</v>
      </c>
      <c r="D31" s="176"/>
      <c r="E31" s="176"/>
      <c r="F31" s="176"/>
      <c r="G31" s="176"/>
      <c r="H31" s="176"/>
      <c r="I31" s="180"/>
      <c r="J31" s="176"/>
      <c r="K31" s="180"/>
      <c r="L31" s="176"/>
      <c r="M31" s="176"/>
      <c r="N31" s="176"/>
      <c r="O31" s="176"/>
      <c r="P31" s="176"/>
      <c r="Q31" s="180"/>
      <c r="R31" s="176"/>
      <c r="S31" s="180"/>
      <c r="T31" s="176"/>
      <c r="U31" s="176"/>
      <c r="V31" s="176"/>
      <c r="W31" s="176"/>
      <c r="X31" s="176"/>
      <c r="Y31" s="180"/>
      <c r="Z31" s="176"/>
      <c r="AA31" s="180"/>
      <c r="AB31" s="176"/>
      <c r="AC31" s="176"/>
      <c r="AD31" s="176"/>
      <c r="AE31" s="176"/>
      <c r="AF31" s="176"/>
      <c r="AG31" s="180"/>
      <c r="AH31" s="176"/>
      <c r="AI31" s="180"/>
      <c r="AJ31" s="178">
        <v>13</v>
      </c>
      <c r="AK31" s="181">
        <v>17658</v>
      </c>
      <c r="AL31" s="178">
        <v>13</v>
      </c>
      <c r="AM31" s="181">
        <v>17657.900000000001</v>
      </c>
      <c r="AN31" s="178" t="s">
        <v>427</v>
      </c>
      <c r="AO31" s="181"/>
      <c r="AP31" s="178" t="s">
        <v>427</v>
      </c>
      <c r="AQ31" s="181"/>
      <c r="AR31" s="178" t="s">
        <v>427</v>
      </c>
      <c r="AS31" s="181"/>
      <c r="AU31" s="178" t="s">
        <v>427</v>
      </c>
      <c r="AV31" s="181"/>
      <c r="AX31" s="178" t="s">
        <v>427</v>
      </c>
      <c r="AY31" s="181"/>
      <c r="AZ31" s="178" t="s">
        <v>427</v>
      </c>
      <c r="BA31" s="181"/>
      <c r="BB31" s="178" t="s">
        <v>427</v>
      </c>
      <c r="BC31" s="181"/>
      <c r="BD31" s="178" t="s">
        <v>427</v>
      </c>
      <c r="BE31" s="181"/>
      <c r="BF31" s="178" t="s">
        <v>427</v>
      </c>
      <c r="BG31" s="181"/>
      <c r="BH31" s="178" t="s">
        <v>427</v>
      </c>
      <c r="BI31" s="181"/>
    </row>
    <row r="32" spans="2:97" hidden="1">
      <c r="B32" s="175" t="s">
        <v>114</v>
      </c>
      <c r="C32" s="175" t="s">
        <v>114</v>
      </c>
      <c r="D32" s="176"/>
      <c r="E32" s="176"/>
      <c r="F32" s="176"/>
      <c r="G32" s="176"/>
      <c r="H32" s="176"/>
      <c r="I32" s="180"/>
      <c r="J32" s="176"/>
      <c r="K32" s="180"/>
      <c r="L32" s="176"/>
      <c r="M32" s="176"/>
      <c r="N32" s="176"/>
      <c r="O32" s="176"/>
      <c r="P32" s="176"/>
      <c r="Q32" s="180"/>
      <c r="R32" s="176"/>
      <c r="S32" s="180"/>
      <c r="T32" s="176"/>
      <c r="U32" s="176"/>
      <c r="V32" s="176"/>
      <c r="W32" s="176"/>
      <c r="X32" s="176"/>
      <c r="Y32" s="180"/>
      <c r="Z32" s="176"/>
      <c r="AA32" s="180"/>
      <c r="AB32" s="176"/>
      <c r="AC32" s="176"/>
      <c r="AD32" s="176"/>
      <c r="AE32" s="176"/>
      <c r="AF32" s="176"/>
      <c r="AG32" s="180"/>
      <c r="AH32" s="176"/>
      <c r="AI32" s="180"/>
      <c r="AJ32" s="178">
        <v>154</v>
      </c>
      <c r="AK32" s="181">
        <v>38487</v>
      </c>
      <c r="AL32" s="178">
        <v>154</v>
      </c>
      <c r="AM32" s="181">
        <v>38487</v>
      </c>
      <c r="AN32" s="178" t="s">
        <v>427</v>
      </c>
      <c r="AO32" s="181"/>
      <c r="AP32" s="178" t="s">
        <v>427</v>
      </c>
      <c r="AQ32" s="181"/>
      <c r="AR32" s="178" t="s">
        <v>427</v>
      </c>
      <c r="AS32" s="181"/>
      <c r="AU32" s="178" t="s">
        <v>427</v>
      </c>
      <c r="AV32" s="181"/>
      <c r="AX32" s="178" t="s">
        <v>427</v>
      </c>
      <c r="AY32" s="181"/>
      <c r="AZ32" s="178" t="s">
        <v>427</v>
      </c>
      <c r="BA32" s="181"/>
      <c r="BB32" s="178" t="s">
        <v>427</v>
      </c>
      <c r="BC32" s="181"/>
      <c r="BD32" s="178" t="s">
        <v>427</v>
      </c>
      <c r="BE32" s="181"/>
      <c r="BF32" s="178" t="s">
        <v>427</v>
      </c>
      <c r="BG32" s="181"/>
      <c r="BH32" s="178" t="s">
        <v>427</v>
      </c>
      <c r="BI32" s="181"/>
    </row>
    <row r="33" spans="2:97" hidden="1">
      <c r="B33" s="175" t="s">
        <v>115</v>
      </c>
      <c r="C33" s="175" t="s">
        <v>115</v>
      </c>
      <c r="D33" s="176"/>
      <c r="E33" s="176"/>
      <c r="F33" s="176"/>
      <c r="G33" s="176"/>
      <c r="H33" s="176"/>
      <c r="I33" s="180"/>
      <c r="J33" s="176"/>
      <c r="K33" s="180"/>
      <c r="L33" s="176"/>
      <c r="M33" s="176"/>
      <c r="N33" s="176"/>
      <c r="O33" s="176"/>
      <c r="P33" s="176"/>
      <c r="Q33" s="180"/>
      <c r="R33" s="176"/>
      <c r="S33" s="180"/>
      <c r="T33" s="176"/>
      <c r="U33" s="176"/>
      <c r="V33" s="176"/>
      <c r="W33" s="176"/>
      <c r="X33" s="176"/>
      <c r="Y33" s="180"/>
      <c r="Z33" s="176"/>
      <c r="AA33" s="180"/>
      <c r="AB33" s="176"/>
      <c r="AC33" s="176"/>
      <c r="AD33" s="176"/>
      <c r="AE33" s="176"/>
      <c r="AF33" s="176"/>
      <c r="AG33" s="180"/>
      <c r="AH33" s="176"/>
      <c r="AI33" s="180"/>
      <c r="AJ33" s="178">
        <v>81</v>
      </c>
      <c r="AK33" s="181">
        <v>19029</v>
      </c>
      <c r="AL33" s="178">
        <v>81</v>
      </c>
      <c r="AM33" s="181">
        <v>19029.050000000003</v>
      </c>
      <c r="AN33" s="178" t="s">
        <v>427</v>
      </c>
      <c r="AO33" s="181"/>
      <c r="AP33" s="178" t="s">
        <v>427</v>
      </c>
      <c r="AQ33" s="181"/>
      <c r="AR33" s="178" t="s">
        <v>427</v>
      </c>
      <c r="AS33" s="181"/>
      <c r="AU33" s="178" t="s">
        <v>427</v>
      </c>
      <c r="AV33" s="181"/>
      <c r="AX33" s="178" t="s">
        <v>427</v>
      </c>
      <c r="AY33" s="181"/>
      <c r="AZ33" s="178" t="s">
        <v>427</v>
      </c>
      <c r="BA33" s="181"/>
      <c r="BB33" s="178" t="s">
        <v>427</v>
      </c>
      <c r="BC33" s="181"/>
      <c r="BD33" s="178" t="s">
        <v>427</v>
      </c>
      <c r="BE33" s="181"/>
      <c r="BF33" s="178" t="s">
        <v>427</v>
      </c>
      <c r="BG33" s="181"/>
      <c r="BH33" s="178" t="s">
        <v>427</v>
      </c>
      <c r="BI33" s="181"/>
    </row>
    <row r="34" spans="2:97" hidden="1">
      <c r="B34" s="175" t="s">
        <v>116</v>
      </c>
      <c r="C34" s="175" t="s">
        <v>116</v>
      </c>
      <c r="D34" s="176"/>
      <c r="E34" s="176"/>
      <c r="F34" s="176"/>
      <c r="G34" s="176"/>
      <c r="H34" s="176"/>
      <c r="I34" s="180"/>
      <c r="J34" s="176"/>
      <c r="K34" s="180"/>
      <c r="L34" s="176"/>
      <c r="M34" s="176"/>
      <c r="N34" s="176"/>
      <c r="O34" s="176"/>
      <c r="P34" s="176"/>
      <c r="Q34" s="180"/>
      <c r="R34" s="176"/>
      <c r="S34" s="180"/>
      <c r="T34" s="176"/>
      <c r="U34" s="176"/>
      <c r="V34" s="176"/>
      <c r="W34" s="176"/>
      <c r="X34" s="176"/>
      <c r="Y34" s="180"/>
      <c r="Z34" s="176"/>
      <c r="AA34" s="180"/>
      <c r="AB34" s="176"/>
      <c r="AC34" s="176"/>
      <c r="AD34" s="176"/>
      <c r="AE34" s="176"/>
      <c r="AF34" s="176"/>
      <c r="AG34" s="180"/>
      <c r="AH34" s="176"/>
      <c r="AI34" s="180"/>
      <c r="AJ34" s="178">
        <v>145</v>
      </c>
      <c r="AK34" s="181">
        <v>602336</v>
      </c>
      <c r="AL34" s="178">
        <v>148</v>
      </c>
      <c r="AM34" s="181">
        <v>621101.88</v>
      </c>
      <c r="AN34" s="178" t="s">
        <v>427</v>
      </c>
      <c r="AO34" s="181"/>
      <c r="AP34" s="178" t="s">
        <v>427</v>
      </c>
      <c r="AQ34" s="181"/>
      <c r="AR34" s="178" t="s">
        <v>427</v>
      </c>
      <c r="AS34" s="181"/>
      <c r="AU34" s="178" t="s">
        <v>427</v>
      </c>
      <c r="AV34" s="181"/>
      <c r="AX34" s="178" t="s">
        <v>427</v>
      </c>
      <c r="AY34" s="181"/>
      <c r="AZ34" s="178" t="s">
        <v>427</v>
      </c>
      <c r="BA34" s="181"/>
      <c r="BB34" s="178" t="s">
        <v>427</v>
      </c>
      <c r="BC34" s="181"/>
      <c r="BD34" s="178" t="s">
        <v>427</v>
      </c>
      <c r="BE34" s="181"/>
      <c r="BF34" s="178" t="s">
        <v>427</v>
      </c>
      <c r="BG34" s="181"/>
      <c r="BH34" s="178" t="s">
        <v>427</v>
      </c>
      <c r="BI34" s="181"/>
    </row>
    <row r="35" spans="2:97" hidden="1">
      <c r="B35" s="75" t="s">
        <v>117</v>
      </c>
      <c r="C35" s="75" t="s">
        <v>117</v>
      </c>
      <c r="D35" s="182">
        <f>SUM(D27:D34)</f>
        <v>0</v>
      </c>
      <c r="E35" s="182">
        <f t="shared" ref="E35" si="108">SUM(E27:E34)</f>
        <v>0</v>
      </c>
      <c r="F35" s="182">
        <f t="shared" ref="F35" si="109">SUM(F27:F34)</f>
        <v>0</v>
      </c>
      <c r="G35" s="182">
        <f t="shared" ref="G35" si="110">SUM(G27:G34)</f>
        <v>0</v>
      </c>
      <c r="H35" s="182">
        <f t="shared" ref="H35" si="111">SUM(H27:H34)</f>
        <v>0</v>
      </c>
      <c r="I35" s="182">
        <f t="shared" ref="I35" si="112">SUM(I27:I34)</f>
        <v>0</v>
      </c>
      <c r="J35" s="182">
        <f t="shared" ref="J35" si="113">SUM(J27:J34)</f>
        <v>0</v>
      </c>
      <c r="K35" s="182">
        <f t="shared" ref="K35" si="114">SUM(K27:K34)</f>
        <v>0</v>
      </c>
      <c r="L35" s="182">
        <f>SUM(L27:L34)</f>
        <v>0</v>
      </c>
      <c r="M35" s="182">
        <f t="shared" ref="M35" si="115">SUM(M27:M34)</f>
        <v>0</v>
      </c>
      <c r="N35" s="182">
        <f t="shared" ref="N35" si="116">SUM(N27:N34)</f>
        <v>0</v>
      </c>
      <c r="O35" s="182">
        <f t="shared" ref="O35" si="117">SUM(O27:O34)</f>
        <v>0</v>
      </c>
      <c r="P35" s="182">
        <f t="shared" ref="P35" si="118">SUM(P27:P34)</f>
        <v>0</v>
      </c>
      <c r="Q35" s="182">
        <f t="shared" ref="Q35" si="119">SUM(Q27:Q34)</f>
        <v>0</v>
      </c>
      <c r="R35" s="182">
        <f t="shared" ref="R35" si="120">SUM(R27:R34)</f>
        <v>0</v>
      </c>
      <c r="S35" s="182">
        <f t="shared" ref="S35" si="121">SUM(S27:S34)</f>
        <v>0</v>
      </c>
      <c r="T35" s="182">
        <f>SUM(T27:T34)</f>
        <v>0</v>
      </c>
      <c r="U35" s="182">
        <f t="shared" ref="U35" si="122">SUM(U27:U34)</f>
        <v>0</v>
      </c>
      <c r="V35" s="182">
        <f t="shared" ref="V35" si="123">SUM(V27:V34)</f>
        <v>0</v>
      </c>
      <c r="W35" s="182">
        <f t="shared" ref="W35" si="124">SUM(W27:W34)</f>
        <v>0</v>
      </c>
      <c r="X35" s="182">
        <f t="shared" ref="X35" si="125">SUM(X27:X34)</f>
        <v>0</v>
      </c>
      <c r="Y35" s="182">
        <f t="shared" ref="Y35" si="126">SUM(Y27:Y34)</f>
        <v>0</v>
      </c>
      <c r="Z35" s="182">
        <f t="shared" ref="Z35" si="127">SUM(Z27:Z34)</f>
        <v>0</v>
      </c>
      <c r="AA35" s="182">
        <f t="shared" ref="AA35" si="128">SUM(AA27:AA34)</f>
        <v>0</v>
      </c>
      <c r="AB35" s="182">
        <f>SUM(AB27:AB34)</f>
        <v>0</v>
      </c>
      <c r="AC35" s="182">
        <f t="shared" ref="AC35:AI35" si="129">SUM(AC27:AC34)</f>
        <v>0</v>
      </c>
      <c r="AD35" s="182">
        <f t="shared" si="129"/>
        <v>0</v>
      </c>
      <c r="AE35" s="182">
        <f t="shared" si="129"/>
        <v>0</v>
      </c>
      <c r="AF35" s="182">
        <f t="shared" si="129"/>
        <v>0</v>
      </c>
      <c r="AG35" s="182">
        <f t="shared" si="129"/>
        <v>0</v>
      </c>
      <c r="AH35" s="182">
        <f t="shared" si="129"/>
        <v>0</v>
      </c>
      <c r="AI35" s="182">
        <f t="shared" si="129"/>
        <v>0</v>
      </c>
      <c r="AJ35" s="183">
        <f>SUM(AJ27:AJ34)</f>
        <v>864</v>
      </c>
      <c r="AK35" s="184">
        <f>SUM(AK27:AK34)</f>
        <v>1795647</v>
      </c>
      <c r="AL35" s="183">
        <v>864</v>
      </c>
      <c r="AM35" s="184">
        <v>1808993.83</v>
      </c>
      <c r="AN35" s="183" t="s">
        <v>427</v>
      </c>
      <c r="AO35" s="184"/>
      <c r="AP35" s="183" t="s">
        <v>427</v>
      </c>
      <c r="AQ35" s="184"/>
      <c r="AR35" s="183" t="s">
        <v>427</v>
      </c>
      <c r="AS35" s="184"/>
      <c r="AU35" s="183" t="s">
        <v>427</v>
      </c>
      <c r="AV35" s="184"/>
      <c r="AX35" s="183" t="s">
        <v>427</v>
      </c>
      <c r="AY35" s="184"/>
      <c r="AZ35" s="183" t="s">
        <v>427</v>
      </c>
      <c r="BA35" s="184"/>
      <c r="BB35" s="183" t="s">
        <v>427</v>
      </c>
      <c r="BC35" s="184"/>
      <c r="BD35" s="183" t="s">
        <v>427</v>
      </c>
      <c r="BE35" s="184"/>
      <c r="BF35" s="183" t="s">
        <v>427</v>
      </c>
      <c r="BG35" s="184"/>
      <c r="BH35" s="183" t="s">
        <v>427</v>
      </c>
      <c r="BI35" s="184"/>
    </row>
    <row r="36" spans="2:97">
      <c r="D36" s="408"/>
      <c r="E36" s="187"/>
      <c r="F36" s="176"/>
      <c r="G36" s="187"/>
      <c r="H36" s="176"/>
      <c r="I36" s="187"/>
      <c r="J36" s="176"/>
      <c r="K36" s="187"/>
      <c r="L36" s="176"/>
      <c r="M36" s="187"/>
      <c r="N36" s="176"/>
      <c r="O36" s="187"/>
      <c r="P36" s="176"/>
      <c r="Q36" s="187"/>
      <c r="R36" s="176"/>
      <c r="S36" s="187"/>
      <c r="T36" s="176"/>
      <c r="U36" s="187"/>
      <c r="V36" s="176"/>
      <c r="W36" s="187"/>
      <c r="X36" s="176"/>
      <c r="Y36" s="187"/>
      <c r="Z36" s="176"/>
      <c r="AA36" s="187"/>
      <c r="AB36" s="176"/>
      <c r="AC36" s="187"/>
      <c r="AD36" s="176"/>
      <c r="AE36" s="187"/>
      <c r="AF36" s="176"/>
      <c r="AG36" s="187"/>
      <c r="AH36" s="176"/>
      <c r="AI36" s="187"/>
      <c r="AJ36" s="178"/>
      <c r="AK36" s="188"/>
      <c r="AL36" s="178"/>
      <c r="AM36" s="188"/>
      <c r="AN36" s="178"/>
      <c r="AO36" s="188"/>
      <c r="AP36" s="178"/>
      <c r="AQ36" s="188"/>
      <c r="AR36" s="178"/>
      <c r="AS36" s="188"/>
      <c r="AU36" s="178"/>
      <c r="AV36" s="188"/>
      <c r="AX36" s="178"/>
      <c r="AY36" s="188"/>
      <c r="AZ36" s="178"/>
      <c r="BA36" s="188"/>
      <c r="BB36" s="178"/>
      <c r="BC36" s="188"/>
      <c r="BD36" s="178"/>
      <c r="BE36" s="188"/>
      <c r="BF36" s="178"/>
      <c r="BG36" s="188"/>
      <c r="BH36" s="178"/>
      <c r="BI36" s="188"/>
    </row>
    <row r="37" spans="2:97">
      <c r="B37" s="406" t="s">
        <v>122</v>
      </c>
      <c r="C37" s="406" t="s">
        <v>122</v>
      </c>
      <c r="D37" s="189">
        <f t="shared" ref="D37:AM37" si="130">+D12+D19+D35+D25</f>
        <v>0</v>
      </c>
      <c r="E37" s="189">
        <f t="shared" si="130"/>
        <v>0</v>
      </c>
      <c r="F37" s="189">
        <f t="shared" si="130"/>
        <v>0</v>
      </c>
      <c r="G37" s="189">
        <f t="shared" si="130"/>
        <v>0</v>
      </c>
      <c r="H37" s="189">
        <f t="shared" si="130"/>
        <v>0</v>
      </c>
      <c r="I37" s="189">
        <f t="shared" si="130"/>
        <v>0</v>
      </c>
      <c r="J37" s="189">
        <f t="shared" si="130"/>
        <v>0</v>
      </c>
      <c r="K37" s="189">
        <f t="shared" si="130"/>
        <v>0</v>
      </c>
      <c r="L37" s="189">
        <f t="shared" si="130"/>
        <v>0</v>
      </c>
      <c r="M37" s="189">
        <f t="shared" si="130"/>
        <v>0</v>
      </c>
      <c r="N37" s="189">
        <f t="shared" si="130"/>
        <v>0</v>
      </c>
      <c r="O37" s="189">
        <f t="shared" si="130"/>
        <v>0</v>
      </c>
      <c r="P37" s="189">
        <f t="shared" si="130"/>
        <v>0</v>
      </c>
      <c r="Q37" s="189">
        <f t="shared" si="130"/>
        <v>0</v>
      </c>
      <c r="R37" s="189">
        <f t="shared" si="130"/>
        <v>0</v>
      </c>
      <c r="S37" s="189">
        <f t="shared" si="130"/>
        <v>0</v>
      </c>
      <c r="T37" s="189">
        <f t="shared" si="130"/>
        <v>0</v>
      </c>
      <c r="U37" s="189">
        <f t="shared" si="130"/>
        <v>0</v>
      </c>
      <c r="V37" s="189">
        <f t="shared" si="130"/>
        <v>0</v>
      </c>
      <c r="W37" s="189">
        <f t="shared" si="130"/>
        <v>0</v>
      </c>
      <c r="X37" s="189">
        <f t="shared" si="130"/>
        <v>0</v>
      </c>
      <c r="Y37" s="189">
        <f t="shared" si="130"/>
        <v>0</v>
      </c>
      <c r="Z37" s="189">
        <f t="shared" si="130"/>
        <v>0</v>
      </c>
      <c r="AA37" s="189">
        <f t="shared" si="130"/>
        <v>0</v>
      </c>
      <c r="AB37" s="189">
        <f t="shared" si="130"/>
        <v>0</v>
      </c>
      <c r="AC37" s="189">
        <f t="shared" si="130"/>
        <v>0</v>
      </c>
      <c r="AD37" s="189">
        <f t="shared" si="130"/>
        <v>0</v>
      </c>
      <c r="AE37" s="189">
        <f t="shared" si="130"/>
        <v>0</v>
      </c>
      <c r="AF37" s="189">
        <f t="shared" si="130"/>
        <v>0</v>
      </c>
      <c r="AG37" s="189">
        <f t="shared" si="130"/>
        <v>0</v>
      </c>
      <c r="AH37" s="189">
        <f t="shared" si="130"/>
        <v>0</v>
      </c>
      <c r="AI37" s="189">
        <f t="shared" si="130"/>
        <v>0</v>
      </c>
      <c r="AJ37" s="190">
        <f t="shared" si="130"/>
        <v>1521</v>
      </c>
      <c r="AK37" s="191">
        <f t="shared" si="130"/>
        <v>2846221</v>
      </c>
      <c r="AL37" s="190">
        <f t="shared" si="130"/>
        <v>1510</v>
      </c>
      <c r="AM37" s="191">
        <f t="shared" si="130"/>
        <v>2854116.83</v>
      </c>
      <c r="AN37" s="190">
        <f>+AN12+AN19+AN25</f>
        <v>651</v>
      </c>
      <c r="AO37" s="191">
        <f>+AO25+AO19+AO12</f>
        <v>1049600</v>
      </c>
      <c r="AP37" s="190">
        <v>653</v>
      </c>
      <c r="AQ37" s="191">
        <v>1049712.0249999997</v>
      </c>
      <c r="AR37" s="190">
        <v>640</v>
      </c>
      <c r="AS37" s="191">
        <v>1041363.2949999998</v>
      </c>
      <c r="AU37" s="190">
        <v>638</v>
      </c>
      <c r="AV37" s="191">
        <v>1039948</v>
      </c>
      <c r="AX37" s="382">
        <v>630</v>
      </c>
      <c r="AY37" s="383">
        <v>1034952</v>
      </c>
      <c r="AZ37" s="382">
        <f t="shared" ref="AZ37:BI37" si="131">+AZ12+AZ19+AZ25</f>
        <v>629</v>
      </c>
      <c r="BA37" s="383">
        <f t="shared" si="131"/>
        <v>1036085.4949999998</v>
      </c>
      <c r="BB37" s="382">
        <f t="shared" si="131"/>
        <v>614</v>
      </c>
      <c r="BC37" s="383">
        <f t="shared" si="131"/>
        <v>1026452.3949999999</v>
      </c>
      <c r="BD37" s="382">
        <f t="shared" si="131"/>
        <v>616</v>
      </c>
      <c r="BE37" s="383">
        <f t="shared" si="131"/>
        <v>1027814.0279999998</v>
      </c>
      <c r="BF37" s="382">
        <f t="shared" si="131"/>
        <v>615</v>
      </c>
      <c r="BG37" s="383">
        <f t="shared" si="131"/>
        <v>1023595.9697999997</v>
      </c>
      <c r="BH37" s="382">
        <f t="shared" si="131"/>
        <v>620</v>
      </c>
      <c r="BI37" s="383">
        <f t="shared" si="131"/>
        <v>1027785.9697999997</v>
      </c>
      <c r="BJ37" s="401">
        <f t="shared" ref="BJ37:BO37" si="132">BJ12+BJ19+BJ25</f>
        <v>603</v>
      </c>
      <c r="BK37" s="402">
        <f t="shared" si="132"/>
        <v>1019512.6850000001</v>
      </c>
      <c r="BL37" s="401">
        <f t="shared" si="132"/>
        <v>601</v>
      </c>
      <c r="BM37" s="402">
        <f t="shared" si="132"/>
        <v>1023220.8050000001</v>
      </c>
      <c r="BN37" s="401">
        <f t="shared" si="132"/>
        <v>602</v>
      </c>
      <c r="BO37" s="402">
        <f t="shared" si="132"/>
        <v>1035033.3398</v>
      </c>
      <c r="BP37" s="401">
        <f t="shared" ref="BP37:BQ37" si="133">BP12+BP19+BP25</f>
        <v>619</v>
      </c>
      <c r="BQ37" s="402">
        <f t="shared" si="133"/>
        <v>1040347.738452174</v>
      </c>
      <c r="BR37" s="401">
        <f t="shared" ref="BR37:BS37" si="134">BR12+BR19+BR25</f>
        <v>636</v>
      </c>
      <c r="BS37" s="402">
        <f t="shared" si="134"/>
        <v>1043153.6228000001</v>
      </c>
      <c r="BT37" s="401">
        <f t="shared" ref="BT37:BU37" si="135">BT12+BT19+BT25</f>
        <v>639</v>
      </c>
      <c r="BU37" s="402">
        <f t="shared" si="135"/>
        <v>1048072.1828000001</v>
      </c>
      <c r="BV37" s="401">
        <f t="shared" ref="BV37:BW37" si="136">BV12+BV19+BV25</f>
        <v>643</v>
      </c>
      <c r="BW37" s="402">
        <f t="shared" si="136"/>
        <v>1057197.5318</v>
      </c>
      <c r="BX37" s="401">
        <f t="shared" ref="BX37:BY37" si="137">BX12+BX19+BX25</f>
        <v>656</v>
      </c>
      <c r="BY37" s="402">
        <f t="shared" si="137"/>
        <v>1063235.1318000001</v>
      </c>
      <c r="BZ37" s="401">
        <f t="shared" ref="BZ37:CA37" si="138">BZ12+BZ19+BZ25</f>
        <v>642</v>
      </c>
      <c r="CA37" s="402">
        <f t="shared" si="138"/>
        <v>1042757.5307999999</v>
      </c>
      <c r="CB37" s="401">
        <f t="shared" ref="CB37:CC37" si="139">CB12+CB19+CB25</f>
        <v>630</v>
      </c>
      <c r="CC37" s="402">
        <f t="shared" si="139"/>
        <v>1034944.2732000001</v>
      </c>
      <c r="CD37" s="401">
        <f t="shared" ref="CD37:CE37" si="140">CD12+CD19+CD25</f>
        <v>635</v>
      </c>
      <c r="CE37" s="402">
        <f t="shared" si="140"/>
        <v>1039719.2966</v>
      </c>
      <c r="CF37" s="401">
        <f t="shared" ref="CF37:CG37" si="141">CF12+CF19+CF25</f>
        <v>623</v>
      </c>
      <c r="CG37" s="402">
        <f t="shared" si="141"/>
        <v>1036812.0766</v>
      </c>
      <c r="CH37" s="401">
        <f t="shared" ref="CH37:CI37" si="142">CH12+CH19+CH25</f>
        <v>604</v>
      </c>
      <c r="CI37" s="402">
        <f t="shared" si="142"/>
        <v>1018769.4866000001</v>
      </c>
      <c r="CJ37" s="401">
        <f t="shared" ref="CJ37:CK37" si="143">CJ12+CJ19+CJ25</f>
        <v>592</v>
      </c>
      <c r="CK37" s="402">
        <f t="shared" si="143"/>
        <v>1008042.6846</v>
      </c>
      <c r="CL37" s="401">
        <f t="shared" ref="CL37:CM37" si="144">CL12+CL19+CL25</f>
        <v>584</v>
      </c>
      <c r="CM37" s="402">
        <f t="shared" si="144"/>
        <v>985043.75</v>
      </c>
      <c r="CN37" s="401">
        <f t="shared" ref="CN37:CO37" si="145">CN12+CN19+CN25</f>
        <v>581</v>
      </c>
      <c r="CO37" s="402">
        <f t="shared" si="145"/>
        <v>991519.41200000001</v>
      </c>
      <c r="CP37" s="401">
        <f t="shared" ref="CP37:CS37" si="146">CP12+CP19+CP25</f>
        <v>566</v>
      </c>
      <c r="CQ37" s="402">
        <f t="shared" si="146"/>
        <v>983705.56799999997</v>
      </c>
      <c r="CR37" s="401">
        <f t="shared" si="146"/>
        <v>551</v>
      </c>
      <c r="CS37" s="402">
        <f t="shared" si="146"/>
        <v>903852.54999999993</v>
      </c>
    </row>
    <row r="38" spans="2:97">
      <c r="AZ38" s="194"/>
      <c r="BA38" s="195"/>
      <c r="BB38" s="194"/>
      <c r="BC38" s="195"/>
    </row>
    <row r="39" spans="2:97" s="155" customFormat="1">
      <c r="D39" s="192"/>
      <c r="E39" s="193"/>
      <c r="F39" s="192"/>
      <c r="G39" s="193"/>
      <c r="H39" s="192"/>
      <c r="I39" s="193"/>
      <c r="J39" s="192"/>
      <c r="K39" s="193"/>
      <c r="L39" s="192"/>
      <c r="M39" s="193"/>
      <c r="N39" s="192"/>
      <c r="O39" s="193"/>
      <c r="P39" s="192"/>
      <c r="Q39" s="193"/>
      <c r="R39" s="192"/>
      <c r="S39" s="193"/>
      <c r="T39" s="192"/>
      <c r="U39" s="193"/>
      <c r="V39" s="192"/>
      <c r="W39" s="193"/>
      <c r="X39" s="192"/>
      <c r="Y39" s="193"/>
      <c r="Z39" s="192"/>
      <c r="AA39" s="193"/>
      <c r="AB39" s="192"/>
      <c r="AC39" s="193"/>
      <c r="AD39" s="192"/>
      <c r="AE39" s="193"/>
      <c r="AF39" s="192"/>
      <c r="AG39" s="193"/>
      <c r="AH39" s="192"/>
      <c r="AI39" s="193"/>
      <c r="AJ39" s="192"/>
      <c r="AK39" s="193"/>
      <c r="AL39" s="192"/>
      <c r="AM39" s="193"/>
      <c r="AN39" s="192"/>
      <c r="AO39" s="193"/>
      <c r="AP39" s="192"/>
      <c r="AQ39" s="193"/>
      <c r="AR39" s="192"/>
      <c r="AS39" s="193"/>
      <c r="AU39" s="192"/>
      <c r="AV39" s="193"/>
      <c r="AX39" s="192"/>
      <c r="AY39" s="193"/>
      <c r="AZ39" s="192"/>
      <c r="BA39" s="193"/>
      <c r="BB39" s="192"/>
      <c r="BC39" s="193"/>
    </row>
    <row r="40" spans="2:97">
      <c r="B40" s="155"/>
      <c r="C40" s="155"/>
      <c r="AR40" s="196" t="s">
        <v>597</v>
      </c>
      <c r="AU40" s="196" t="s">
        <v>597</v>
      </c>
      <c r="AX40" s="196" t="s">
        <v>597</v>
      </c>
      <c r="AZ40" s="196" t="s">
        <v>597</v>
      </c>
      <c r="BA40" s="195"/>
      <c r="BB40" s="196" t="s">
        <v>597</v>
      </c>
      <c r="BC40" s="195"/>
      <c r="BD40" s="196" t="s">
        <v>597</v>
      </c>
      <c r="BE40" s="195"/>
      <c r="BF40" s="196" t="s">
        <v>597</v>
      </c>
      <c r="BG40" s="195"/>
      <c r="BH40" s="196" t="s">
        <v>597</v>
      </c>
      <c r="BI40" s="195"/>
    </row>
    <row r="41" spans="2:97">
      <c r="AR41" s="196" t="s">
        <v>598</v>
      </c>
      <c r="AU41" s="196" t="s">
        <v>598</v>
      </c>
      <c r="AX41" s="196" t="s">
        <v>598</v>
      </c>
      <c r="AZ41" s="196" t="s">
        <v>598</v>
      </c>
      <c r="BA41" s="195"/>
      <c r="BB41" s="196" t="s">
        <v>598</v>
      </c>
      <c r="BC41" s="195"/>
      <c r="BD41" s="196" t="s">
        <v>598</v>
      </c>
      <c r="BE41" s="195"/>
      <c r="BF41" s="196" t="s">
        <v>598</v>
      </c>
      <c r="BG41" s="195"/>
      <c r="BH41" s="196" t="s">
        <v>598</v>
      </c>
      <c r="BI41" s="195"/>
    </row>
  </sheetData>
  <mergeCells count="46">
    <mergeCell ref="CR5:CS5"/>
    <mergeCell ref="BN5:BO5"/>
    <mergeCell ref="BX5:BY5"/>
    <mergeCell ref="BV5:BW5"/>
    <mergeCell ref="CJ5:CK5"/>
    <mergeCell ref="CH5:CI5"/>
    <mergeCell ref="CF5:CG5"/>
    <mergeCell ref="CD5:CE5"/>
    <mergeCell ref="BZ5:CA5"/>
    <mergeCell ref="CP5:CQ5"/>
    <mergeCell ref="CN5:CO5"/>
    <mergeCell ref="CL5:CM5"/>
    <mergeCell ref="BT5:BU5"/>
    <mergeCell ref="BR5:BS5"/>
    <mergeCell ref="BP5:BQ5"/>
    <mergeCell ref="CB5:CC5"/>
    <mergeCell ref="AR5:AS5"/>
    <mergeCell ref="AJ5:AK5"/>
    <mergeCell ref="AL5:AM5"/>
    <mergeCell ref="AN5:AO5"/>
    <mergeCell ref="AP5:AQ5"/>
    <mergeCell ref="AD5:AE5"/>
    <mergeCell ref="AF5:AG5"/>
    <mergeCell ref="AH5:AI5"/>
    <mergeCell ref="V5:W5"/>
    <mergeCell ref="X5:Y5"/>
    <mergeCell ref="Z5:AA5"/>
    <mergeCell ref="D5:E5"/>
    <mergeCell ref="F5:G5"/>
    <mergeCell ref="H5:I5"/>
    <mergeCell ref="J5:K5"/>
    <mergeCell ref="AB5:AC5"/>
    <mergeCell ref="T5:U5"/>
    <mergeCell ref="L5:M5"/>
    <mergeCell ref="N5:O5"/>
    <mergeCell ref="P5:Q5"/>
    <mergeCell ref="R5:S5"/>
    <mergeCell ref="AU5:AV5"/>
    <mergeCell ref="AX5:AY5"/>
    <mergeCell ref="BL5:BM5"/>
    <mergeCell ref="BJ5:BK5"/>
    <mergeCell ref="AZ5:BA5"/>
    <mergeCell ref="BB5:BC5"/>
    <mergeCell ref="BD5:BE5"/>
    <mergeCell ref="BF5:BG5"/>
    <mergeCell ref="BH5:BI5"/>
  </mergeCells>
  <pageMargins left="0.7" right="0.7" top="0.75" bottom="0.75" header="0.3" footer="0.3"/>
  <pageSetup paperSize="9" orientation="portrait" r:id="rId1"/>
  <headerFooter>
    <oddFooter>&amp;L_x000D_&amp;1#&amp;"Aptos"&amp;10&amp;K000000 Restringido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M114"/>
  <sheetViews>
    <sheetView zoomScale="80" zoomScaleNormal="80" workbookViewId="0">
      <pane xSplit="5" ySplit="4" topLeftCell="HS5" activePane="bottomRight" state="frozen"/>
      <selection activeCell="A56" sqref="A56:XFD56"/>
      <selection pane="topRight" activeCell="A56" sqref="A56:XFD56"/>
      <selection pane="bottomLeft" activeCell="A56" sqref="A56:XFD56"/>
      <selection pane="bottomRight"/>
    </sheetView>
  </sheetViews>
  <sheetFormatPr baseColWidth="10" defaultColWidth="10.875" defaultRowHeight="15" outlineLevelRow="2" outlineLevelCol="1"/>
  <cols>
    <col min="1" max="2" width="2.625" style="39" customWidth="1"/>
    <col min="3" max="3" width="31.125" style="25" customWidth="1"/>
    <col min="4" max="4" width="31.375" style="25" customWidth="1"/>
    <col min="5" max="5" width="34.625" style="25" hidden="1" customWidth="1" outlineLevel="1"/>
    <col min="6" max="6" width="4.625" style="106" hidden="1" customWidth="1" collapsed="1"/>
    <col min="7" max="8" width="12.5" style="25" hidden="1" customWidth="1" outlineLevel="1"/>
    <col min="9" max="9" width="8.625" style="124" hidden="1" customWidth="1" outlineLevel="1"/>
    <col min="10" max="11" width="12.5" style="26" hidden="1" customWidth="1" outlineLevel="1"/>
    <col min="12" max="12" width="7.5" style="106" hidden="1" customWidth="1" outlineLevel="1"/>
    <col min="13" max="14" width="12.5" style="26" hidden="1" customWidth="1" outlineLevel="1"/>
    <col min="15" max="15" width="8.5" style="106" hidden="1" customWidth="1" outlineLevel="1"/>
    <col min="16" max="17" width="12.5" style="26" hidden="1" customWidth="1" outlineLevel="1"/>
    <col min="18" max="18" width="8.5" style="106" hidden="1" customWidth="1" outlineLevel="1"/>
    <col min="19" max="20" width="12.375" style="26" hidden="1" customWidth="1" outlineLevel="1"/>
    <col min="21" max="21" width="7.875" style="106" hidden="1" customWidth="1" outlineLevel="1"/>
    <col min="22" max="23" width="12.625" style="26" hidden="1" customWidth="1" outlineLevel="1"/>
    <col min="24" max="24" width="8.5" style="106" hidden="1" customWidth="1" outlineLevel="1"/>
    <col min="25" max="26" width="12.25" style="26" hidden="1" customWidth="1" outlineLevel="1"/>
    <col min="27" max="27" width="8.5" style="106" hidden="1" customWidth="1" outlineLevel="1"/>
    <col min="28" max="28" width="4.625" style="106" hidden="1" customWidth="1" collapsed="1"/>
    <col min="29" max="30" width="12.5" style="25" hidden="1" customWidth="1" outlineLevel="1"/>
    <col min="31" max="31" width="8.625" style="124" hidden="1" customWidth="1" outlineLevel="1"/>
    <col min="32" max="32" width="12.5" style="26" hidden="1" customWidth="1" outlineLevel="1"/>
    <col min="33" max="33" width="12.5" style="25" hidden="1" customWidth="1" outlineLevel="1"/>
    <col min="34" max="34" width="7.5" style="106" hidden="1" customWidth="1" outlineLevel="1"/>
    <col min="35" max="35" width="12.5" style="26" hidden="1" customWidth="1" outlineLevel="1"/>
    <col min="36" max="36" width="12.5" style="25" hidden="1" customWidth="1" outlineLevel="1"/>
    <col min="37" max="37" width="8.5" style="106" hidden="1" customWidth="1" outlineLevel="1"/>
    <col min="38" max="38" width="12.5" style="26" hidden="1" customWidth="1" outlineLevel="1"/>
    <col min="39" max="39" width="12.5" style="25" hidden="1" customWidth="1" outlineLevel="1"/>
    <col min="40" max="40" width="8.5" style="106" hidden="1" customWidth="1" outlineLevel="1"/>
    <col min="41" max="41" width="12.375" style="26" hidden="1" customWidth="1" outlineLevel="1"/>
    <col min="42" max="42" width="12.5" style="25" hidden="1" customWidth="1" outlineLevel="1"/>
    <col min="43" max="43" width="7.875" style="106" hidden="1" customWidth="1" outlineLevel="1"/>
    <col min="44" max="44" width="12.625" style="26" hidden="1" customWidth="1" outlineLevel="1"/>
    <col min="45" max="45" width="12.5" style="25" hidden="1" customWidth="1" outlineLevel="1"/>
    <col min="46" max="46" width="8.5" style="106" hidden="1" customWidth="1" outlineLevel="1"/>
    <col min="47" max="48" width="12.25" style="26" hidden="1" customWidth="1" outlineLevel="1"/>
    <col min="49" max="49" width="8.5" style="106" hidden="1" customWidth="1" outlineLevel="1"/>
    <col min="50" max="50" width="5" style="106" hidden="1" customWidth="1" collapsed="1"/>
    <col min="51" max="51" width="12.5" style="25" hidden="1" customWidth="1" outlineLevel="1"/>
    <col min="52" max="52" width="12.5" style="26" hidden="1" customWidth="1" outlineLevel="1"/>
    <col min="53" max="53" width="8.625" style="124" hidden="1" customWidth="1" outlineLevel="1"/>
    <col min="54" max="55" width="12.5" style="26" hidden="1" customWidth="1" outlineLevel="1"/>
    <col min="56" max="56" width="7.5" style="106" hidden="1" customWidth="1" outlineLevel="1"/>
    <col min="57" max="58" width="12.5" style="26" hidden="1" customWidth="1" outlineLevel="1"/>
    <col min="59" max="59" width="8.5" style="106" hidden="1" customWidth="1" outlineLevel="1"/>
    <col min="60" max="61" width="12.5" style="26" hidden="1" customWidth="1" outlineLevel="1"/>
    <col min="62" max="62" width="8.5" style="106" hidden="1" customWidth="1" outlineLevel="1"/>
    <col min="63" max="63" width="12.375" style="26" hidden="1" customWidth="1" outlineLevel="1"/>
    <col min="64" max="64" width="12.5" style="26" hidden="1" customWidth="1" outlineLevel="1"/>
    <col min="65" max="65" width="7.5" style="106" hidden="1" customWidth="1" outlineLevel="1"/>
    <col min="66" max="66" width="12.75" style="26" hidden="1" customWidth="1" outlineLevel="1"/>
    <col min="67" max="67" width="12.5" style="26" hidden="1" customWidth="1" outlineLevel="1"/>
    <col min="68" max="68" width="8.5" style="106" hidden="1" customWidth="1" outlineLevel="1"/>
    <col min="69" max="70" width="12.5" style="26" hidden="1" customWidth="1" outlineLevel="1"/>
    <col min="71" max="71" width="8.5" style="106" hidden="1" customWidth="1" outlineLevel="1"/>
    <col min="72" max="72" width="4.5" style="106" hidden="1" customWidth="1" collapsed="1"/>
    <col min="73" max="74" width="12.5" style="25" hidden="1" customWidth="1" outlineLevel="1"/>
    <col min="75" max="75" width="8.5" style="124" hidden="1" customWidth="1" outlineLevel="1"/>
    <col min="76" max="77" width="12.5" style="26" hidden="1" customWidth="1" outlineLevel="1"/>
    <col min="78" max="78" width="7.375" style="106" hidden="1" customWidth="1" outlineLevel="1"/>
    <col min="79" max="80" width="12.5" style="26" hidden="1" customWidth="1" outlineLevel="1"/>
    <col min="81" max="81" width="8.5" style="106" hidden="1" customWidth="1" outlineLevel="1"/>
    <col min="82" max="83" width="12.5" style="26" hidden="1" customWidth="1" outlineLevel="1"/>
    <col min="84" max="84" width="8.5" style="106" hidden="1" customWidth="1" outlineLevel="1"/>
    <col min="85" max="86" width="12.375" style="26" hidden="1" customWidth="1" outlineLevel="1"/>
    <col min="87" max="87" width="7.375" style="106" hidden="1" customWidth="1" outlineLevel="1"/>
    <col min="88" max="88" width="12.625" style="26" hidden="1" customWidth="1" outlineLevel="1"/>
    <col min="89" max="89" width="12.75" style="26" hidden="1" customWidth="1" outlineLevel="1"/>
    <col min="90" max="90" width="8.625" style="106" hidden="1" customWidth="1" outlineLevel="1"/>
    <col min="91" max="92" width="12.25" style="26" hidden="1" customWidth="1" outlineLevel="1"/>
    <col min="93" max="93" width="7.375" style="106" hidden="1" customWidth="1" outlineLevel="1"/>
    <col min="94" max="94" width="4.5" style="106" hidden="1" customWidth="1" collapsed="1"/>
    <col min="95" max="96" width="12.5" style="25" hidden="1" customWidth="1" outlineLevel="1"/>
    <col min="97" max="97" width="8.5" style="124" hidden="1" customWidth="1" outlineLevel="1"/>
    <col min="98" max="99" width="12.5" style="26" hidden="1" customWidth="1" outlineLevel="1"/>
    <col min="100" max="100" width="7.625" style="106" hidden="1" customWidth="1" outlineLevel="1"/>
    <col min="101" max="102" width="12.5" style="26" hidden="1" customWidth="1" outlineLevel="1"/>
    <col min="103" max="103" width="8.5" style="106" hidden="1" customWidth="1" outlineLevel="1"/>
    <col min="104" max="104" width="10.875" style="26" hidden="1" customWidth="1" outlineLevel="1"/>
    <col min="105" max="105" width="11.5" style="26" hidden="1" customWidth="1" outlineLevel="1"/>
    <col min="106" max="106" width="7.375" style="106" hidden="1" customWidth="1" outlineLevel="1"/>
    <col min="107" max="108" width="12.375" style="26" hidden="1" customWidth="1" outlineLevel="1"/>
    <col min="109" max="109" width="7.75" style="106" hidden="1" customWidth="1" outlineLevel="1"/>
    <col min="110" max="110" width="12.625" style="26" hidden="1" customWidth="1" outlineLevel="1"/>
    <col min="111" max="111" width="12.75" style="26" hidden="1" customWidth="1" outlineLevel="1"/>
    <col min="112" max="112" width="8.625" style="106" hidden="1" customWidth="1" outlineLevel="1"/>
    <col min="113" max="113" width="10.875" style="26" hidden="1" customWidth="1" outlineLevel="1"/>
    <col min="114" max="114" width="11.375" style="26" hidden="1" customWidth="1" outlineLevel="1"/>
    <col min="115" max="115" width="7.125" style="106" hidden="1" customWidth="1" outlineLevel="1"/>
    <col min="116" max="116" width="4.75" style="25" hidden="1" customWidth="1" collapsed="1"/>
    <col min="117" max="118" width="12.5" style="25" hidden="1" customWidth="1" outlineLevel="1"/>
    <col min="119" max="119" width="8.5" style="124" hidden="1" customWidth="1" outlineLevel="1"/>
    <col min="120" max="121" width="12.5" style="26" hidden="1" customWidth="1" outlineLevel="1"/>
    <col min="122" max="122" width="7.375" style="106" hidden="1" customWidth="1" outlineLevel="1"/>
    <col min="123" max="124" width="12.5" style="26" hidden="1" customWidth="1" outlineLevel="1"/>
    <col min="125" max="125" width="8.5" style="106" hidden="1" customWidth="1" outlineLevel="1"/>
    <col min="126" max="126" width="10.875" style="26" hidden="1" customWidth="1" outlineLevel="1"/>
    <col min="127" max="127" width="11.5" style="26" hidden="1" customWidth="1" outlineLevel="1"/>
    <col min="128" max="128" width="7.375" style="106" hidden="1" customWidth="1" outlineLevel="1"/>
    <col min="129" max="130" width="12.375" style="26" hidden="1" customWidth="1" outlineLevel="1"/>
    <col min="131" max="131" width="7.375" style="106" hidden="1" customWidth="1" outlineLevel="1"/>
    <col min="132" max="132" width="12.625" style="26" hidden="1" customWidth="1" outlineLevel="1"/>
    <col min="133" max="133" width="12.75" style="26" hidden="1" customWidth="1" outlineLevel="1"/>
    <col min="134" max="134" width="8.625" style="106" hidden="1" customWidth="1" outlineLevel="1"/>
    <col min="135" max="135" width="10.875" style="26" hidden="1" customWidth="1" outlineLevel="1"/>
    <col min="136" max="136" width="11.375" style="26" hidden="1" customWidth="1" outlineLevel="1"/>
    <col min="137" max="137" width="7.125" style="106" hidden="1" customWidth="1" outlineLevel="1"/>
    <col min="138" max="138" width="4.625" style="25" hidden="1" customWidth="1" collapsed="1"/>
    <col min="139" max="140" width="12.5" style="25" hidden="1" customWidth="1" outlineLevel="1"/>
    <col min="141" max="141" width="8.5" style="124" hidden="1" customWidth="1" outlineLevel="1"/>
    <col min="142" max="143" width="12.5" style="26" hidden="1" customWidth="1" outlineLevel="1"/>
    <col min="144" max="144" width="7.375" style="106" hidden="1" customWidth="1" outlineLevel="1"/>
    <col min="145" max="146" width="12.5" style="26" hidden="1" customWidth="1" outlineLevel="1"/>
    <col min="147" max="147" width="8.5" style="106" hidden="1" customWidth="1" outlineLevel="1"/>
    <col min="148" max="148" width="10.875" style="26" hidden="1" customWidth="1" outlineLevel="1"/>
    <col min="149" max="149" width="11.5" style="26" hidden="1" customWidth="1" outlineLevel="1"/>
    <col min="150" max="150" width="7.875" style="106" hidden="1" customWidth="1" outlineLevel="1"/>
    <col min="151" max="152" width="12.375" style="26" hidden="1" customWidth="1" outlineLevel="1"/>
    <col min="153" max="153" width="7.375" style="106" hidden="1" customWidth="1" outlineLevel="1"/>
    <col min="154" max="154" width="12.625" style="26" hidden="1" customWidth="1" outlineLevel="1"/>
    <col min="155" max="155" width="12.75" style="26" hidden="1" customWidth="1" outlineLevel="1"/>
    <col min="156" max="156" width="8.625" style="106" hidden="1" customWidth="1" outlineLevel="1"/>
    <col min="157" max="157" width="10.875" style="26" hidden="1" customWidth="1" outlineLevel="1"/>
    <col min="158" max="158" width="11.375" style="26" hidden="1" customWidth="1" outlineLevel="1"/>
    <col min="159" max="159" width="7.875" style="106" hidden="1" customWidth="1" outlineLevel="1"/>
    <col min="160" max="160" width="4.625" style="25" hidden="1" customWidth="1" collapsed="1"/>
    <col min="161" max="162" width="12.5" style="25" hidden="1" customWidth="1" outlineLevel="1"/>
    <col min="163" max="163" width="8.5" style="124" hidden="1" customWidth="1" outlineLevel="1"/>
    <col min="164" max="165" width="12.5" style="26" hidden="1" customWidth="1" outlineLevel="1"/>
    <col min="166" max="166" width="8" style="106" hidden="1" customWidth="1" outlineLevel="1"/>
    <col min="167" max="168" width="12.5" style="26" hidden="1" customWidth="1" outlineLevel="1"/>
    <col min="169" max="169" width="8.5" style="106" hidden="1" customWidth="1" outlineLevel="1"/>
    <col min="170" max="170" width="10.875" style="26" hidden="1" customWidth="1" outlineLevel="1"/>
    <col min="171" max="171" width="11.5" style="26" hidden="1" customWidth="1" outlineLevel="1"/>
    <col min="172" max="172" width="8.75" style="106" hidden="1" customWidth="1" outlineLevel="1"/>
    <col min="173" max="174" width="12.375" style="26" hidden="1" customWidth="1" outlineLevel="1"/>
    <col min="175" max="175" width="8.125" style="106" hidden="1" customWidth="1" outlineLevel="1"/>
    <col min="176" max="176" width="12.625" style="26" hidden="1" customWidth="1" outlineLevel="1"/>
    <col min="177" max="177" width="12.75" style="26" hidden="1" customWidth="1" outlineLevel="1"/>
    <col min="178" max="178" width="8.625" style="106" hidden="1" customWidth="1" outlineLevel="1"/>
    <col min="179" max="179" width="10.875" style="26" hidden="1" customWidth="1" outlineLevel="1"/>
    <col min="180" max="180" width="11.375" style="26" hidden="1" customWidth="1" outlineLevel="1"/>
    <col min="181" max="181" width="7.875" style="106" hidden="1" customWidth="1" outlineLevel="1"/>
    <col min="182" max="182" width="3.375" style="25" hidden="1" customWidth="1" collapsed="1"/>
    <col min="183" max="184" width="12.5" style="25" hidden="1" customWidth="1" outlineLevel="1"/>
    <col min="185" max="185" width="8.5" style="124" hidden="1" customWidth="1" outlineLevel="1"/>
    <col min="186" max="187" width="12.5" style="26" hidden="1" customWidth="1" outlineLevel="1"/>
    <col min="188" max="188" width="8" style="106" hidden="1" customWidth="1" outlineLevel="1"/>
    <col min="189" max="190" width="12.5" style="26" hidden="1" customWidth="1" outlineLevel="1"/>
    <col min="191" max="191" width="8.5" style="106" hidden="1" customWidth="1" outlineLevel="1"/>
    <col min="192" max="192" width="10.875" style="26" hidden="1" customWidth="1" outlineLevel="1"/>
    <col min="193" max="193" width="11.5" style="26" hidden="1" customWidth="1" outlineLevel="1"/>
    <col min="194" max="194" width="8.75" style="106" hidden="1" customWidth="1" outlineLevel="1"/>
    <col min="195" max="196" width="12.375" style="26" hidden="1" customWidth="1" outlineLevel="1"/>
    <col min="197" max="197" width="8.125" style="106" hidden="1" customWidth="1" outlineLevel="1"/>
    <col min="198" max="198" width="12.625" style="26" hidden="1" customWidth="1" outlineLevel="1"/>
    <col min="199" max="199" width="12.75" style="26" hidden="1" customWidth="1" outlineLevel="1"/>
    <col min="200" max="200" width="8.625" style="106" hidden="1" customWidth="1" outlineLevel="1"/>
    <col min="201" max="201" width="10.875" style="26" hidden="1" customWidth="1" outlineLevel="1"/>
    <col min="202" max="202" width="11.375" style="26" hidden="1" customWidth="1" outlineLevel="1"/>
    <col min="203" max="203" width="7.875" style="106" hidden="1" customWidth="1" outlineLevel="1"/>
    <col min="204" max="204" width="3.875" style="25" hidden="1" customWidth="1" collapsed="1"/>
    <col min="205" max="206" width="12.5" style="25" hidden="1" customWidth="1" outlineLevel="1"/>
    <col min="207" max="207" width="8.5" style="124" hidden="1" customWidth="1" outlineLevel="1"/>
    <col min="208" max="209" width="12.5" style="26" hidden="1" customWidth="1" outlineLevel="1"/>
    <col min="210" max="210" width="8" style="106" hidden="1" customWidth="1" outlineLevel="1"/>
    <col min="211" max="212" width="12.5" style="26" hidden="1" customWidth="1" outlineLevel="1"/>
    <col min="213" max="213" width="8.5" style="106" hidden="1" customWidth="1" outlineLevel="1"/>
    <col min="214" max="214" width="10.875" style="26" hidden="1" customWidth="1" outlineLevel="1" collapsed="1"/>
    <col min="215" max="215" width="11.5" style="26" hidden="1" customWidth="1" outlineLevel="1"/>
    <col min="216" max="216" width="8.75" style="106" hidden="1" customWidth="1" outlineLevel="1"/>
    <col min="217" max="218" width="12.375" style="26" hidden="1" customWidth="1" outlineLevel="1"/>
    <col min="219" max="219" width="8.125" style="106" hidden="1" customWidth="1" outlineLevel="1"/>
    <col min="220" max="220" width="12.625" style="26" hidden="1" customWidth="1" outlineLevel="1" collapsed="1"/>
    <col min="221" max="221" width="12.75" style="26" hidden="1" customWidth="1" outlineLevel="1"/>
    <col min="222" max="222" width="8.625" style="106" hidden="1" customWidth="1" outlineLevel="1"/>
    <col min="223" max="223" width="10.875" style="26" hidden="1" customWidth="1" outlineLevel="1" collapsed="1"/>
    <col min="224" max="224" width="11.375" style="26" hidden="1" customWidth="1" outlineLevel="1"/>
    <col min="225" max="225" width="7.875" style="106" hidden="1" customWidth="1" outlineLevel="1"/>
    <col min="226" max="226" width="4.5" style="25" hidden="1" customWidth="1" collapsed="1"/>
    <col min="227" max="228" width="12.5" style="25" customWidth="1"/>
    <col min="229" max="229" width="8.5" style="124" customWidth="1"/>
    <col min="230" max="231" width="12.5" style="26" customWidth="1"/>
    <col min="232" max="232" width="9.125" style="106" customWidth="1"/>
    <col min="233" max="234" width="12.5" style="26" hidden="1" customWidth="1" outlineLevel="1"/>
    <col min="235" max="235" width="8.5" style="106" hidden="1" customWidth="1" outlineLevel="1"/>
    <col min="236" max="236" width="10.875" style="26" hidden="1" customWidth="1" outlineLevel="1"/>
    <col min="237" max="237" width="11.5" style="26" hidden="1" customWidth="1" outlineLevel="1"/>
    <col min="238" max="238" width="8.75" style="106" hidden="1" customWidth="1" outlineLevel="1"/>
    <col min="239" max="239" width="12.375" style="26" customWidth="1" collapsed="1"/>
    <col min="240" max="240" width="12.375" style="26" customWidth="1"/>
    <col min="241" max="241" width="8.125" style="106" customWidth="1"/>
    <col min="242" max="242" width="12.625" style="26" hidden="1" customWidth="1" outlineLevel="1" collapsed="1"/>
    <col min="243" max="243" width="12.75" style="26" hidden="1" customWidth="1" outlineLevel="1"/>
    <col min="244" max="244" width="8.625" style="106" hidden="1" customWidth="1" outlineLevel="1"/>
    <col min="245" max="245" width="10.875" style="26" hidden="1" customWidth="1" outlineLevel="1"/>
    <col min="246" max="246" width="11.25" style="26" hidden="1" customWidth="1" outlineLevel="1"/>
    <col min="247" max="247" width="0.75" style="106" hidden="1" customWidth="1" collapsed="1"/>
    <col min="248" max="248" width="0" style="25" hidden="1" customWidth="1"/>
    <col min="249" max="16384" width="10.875" style="25"/>
  </cols>
  <sheetData>
    <row r="1" spans="1:247">
      <c r="F1" s="200"/>
      <c r="G1" s="197"/>
      <c r="H1" s="197"/>
      <c r="I1" s="198"/>
      <c r="J1" s="199"/>
      <c r="K1" s="199"/>
      <c r="L1" s="200"/>
      <c r="M1" s="199"/>
      <c r="N1" s="199"/>
      <c r="O1" s="200"/>
      <c r="P1" s="199"/>
      <c r="Q1" s="199"/>
      <c r="R1" s="200"/>
      <c r="S1" s="199"/>
      <c r="T1" s="199"/>
      <c r="U1" s="200"/>
      <c r="V1" s="199"/>
      <c r="W1" s="199"/>
      <c r="X1" s="200"/>
      <c r="Y1" s="199"/>
      <c r="Z1" s="199"/>
      <c r="AA1" s="200"/>
      <c r="AB1" s="200"/>
      <c r="AC1" s="197"/>
      <c r="AD1" s="197"/>
      <c r="AE1" s="198"/>
      <c r="AF1" s="199"/>
      <c r="AG1" s="197"/>
      <c r="AH1" s="200"/>
      <c r="AI1" s="199"/>
      <c r="AJ1" s="197"/>
      <c r="AK1" s="200"/>
      <c r="AL1" s="199"/>
      <c r="AM1" s="197"/>
      <c r="AN1" s="200"/>
      <c r="AO1" s="199"/>
      <c r="AP1" s="197"/>
      <c r="AQ1" s="200"/>
      <c r="AR1" s="199"/>
      <c r="AS1" s="197"/>
      <c r="AT1" s="200"/>
      <c r="AU1" s="199"/>
      <c r="AV1" s="199"/>
      <c r="AW1" s="200"/>
      <c r="AX1" s="200"/>
      <c r="AY1" s="197"/>
      <c r="AZ1" s="199"/>
      <c r="BA1" s="198"/>
      <c r="BB1" s="199"/>
      <c r="BC1" s="199"/>
      <c r="BD1" s="200"/>
      <c r="BE1" s="199"/>
      <c r="BF1" s="199"/>
      <c r="BG1" s="200"/>
      <c r="BH1" s="199"/>
      <c r="BI1" s="199"/>
      <c r="BJ1" s="200"/>
      <c r="BK1" s="199"/>
      <c r="BL1" s="199"/>
      <c r="BM1" s="200"/>
      <c r="BN1" s="199"/>
      <c r="BO1" s="199"/>
      <c r="BP1" s="200"/>
      <c r="BQ1" s="199"/>
      <c r="BR1" s="199"/>
      <c r="BS1" s="200"/>
      <c r="BT1" s="200"/>
      <c r="BU1" s="197"/>
      <c r="BV1" s="197"/>
      <c r="BW1" s="198"/>
      <c r="BX1" s="199"/>
      <c r="BY1" s="199"/>
      <c r="BZ1" s="200"/>
      <c r="CA1" s="199"/>
      <c r="CB1" s="199"/>
      <c r="CC1" s="200"/>
      <c r="CD1" s="199"/>
      <c r="CE1" s="199"/>
      <c r="CF1" s="200"/>
      <c r="CG1" s="199"/>
      <c r="CH1" s="199"/>
      <c r="CI1" s="200"/>
      <c r="CJ1" s="199"/>
      <c r="CK1" s="199"/>
      <c r="CL1" s="200"/>
      <c r="CM1" s="199"/>
      <c r="CN1" s="199"/>
      <c r="CO1" s="200"/>
      <c r="CP1" s="200"/>
      <c r="CQ1" s="197"/>
      <c r="CR1" s="197"/>
      <c r="CS1" s="198"/>
      <c r="CT1" s="199"/>
      <c r="CU1" s="199"/>
      <c r="CV1" s="200"/>
      <c r="CW1" s="199"/>
      <c r="CX1" s="199"/>
      <c r="CY1" s="200"/>
      <c r="CZ1" s="199"/>
      <c r="DA1" s="199"/>
      <c r="DB1" s="200"/>
      <c r="DC1" s="199"/>
      <c r="DD1" s="199"/>
      <c r="DE1" s="200"/>
      <c r="DF1" s="199"/>
      <c r="DG1" s="199"/>
      <c r="DH1" s="200"/>
      <c r="DI1" s="199"/>
      <c r="DJ1" s="199"/>
      <c r="DK1" s="200"/>
      <c r="DL1" s="197"/>
      <c r="DM1" s="197"/>
      <c r="DN1" s="197"/>
      <c r="DO1" s="198"/>
      <c r="DP1" s="199"/>
      <c r="DQ1" s="199"/>
      <c r="DR1" s="200"/>
      <c r="DS1" s="199"/>
      <c r="DT1" s="199"/>
      <c r="DU1" s="200"/>
      <c r="DV1" s="199"/>
      <c r="DW1" s="199"/>
      <c r="DX1" s="200"/>
      <c r="DY1" s="199"/>
      <c r="DZ1" s="199"/>
      <c r="EA1" s="200"/>
      <c r="EB1" s="199"/>
      <c r="EC1" s="199"/>
      <c r="ED1" s="200"/>
      <c r="EE1" s="199"/>
      <c r="EF1" s="199"/>
      <c r="EG1" s="200"/>
      <c r="EI1" s="197"/>
      <c r="EJ1" s="197"/>
      <c r="EK1" s="198"/>
      <c r="EL1" s="199"/>
      <c r="EM1" s="199"/>
      <c r="EN1" s="200"/>
      <c r="EO1" s="199"/>
      <c r="EP1" s="199"/>
      <c r="EQ1" s="200"/>
      <c r="ER1" s="199"/>
      <c r="ES1" s="199"/>
      <c r="ET1" s="200"/>
      <c r="EU1" s="199"/>
      <c r="EV1" s="199"/>
      <c r="EW1" s="200"/>
      <c r="EX1" s="199"/>
      <c r="EY1" s="199"/>
      <c r="EZ1" s="200"/>
      <c r="FA1" s="199"/>
      <c r="FB1" s="199"/>
      <c r="FC1" s="200"/>
      <c r="FE1" s="197"/>
      <c r="FF1" s="197"/>
      <c r="FG1" s="198"/>
      <c r="FH1" s="199"/>
      <c r="FI1" s="199"/>
      <c r="FJ1" s="200"/>
      <c r="FK1" s="199"/>
      <c r="FL1" s="199"/>
      <c r="FM1" s="200"/>
      <c r="FN1" s="199"/>
      <c r="FO1" s="199"/>
      <c r="FP1" s="200"/>
      <c r="FQ1" s="199"/>
      <c r="FR1" s="199"/>
      <c r="FS1" s="200"/>
      <c r="FT1" s="199"/>
      <c r="FU1" s="199"/>
      <c r="FV1" s="200"/>
      <c r="FW1" s="199"/>
      <c r="FX1" s="199"/>
      <c r="FY1" s="200"/>
      <c r="GA1" s="197"/>
      <c r="GB1" s="197"/>
      <c r="GC1" s="198"/>
      <c r="GD1" s="199"/>
      <c r="GE1" s="199"/>
      <c r="GF1" s="200"/>
      <c r="GG1" s="199"/>
      <c r="GH1" s="199"/>
      <c r="GI1" s="200"/>
      <c r="GJ1" s="199"/>
      <c r="GK1" s="199"/>
      <c r="GL1" s="200"/>
      <c r="GM1" s="199"/>
      <c r="GN1" s="199"/>
      <c r="GO1" s="200"/>
      <c r="GP1" s="199"/>
      <c r="GQ1" s="199"/>
      <c r="GR1" s="200"/>
      <c r="GS1" s="199"/>
      <c r="GT1" s="199"/>
      <c r="GU1" s="200"/>
      <c r="GW1" s="197"/>
      <c r="GX1" s="197"/>
      <c r="GY1" s="198"/>
      <c r="GZ1" s="199"/>
      <c r="HA1" s="199"/>
      <c r="HB1" s="200"/>
      <c r="HC1" s="199"/>
      <c r="HD1" s="199"/>
      <c r="HE1" s="200"/>
      <c r="HF1" s="199"/>
      <c r="HG1" s="199"/>
      <c r="HH1" s="200"/>
      <c r="HI1" s="199"/>
      <c r="HJ1" s="199"/>
      <c r="HK1" s="200"/>
      <c r="HL1" s="199"/>
      <c r="HM1" s="199"/>
      <c r="HN1" s="200"/>
      <c r="HO1" s="199"/>
      <c r="HP1" s="199"/>
      <c r="HQ1" s="200"/>
      <c r="HS1" s="197"/>
      <c r="HT1" s="197"/>
      <c r="HU1" s="198"/>
      <c r="HV1" s="199"/>
      <c r="HW1" s="199"/>
      <c r="HX1" s="200"/>
      <c r="HY1" s="199"/>
      <c r="HZ1" s="199"/>
      <c r="IA1" s="200"/>
      <c r="IB1" s="199"/>
      <c r="IC1" s="199"/>
      <c r="ID1" s="200"/>
      <c r="IE1" s="199"/>
      <c r="IF1" s="199"/>
      <c r="IG1" s="200"/>
      <c r="IH1" s="199"/>
      <c r="II1" s="199"/>
      <c r="IJ1" s="200"/>
      <c r="IK1" s="199"/>
      <c r="IL1" s="199"/>
      <c r="IM1" s="200"/>
    </row>
    <row r="2" spans="1:247" ht="15.75">
      <c r="C2" s="28" t="s">
        <v>97</v>
      </c>
      <c r="D2" s="28" t="s">
        <v>97</v>
      </c>
      <c r="E2" s="28" t="s">
        <v>97</v>
      </c>
      <c r="F2" s="202"/>
      <c r="G2" s="201"/>
      <c r="H2" s="201"/>
      <c r="I2" s="202"/>
      <c r="J2" s="201"/>
      <c r="K2" s="201"/>
      <c r="L2" s="202"/>
      <c r="M2" s="201"/>
      <c r="N2" s="201"/>
      <c r="O2" s="202"/>
      <c r="P2" s="201"/>
      <c r="Q2" s="201"/>
      <c r="R2" s="202"/>
      <c r="S2" s="201"/>
      <c r="T2" s="201"/>
      <c r="U2" s="202"/>
      <c r="V2" s="201"/>
      <c r="W2" s="201"/>
      <c r="X2" s="202"/>
      <c r="Y2" s="201"/>
      <c r="Z2" s="201"/>
      <c r="AA2" s="202"/>
      <c r="AB2" s="202"/>
      <c r="AC2" s="201"/>
      <c r="AD2" s="201"/>
      <c r="AE2" s="202"/>
      <c r="AF2" s="201"/>
      <c r="AG2" s="201"/>
      <c r="AH2" s="202"/>
      <c r="AI2" s="201"/>
      <c r="AJ2" s="201"/>
      <c r="AK2" s="202"/>
      <c r="AL2" s="201"/>
      <c r="AM2" s="201"/>
      <c r="AN2" s="202"/>
      <c r="AO2" s="201"/>
      <c r="AP2" s="201"/>
      <c r="AQ2" s="202"/>
      <c r="AR2" s="201"/>
      <c r="AS2" s="201"/>
      <c r="AT2" s="202"/>
      <c r="AU2" s="201"/>
      <c r="AV2" s="201"/>
      <c r="AW2" s="202"/>
      <c r="AX2" s="202"/>
      <c r="AY2" s="201"/>
      <c r="AZ2" s="201"/>
      <c r="BA2" s="202"/>
      <c r="BB2" s="201"/>
      <c r="BC2" s="201"/>
      <c r="BD2" s="202"/>
      <c r="BE2" s="201"/>
      <c r="BF2" s="201"/>
      <c r="BG2" s="202"/>
      <c r="BH2" s="201"/>
      <c r="BI2" s="201"/>
      <c r="BJ2" s="202"/>
      <c r="BK2" s="201"/>
      <c r="BL2" s="201"/>
      <c r="BM2" s="202"/>
      <c r="BN2" s="201"/>
      <c r="BO2" s="201"/>
      <c r="BP2" s="202"/>
      <c r="BQ2" s="201"/>
      <c r="BR2" s="201"/>
      <c r="BS2" s="202"/>
      <c r="BT2" s="202"/>
      <c r="BU2" s="201"/>
      <c r="BV2" s="201"/>
      <c r="BW2" s="202"/>
      <c r="BX2" s="201"/>
      <c r="BY2" s="201"/>
      <c r="BZ2" s="202"/>
      <c r="CA2" s="201"/>
      <c r="CB2" s="201"/>
      <c r="CC2" s="202"/>
      <c r="CD2" s="201"/>
      <c r="CE2" s="201"/>
      <c r="CF2" s="202"/>
      <c r="CG2" s="201"/>
      <c r="CH2" s="201"/>
      <c r="CI2" s="202"/>
      <c r="CJ2" s="201"/>
      <c r="CK2" s="201"/>
      <c r="CL2" s="202"/>
      <c r="CM2" s="201"/>
      <c r="CN2" s="201"/>
      <c r="CO2" s="202"/>
      <c r="CP2" s="202"/>
      <c r="CQ2" s="201"/>
      <c r="CR2" s="201"/>
      <c r="CS2" s="202"/>
      <c r="CT2" s="201"/>
      <c r="CU2" s="201"/>
      <c r="CV2" s="202"/>
      <c r="CW2" s="201"/>
      <c r="CX2" s="201"/>
      <c r="CY2" s="202"/>
      <c r="CZ2" s="201"/>
      <c r="DA2" s="201"/>
      <c r="DB2" s="202"/>
      <c r="DC2" s="201"/>
      <c r="DD2" s="201"/>
      <c r="DE2" s="202"/>
      <c r="DF2" s="201"/>
      <c r="DG2" s="201"/>
      <c r="DH2" s="202"/>
      <c r="DI2" s="201"/>
      <c r="DJ2" s="201"/>
      <c r="DK2" s="202"/>
      <c r="DL2" s="197"/>
      <c r="DM2" s="201"/>
      <c r="DN2" s="201"/>
      <c r="DO2" s="202"/>
      <c r="DP2" s="201"/>
      <c r="DQ2" s="201"/>
      <c r="DR2" s="202"/>
      <c r="DS2" s="201"/>
      <c r="DT2" s="201"/>
      <c r="DU2" s="202"/>
      <c r="DV2" s="201"/>
      <c r="DW2" s="201"/>
      <c r="DX2" s="202"/>
      <c r="DY2" s="201"/>
      <c r="DZ2" s="201"/>
      <c r="EA2" s="202"/>
      <c r="EB2" s="201"/>
      <c r="EC2" s="201"/>
      <c r="ED2" s="202"/>
      <c r="EE2" s="201"/>
      <c r="EF2" s="201"/>
      <c r="EG2" s="202"/>
      <c r="EI2" s="201"/>
      <c r="EJ2" s="201"/>
      <c r="EK2" s="202"/>
      <c r="EL2" s="201"/>
      <c r="EM2" s="201"/>
      <c r="EN2" s="202"/>
      <c r="EO2" s="201"/>
      <c r="EP2" s="201"/>
      <c r="EQ2" s="202"/>
      <c r="ER2" s="201"/>
      <c r="ES2" s="201"/>
      <c r="ET2" s="202"/>
      <c r="EU2" s="201"/>
      <c r="EV2" s="201"/>
      <c r="EW2" s="202"/>
      <c r="EX2" s="201"/>
      <c r="EY2" s="201"/>
      <c r="EZ2" s="202"/>
      <c r="FA2" s="201"/>
      <c r="FB2" s="201"/>
      <c r="FC2" s="202"/>
      <c r="FE2" s="201"/>
      <c r="FF2" s="201"/>
      <c r="FG2" s="202"/>
      <c r="FH2" s="201"/>
      <c r="FI2" s="201"/>
      <c r="FJ2" s="202"/>
      <c r="FK2" s="201"/>
      <c r="FL2" s="201"/>
      <c r="FM2" s="202"/>
      <c r="FN2" s="201"/>
      <c r="FO2" s="201"/>
      <c r="FP2" s="202"/>
      <c r="FQ2" s="201"/>
      <c r="FR2" s="201"/>
      <c r="FS2" s="202"/>
      <c r="FT2" s="201"/>
      <c r="FU2" s="201"/>
      <c r="FV2" s="202"/>
      <c r="FW2" s="201"/>
      <c r="FX2" s="201"/>
      <c r="FY2" s="202"/>
      <c r="GA2" s="201"/>
      <c r="GB2" s="201"/>
      <c r="GC2" s="202"/>
      <c r="GD2" s="201"/>
      <c r="GE2" s="201"/>
      <c r="GF2" s="202"/>
      <c r="GG2" s="201"/>
      <c r="GH2" s="201"/>
      <c r="GI2" s="202"/>
      <c r="GJ2" s="201"/>
      <c r="GK2" s="201"/>
      <c r="GL2" s="202"/>
      <c r="GM2" s="201"/>
      <c r="GN2" s="201"/>
      <c r="GO2" s="202"/>
      <c r="GP2" s="201"/>
      <c r="GQ2" s="201"/>
      <c r="GR2" s="202"/>
      <c r="GS2" s="201"/>
      <c r="GT2" s="201"/>
      <c r="GU2" s="202"/>
      <c r="GW2" s="201"/>
      <c r="GX2" s="201"/>
      <c r="GY2" s="202"/>
      <c r="GZ2" s="201"/>
      <c r="HA2" s="201"/>
      <c r="HB2" s="202"/>
      <c r="HC2" s="201"/>
      <c r="HD2" s="201"/>
      <c r="HE2" s="202"/>
      <c r="HF2" s="201"/>
      <c r="HG2" s="201"/>
      <c r="HH2" s="202"/>
      <c r="HI2" s="201"/>
      <c r="HJ2" s="201"/>
      <c r="HK2" s="202"/>
      <c r="HL2" s="201"/>
      <c r="HM2" s="201"/>
      <c r="HN2" s="202"/>
      <c r="HO2" s="201"/>
      <c r="HP2" s="201"/>
      <c r="HQ2" s="202"/>
      <c r="HS2" s="201"/>
      <c r="HT2" s="201"/>
      <c r="HU2" s="202"/>
      <c r="HV2" s="201"/>
      <c r="HW2" s="201"/>
      <c r="HX2" s="202"/>
      <c r="HY2" s="201"/>
      <c r="HZ2" s="201"/>
      <c r="IA2" s="202"/>
      <c r="IB2" s="201"/>
      <c r="IC2" s="201"/>
      <c r="ID2" s="202"/>
      <c r="IE2" s="201"/>
      <c r="IF2" s="201"/>
      <c r="IG2" s="202"/>
      <c r="IH2" s="201"/>
      <c r="II2" s="201"/>
      <c r="IJ2" s="202"/>
      <c r="IK2" s="201"/>
      <c r="IL2" s="201"/>
      <c r="IM2" s="202"/>
    </row>
    <row r="3" spans="1:247" s="38" customFormat="1" ht="18" customHeight="1">
      <c r="A3" s="140"/>
      <c r="B3" s="140"/>
      <c r="C3" s="32" t="s">
        <v>311</v>
      </c>
      <c r="D3" s="32" t="s">
        <v>235</v>
      </c>
      <c r="E3" s="32" t="s">
        <v>724</v>
      </c>
      <c r="F3" s="204"/>
      <c r="G3" s="23" t="str">
        <f>$C2&amp;G4</f>
        <v>Colombia1Q16</v>
      </c>
      <c r="H3" s="23" t="str">
        <f>$C2&amp;H4</f>
        <v>Colombia1Q15</v>
      </c>
      <c r="I3" s="203"/>
      <c r="J3" s="23" t="str">
        <f>$C2&amp;J4</f>
        <v>Colombia2Q16</v>
      </c>
      <c r="K3" s="23" t="str">
        <f>$C2&amp;K4</f>
        <v>Colombia2Q15</v>
      </c>
      <c r="L3" s="204"/>
      <c r="M3" s="23" t="str">
        <f>$C2&amp;M4</f>
        <v>Colombia3Q16</v>
      </c>
      <c r="N3" s="23" t="str">
        <f>$C2&amp;N4</f>
        <v>Colombia3Q15</v>
      </c>
      <c r="O3" s="204"/>
      <c r="P3" s="23" t="str">
        <f>$C2&amp;P4</f>
        <v>Colombia4Q16</v>
      </c>
      <c r="Q3" s="23" t="str">
        <f>$C2&amp;Q4</f>
        <v>Colombia4Q15</v>
      </c>
      <c r="R3" s="204"/>
      <c r="S3" s="23" t="str">
        <f>$C2&amp;S4</f>
        <v>Colombia1H16</v>
      </c>
      <c r="T3" s="23" t="str">
        <f>$C2&amp;T4</f>
        <v>Colombia1H15</v>
      </c>
      <c r="U3" s="204"/>
      <c r="V3" s="23" t="str">
        <f>$C2&amp;V4</f>
        <v>Colombia9M16</v>
      </c>
      <c r="W3" s="23" t="str">
        <f>$C2&amp;W4</f>
        <v>Colombia9M15</v>
      </c>
      <c r="X3" s="204"/>
      <c r="Y3" s="23" t="str">
        <f>$C2&amp;Y4</f>
        <v>ColombiaFY16</v>
      </c>
      <c r="Z3" s="23" t="str">
        <f>$C2&amp;Z4</f>
        <v>ColombiaFY15</v>
      </c>
      <c r="AA3" s="204"/>
      <c r="AB3" s="204"/>
      <c r="AC3" s="23" t="str">
        <f>$C2&amp;AC4</f>
        <v>Colombia1Q17</v>
      </c>
      <c r="AD3" s="23" t="str">
        <f>$C2&amp;AD4</f>
        <v>Colombia1Q16</v>
      </c>
      <c r="AE3" s="203"/>
      <c r="AF3" s="23" t="str">
        <f>$C2&amp;AF4</f>
        <v>Colombia2Q17</v>
      </c>
      <c r="AG3" s="23" t="str">
        <f>$C2&amp;AG4</f>
        <v>Colombia2Q16</v>
      </c>
      <c r="AH3" s="204"/>
      <c r="AI3" s="23" t="str">
        <f>$C2&amp;AI4</f>
        <v>Colombia3Q17</v>
      </c>
      <c r="AJ3" s="23" t="str">
        <f>$C2&amp;AJ4</f>
        <v>Colombia3Q16</v>
      </c>
      <c r="AK3" s="204"/>
      <c r="AL3" s="23" t="str">
        <f>$C2&amp;AL4</f>
        <v>Colombia4Q17</v>
      </c>
      <c r="AM3" s="23" t="str">
        <f>$C2&amp;AM4</f>
        <v>Colombia4Q16</v>
      </c>
      <c r="AN3" s="204"/>
      <c r="AO3" s="23" t="str">
        <f>$C2&amp;AO4</f>
        <v>Colombia1H17</v>
      </c>
      <c r="AP3" s="23" t="str">
        <f>$C2&amp;AP4</f>
        <v>Colombia1H16</v>
      </c>
      <c r="AQ3" s="204"/>
      <c r="AR3" s="23" t="str">
        <f>$C2&amp;AR4</f>
        <v>Colombia9M17</v>
      </c>
      <c r="AS3" s="23" t="str">
        <f>$C2&amp;AS4</f>
        <v>Colombia9M16</v>
      </c>
      <c r="AT3" s="204"/>
      <c r="AU3" s="23" t="str">
        <f>$C2&amp;AU4</f>
        <v>ColombiaFY17</v>
      </c>
      <c r="AV3" s="23" t="str">
        <f>$C2&amp;AV4</f>
        <v>ColombiaFY16</v>
      </c>
      <c r="AW3" s="204"/>
      <c r="AX3" s="204"/>
      <c r="AY3" s="23" t="str">
        <f>$C2&amp;AY4</f>
        <v>Colombia1Q18</v>
      </c>
      <c r="AZ3" s="23" t="str">
        <f>$C2&amp;AZ4</f>
        <v>Colombia1Q17</v>
      </c>
      <c r="BA3" s="203"/>
      <c r="BB3" s="23" t="str">
        <f>$C2&amp;BB4</f>
        <v>Colombia2Q18</v>
      </c>
      <c r="BC3" s="23" t="str">
        <f>$C2&amp;BC4</f>
        <v>Colombia2Q17</v>
      </c>
      <c r="BD3" s="204"/>
      <c r="BE3" s="23" t="str">
        <f>$C2&amp;BE4</f>
        <v>Colombia3Q18</v>
      </c>
      <c r="BF3" s="23" t="str">
        <f>$C2&amp;BF4</f>
        <v>Colombia3Q17</v>
      </c>
      <c r="BG3" s="204"/>
      <c r="BH3" s="23" t="str">
        <f>$C2&amp;BH4</f>
        <v>Colombia4Q18</v>
      </c>
      <c r="BI3" s="23" t="str">
        <f>$C2&amp;BI4</f>
        <v>Colombia4Q17</v>
      </c>
      <c r="BJ3" s="204"/>
      <c r="BK3" s="23" t="str">
        <f>$C2&amp;BK4</f>
        <v>Colombia1H18</v>
      </c>
      <c r="BL3" s="23" t="str">
        <f>$C2&amp;BL4</f>
        <v>Colombia1H17</v>
      </c>
      <c r="BM3" s="204"/>
      <c r="BN3" s="23" t="str">
        <f>$C2&amp;BN4</f>
        <v>Colombia9M18</v>
      </c>
      <c r="BO3" s="23" t="str">
        <f>$C2&amp;BO4</f>
        <v>Colombia9M17</v>
      </c>
      <c r="BP3" s="204"/>
      <c r="BQ3" s="23" t="str">
        <f>$C2&amp;BQ4</f>
        <v>ColombiaFY18</v>
      </c>
      <c r="BR3" s="23" t="str">
        <f>$C2&amp;BR4</f>
        <v>ColombiaFY17</v>
      </c>
      <c r="BS3" s="204"/>
      <c r="BT3" s="204"/>
      <c r="BU3" s="23" t="str">
        <f>$C2&amp;BU4</f>
        <v>Colombia1Q19</v>
      </c>
      <c r="BV3" s="23" t="str">
        <f>$C2&amp;BV4</f>
        <v>Colombia1Q18</v>
      </c>
      <c r="BW3" s="203"/>
      <c r="BX3" s="23" t="str">
        <f>$C2&amp;BX4</f>
        <v>Colombia2Q19</v>
      </c>
      <c r="BY3" s="23" t="str">
        <f>$C2&amp;BY4</f>
        <v>Colombia2Q18</v>
      </c>
      <c r="BZ3" s="204"/>
      <c r="CA3" s="23" t="str">
        <f>$C2&amp;CA4</f>
        <v>Colombia3Q19</v>
      </c>
      <c r="CB3" s="23" t="str">
        <f>$C2&amp;CB4</f>
        <v>Colombia3Q18</v>
      </c>
      <c r="CC3" s="204"/>
      <c r="CD3" s="23" t="str">
        <f>$C2&amp;CD4</f>
        <v>Colombia4Q19</v>
      </c>
      <c r="CE3" s="23" t="str">
        <f>$C2&amp;CE4</f>
        <v>Colombia4Q18</v>
      </c>
      <c r="CF3" s="204"/>
      <c r="CG3" s="23" t="str">
        <f>$C2&amp;CG4</f>
        <v>Colombia1H19</v>
      </c>
      <c r="CH3" s="23" t="str">
        <f>$C2&amp;CH4</f>
        <v>Colombia1H18</v>
      </c>
      <c r="CI3" s="204"/>
      <c r="CJ3" s="23" t="str">
        <f>$C2&amp;CJ4</f>
        <v>Colombia9M19</v>
      </c>
      <c r="CK3" s="23" t="str">
        <f>$C2&amp;CK4</f>
        <v>Colombia9M18</v>
      </c>
      <c r="CL3" s="204"/>
      <c r="CM3" s="23" t="str">
        <f>$C2&amp;CM4</f>
        <v>ColombiaFY19</v>
      </c>
      <c r="CN3" s="23" t="str">
        <f>$C2&amp;CN4</f>
        <v>ColombiaFY18</v>
      </c>
      <c r="CO3" s="204"/>
      <c r="CP3" s="204"/>
      <c r="CQ3" s="23" t="str">
        <f>$C2&amp;CQ4</f>
        <v>Colombia1Q20</v>
      </c>
      <c r="CR3" s="23" t="str">
        <f>$C2&amp;CR4</f>
        <v>Colombia1Q19</v>
      </c>
      <c r="CS3" s="203"/>
      <c r="CT3" s="23" t="str">
        <f>$C2&amp;CT4</f>
        <v>Colombia2Q20</v>
      </c>
      <c r="CU3" s="23" t="str">
        <f>$C2&amp;CU4</f>
        <v>Colombia2Q19</v>
      </c>
      <c r="CV3" s="204"/>
      <c r="CW3" s="23" t="str">
        <f>$C2&amp;CW4</f>
        <v>Colombia3Q20</v>
      </c>
      <c r="CX3" s="23" t="str">
        <f>$C2&amp;CX4</f>
        <v>Colombia3Q19</v>
      </c>
      <c r="CY3" s="204"/>
      <c r="CZ3" s="23" t="str">
        <f>$C2&amp;CZ4</f>
        <v>Colombia4Q20</v>
      </c>
      <c r="DA3" s="23" t="str">
        <f>$C2&amp;DA4</f>
        <v>Colombia4Q19</v>
      </c>
      <c r="DB3" s="204"/>
      <c r="DC3" s="23" t="str">
        <f>$C2&amp;DC4</f>
        <v>Colombia1H20</v>
      </c>
      <c r="DD3" s="23" t="str">
        <f>$C2&amp;DD4</f>
        <v>Colombia1H19</v>
      </c>
      <c r="DE3" s="204"/>
      <c r="DF3" s="23" t="str">
        <f>$C2&amp;DF4</f>
        <v>Colombia9M20</v>
      </c>
      <c r="DG3" s="23" t="str">
        <f>$C2&amp;DG4</f>
        <v>Colombia9M19</v>
      </c>
      <c r="DH3" s="204"/>
      <c r="DI3" s="23" t="str">
        <f>$C2&amp;DI4</f>
        <v>ColombiaFY20</v>
      </c>
      <c r="DJ3" s="23" t="str">
        <f>$C2&amp;DJ4</f>
        <v>ColombiaFY19</v>
      </c>
      <c r="DK3" s="204"/>
      <c r="DL3" s="35"/>
      <c r="DM3" s="23" t="str">
        <f>$C2&amp;DM4</f>
        <v>Colombia1Q21</v>
      </c>
      <c r="DN3" s="23" t="str">
        <f>$C2&amp;DN4</f>
        <v>Colombia1Q20</v>
      </c>
      <c r="DO3" s="203"/>
      <c r="DP3" s="23" t="str">
        <f>$C2&amp;DP4</f>
        <v>Colombia2Q21</v>
      </c>
      <c r="DQ3" s="23" t="str">
        <f>$C2&amp;DQ4</f>
        <v>Colombia2Q20</v>
      </c>
      <c r="DR3" s="204"/>
      <c r="DS3" s="23" t="str">
        <f>$C2&amp;DS4</f>
        <v>Colombia3Q21</v>
      </c>
      <c r="DT3" s="23" t="str">
        <f>$C2&amp;DT4</f>
        <v>Colombia3Q20</v>
      </c>
      <c r="DU3" s="204"/>
      <c r="DV3" s="23" t="str">
        <f>$C2&amp;DV4</f>
        <v>Colombia4Q21</v>
      </c>
      <c r="DW3" s="23" t="str">
        <f>$C2&amp;DW4</f>
        <v>Colombia4Q20</v>
      </c>
      <c r="DX3" s="204"/>
      <c r="DY3" s="23" t="str">
        <f>$C2&amp;DY4</f>
        <v>Colombia1H21</v>
      </c>
      <c r="DZ3" s="23" t="str">
        <f>$C2&amp;DZ4</f>
        <v>Colombia1H20</v>
      </c>
      <c r="EA3" s="204"/>
      <c r="EB3" s="23" t="str">
        <f>$C2&amp;EB4</f>
        <v>Colombia9M21</v>
      </c>
      <c r="EC3" s="23" t="str">
        <f>$C2&amp;EC4</f>
        <v>Colombia9M20</v>
      </c>
      <c r="ED3" s="204"/>
      <c r="EE3" s="23" t="str">
        <f>$C2&amp;EE4</f>
        <v>ColombiaFY21</v>
      </c>
      <c r="EF3" s="23" t="str">
        <f>$C2&amp;EF4</f>
        <v>ColombiaFY20</v>
      </c>
      <c r="EG3" s="204"/>
      <c r="EH3" s="37"/>
      <c r="EI3" s="23" t="str">
        <f>$C2&amp;EI4</f>
        <v>Colombia1Q22</v>
      </c>
      <c r="EJ3" s="23" t="str">
        <f>$C2&amp;EJ4</f>
        <v>Colombia1Q21</v>
      </c>
      <c r="EK3" s="203"/>
      <c r="EL3" s="23" t="str">
        <f>$C2&amp;EL4</f>
        <v>Colombia2Q22</v>
      </c>
      <c r="EM3" s="23" t="str">
        <f>$C2&amp;EM4</f>
        <v>Colombia2Q21</v>
      </c>
      <c r="EN3" s="204"/>
      <c r="EO3" s="23" t="str">
        <f>$C2&amp;EO4</f>
        <v>Colombia3Q22</v>
      </c>
      <c r="EP3" s="23" t="str">
        <f>$C2&amp;EP4</f>
        <v>Colombia3Q21</v>
      </c>
      <c r="EQ3" s="204"/>
      <c r="ER3" s="23" t="str">
        <f>$C2&amp;ER4</f>
        <v>Colombia4Q22</v>
      </c>
      <c r="ES3" s="23" t="str">
        <f>$C2&amp;ES4</f>
        <v>Colombia4Q21</v>
      </c>
      <c r="ET3" s="204"/>
      <c r="EU3" s="23" t="str">
        <f>$C2&amp;EU4</f>
        <v>Colombia1H22</v>
      </c>
      <c r="EV3" s="23" t="str">
        <f>$C2&amp;EV4</f>
        <v>Colombia1H21</v>
      </c>
      <c r="EW3" s="204"/>
      <c r="EX3" s="23" t="str">
        <f>$C2&amp;EX4</f>
        <v>Colombia9M22</v>
      </c>
      <c r="EY3" s="23" t="str">
        <f>$C2&amp;EY4</f>
        <v>Colombia9M21</v>
      </c>
      <c r="EZ3" s="204"/>
      <c r="FA3" s="23" t="str">
        <f>$C2&amp;FA4</f>
        <v>ColombiaFY22</v>
      </c>
      <c r="FB3" s="23" t="str">
        <f>$C2&amp;FB4</f>
        <v>ColombiaFY21</v>
      </c>
      <c r="FC3" s="204"/>
      <c r="FD3" s="37"/>
      <c r="FE3" s="23" t="str">
        <f>$C2&amp;FE4</f>
        <v>Colombia1Q23</v>
      </c>
      <c r="FF3" s="23" t="str">
        <f>$C2&amp;FF4</f>
        <v>Colombia1Q22</v>
      </c>
      <c r="FG3" s="203"/>
      <c r="FH3" s="23" t="str">
        <f>$C2&amp;FH4</f>
        <v>Colombia2Q23</v>
      </c>
      <c r="FI3" s="23" t="str">
        <f>$C2&amp;FI4</f>
        <v>Colombia2Q22</v>
      </c>
      <c r="FJ3" s="204"/>
      <c r="FK3" s="23" t="str">
        <f>$C2&amp;FK4</f>
        <v>Colombia3Q23</v>
      </c>
      <c r="FL3" s="23" t="str">
        <f>$C2&amp;FL4</f>
        <v>Colombia3Q22</v>
      </c>
      <c r="FM3" s="204"/>
      <c r="FN3" s="23" t="str">
        <f>$C2&amp;FN4</f>
        <v>Colombia4Q23</v>
      </c>
      <c r="FO3" s="23" t="str">
        <f>$C2&amp;FO4</f>
        <v>Colombia4Q22</v>
      </c>
      <c r="FP3" s="204"/>
      <c r="FQ3" s="23" t="str">
        <f>$C2&amp;FQ4</f>
        <v>Colombia1H23</v>
      </c>
      <c r="FR3" s="23" t="str">
        <f>$C2&amp;FR4</f>
        <v>Colombia1H22</v>
      </c>
      <c r="FS3" s="204"/>
      <c r="FT3" s="23" t="str">
        <f>$C2&amp;FT4</f>
        <v>Colombia9M23</v>
      </c>
      <c r="FU3" s="23" t="str">
        <f>$C2&amp;FU4</f>
        <v>Colombia9M22</v>
      </c>
      <c r="FV3" s="204"/>
      <c r="FW3" s="23" t="str">
        <f>$C2&amp;FW4</f>
        <v>ColombiaFY23</v>
      </c>
      <c r="FX3" s="23" t="str">
        <f>$C2&amp;FX4</f>
        <v>ColombiaFY22</v>
      </c>
      <c r="FY3" s="204"/>
      <c r="FZ3" s="37"/>
      <c r="GA3" s="23" t="str">
        <f>$C2&amp;GA4</f>
        <v>Colombia1Q24</v>
      </c>
      <c r="GB3" s="23" t="str">
        <f>$C2&amp;GB4</f>
        <v>Colombia1Q23</v>
      </c>
      <c r="GC3" s="203"/>
      <c r="GD3" s="23" t="str">
        <f>$C2&amp;GD4</f>
        <v>Colombia2Q24</v>
      </c>
      <c r="GE3" s="23" t="str">
        <f>$C2&amp;GE4</f>
        <v>Colombia2Q23</v>
      </c>
      <c r="GF3" s="204"/>
      <c r="GG3" s="23" t="str">
        <f>$C2&amp;GG4</f>
        <v>Colombia3Q24</v>
      </c>
      <c r="GH3" s="23" t="str">
        <f>$C2&amp;GH4</f>
        <v>Colombia3Q23</v>
      </c>
      <c r="GI3" s="204"/>
      <c r="GJ3" s="23" t="str">
        <f>$C2&amp;GJ4</f>
        <v>Colombia4Q24</v>
      </c>
      <c r="GK3" s="23" t="str">
        <f>$C2&amp;GK4</f>
        <v>Colombia4Q23</v>
      </c>
      <c r="GL3" s="204"/>
      <c r="GM3" s="23" t="str">
        <f>$C2&amp;GM4</f>
        <v>Colombia1H24</v>
      </c>
      <c r="GN3" s="23" t="str">
        <f>$C2&amp;GN4</f>
        <v>Colombia1H23</v>
      </c>
      <c r="GO3" s="204"/>
      <c r="GP3" s="23" t="str">
        <f>$C2&amp;GP4</f>
        <v>Colombia9M24</v>
      </c>
      <c r="GQ3" s="23" t="str">
        <f>$C2&amp;GQ4</f>
        <v>Colombia9M23</v>
      </c>
      <c r="GR3" s="204"/>
      <c r="GS3" s="23" t="str">
        <f>$C2&amp;GS4</f>
        <v>ColombiaFY24</v>
      </c>
      <c r="GT3" s="23" t="str">
        <f>$C2&amp;GT4</f>
        <v>ColombiaFY23</v>
      </c>
      <c r="GU3" s="204"/>
      <c r="GV3" s="37"/>
      <c r="GW3" s="23" t="str">
        <f>$C2&amp;GW4</f>
        <v>Colombia1Q25</v>
      </c>
      <c r="GX3" s="23" t="str">
        <f>$C2&amp;GX4</f>
        <v>Colombia1Q24</v>
      </c>
      <c r="GY3" s="203"/>
      <c r="GZ3" s="23" t="str">
        <f>$C2&amp;GZ4</f>
        <v>Colombia2Q25</v>
      </c>
      <c r="HA3" s="23" t="str">
        <f>$C2&amp;HA4</f>
        <v>Colombia2Q24</v>
      </c>
      <c r="HB3" s="204"/>
      <c r="HC3" s="23" t="str">
        <f>$C2&amp;HC4</f>
        <v>Colombia3Q25</v>
      </c>
      <c r="HD3" s="23" t="str">
        <f>$C2&amp;HD4</f>
        <v>Colombia3Q24</v>
      </c>
      <c r="HE3" s="204"/>
      <c r="HF3" s="23" t="str">
        <f>$C2&amp;HF4</f>
        <v>Colombia4Q25</v>
      </c>
      <c r="HG3" s="23" t="str">
        <f>$C2&amp;HG4</f>
        <v>Colombia4Q24</v>
      </c>
      <c r="HH3" s="204"/>
      <c r="HI3" s="23" t="str">
        <f>$C2&amp;HI4</f>
        <v>Colombia1H25</v>
      </c>
      <c r="HJ3" s="23" t="str">
        <f>$C2&amp;HJ4</f>
        <v>Colombia1H24</v>
      </c>
      <c r="HK3" s="204"/>
      <c r="HL3" s="23" t="str">
        <f>$C2&amp;HL4</f>
        <v>Colombia9M25</v>
      </c>
      <c r="HM3" s="23" t="str">
        <f>$C2&amp;HM4</f>
        <v>Colombia9M24</v>
      </c>
      <c r="HN3" s="204"/>
      <c r="HO3" s="23" t="str">
        <f>$C2&amp;HO4</f>
        <v>ColombiaFY25</v>
      </c>
      <c r="HP3" s="23" t="str">
        <f>$C2&amp;HP4</f>
        <v>ColombiaFY24</v>
      </c>
      <c r="HQ3" s="204"/>
      <c r="HR3" s="37"/>
      <c r="HS3" s="23" t="str">
        <f>$C2&amp;HS4</f>
        <v>Colombia1Q26</v>
      </c>
      <c r="HT3" s="23" t="str">
        <f>$C2&amp;HT4</f>
        <v>Colombia1Q25</v>
      </c>
      <c r="HU3" s="203"/>
      <c r="HV3" s="23" t="str">
        <f>$C2&amp;HV4</f>
        <v>Colombia2Q26</v>
      </c>
      <c r="HW3" s="23" t="str">
        <f>$C2&amp;HW4</f>
        <v>Colombia2Q25</v>
      </c>
      <c r="HX3" s="204"/>
      <c r="HY3" s="23" t="str">
        <f>$C2&amp;HY4</f>
        <v>Colombia3Q26</v>
      </c>
      <c r="HZ3" s="23" t="str">
        <f>$C2&amp;HZ4</f>
        <v>Colombia3Q24</v>
      </c>
      <c r="IA3" s="204"/>
      <c r="IB3" s="23" t="str">
        <f>$C2&amp;IB4</f>
        <v>Colombia4Q25</v>
      </c>
      <c r="IC3" s="23" t="str">
        <f>$C2&amp;IC4</f>
        <v>Colombia4Q24</v>
      </c>
      <c r="ID3" s="204"/>
      <c r="IE3" s="23" t="str">
        <f>$C2&amp;IE4</f>
        <v>Colombia1H26</v>
      </c>
      <c r="IF3" s="23" t="str">
        <f>$C2&amp;IF4</f>
        <v>Colombia1H25</v>
      </c>
      <c r="IG3" s="204"/>
      <c r="IH3" s="23" t="str">
        <f>$C2&amp;IH4</f>
        <v>Colombia9M25</v>
      </c>
      <c r="II3" s="23" t="str">
        <f>$C2&amp;II4</f>
        <v>Colombia9M24</v>
      </c>
      <c r="IJ3" s="204"/>
      <c r="IK3" s="23" t="str">
        <f>$C2&amp;IK4</f>
        <v>ColombiaFY25</v>
      </c>
      <c r="IL3" s="23" t="str">
        <f>$C2&amp;IL4</f>
        <v>ColombiaFY24</v>
      </c>
      <c r="IM3" s="204"/>
    </row>
    <row r="4" spans="1:247" ht="21.75" customHeight="1" thickBot="1">
      <c r="A4" s="205" t="s">
        <v>146</v>
      </c>
      <c r="B4" s="205"/>
      <c r="C4" s="353" t="s">
        <v>194</v>
      </c>
      <c r="D4" s="354" t="s">
        <v>145</v>
      </c>
      <c r="E4" s="354" t="s">
        <v>700</v>
      </c>
      <c r="F4" s="360"/>
      <c r="G4" s="355" t="s">
        <v>355</v>
      </c>
      <c r="H4" s="356" t="s">
        <v>362</v>
      </c>
      <c r="I4" s="357" t="s">
        <v>303</v>
      </c>
      <c r="J4" s="355" t="s">
        <v>354</v>
      </c>
      <c r="K4" s="356" t="s">
        <v>361</v>
      </c>
      <c r="L4" s="357" t="s">
        <v>303</v>
      </c>
      <c r="M4" s="355" t="s">
        <v>353</v>
      </c>
      <c r="N4" s="356" t="s">
        <v>360</v>
      </c>
      <c r="O4" s="357" t="s">
        <v>303</v>
      </c>
      <c r="P4" s="355" t="s">
        <v>352</v>
      </c>
      <c r="Q4" s="356" t="s">
        <v>359</v>
      </c>
      <c r="R4" s="357" t="s">
        <v>303</v>
      </c>
      <c r="S4" s="355" t="s">
        <v>351</v>
      </c>
      <c r="T4" s="356" t="s">
        <v>358</v>
      </c>
      <c r="U4" s="357" t="s">
        <v>303</v>
      </c>
      <c r="V4" s="355" t="s">
        <v>350</v>
      </c>
      <c r="W4" s="356" t="s">
        <v>357</v>
      </c>
      <c r="X4" s="357" t="s">
        <v>303</v>
      </c>
      <c r="Y4" s="358" t="s">
        <v>349</v>
      </c>
      <c r="Z4" s="359" t="s">
        <v>356</v>
      </c>
      <c r="AA4" s="357" t="s">
        <v>303</v>
      </c>
      <c r="AB4" s="360"/>
      <c r="AC4" s="356" t="s">
        <v>342</v>
      </c>
      <c r="AD4" s="356" t="s">
        <v>355</v>
      </c>
      <c r="AE4" s="357" t="s">
        <v>303</v>
      </c>
      <c r="AF4" s="355" t="s">
        <v>343</v>
      </c>
      <c r="AG4" s="356" t="s">
        <v>354</v>
      </c>
      <c r="AH4" s="357" t="s">
        <v>303</v>
      </c>
      <c r="AI4" s="355" t="s">
        <v>344</v>
      </c>
      <c r="AJ4" s="356" t="s">
        <v>353</v>
      </c>
      <c r="AK4" s="357" t="s">
        <v>303</v>
      </c>
      <c r="AL4" s="355" t="s">
        <v>345</v>
      </c>
      <c r="AM4" s="356" t="s">
        <v>352</v>
      </c>
      <c r="AN4" s="357" t="s">
        <v>303</v>
      </c>
      <c r="AO4" s="355" t="s">
        <v>346</v>
      </c>
      <c r="AP4" s="356" t="s">
        <v>351</v>
      </c>
      <c r="AQ4" s="357" t="s">
        <v>303</v>
      </c>
      <c r="AR4" s="355" t="s">
        <v>347</v>
      </c>
      <c r="AS4" s="356" t="s">
        <v>350</v>
      </c>
      <c r="AT4" s="357" t="s">
        <v>303</v>
      </c>
      <c r="AU4" s="358" t="s">
        <v>348</v>
      </c>
      <c r="AV4" s="359" t="s">
        <v>349</v>
      </c>
      <c r="AW4" s="357" t="s">
        <v>303</v>
      </c>
      <c r="AX4" s="360"/>
      <c r="AY4" s="355" t="s">
        <v>168</v>
      </c>
      <c r="AZ4" s="356" t="s">
        <v>342</v>
      </c>
      <c r="BA4" s="357" t="s">
        <v>303</v>
      </c>
      <c r="BB4" s="355" t="s">
        <v>169</v>
      </c>
      <c r="BC4" s="356" t="s">
        <v>343</v>
      </c>
      <c r="BD4" s="357" t="s">
        <v>303</v>
      </c>
      <c r="BE4" s="355" t="s">
        <v>170</v>
      </c>
      <c r="BF4" s="356" t="s">
        <v>344</v>
      </c>
      <c r="BG4" s="357" t="s">
        <v>303</v>
      </c>
      <c r="BH4" s="355" t="s">
        <v>171</v>
      </c>
      <c r="BI4" s="356" t="s">
        <v>345</v>
      </c>
      <c r="BJ4" s="357" t="s">
        <v>303</v>
      </c>
      <c r="BK4" s="355" t="s">
        <v>231</v>
      </c>
      <c r="BL4" s="356" t="s">
        <v>346</v>
      </c>
      <c r="BM4" s="357" t="s">
        <v>303</v>
      </c>
      <c r="BN4" s="355" t="s">
        <v>233</v>
      </c>
      <c r="BO4" s="356" t="s">
        <v>347</v>
      </c>
      <c r="BP4" s="357" t="s">
        <v>303</v>
      </c>
      <c r="BQ4" s="358" t="s">
        <v>273</v>
      </c>
      <c r="BR4" s="359" t="s">
        <v>348</v>
      </c>
      <c r="BS4" s="357" t="s">
        <v>303</v>
      </c>
      <c r="BT4" s="360"/>
      <c r="BU4" s="355" t="s">
        <v>132</v>
      </c>
      <c r="BV4" s="356" t="s">
        <v>168</v>
      </c>
      <c r="BW4" s="357" t="s">
        <v>303</v>
      </c>
      <c r="BX4" s="355" t="s">
        <v>154</v>
      </c>
      <c r="BY4" s="356" t="s">
        <v>169</v>
      </c>
      <c r="BZ4" s="357" t="s">
        <v>303</v>
      </c>
      <c r="CA4" s="355" t="s">
        <v>155</v>
      </c>
      <c r="CB4" s="356" t="s">
        <v>170</v>
      </c>
      <c r="CC4" s="357" t="s">
        <v>303</v>
      </c>
      <c r="CD4" s="355" t="s">
        <v>156</v>
      </c>
      <c r="CE4" s="356" t="s">
        <v>171</v>
      </c>
      <c r="CF4" s="357" t="s">
        <v>303</v>
      </c>
      <c r="CG4" s="355" t="s">
        <v>230</v>
      </c>
      <c r="CH4" s="356" t="s">
        <v>231</v>
      </c>
      <c r="CI4" s="357" t="s">
        <v>303</v>
      </c>
      <c r="CJ4" s="355" t="s">
        <v>232</v>
      </c>
      <c r="CK4" s="356" t="s">
        <v>233</v>
      </c>
      <c r="CL4" s="357" t="s">
        <v>303</v>
      </c>
      <c r="CM4" s="358" t="s">
        <v>272</v>
      </c>
      <c r="CN4" s="359" t="s">
        <v>273</v>
      </c>
      <c r="CO4" s="357" t="s">
        <v>303</v>
      </c>
      <c r="CP4" s="360"/>
      <c r="CQ4" s="355" t="s">
        <v>580</v>
      </c>
      <c r="CR4" s="356" t="s">
        <v>132</v>
      </c>
      <c r="CS4" s="357" t="s">
        <v>303</v>
      </c>
      <c r="CT4" s="355" t="s">
        <v>581</v>
      </c>
      <c r="CU4" s="356" t="s">
        <v>154</v>
      </c>
      <c r="CV4" s="357" t="s">
        <v>303</v>
      </c>
      <c r="CW4" s="355" t="s">
        <v>582</v>
      </c>
      <c r="CX4" s="356" t="s">
        <v>155</v>
      </c>
      <c r="CY4" s="357" t="s">
        <v>303</v>
      </c>
      <c r="CZ4" s="355" t="s">
        <v>583</v>
      </c>
      <c r="DA4" s="356" t="s">
        <v>156</v>
      </c>
      <c r="DB4" s="357" t="s">
        <v>303</v>
      </c>
      <c r="DC4" s="355" t="s">
        <v>584</v>
      </c>
      <c r="DD4" s="356" t="s">
        <v>230</v>
      </c>
      <c r="DE4" s="357" t="s">
        <v>303</v>
      </c>
      <c r="DF4" s="355" t="s">
        <v>585</v>
      </c>
      <c r="DG4" s="356" t="s">
        <v>232</v>
      </c>
      <c r="DH4" s="357" t="s">
        <v>303</v>
      </c>
      <c r="DI4" s="358" t="s">
        <v>586</v>
      </c>
      <c r="DJ4" s="359" t="s">
        <v>272</v>
      </c>
      <c r="DK4" s="357" t="s">
        <v>303</v>
      </c>
      <c r="DL4" s="360"/>
      <c r="DM4" s="355" t="s">
        <v>606</v>
      </c>
      <c r="DN4" s="356" t="s">
        <v>580</v>
      </c>
      <c r="DO4" s="357" t="s">
        <v>303</v>
      </c>
      <c r="DP4" s="355" t="s">
        <v>607</v>
      </c>
      <c r="DQ4" s="356" t="s">
        <v>581</v>
      </c>
      <c r="DR4" s="357" t="s">
        <v>303</v>
      </c>
      <c r="DS4" s="355" t="s">
        <v>608</v>
      </c>
      <c r="DT4" s="356" t="s">
        <v>582</v>
      </c>
      <c r="DU4" s="357" t="s">
        <v>303</v>
      </c>
      <c r="DV4" s="355" t="s">
        <v>609</v>
      </c>
      <c r="DW4" s="356" t="s">
        <v>583</v>
      </c>
      <c r="DX4" s="357" t="s">
        <v>303</v>
      </c>
      <c r="DY4" s="355" t="s">
        <v>610</v>
      </c>
      <c r="DZ4" s="356" t="s">
        <v>584</v>
      </c>
      <c r="EA4" s="357" t="s">
        <v>303</v>
      </c>
      <c r="EB4" s="355" t="s">
        <v>611</v>
      </c>
      <c r="EC4" s="356" t="s">
        <v>585</v>
      </c>
      <c r="ED4" s="357" t="s">
        <v>303</v>
      </c>
      <c r="EE4" s="358" t="s">
        <v>612</v>
      </c>
      <c r="EF4" s="359" t="s">
        <v>586</v>
      </c>
      <c r="EG4" s="357" t="s">
        <v>303</v>
      </c>
      <c r="EH4" s="360"/>
      <c r="EI4" s="355" t="s">
        <v>625</v>
      </c>
      <c r="EJ4" s="356" t="s">
        <v>606</v>
      </c>
      <c r="EK4" s="357" t="s">
        <v>303</v>
      </c>
      <c r="EL4" s="355" t="s">
        <v>626</v>
      </c>
      <c r="EM4" s="356" t="s">
        <v>607</v>
      </c>
      <c r="EN4" s="357" t="s">
        <v>303</v>
      </c>
      <c r="EO4" s="355" t="s">
        <v>627</v>
      </c>
      <c r="EP4" s="356" t="s">
        <v>608</v>
      </c>
      <c r="EQ4" s="357" t="s">
        <v>303</v>
      </c>
      <c r="ER4" s="355" t="s">
        <v>628</v>
      </c>
      <c r="ES4" s="356" t="s">
        <v>609</v>
      </c>
      <c r="ET4" s="357" t="s">
        <v>303</v>
      </c>
      <c r="EU4" s="355" t="s">
        <v>629</v>
      </c>
      <c r="EV4" s="356" t="s">
        <v>610</v>
      </c>
      <c r="EW4" s="357" t="s">
        <v>303</v>
      </c>
      <c r="EX4" s="355" t="s">
        <v>630</v>
      </c>
      <c r="EY4" s="356" t="s">
        <v>611</v>
      </c>
      <c r="EZ4" s="357" t="s">
        <v>303</v>
      </c>
      <c r="FA4" s="358" t="s">
        <v>631</v>
      </c>
      <c r="FB4" s="359" t="s">
        <v>612</v>
      </c>
      <c r="FC4" s="357" t="s">
        <v>303</v>
      </c>
      <c r="FD4" s="360"/>
      <c r="FE4" s="355" t="s">
        <v>660</v>
      </c>
      <c r="FF4" s="356" t="s">
        <v>625</v>
      </c>
      <c r="FG4" s="357" t="s">
        <v>303</v>
      </c>
      <c r="FH4" s="355" t="s">
        <v>661</v>
      </c>
      <c r="FI4" s="356" t="s">
        <v>626</v>
      </c>
      <c r="FJ4" s="357" t="s">
        <v>303</v>
      </c>
      <c r="FK4" s="355" t="s">
        <v>662</v>
      </c>
      <c r="FL4" s="356" t="s">
        <v>627</v>
      </c>
      <c r="FM4" s="357" t="s">
        <v>303</v>
      </c>
      <c r="FN4" s="355" t="s">
        <v>663</v>
      </c>
      <c r="FO4" s="356" t="s">
        <v>628</v>
      </c>
      <c r="FP4" s="357" t="s">
        <v>303</v>
      </c>
      <c r="FQ4" s="355" t="s">
        <v>664</v>
      </c>
      <c r="FR4" s="356" t="s">
        <v>629</v>
      </c>
      <c r="FS4" s="357" t="s">
        <v>303</v>
      </c>
      <c r="FT4" s="355" t="s">
        <v>665</v>
      </c>
      <c r="FU4" s="356" t="s">
        <v>630</v>
      </c>
      <c r="FV4" s="357" t="s">
        <v>303</v>
      </c>
      <c r="FW4" s="358" t="s">
        <v>666</v>
      </c>
      <c r="FX4" s="359" t="s">
        <v>631</v>
      </c>
      <c r="FY4" s="357" t="s">
        <v>303</v>
      </c>
      <c r="GA4" s="355" t="s">
        <v>776</v>
      </c>
      <c r="GB4" s="356" t="s">
        <v>660</v>
      </c>
      <c r="GC4" s="357" t="s">
        <v>303</v>
      </c>
      <c r="GD4" s="355" t="s">
        <v>777</v>
      </c>
      <c r="GE4" s="356" t="s">
        <v>661</v>
      </c>
      <c r="GF4" s="357" t="s">
        <v>303</v>
      </c>
      <c r="GG4" s="355" t="s">
        <v>778</v>
      </c>
      <c r="GH4" s="356" t="s">
        <v>662</v>
      </c>
      <c r="GI4" s="357" t="s">
        <v>303</v>
      </c>
      <c r="GJ4" s="355" t="s">
        <v>779</v>
      </c>
      <c r="GK4" s="356" t="s">
        <v>663</v>
      </c>
      <c r="GL4" s="357" t="s">
        <v>303</v>
      </c>
      <c r="GM4" s="355" t="s">
        <v>780</v>
      </c>
      <c r="GN4" s="356" t="s">
        <v>664</v>
      </c>
      <c r="GO4" s="357" t="s">
        <v>303</v>
      </c>
      <c r="GP4" s="355" t="s">
        <v>781</v>
      </c>
      <c r="GQ4" s="356" t="s">
        <v>665</v>
      </c>
      <c r="GR4" s="357" t="s">
        <v>303</v>
      </c>
      <c r="GS4" s="358" t="s">
        <v>782</v>
      </c>
      <c r="GT4" s="359" t="s">
        <v>666</v>
      </c>
      <c r="GU4" s="357" t="s">
        <v>303</v>
      </c>
      <c r="GW4" s="355" t="s">
        <v>797</v>
      </c>
      <c r="GX4" s="356" t="s">
        <v>776</v>
      </c>
      <c r="GY4" s="357" t="s">
        <v>303</v>
      </c>
      <c r="GZ4" s="355" t="s">
        <v>798</v>
      </c>
      <c r="HA4" s="356" t="s">
        <v>777</v>
      </c>
      <c r="HB4" s="357" t="s">
        <v>303</v>
      </c>
      <c r="HC4" s="355" t="s">
        <v>799</v>
      </c>
      <c r="HD4" s="356" t="s">
        <v>778</v>
      </c>
      <c r="HE4" s="357" t="s">
        <v>303</v>
      </c>
      <c r="HF4" s="355" t="s">
        <v>800</v>
      </c>
      <c r="HG4" s="356" t="s">
        <v>779</v>
      </c>
      <c r="HH4" s="357" t="s">
        <v>303</v>
      </c>
      <c r="HI4" s="355" t="s">
        <v>801</v>
      </c>
      <c r="HJ4" s="356" t="s">
        <v>780</v>
      </c>
      <c r="HK4" s="357" t="s">
        <v>303</v>
      </c>
      <c r="HL4" s="355" t="s">
        <v>802</v>
      </c>
      <c r="HM4" s="356" t="s">
        <v>781</v>
      </c>
      <c r="HN4" s="357" t="s">
        <v>303</v>
      </c>
      <c r="HO4" s="358" t="s">
        <v>803</v>
      </c>
      <c r="HP4" s="359" t="s">
        <v>782</v>
      </c>
      <c r="HQ4" s="357" t="s">
        <v>303</v>
      </c>
      <c r="HS4" s="355" t="s">
        <v>820</v>
      </c>
      <c r="HT4" s="356" t="s">
        <v>797</v>
      </c>
      <c r="HU4" s="357" t="s">
        <v>303</v>
      </c>
      <c r="HV4" s="355" t="s">
        <v>821</v>
      </c>
      <c r="HW4" s="356" t="s">
        <v>798</v>
      </c>
      <c r="HX4" s="357" t="s">
        <v>303</v>
      </c>
      <c r="HY4" s="355" t="s">
        <v>822</v>
      </c>
      <c r="HZ4" s="356" t="s">
        <v>778</v>
      </c>
      <c r="IA4" s="357" t="s">
        <v>303</v>
      </c>
      <c r="IB4" s="355" t="s">
        <v>800</v>
      </c>
      <c r="IC4" s="356" t="s">
        <v>779</v>
      </c>
      <c r="ID4" s="357" t="s">
        <v>303</v>
      </c>
      <c r="IE4" s="355" t="s">
        <v>824</v>
      </c>
      <c r="IF4" s="356" t="s">
        <v>801</v>
      </c>
      <c r="IG4" s="357" t="s">
        <v>303</v>
      </c>
      <c r="IH4" s="355" t="s">
        <v>802</v>
      </c>
      <c r="II4" s="356" t="s">
        <v>781</v>
      </c>
      <c r="IJ4" s="357" t="s">
        <v>303</v>
      </c>
      <c r="IK4" s="358" t="s">
        <v>803</v>
      </c>
      <c r="IL4" s="359" t="s">
        <v>782</v>
      </c>
      <c r="IM4" s="357" t="s">
        <v>303</v>
      </c>
    </row>
    <row r="5" spans="1:247">
      <c r="A5" s="426" t="s">
        <v>0</v>
      </c>
      <c r="B5" s="426"/>
      <c r="C5" s="53" t="s">
        <v>196</v>
      </c>
      <c r="D5" s="43" t="s">
        <v>762</v>
      </c>
      <c r="E5" s="43" t="s">
        <v>766</v>
      </c>
      <c r="F5" s="207"/>
      <c r="G5" s="44">
        <v>2665179</v>
      </c>
      <c r="H5" s="44">
        <v>2473757</v>
      </c>
      <c r="I5" s="206">
        <f>(G5-H5)/ABS(H5)</f>
        <v>7.7381084722549551E-2</v>
      </c>
      <c r="J5" s="44">
        <v>2577468</v>
      </c>
      <c r="K5" s="44">
        <v>2435451</v>
      </c>
      <c r="L5" s="206">
        <f>(J5-K5)/ABS(K5)</f>
        <v>5.8312402918391709E-2</v>
      </c>
      <c r="M5" s="44">
        <v>2671908</v>
      </c>
      <c r="N5" s="44">
        <v>2415573</v>
      </c>
      <c r="O5" s="206">
        <f>(M5-N5)/ABS(N5)</f>
        <v>0.10611767891096646</v>
      </c>
      <c r="P5" s="44">
        <v>3089740</v>
      </c>
      <c r="Q5" s="44">
        <v>2960418</v>
      </c>
      <c r="R5" s="206">
        <f>(P5-Q5)/ABS(Q5)</f>
        <v>4.368369601860278E-2</v>
      </c>
      <c r="S5" s="44">
        <v>5242647</v>
      </c>
      <c r="T5" s="44">
        <v>4909208</v>
      </c>
      <c r="U5" s="206">
        <f>(S5-T5)/ABS(T5)</f>
        <v>6.7921139214309117E-2</v>
      </c>
      <c r="V5" s="44">
        <v>7914555</v>
      </c>
      <c r="W5" s="44">
        <v>7324781</v>
      </c>
      <c r="X5" s="206">
        <f>(V5-W5)/ABS(W5)</f>
        <v>8.05176291277514E-2</v>
      </c>
      <c r="Y5" s="44">
        <v>11004295</v>
      </c>
      <c r="Z5" s="44">
        <v>10285199</v>
      </c>
      <c r="AA5" s="206">
        <f>(Y5-Z5)/ABS(Z5)</f>
        <v>6.9915613689146894E-2</v>
      </c>
      <c r="AB5" s="207"/>
      <c r="AC5" s="44">
        <v>2602106</v>
      </c>
      <c r="AD5" s="44">
        <f>+G5</f>
        <v>2665179</v>
      </c>
      <c r="AE5" s="206">
        <f>(AC5-AD5)/ABS(AD5)</f>
        <v>-2.3665577434010997E-2</v>
      </c>
      <c r="AF5" s="44">
        <v>2513016</v>
      </c>
      <c r="AG5" s="44">
        <f>+J5</f>
        <v>2577468</v>
      </c>
      <c r="AH5" s="206">
        <f>(AF5-AG5)/ABS(AG5)</f>
        <v>-2.5005936058178024E-2</v>
      </c>
      <c r="AI5" s="44">
        <v>2573838</v>
      </c>
      <c r="AJ5" s="44">
        <f>+M5</f>
        <v>2671908</v>
      </c>
      <c r="AK5" s="206">
        <f>(AI5-AJ5)/ABS(AJ5)</f>
        <v>-3.6704108075577453E-2</v>
      </c>
      <c r="AL5" s="44">
        <v>2934445</v>
      </c>
      <c r="AM5" s="44">
        <f>+P5</f>
        <v>3089740</v>
      </c>
      <c r="AN5" s="206">
        <f>(AL5-AM5)/ABS(AM5)</f>
        <v>-5.0261510677273816E-2</v>
      </c>
      <c r="AO5" s="44">
        <v>5115122</v>
      </c>
      <c r="AP5" s="44">
        <f>+S5</f>
        <v>5242647</v>
      </c>
      <c r="AQ5" s="206">
        <f>(AO5-AP5)/ABS(AP5)</f>
        <v>-2.4324544452449307E-2</v>
      </c>
      <c r="AR5" s="44">
        <v>7688960</v>
      </c>
      <c r="AS5" s="44">
        <f>+V5</f>
        <v>7914555</v>
      </c>
      <c r="AT5" s="206">
        <f>(AR5-AS5)/ABS(AS5)</f>
        <v>-2.8503813543528347E-2</v>
      </c>
      <c r="AU5" s="44">
        <v>10623405</v>
      </c>
      <c r="AV5" s="44">
        <f>+Y5</f>
        <v>11004295</v>
      </c>
      <c r="AW5" s="206">
        <f>(AU5-AV5)/ABS(AV5)</f>
        <v>-3.4612848892182552E-2</v>
      </c>
      <c r="AX5" s="208"/>
      <c r="AY5" s="44">
        <f>BV5</f>
        <v>2570832</v>
      </c>
      <c r="AZ5" s="44">
        <f>+AC5</f>
        <v>2602106</v>
      </c>
      <c r="BA5" s="206">
        <f>(AY5-AZ5)/ABS(AZ5)</f>
        <v>-1.2018726370101755E-2</v>
      </c>
      <c r="BB5" s="44">
        <f>BY5</f>
        <v>2526534</v>
      </c>
      <c r="BC5" s="44">
        <f>+AF5</f>
        <v>2513016</v>
      </c>
      <c r="BD5" s="206">
        <f>(BB5-BC5)/ABS(BC5)</f>
        <v>5.3791937655788902E-3</v>
      </c>
      <c r="BE5" s="44">
        <f>CB5</f>
        <v>2543515</v>
      </c>
      <c r="BF5" s="44">
        <f>+AI5</f>
        <v>2573838</v>
      </c>
      <c r="BG5" s="206">
        <f>(BE5-BF5)/ABS(BF5)</f>
        <v>-1.178123875706241E-2</v>
      </c>
      <c r="BH5" s="44">
        <f>CE5</f>
        <v>2962730</v>
      </c>
      <c r="BI5" s="44">
        <f>+AL5</f>
        <v>2934445</v>
      </c>
      <c r="BJ5" s="206">
        <f>(BH5-BI5)/ABS(BI5)</f>
        <v>9.6389606893296682E-3</v>
      </c>
      <c r="BK5" s="44">
        <f>CH5</f>
        <v>5097366</v>
      </c>
      <c r="BL5" s="44">
        <f>+AO5</f>
        <v>5115122</v>
      </c>
      <c r="BM5" s="206">
        <f>(BK5-BL5)/ABS(BL5)</f>
        <v>-3.4712759539264168E-3</v>
      </c>
      <c r="BN5" s="44">
        <f>CK5</f>
        <v>7640881</v>
      </c>
      <c r="BO5" s="44">
        <f>+AR5</f>
        <v>7688960</v>
      </c>
      <c r="BP5" s="206">
        <f>(BN5-BO5)/ABS(BO5)</f>
        <v>-6.2529913018145493E-3</v>
      </c>
      <c r="BQ5" s="44">
        <f>CN5</f>
        <v>10603611</v>
      </c>
      <c r="BR5" s="44">
        <f t="shared" ref="BR5:BR23" si="0">+AU5</f>
        <v>10623405</v>
      </c>
      <c r="BS5" s="206">
        <f>(BQ5-BR5)/ABS(BR5)</f>
        <v>-1.8632444117493401E-3</v>
      </c>
      <c r="BT5" s="208"/>
      <c r="BU5" s="48">
        <f>CR5</f>
        <v>2638928</v>
      </c>
      <c r="BV5" s="44">
        <v>2570832</v>
      </c>
      <c r="BW5" s="206">
        <f>(BU5-BV5)/ABS(BV5)</f>
        <v>2.6487922975908188E-2</v>
      </c>
      <c r="BX5" s="48">
        <f>CU5</f>
        <v>2610907</v>
      </c>
      <c r="BY5" s="44">
        <v>2526534</v>
      </c>
      <c r="BZ5" s="206">
        <f>(BX5-BY5)/ABS(BY5)</f>
        <v>3.3394761360820792E-2</v>
      </c>
      <c r="CA5" s="48">
        <f>CX5</f>
        <v>2673127</v>
      </c>
      <c r="CB5" s="44">
        <v>2543515</v>
      </c>
      <c r="CC5" s="206">
        <f>(CA5-CB5)/ABS(CB5)</f>
        <v>5.09578280450479E-2</v>
      </c>
      <c r="CD5" s="48">
        <f>DA5</f>
        <v>3106881</v>
      </c>
      <c r="CE5" s="44">
        <v>2962730</v>
      </c>
      <c r="CF5" s="206">
        <f>(CD5-CE5)/ABS(CE5)</f>
        <v>4.8654787982705137E-2</v>
      </c>
      <c r="CG5" s="48">
        <f>DD5</f>
        <v>5249835</v>
      </c>
      <c r="CH5" s="44">
        <v>5097366</v>
      </c>
      <c r="CI5" s="206">
        <f>(CG5-CH5)/ABS(CH5)</f>
        <v>2.9911330675490046E-2</v>
      </c>
      <c r="CJ5" s="48">
        <f>DG5</f>
        <v>7922962</v>
      </c>
      <c r="CK5" s="44">
        <v>7640881</v>
      </c>
      <c r="CL5" s="206">
        <f>(CJ5-CK5)/ABS(CK5)</f>
        <v>3.6917339767495394E-2</v>
      </c>
      <c r="CM5" s="48">
        <f>DJ5</f>
        <v>11029843</v>
      </c>
      <c r="CN5" s="44">
        <v>10603611</v>
      </c>
      <c r="CO5" s="206">
        <f>(CM5-CN5)/ABS(CN5)</f>
        <v>4.0196872555962306E-2</v>
      </c>
      <c r="CP5" s="208"/>
      <c r="CQ5" s="48">
        <v>2913612</v>
      </c>
      <c r="CR5" s="44">
        <v>2638928</v>
      </c>
      <c r="CS5" s="206">
        <f>(CQ5-CR5)/ABS(CR5)</f>
        <v>0.10408923623531979</v>
      </c>
      <c r="CT5" s="48">
        <v>2733063</v>
      </c>
      <c r="CU5" s="44">
        <v>2610907</v>
      </c>
      <c r="CV5" s="206">
        <f>(CT5-CU5)/ABS(CU5)</f>
        <v>4.6786806270771038E-2</v>
      </c>
      <c r="CW5" s="48">
        <v>2665349</v>
      </c>
      <c r="CX5" s="44">
        <v>2673127</v>
      </c>
      <c r="CY5" s="206">
        <f>(CW5-CX5)/ABS(CX5)</f>
        <v>-2.9097008858913176E-3</v>
      </c>
      <c r="CZ5" s="48">
        <v>3330661</v>
      </c>
      <c r="DA5" s="44">
        <v>3106881</v>
      </c>
      <c r="DB5" s="206">
        <f>(CZ5-DA5)/ABS(DA5)</f>
        <v>7.2027219581310004E-2</v>
      </c>
      <c r="DC5" s="48">
        <v>5646675</v>
      </c>
      <c r="DD5" s="44">
        <v>5249835</v>
      </c>
      <c r="DE5" s="206">
        <f>(DC5-DD5)/ABS(DD5)</f>
        <v>7.5590947144053094E-2</v>
      </c>
      <c r="DF5" s="48">
        <v>8312024</v>
      </c>
      <c r="DG5" s="44">
        <v>7922962</v>
      </c>
      <c r="DH5" s="206">
        <f>(DF5-DG5)/ABS(DG5)</f>
        <v>4.9105624891296967E-2</v>
      </c>
      <c r="DI5" s="48">
        <v>11642685</v>
      </c>
      <c r="DJ5" s="44">
        <v>11029843</v>
      </c>
      <c r="DK5" s="206">
        <f>(DI5-DJ5)/ABS(DJ5)</f>
        <v>5.5562168926611193E-2</v>
      </c>
      <c r="DL5" s="208"/>
      <c r="DM5" s="48">
        <v>2746660</v>
      </c>
      <c r="DN5" s="44">
        <v>2913612</v>
      </c>
      <c r="DO5" s="206">
        <f>(DM5-DN5)/ABS(DN5)</f>
        <v>-5.7300697553414798E-2</v>
      </c>
      <c r="DP5" s="48">
        <v>2664586</v>
      </c>
      <c r="DQ5" s="44">
        <v>2733063</v>
      </c>
      <c r="DR5" s="206">
        <f>(DP5-DQ5)/ABS(DQ5)</f>
        <v>-2.5055038980074738E-2</v>
      </c>
      <c r="DS5" s="48">
        <v>3045630</v>
      </c>
      <c r="DT5" s="44">
        <v>2665349</v>
      </c>
      <c r="DU5" s="206">
        <f>(DS5-DT5)/ABS(DT5)</f>
        <v>0.14267587471659435</v>
      </c>
      <c r="DV5" s="48">
        <v>3827521</v>
      </c>
      <c r="DW5" s="44">
        <v>3330661</v>
      </c>
      <c r="DX5" s="206">
        <f>(DV5-DW5)/ABS(DW5)</f>
        <v>0.14917759567845543</v>
      </c>
      <c r="DY5" s="48">
        <v>5411246</v>
      </c>
      <c r="DZ5" s="44">
        <v>5646675</v>
      </c>
      <c r="EA5" s="206">
        <f>(DY5-DZ5)/ABS(DZ5)</f>
        <v>-4.1693385930658307E-2</v>
      </c>
      <c r="EB5" s="48">
        <v>8456876</v>
      </c>
      <c r="EC5" s="44">
        <v>8312024</v>
      </c>
      <c r="ED5" s="206">
        <f>(EB5-EC5)/ABS(EC5)</f>
        <v>1.7426802425017058E-2</v>
      </c>
      <c r="EE5" s="48">
        <v>12284397</v>
      </c>
      <c r="EF5" s="44">
        <v>11642685</v>
      </c>
      <c r="EG5" s="206">
        <f>(EE5-EF5)/ABS(EF5)</f>
        <v>5.5117183020926871E-2</v>
      </c>
      <c r="EH5" s="208"/>
      <c r="EI5" s="48">
        <v>3319165</v>
      </c>
      <c r="EJ5" s="44">
        <v>2746660</v>
      </c>
      <c r="EK5" s="206">
        <f>(EI5-EJ5)/ABS(EJ5)</f>
        <v>0.20843679232231146</v>
      </c>
      <c r="EL5" s="48">
        <v>3384527</v>
      </c>
      <c r="EM5" s="44">
        <v>2664586</v>
      </c>
      <c r="EN5" s="206">
        <f>(EL5-EM5)/ABS(EM5)</f>
        <v>0.27018868972515808</v>
      </c>
      <c r="EO5" s="48">
        <v>3534482</v>
      </c>
      <c r="EP5" s="44">
        <v>3045630</v>
      </c>
      <c r="EQ5" s="206">
        <f>(EO5-EP5)/ABS(EP5)</f>
        <v>0.16050931991082304</v>
      </c>
      <c r="ER5" s="48">
        <v>4279221</v>
      </c>
      <c r="ES5" s="44">
        <v>3827521</v>
      </c>
      <c r="ET5" s="206">
        <f>(ER5-ES5)/ABS(ES5)</f>
        <v>0.11801372219773582</v>
      </c>
      <c r="EU5" s="48">
        <v>6703692</v>
      </c>
      <c r="EV5" s="44">
        <v>5411246</v>
      </c>
      <c r="EW5" s="206">
        <f>(EU5-EV5)/ABS(EV5)</f>
        <v>0.23884443619824344</v>
      </c>
      <c r="EX5" s="48">
        <v>10238174</v>
      </c>
      <c r="EY5" s="44">
        <v>8456876</v>
      </c>
      <c r="EZ5" s="206">
        <f>(EX5-EY5)/ABS(EY5)</f>
        <v>0.21063309903089511</v>
      </c>
      <c r="FA5" s="48">
        <v>14517395</v>
      </c>
      <c r="FB5" s="44">
        <v>12284397</v>
      </c>
      <c r="FC5" s="206">
        <f>(FA5-FB5)/ABS(FB5)</f>
        <v>0.18177514126253003</v>
      </c>
      <c r="FD5" s="208"/>
      <c r="FE5" s="48">
        <v>3630343</v>
      </c>
      <c r="FF5" s="44">
        <v>3319165</v>
      </c>
      <c r="FG5" s="206">
        <f>(FE5-FF5)/ABS(FF5)</f>
        <v>9.3751892418725793E-2</v>
      </c>
      <c r="FH5" s="48">
        <v>3505457</v>
      </c>
      <c r="FI5" s="44">
        <v>3384527</v>
      </c>
      <c r="FJ5" s="206">
        <f>(FH5-FI5)/ABS(FI5)</f>
        <v>3.5730251228605944E-2</v>
      </c>
      <c r="FK5" s="48">
        <v>3618518</v>
      </c>
      <c r="FL5" s="44">
        <v>3534482</v>
      </c>
      <c r="FM5" s="206">
        <f>(FK5-FL5)/ABS(FL5)</f>
        <v>2.3776044127541179E-2</v>
      </c>
      <c r="FN5" s="48">
        <v>4264591</v>
      </c>
      <c r="FO5" s="44">
        <v>4279221</v>
      </c>
      <c r="FP5" s="206">
        <f>(FN5-FO5)/ABS(FO5)</f>
        <v>-3.4188465610913762E-3</v>
      </c>
      <c r="FQ5" s="48">
        <v>7135800</v>
      </c>
      <c r="FR5" s="44">
        <v>6703692</v>
      </c>
      <c r="FS5" s="206">
        <f>(FQ5-FR5)/ABS(FR5)</f>
        <v>6.4458211982292749E-2</v>
      </c>
      <c r="FT5" s="48">
        <v>10754318</v>
      </c>
      <c r="FU5" s="44">
        <v>10238174</v>
      </c>
      <c r="FV5" s="206">
        <f>(FT5-FU5)/ABS(FU5)</f>
        <v>5.0413677282687322E-2</v>
      </c>
      <c r="FW5" s="48">
        <v>15018909</v>
      </c>
      <c r="FX5" s="44">
        <v>14517395</v>
      </c>
      <c r="FY5" s="206">
        <f>(FW5-FX5)/ABS(FX5)</f>
        <v>3.4545729450772673E-2</v>
      </c>
      <c r="GA5" s="48">
        <v>3703345</v>
      </c>
      <c r="GB5" s="44">
        <v>3630343</v>
      </c>
      <c r="GC5" s="206">
        <f>(GA5-GB5)/ABS(GB5)</f>
        <v>2.0108843709809237E-2</v>
      </c>
      <c r="GD5" s="48">
        <v>3500431</v>
      </c>
      <c r="GE5" s="44">
        <v>3505457</v>
      </c>
      <c r="GF5" s="206">
        <f>(GD5-GE5)/ABS(GE5)</f>
        <v>-1.4337645562333243E-3</v>
      </c>
      <c r="GG5" s="48">
        <v>3709367</v>
      </c>
      <c r="GH5" s="44">
        <v>3618518</v>
      </c>
      <c r="GI5" s="206">
        <f>(GG5-GH5)/ABS(GH5)</f>
        <v>2.5106687323373823E-2</v>
      </c>
      <c r="GJ5" s="48">
        <v>4437618</v>
      </c>
      <c r="GK5" s="44">
        <v>4264591</v>
      </c>
      <c r="GL5" s="206">
        <f>(GJ5-GK5)/ABS(GK5)</f>
        <v>4.0572941226954706E-2</v>
      </c>
      <c r="GM5" s="48">
        <v>7203776</v>
      </c>
      <c r="GN5" s="44">
        <v>7135800</v>
      </c>
      <c r="GO5" s="206">
        <f>(GM5-GN5)/ABS(GN5)</f>
        <v>9.5260517391182482E-3</v>
      </c>
      <c r="GP5" s="48">
        <v>10913143</v>
      </c>
      <c r="GQ5" s="44">
        <v>10754318</v>
      </c>
      <c r="GR5" s="206">
        <f>(GP5-GQ5)/ABS(GQ5)</f>
        <v>1.4768486481430063E-2</v>
      </c>
      <c r="GS5" s="48">
        <v>15350761</v>
      </c>
      <c r="GT5" s="44">
        <v>15018909</v>
      </c>
      <c r="GU5" s="206">
        <f>(GS5-GT5)/ABS(GT5)</f>
        <v>2.2095612936998285E-2</v>
      </c>
      <c r="GW5" s="48">
        <v>3810579</v>
      </c>
      <c r="GX5" s="44">
        <v>3703345</v>
      </c>
      <c r="GY5" s="206">
        <f>(GW5-GX5)/ABS(GX5)</f>
        <v>2.895598438708789E-2</v>
      </c>
      <c r="GZ5" s="48">
        <v>3742444</v>
      </c>
      <c r="HA5" s="44">
        <v>3500431</v>
      </c>
      <c r="HB5" s="206">
        <f>(GZ5-HA5)/ABS(HA5)</f>
        <v>6.913805757062487E-2</v>
      </c>
      <c r="HC5" s="48">
        <v>3869337</v>
      </c>
      <c r="HD5" s="44">
        <v>3709367</v>
      </c>
      <c r="HE5" s="206">
        <f>(HC5-HD5)/ABS(HD5)</f>
        <v>4.3125956531127815E-2</v>
      </c>
      <c r="HF5" s="48">
        <v>4579308</v>
      </c>
      <c r="HG5" s="44">
        <v>4437618</v>
      </c>
      <c r="HH5" s="206">
        <f>(HF5-HG5)/ABS(HG5)</f>
        <v>3.1929291795733658E-2</v>
      </c>
      <c r="HI5" s="48">
        <v>7553023</v>
      </c>
      <c r="HJ5" s="44">
        <v>7203776</v>
      </c>
      <c r="HK5" s="206">
        <f>(HI5-HJ5)/ABS(HJ5)</f>
        <v>4.8481102133103526E-2</v>
      </c>
      <c r="HL5" s="48">
        <v>11422360</v>
      </c>
      <c r="HM5" s="44">
        <v>10913143</v>
      </c>
      <c r="HN5" s="206">
        <f>(HL5-HM5)/ABS(HM5)</f>
        <v>4.6660893200061615E-2</v>
      </c>
      <c r="HO5" s="48">
        <v>16001668</v>
      </c>
      <c r="HP5" s="44">
        <v>15350761</v>
      </c>
      <c r="HQ5" s="206">
        <f>(HO5-HP5)/ABS(HP5)</f>
        <v>4.2402262663069276E-2</v>
      </c>
      <c r="HS5" s="48">
        <v>3938474</v>
      </c>
      <c r="HT5" s="44">
        <v>3810579</v>
      </c>
      <c r="HU5" s="206">
        <f>(HS5-HT5)/ABS(HT5)</f>
        <v>3.3563140929501786E-2</v>
      </c>
      <c r="HV5" s="48">
        <v>4000140</v>
      </c>
      <c r="HW5" s="44">
        <v>3742444</v>
      </c>
      <c r="HX5" s="206">
        <f>(HV5-HW5)/ABS(HW5)</f>
        <v>6.8857676961899761E-2</v>
      </c>
      <c r="HY5" s="48">
        <v>-7938614</v>
      </c>
      <c r="HZ5" s="44">
        <v>3709367</v>
      </c>
      <c r="IA5" s="206">
        <f>(HY5-HZ5)/ABS(HZ5)</f>
        <v>-3.1401532930012048</v>
      </c>
      <c r="IB5" s="48">
        <v>4579308</v>
      </c>
      <c r="IC5" s="44">
        <v>4437618</v>
      </c>
      <c r="ID5" s="206">
        <f>(IB5-IC5)/ABS(IC5)</f>
        <v>3.1929291795733658E-2</v>
      </c>
      <c r="IE5" s="48">
        <v>7938614</v>
      </c>
      <c r="IF5" s="44">
        <v>7553023</v>
      </c>
      <c r="IG5" s="206">
        <f>(IE5-IF5)/ABS(IF5)</f>
        <v>5.1051214857944956E-2</v>
      </c>
      <c r="IH5" s="48">
        <v>11422360</v>
      </c>
      <c r="II5" s="44">
        <v>10913143</v>
      </c>
      <c r="IJ5" s="206">
        <f>(IH5-II5)/ABS(II5)</f>
        <v>4.6660893200061615E-2</v>
      </c>
      <c r="IK5" s="48">
        <v>16001668</v>
      </c>
      <c r="IL5" s="44">
        <v>15350761</v>
      </c>
      <c r="IM5" s="206">
        <f>(IK5-IL5)/ABS(IL5)</f>
        <v>4.2402262663069276E-2</v>
      </c>
    </row>
    <row r="6" spans="1:247">
      <c r="A6" s="42" t="s">
        <v>2</v>
      </c>
      <c r="B6" s="42"/>
      <c r="C6" s="53" t="s">
        <v>2</v>
      </c>
      <c r="D6" s="43" t="s">
        <v>3</v>
      </c>
      <c r="E6" s="43" t="s">
        <v>677</v>
      </c>
      <c r="F6" s="207"/>
      <c r="G6" s="44">
        <v>90786</v>
      </c>
      <c r="H6" s="44">
        <f>+H7-H5</f>
        <v>84422</v>
      </c>
      <c r="I6" s="206">
        <f>(G6-H6)/ABS(H6)</f>
        <v>7.5383193954182554E-2</v>
      </c>
      <c r="J6" s="44">
        <f>+J7-J5</f>
        <v>118077</v>
      </c>
      <c r="K6" s="44">
        <f>+K7-K5</f>
        <v>71484</v>
      </c>
      <c r="L6" s="206">
        <f>(J6-K6)/ABS(K6)</f>
        <v>0.65179620614403222</v>
      </c>
      <c r="M6" s="44">
        <v>99684</v>
      </c>
      <c r="N6" s="44">
        <f>+N7-N5</f>
        <v>82738</v>
      </c>
      <c r="O6" s="206">
        <f>(M6-N6)/ABS(N6)</f>
        <v>0.20481519978728033</v>
      </c>
      <c r="P6" s="44">
        <v>114910</v>
      </c>
      <c r="Q6" s="44">
        <f>+Q7-Q5</f>
        <v>91387</v>
      </c>
      <c r="R6" s="206">
        <f>(P6-Q6)/ABS(Q6)</f>
        <v>0.25739984899383939</v>
      </c>
      <c r="S6" s="44">
        <v>208863</v>
      </c>
      <c r="T6" s="44">
        <f>+T7-T5</f>
        <v>154573</v>
      </c>
      <c r="U6" s="206">
        <f>(S6-T6)/ABS(T6)</f>
        <v>0.35122563448985267</v>
      </c>
      <c r="V6" s="44">
        <v>308547</v>
      </c>
      <c r="W6" s="44">
        <f>+W7-W5</f>
        <v>237311</v>
      </c>
      <c r="X6" s="206">
        <f>(V6-W6)/ABS(W6)</f>
        <v>0.30017993266220278</v>
      </c>
      <c r="Y6" s="44">
        <v>423457</v>
      </c>
      <c r="Z6" s="44">
        <f>+Z7-Z5</f>
        <v>333446</v>
      </c>
      <c r="AA6" s="206">
        <f>(Y6-Z6)/ABS(Z6)</f>
        <v>0.26994175968522638</v>
      </c>
      <c r="AB6" s="207"/>
      <c r="AC6" s="44">
        <v>94036</v>
      </c>
      <c r="AD6" s="44">
        <f t="shared" ref="AD6:AD37" si="1">+G6</f>
        <v>90786</v>
      </c>
      <c r="AE6" s="206">
        <f>(AC6-AD6)/ABS(AD6)</f>
        <v>3.5798471129909901E-2</v>
      </c>
      <c r="AF6" s="44">
        <v>130219</v>
      </c>
      <c r="AG6" s="44">
        <f t="shared" ref="AG6:AG23" si="2">+J6</f>
        <v>118077</v>
      </c>
      <c r="AH6" s="206">
        <f>(AF6-AG6)/ABS(AG6)</f>
        <v>0.10283120336729422</v>
      </c>
      <c r="AI6" s="44">
        <v>122865</v>
      </c>
      <c r="AJ6" s="44">
        <f t="shared" ref="AJ6:AJ23" si="3">+M6</f>
        <v>99684</v>
      </c>
      <c r="AK6" s="206">
        <f>(AI6-AJ6)/ABS(AJ6)</f>
        <v>0.23254484169977127</v>
      </c>
      <c r="AL6" s="44">
        <v>140482</v>
      </c>
      <c r="AM6" s="44">
        <f t="shared" ref="AM6:AM22" si="4">+P6</f>
        <v>114910</v>
      </c>
      <c r="AN6" s="206">
        <f>(AL6-AM6)/ABS(AM6)</f>
        <v>0.22253937864415629</v>
      </c>
      <c r="AO6" s="44">
        <v>224255</v>
      </c>
      <c r="AP6" s="44">
        <f t="shared" ref="AP6:AP23" si="5">+S6</f>
        <v>208863</v>
      </c>
      <c r="AQ6" s="206">
        <f>(AO6-AP6)/ABS(AP6)</f>
        <v>7.3694239764821923E-2</v>
      </c>
      <c r="AR6" s="44">
        <v>347120</v>
      </c>
      <c r="AS6" s="44">
        <f t="shared" ref="AS6:AS23" si="6">+V6</f>
        <v>308547</v>
      </c>
      <c r="AT6" s="206">
        <f>(AR6-AS6)/ABS(AS6)</f>
        <v>0.1250149896126036</v>
      </c>
      <c r="AU6" s="44">
        <v>487602</v>
      </c>
      <c r="AV6" s="44">
        <f t="shared" ref="AV6:AV23" si="7">+Y6</f>
        <v>423457</v>
      </c>
      <c r="AW6" s="206">
        <f>(AU6-AV6)/ABS(AV6)</f>
        <v>0.15147937098690067</v>
      </c>
      <c r="AX6" s="207"/>
      <c r="AY6" s="44">
        <f t="shared" ref="AY6:AY23" si="8">BV6</f>
        <v>123030</v>
      </c>
      <c r="AZ6" s="44">
        <f t="shared" ref="AZ6:AZ23" si="9">+AC6</f>
        <v>94036</v>
      </c>
      <c r="BA6" s="206">
        <f>(AY6-AZ6)/ABS(AZ6)</f>
        <v>0.30832872516908416</v>
      </c>
      <c r="BB6" s="44">
        <f t="shared" ref="BB6:BB23" si="10">BY6</f>
        <v>145922</v>
      </c>
      <c r="BC6" s="44">
        <f t="shared" ref="BC6:BC23" si="11">+AF6</f>
        <v>130219</v>
      </c>
      <c r="BD6" s="206">
        <f>(BB6-BC6)/ABS(BC6)</f>
        <v>0.12058916133590336</v>
      </c>
      <c r="BE6" s="44">
        <f t="shared" ref="BE6:BE23" si="12">CB6</f>
        <v>158315</v>
      </c>
      <c r="BF6" s="44">
        <f t="shared" ref="BF6:BF23" si="13">+AI6</f>
        <v>122865</v>
      </c>
      <c r="BG6" s="206">
        <f>(BE6-BF6)/ABS(BF6)</f>
        <v>0.28852805925202457</v>
      </c>
      <c r="BH6" s="44">
        <f t="shared" ref="BH6:BH23" si="14">CE6</f>
        <v>180524</v>
      </c>
      <c r="BI6" s="44">
        <f t="shared" ref="BI6:BI23" si="15">+AL6</f>
        <v>140482</v>
      </c>
      <c r="BJ6" s="206">
        <f>(BH6-BI6)/ABS(BI6)</f>
        <v>0.28503295795902678</v>
      </c>
      <c r="BK6" s="44">
        <f t="shared" ref="BK6:BK23" si="16">CH6</f>
        <v>268952</v>
      </c>
      <c r="BL6" s="44">
        <f t="shared" ref="BL6:BL23" si="17">+AO6</f>
        <v>224255</v>
      </c>
      <c r="BM6" s="206">
        <f>(BK6-BL6)/ABS(BL6)</f>
        <v>0.19931328175514482</v>
      </c>
      <c r="BN6" s="44">
        <f t="shared" ref="BN6:BN23" si="18">CK6</f>
        <v>427267</v>
      </c>
      <c r="BO6" s="44">
        <f t="shared" ref="BO6:BO23" si="19">+AR6</f>
        <v>347120</v>
      </c>
      <c r="BP6" s="206">
        <f>(BN6-BO6)/ABS(BO6)</f>
        <v>0.23089133440884996</v>
      </c>
      <c r="BQ6" s="44">
        <f t="shared" ref="BQ6:BQ23" si="20">CN6</f>
        <v>607791</v>
      </c>
      <c r="BR6" s="44">
        <f t="shared" si="0"/>
        <v>487602</v>
      </c>
      <c r="BS6" s="206">
        <f>(BQ6-BR6)/ABS(BR6)</f>
        <v>0.24648996517651692</v>
      </c>
      <c r="BT6" s="207"/>
      <c r="BU6" s="48">
        <f t="shared" ref="BU6:BU23" si="21">CR6</f>
        <v>151948</v>
      </c>
      <c r="BV6" s="44">
        <v>123030</v>
      </c>
      <c r="BW6" s="206">
        <f>(BU6-BV6)/ABS(BV6)</f>
        <v>0.2350483621880842</v>
      </c>
      <c r="BX6" s="48">
        <f t="shared" ref="BX6:BX23" si="22">CU6</f>
        <v>160988</v>
      </c>
      <c r="BY6" s="44">
        <v>145922</v>
      </c>
      <c r="BZ6" s="206">
        <f>(BX6-BY6)/ABS(BY6)</f>
        <v>0.10324694014610546</v>
      </c>
      <c r="CA6" s="48">
        <f t="shared" ref="CA6:CA23" si="23">CX6</f>
        <v>184834</v>
      </c>
      <c r="CB6" s="44">
        <v>158315</v>
      </c>
      <c r="CC6" s="206">
        <f>(CA6-CB6)/ABS(CB6)</f>
        <v>0.16750781669456463</v>
      </c>
      <c r="CD6" s="48">
        <f t="shared" ref="CD6:CD23" si="24">DA6</f>
        <v>223816</v>
      </c>
      <c r="CE6" s="44">
        <v>180524</v>
      </c>
      <c r="CF6" s="206">
        <f>(CD6-CE6)/ABS(CE6)</f>
        <v>0.23981298885466754</v>
      </c>
      <c r="CG6" s="48">
        <f t="shared" ref="CG6:CG23" si="25">DD6</f>
        <v>312936</v>
      </c>
      <c r="CH6" s="44">
        <v>268952</v>
      </c>
      <c r="CI6" s="206">
        <f>(CG6-CH6)/ABS(CH6)</f>
        <v>0.16353847526696214</v>
      </c>
      <c r="CJ6" s="48">
        <f t="shared" ref="CJ6:CJ23" si="26">DG6</f>
        <v>497770</v>
      </c>
      <c r="CK6" s="44">
        <v>427267</v>
      </c>
      <c r="CL6" s="206">
        <f>(CJ6-CK6)/ABS(CK6)</f>
        <v>0.16500923310248627</v>
      </c>
      <c r="CM6" s="48">
        <f t="shared" ref="CM6:CM23" si="27">DJ6</f>
        <v>721586</v>
      </c>
      <c r="CN6" s="44">
        <v>607791</v>
      </c>
      <c r="CO6" s="206">
        <f>(CM6-CN6)/ABS(CN6)</f>
        <v>0.18722718829334425</v>
      </c>
      <c r="CP6" s="207"/>
      <c r="CQ6" s="48">
        <v>137956</v>
      </c>
      <c r="CR6" s="44">
        <v>151948</v>
      </c>
      <c r="CS6" s="206">
        <f>(CQ6-CR6)/ABS(CR6)</f>
        <v>-9.2084134045857788E-2</v>
      </c>
      <c r="CT6" s="48">
        <v>120392</v>
      </c>
      <c r="CU6" s="44">
        <v>160988</v>
      </c>
      <c r="CV6" s="206">
        <f>(CT6-CU6)/ABS(CU6)</f>
        <v>-0.25216786344323799</v>
      </c>
      <c r="CW6" s="48">
        <v>122829</v>
      </c>
      <c r="CX6" s="44">
        <v>184834</v>
      </c>
      <c r="CY6" s="206">
        <f>(CW6-CX6)/ABS(CX6)</f>
        <v>-0.33546317236006362</v>
      </c>
      <c r="CZ6" s="48">
        <v>158410</v>
      </c>
      <c r="DA6" s="44">
        <v>223816</v>
      </c>
      <c r="DB6" s="206">
        <f>(CZ6-DA6)/ABS(DA6)</f>
        <v>-0.29223111841870109</v>
      </c>
      <c r="DC6" s="48">
        <v>258348</v>
      </c>
      <c r="DD6" s="44">
        <v>312936</v>
      </c>
      <c r="DE6" s="206">
        <f>(DC6-DD6)/ABS(DD6)</f>
        <v>-0.17443822379016796</v>
      </c>
      <c r="DF6" s="48">
        <v>381177</v>
      </c>
      <c r="DG6" s="44">
        <v>497770</v>
      </c>
      <c r="DH6" s="206">
        <f>(DF6-DG6)/ABS(DG6)</f>
        <v>-0.23423066878277116</v>
      </c>
      <c r="DI6" s="48">
        <v>539587</v>
      </c>
      <c r="DJ6" s="44">
        <v>721586</v>
      </c>
      <c r="DK6" s="206">
        <f>(DI6-DJ6)/ABS(DJ6)</f>
        <v>-0.25222080251002654</v>
      </c>
      <c r="DL6" s="207"/>
      <c r="DM6" s="48">
        <v>219366</v>
      </c>
      <c r="DN6" s="44">
        <v>137956</v>
      </c>
      <c r="DO6" s="206">
        <f>(DM6-DN6)/ABS(DN6)</f>
        <v>0.59011568906028011</v>
      </c>
      <c r="DP6" s="48">
        <v>146414</v>
      </c>
      <c r="DQ6" s="44">
        <v>120392</v>
      </c>
      <c r="DR6" s="206">
        <f>(DP6-DQ6)/ABS(DQ6)</f>
        <v>0.21614392982922453</v>
      </c>
      <c r="DS6" s="48">
        <v>162998</v>
      </c>
      <c r="DT6" s="44">
        <v>122829</v>
      </c>
      <c r="DU6" s="206">
        <f>(DS6-DT6)/ABS(DT6)</f>
        <v>0.32703188986314308</v>
      </c>
      <c r="DV6" s="48">
        <v>219648</v>
      </c>
      <c r="DW6" s="44">
        <v>158410</v>
      </c>
      <c r="DX6" s="206">
        <f>(DV6-DW6)/ABS(DW6)</f>
        <v>0.38657913010542266</v>
      </c>
      <c r="DY6" s="48">
        <v>365780</v>
      </c>
      <c r="DZ6" s="44">
        <v>258348</v>
      </c>
      <c r="EA6" s="206">
        <f>(DY6-DZ6)/ABS(DZ6)</f>
        <v>0.41584219734621519</v>
      </c>
      <c r="EB6" s="48">
        <v>528778</v>
      </c>
      <c r="EC6" s="44">
        <v>381177</v>
      </c>
      <c r="ED6" s="206">
        <f>(EB6-EC6)/ABS(EC6)</f>
        <v>0.38722430786747364</v>
      </c>
      <c r="EE6" s="48">
        <v>748426</v>
      </c>
      <c r="EF6" s="44">
        <v>539587</v>
      </c>
      <c r="EG6" s="206">
        <f>(EE6-EF6)/ABS(EF6)</f>
        <v>0.38703489891342824</v>
      </c>
      <c r="EH6" s="207"/>
      <c r="EI6" s="48">
        <v>207846</v>
      </c>
      <c r="EJ6" s="44">
        <v>219366</v>
      </c>
      <c r="EK6" s="206">
        <f>(EI6-EJ6)/ABS(EJ6)</f>
        <v>-5.251497497333224E-2</v>
      </c>
      <c r="EL6" s="48">
        <v>165841</v>
      </c>
      <c r="EM6" s="44">
        <v>146414</v>
      </c>
      <c r="EN6" s="206">
        <f>(EL6-EM6)/ABS(EM6)</f>
        <v>0.13268539893726009</v>
      </c>
      <c r="EO6" s="48">
        <v>172118</v>
      </c>
      <c r="EP6" s="44">
        <v>162998</v>
      </c>
      <c r="EQ6" s="206">
        <f>(EO6-EP6)/ABS(EP6)</f>
        <v>5.5951606768181207E-2</v>
      </c>
      <c r="ER6" s="48">
        <v>216468</v>
      </c>
      <c r="ES6" s="44">
        <v>219648</v>
      </c>
      <c r="ET6" s="206">
        <f>(ER6-ES6)/ABS(ES6)</f>
        <v>-1.447770979020979E-2</v>
      </c>
      <c r="EU6" s="48">
        <v>373687</v>
      </c>
      <c r="EV6" s="44">
        <v>365780</v>
      </c>
      <c r="EW6" s="206">
        <f>(EU6-EV6)/ABS(EV6)</f>
        <v>2.1616818852862377E-2</v>
      </c>
      <c r="EX6" s="48">
        <v>545805</v>
      </c>
      <c r="EY6" s="44">
        <v>528778</v>
      </c>
      <c r="EZ6" s="206">
        <f>(EX6-EY6)/ABS(EY6)</f>
        <v>3.2200658877638628E-2</v>
      </c>
      <c r="FA6" s="48">
        <v>762273</v>
      </c>
      <c r="FB6" s="44">
        <v>748426</v>
      </c>
      <c r="FC6" s="206">
        <f>(FA6-FB6)/ABS(FB6)</f>
        <v>1.8501495137795854E-2</v>
      </c>
      <c r="FD6" s="207"/>
      <c r="FE6" s="48">
        <v>192806</v>
      </c>
      <c r="FF6" s="44">
        <v>207846</v>
      </c>
      <c r="FG6" s="206">
        <f>(FE6-FF6)/ABS(FF6)</f>
        <v>-7.2361267476881916E-2</v>
      </c>
      <c r="FH6" s="48">
        <v>194912</v>
      </c>
      <c r="FI6" s="44">
        <v>165841</v>
      </c>
      <c r="FJ6" s="206">
        <f>(FH6-FI6)/ABS(FI6)</f>
        <v>0.17529440849970754</v>
      </c>
      <c r="FK6" s="48">
        <v>195754</v>
      </c>
      <c r="FL6" s="44">
        <v>172118</v>
      </c>
      <c r="FM6" s="206">
        <f>(FK6-FL6)/ABS(FL6)</f>
        <v>0.13732439372988298</v>
      </c>
      <c r="FN6" s="48">
        <v>232613</v>
      </c>
      <c r="FO6" s="44">
        <v>216468</v>
      </c>
      <c r="FP6" s="206">
        <f>(FN6-FO6)/ABS(FO6)</f>
        <v>7.4583772197276271E-2</v>
      </c>
      <c r="FQ6" s="48">
        <v>387718</v>
      </c>
      <c r="FR6" s="44">
        <v>373687</v>
      </c>
      <c r="FS6" s="206">
        <f>(FQ6-FR6)/ABS(FR6)</f>
        <v>3.7547466194970659E-2</v>
      </c>
      <c r="FT6" s="48">
        <v>583472</v>
      </c>
      <c r="FU6" s="44">
        <v>545805</v>
      </c>
      <c r="FV6" s="206">
        <f>(FT6-FU6)/ABS(FU6)</f>
        <v>6.9011826568096665E-2</v>
      </c>
      <c r="FW6" s="48">
        <v>816085</v>
      </c>
      <c r="FX6" s="44">
        <v>762273</v>
      </c>
      <c r="FY6" s="206">
        <f>(FW6-FX6)/ABS(FX6)</f>
        <v>7.0594130974073591E-2</v>
      </c>
      <c r="GA6" s="48">
        <v>220713</v>
      </c>
      <c r="GB6" s="44">
        <v>192806</v>
      </c>
      <c r="GC6" s="206">
        <f>(GA6-GB6)/ABS(GB6)</f>
        <v>0.14474134622366525</v>
      </c>
      <c r="GD6" s="48">
        <v>198382</v>
      </c>
      <c r="GE6" s="44">
        <v>194912</v>
      </c>
      <c r="GF6" s="206">
        <f>(GD6-GE6)/ABS(GE6)</f>
        <v>1.7802905926777211E-2</v>
      </c>
      <c r="GG6" s="48">
        <v>213456</v>
      </c>
      <c r="GH6" s="44">
        <v>195754</v>
      </c>
      <c r="GI6" s="206">
        <f>(GG6-GH6)/ABS(GH6)</f>
        <v>9.0429825188757321E-2</v>
      </c>
      <c r="GJ6" s="48">
        <v>273023</v>
      </c>
      <c r="GK6" s="44">
        <v>232613</v>
      </c>
      <c r="GL6" s="206">
        <f>(GJ6-GK6)/ABS(GK6)</f>
        <v>0.17372201897572362</v>
      </c>
      <c r="GM6" s="48">
        <v>419095</v>
      </c>
      <c r="GN6" s="44">
        <v>387718</v>
      </c>
      <c r="GO6" s="206">
        <f>(GM6-GN6)/ABS(GN6)</f>
        <v>8.0927375050939082E-2</v>
      </c>
      <c r="GP6" s="48">
        <v>632551</v>
      </c>
      <c r="GQ6" s="44">
        <v>583472</v>
      </c>
      <c r="GR6" s="206">
        <f>(GP6-GQ6)/ABS(GQ6)</f>
        <v>8.4115433131324205E-2</v>
      </c>
      <c r="GS6" s="48">
        <v>905574</v>
      </c>
      <c r="GT6" s="44">
        <v>816085</v>
      </c>
      <c r="GU6" s="206">
        <f>(GS6-GT6)/ABS(GT6)</f>
        <v>0.10965646960794526</v>
      </c>
      <c r="GW6" s="48">
        <v>213728</v>
      </c>
      <c r="GX6" s="44">
        <v>220713</v>
      </c>
      <c r="GY6" s="206">
        <f>(GW6-GX6)/ABS(GX6)</f>
        <v>-3.1647433544920327E-2</v>
      </c>
      <c r="GZ6" s="48">
        <v>209211</v>
      </c>
      <c r="HA6" s="44">
        <v>198382</v>
      </c>
      <c r="HB6" s="206">
        <f>(GZ6-HA6)/ABS(HA6)</f>
        <v>5.4586605639624565E-2</v>
      </c>
      <c r="HC6" s="48">
        <v>226194</v>
      </c>
      <c r="HD6" s="44">
        <v>213456</v>
      </c>
      <c r="HE6" s="206">
        <f>(HC6-HD6)/ABS(HD6)</f>
        <v>5.9675061839442323E-2</v>
      </c>
      <c r="HF6" s="48">
        <v>255911</v>
      </c>
      <c r="HG6" s="44">
        <v>273023</v>
      </c>
      <c r="HH6" s="206">
        <f>(HF6-HG6)/ABS(HG6)</f>
        <v>-6.2676038282489022E-2</v>
      </c>
      <c r="HI6" s="48">
        <v>422939</v>
      </c>
      <c r="HJ6" s="44">
        <v>419095</v>
      </c>
      <c r="HK6" s="206">
        <f>(HI6-HJ6)/ABS(HJ6)</f>
        <v>9.172144740452642E-3</v>
      </c>
      <c r="HL6" s="48">
        <v>649133</v>
      </c>
      <c r="HM6" s="44">
        <v>632551</v>
      </c>
      <c r="HN6" s="206">
        <f>(HL6-HM6)/ABS(HM6)</f>
        <v>2.6214487053217845E-2</v>
      </c>
      <c r="HO6" s="48">
        <v>905044</v>
      </c>
      <c r="HP6" s="44">
        <v>905574</v>
      </c>
      <c r="HQ6" s="206">
        <f>(HO6-HP6)/ABS(HP6)</f>
        <v>-5.8526415290191633E-4</v>
      </c>
      <c r="HS6" s="48">
        <v>217782</v>
      </c>
      <c r="HT6" s="44">
        <v>213728</v>
      </c>
      <c r="HU6" s="206">
        <f>(HS6-HT6)/ABS(HT6)</f>
        <v>1.8968034136846834E-2</v>
      </c>
      <c r="HV6" s="48">
        <v>228086</v>
      </c>
      <c r="HW6" s="44">
        <v>209211</v>
      </c>
      <c r="HX6" s="206">
        <f>(HV6-HW6)/ABS(HW6)</f>
        <v>9.0219921514643114E-2</v>
      </c>
      <c r="HY6" s="48">
        <v>-445868</v>
      </c>
      <c r="HZ6" s="44">
        <v>213456</v>
      </c>
      <c r="IA6" s="206">
        <f>(HY6-HZ6)/ABS(HZ6)</f>
        <v>-3.0888051870174649</v>
      </c>
      <c r="IB6" s="48">
        <v>255911</v>
      </c>
      <c r="IC6" s="44">
        <v>273023</v>
      </c>
      <c r="ID6" s="206">
        <f>(IB6-IC6)/ABS(IC6)</f>
        <v>-6.2676038282489022E-2</v>
      </c>
      <c r="IE6" s="48">
        <v>445868</v>
      </c>
      <c r="IF6" s="44">
        <v>422939</v>
      </c>
      <c r="IG6" s="206">
        <f>(IE6-IF6)/ABS(IF6)</f>
        <v>5.4213491780138505E-2</v>
      </c>
      <c r="IH6" s="48">
        <v>649133</v>
      </c>
      <c r="II6" s="44">
        <v>632551</v>
      </c>
      <c r="IJ6" s="206">
        <f>(IH6-II6)/ABS(II6)</f>
        <v>2.6214487053217845E-2</v>
      </c>
      <c r="IK6" s="48">
        <v>905044</v>
      </c>
      <c r="IL6" s="44">
        <v>905574</v>
      </c>
      <c r="IM6" s="206">
        <f>(IK6-IL6)/ABS(IL6)</f>
        <v>-5.8526415290191633E-4</v>
      </c>
    </row>
    <row r="7" spans="1:247">
      <c r="A7" s="49" t="s">
        <v>4</v>
      </c>
      <c r="B7" s="49"/>
      <c r="C7" s="339" t="s">
        <v>4</v>
      </c>
      <c r="D7" s="330" t="s">
        <v>5</v>
      </c>
      <c r="E7" s="330" t="s">
        <v>678</v>
      </c>
      <c r="F7" s="361"/>
      <c r="G7" s="337">
        <v>2755965</v>
      </c>
      <c r="H7" s="337">
        <v>2558179</v>
      </c>
      <c r="I7" s="338">
        <f>(G7-H7)/ABS(H7)</f>
        <v>7.7315152692598921E-2</v>
      </c>
      <c r="J7" s="337">
        <v>2695545</v>
      </c>
      <c r="K7" s="337">
        <v>2506935</v>
      </c>
      <c r="L7" s="338">
        <f>(J7-K7)/ABS(K7)</f>
        <v>7.5235297285330488E-2</v>
      </c>
      <c r="M7" s="337">
        <v>2771592</v>
      </c>
      <c r="N7" s="337">
        <v>2498311</v>
      </c>
      <c r="O7" s="338">
        <f>(M7-N7)/ABS(N7)</f>
        <v>0.10938630138521585</v>
      </c>
      <c r="P7" s="337">
        <v>3204650</v>
      </c>
      <c r="Q7" s="337">
        <v>3051805</v>
      </c>
      <c r="R7" s="338">
        <f>(P7-Q7)/ABS(Q7)</f>
        <v>5.0083475189273231E-2</v>
      </c>
      <c r="S7" s="337">
        <v>5451510</v>
      </c>
      <c r="T7" s="337">
        <v>5063781</v>
      </c>
      <c r="U7" s="338">
        <f>(S7-T7)/ABS(T7)</f>
        <v>7.6569069633935588E-2</v>
      </c>
      <c r="V7" s="337">
        <v>8223102</v>
      </c>
      <c r="W7" s="337">
        <v>7562092</v>
      </c>
      <c r="X7" s="338">
        <f>(V7-W7)/ABS(W7)</f>
        <v>8.7410996851135903E-2</v>
      </c>
      <c r="Y7" s="337">
        <v>11427752</v>
      </c>
      <c r="Z7" s="337">
        <v>10618645</v>
      </c>
      <c r="AA7" s="338">
        <f>(Y7-Z7)/ABS(Z7)</f>
        <v>7.6196821722545577E-2</v>
      </c>
      <c r="AB7" s="361"/>
      <c r="AC7" s="337">
        <v>2696142</v>
      </c>
      <c r="AD7" s="337">
        <f t="shared" si="1"/>
        <v>2755965</v>
      </c>
      <c r="AE7" s="338">
        <f>(AC7-AD7)/ABS(AD7)</f>
        <v>-2.1706734301778143E-2</v>
      </c>
      <c r="AF7" s="337">
        <v>2643235</v>
      </c>
      <c r="AG7" s="337">
        <f t="shared" si="2"/>
        <v>2695545</v>
      </c>
      <c r="AH7" s="338">
        <f>(AF7-AG7)/ABS(AG7)</f>
        <v>-1.9406094129387562E-2</v>
      </c>
      <c r="AI7" s="337">
        <v>2696703</v>
      </c>
      <c r="AJ7" s="337">
        <f t="shared" si="3"/>
        <v>2771592</v>
      </c>
      <c r="AK7" s="338">
        <f>(AI7-AJ7)/ABS(AJ7)</f>
        <v>-2.7020210766952713E-2</v>
      </c>
      <c r="AL7" s="337">
        <v>3074927</v>
      </c>
      <c r="AM7" s="337">
        <f t="shared" si="4"/>
        <v>3204650</v>
      </c>
      <c r="AN7" s="338">
        <f>(AL7-AM7)/ABS(AM7)</f>
        <v>-4.0479615558641352E-2</v>
      </c>
      <c r="AO7" s="337">
        <v>5339377</v>
      </c>
      <c r="AP7" s="337">
        <f t="shared" si="5"/>
        <v>5451510</v>
      </c>
      <c r="AQ7" s="338">
        <f>(AO7-AP7)/ABS(AP7)</f>
        <v>-2.0569163406102164E-2</v>
      </c>
      <c r="AR7" s="337">
        <v>8036080</v>
      </c>
      <c r="AS7" s="337">
        <f t="shared" si="6"/>
        <v>8223102</v>
      </c>
      <c r="AT7" s="338">
        <f>(AR7-AS7)/ABS(AS7)</f>
        <v>-2.2743485365984757E-2</v>
      </c>
      <c r="AU7" s="337">
        <v>11111007</v>
      </c>
      <c r="AV7" s="337">
        <f t="shared" si="7"/>
        <v>11427752</v>
      </c>
      <c r="AW7" s="338">
        <f>(AU7-AV7)/ABS(AV7)</f>
        <v>-2.7717174821434695E-2</v>
      </c>
      <c r="AX7" s="361"/>
      <c r="AY7" s="337">
        <f t="shared" si="8"/>
        <v>2693862</v>
      </c>
      <c r="AZ7" s="337">
        <f t="shared" si="9"/>
        <v>2696142</v>
      </c>
      <c r="BA7" s="338">
        <f>(AY7-AZ7)/ABS(AZ7)</f>
        <v>-8.4565278831752922E-4</v>
      </c>
      <c r="BB7" s="337">
        <f t="shared" si="10"/>
        <v>2672456</v>
      </c>
      <c r="BC7" s="337">
        <f t="shared" si="11"/>
        <v>2643235</v>
      </c>
      <c r="BD7" s="338">
        <f>(BB7-BC7)/ABS(BC7)</f>
        <v>1.1055014026372986E-2</v>
      </c>
      <c r="BE7" s="337">
        <f t="shared" si="12"/>
        <v>2701830</v>
      </c>
      <c r="BF7" s="337">
        <f t="shared" si="13"/>
        <v>2696703</v>
      </c>
      <c r="BG7" s="338">
        <f>(BE7-BF7)/ABS(BF7)</f>
        <v>1.9012104781282921E-3</v>
      </c>
      <c r="BH7" s="337">
        <f t="shared" si="14"/>
        <v>3143254</v>
      </c>
      <c r="BI7" s="337">
        <f t="shared" si="15"/>
        <v>3074927</v>
      </c>
      <c r="BJ7" s="338">
        <f>(BH7-BI7)/ABS(BI7)</f>
        <v>2.2220690117196278E-2</v>
      </c>
      <c r="BK7" s="337">
        <f t="shared" si="16"/>
        <v>5366318</v>
      </c>
      <c r="BL7" s="337">
        <f t="shared" si="17"/>
        <v>5339377</v>
      </c>
      <c r="BM7" s="338">
        <f>(BK7-BL7)/ABS(BL7)</f>
        <v>5.0457197534468905E-3</v>
      </c>
      <c r="BN7" s="337">
        <f t="shared" si="18"/>
        <v>8068148</v>
      </c>
      <c r="BO7" s="337">
        <f t="shared" si="19"/>
        <v>8036080</v>
      </c>
      <c r="BP7" s="338">
        <f>(BN7-BO7)/ABS(BO7)</f>
        <v>3.9905028322266582E-3</v>
      </c>
      <c r="BQ7" s="337">
        <f t="shared" si="20"/>
        <v>11211402</v>
      </c>
      <c r="BR7" s="337">
        <f t="shared" si="0"/>
        <v>11111007</v>
      </c>
      <c r="BS7" s="338">
        <f>(BQ7-BR7)/ABS(BR7)</f>
        <v>9.0356346638968011E-3</v>
      </c>
      <c r="BT7" s="361"/>
      <c r="BU7" s="336">
        <f t="shared" si="21"/>
        <v>2790876</v>
      </c>
      <c r="BV7" s="337">
        <v>2693862</v>
      </c>
      <c r="BW7" s="338">
        <f>(BU7-BV7)/ABS(BV7)</f>
        <v>3.601298062038813E-2</v>
      </c>
      <c r="BX7" s="336">
        <f t="shared" si="22"/>
        <v>2771895</v>
      </c>
      <c r="BY7" s="337">
        <v>2672456</v>
      </c>
      <c r="BZ7" s="338">
        <f>(BX7-BY7)/ABS(BY7)</f>
        <v>3.7208844598376922E-2</v>
      </c>
      <c r="CA7" s="336">
        <f t="shared" si="23"/>
        <v>2857961</v>
      </c>
      <c r="CB7" s="337">
        <v>2701830</v>
      </c>
      <c r="CC7" s="338">
        <f>(CA7-CB7)/ABS(CB7)</f>
        <v>5.7787129464103956E-2</v>
      </c>
      <c r="CD7" s="336">
        <f t="shared" si="24"/>
        <v>3330697</v>
      </c>
      <c r="CE7" s="337">
        <v>3143254</v>
      </c>
      <c r="CF7" s="338">
        <f>(CD7-CE7)/ABS(CE7)</f>
        <v>5.9633424470310066E-2</v>
      </c>
      <c r="CG7" s="336">
        <f t="shared" si="25"/>
        <v>5562771</v>
      </c>
      <c r="CH7" s="337">
        <v>5366318</v>
      </c>
      <c r="CI7" s="338">
        <f>(CG7-CH7)/ABS(CH7)</f>
        <v>3.6608527485698761E-2</v>
      </c>
      <c r="CJ7" s="336">
        <f t="shared" si="26"/>
        <v>8420732</v>
      </c>
      <c r="CK7" s="337">
        <v>8068148</v>
      </c>
      <c r="CL7" s="338">
        <f>(CJ7-CK7)/ABS(CK7)</f>
        <v>4.3700735286462268E-2</v>
      </c>
      <c r="CM7" s="336">
        <f t="shared" si="27"/>
        <v>11751429</v>
      </c>
      <c r="CN7" s="337">
        <v>11211402</v>
      </c>
      <c r="CO7" s="338">
        <f>(CM7-CN7)/ABS(CN7)</f>
        <v>4.8167660030386923E-2</v>
      </c>
      <c r="CP7" s="361"/>
      <c r="CQ7" s="336">
        <v>3051568</v>
      </c>
      <c r="CR7" s="337">
        <v>2790876</v>
      </c>
      <c r="CS7" s="338">
        <f>(CQ7-CR7)/ABS(CR7)</f>
        <v>9.3408664519670531E-2</v>
      </c>
      <c r="CT7" s="336">
        <v>2853455</v>
      </c>
      <c r="CU7" s="337">
        <v>2771895</v>
      </c>
      <c r="CV7" s="338">
        <f>(CT7-CU7)/ABS(CU7)</f>
        <v>2.9423913964995066E-2</v>
      </c>
      <c r="CW7" s="336">
        <v>2788178</v>
      </c>
      <c r="CX7" s="337">
        <v>2857961</v>
      </c>
      <c r="CY7" s="338">
        <f>(CW7-CX7)/ABS(CX7)</f>
        <v>-2.4417058175391478E-2</v>
      </c>
      <c r="CZ7" s="336">
        <v>3489071</v>
      </c>
      <c r="DA7" s="337">
        <v>3330697</v>
      </c>
      <c r="DB7" s="338">
        <f>(CZ7-DA7)/ABS(DA7)</f>
        <v>4.7549807142468981E-2</v>
      </c>
      <c r="DC7" s="336">
        <v>5905023</v>
      </c>
      <c r="DD7" s="337">
        <v>5562771</v>
      </c>
      <c r="DE7" s="338">
        <f>(DC7-DD7)/ABS(DD7)</f>
        <v>6.1525451973485877E-2</v>
      </c>
      <c r="DF7" s="336">
        <v>8693201</v>
      </c>
      <c r="DG7" s="337">
        <v>8420732</v>
      </c>
      <c r="DH7" s="338">
        <f>(DF7-DG7)/ABS(DG7)</f>
        <v>3.2356925739947549E-2</v>
      </c>
      <c r="DI7" s="336">
        <v>12182272</v>
      </c>
      <c r="DJ7" s="337">
        <v>11751429</v>
      </c>
      <c r="DK7" s="338">
        <f>(DI7-DJ7)/ABS(DJ7)</f>
        <v>3.6663030513140148E-2</v>
      </c>
      <c r="DL7" s="361"/>
      <c r="DM7" s="336">
        <v>2966026</v>
      </c>
      <c r="DN7" s="337">
        <v>3051568</v>
      </c>
      <c r="DO7" s="338">
        <f>(DM7-DN7)/ABS(DN7)</f>
        <v>-2.8032146096695208E-2</v>
      </c>
      <c r="DP7" s="336">
        <v>2811000</v>
      </c>
      <c r="DQ7" s="337">
        <v>2853455</v>
      </c>
      <c r="DR7" s="338">
        <f>(DP7-DQ7)/ABS(DQ7)</f>
        <v>-1.4878454364971587E-2</v>
      </c>
      <c r="DS7" s="336">
        <v>3208628</v>
      </c>
      <c r="DT7" s="337">
        <v>2788178</v>
      </c>
      <c r="DU7" s="338">
        <f>(DS7-DT7)/ABS(DT7)</f>
        <v>0.15079740246139234</v>
      </c>
      <c r="DV7" s="336">
        <v>4047169</v>
      </c>
      <c r="DW7" s="337">
        <v>3489071</v>
      </c>
      <c r="DX7" s="338">
        <f>(DV7-DW7)/ABS(DW7)</f>
        <v>0.15995604560640928</v>
      </c>
      <c r="DY7" s="336">
        <v>5777026</v>
      </c>
      <c r="DZ7" s="337">
        <v>5905023</v>
      </c>
      <c r="EA7" s="338">
        <f>(DY7-DZ7)/ABS(DZ7)</f>
        <v>-2.1675952828634198E-2</v>
      </c>
      <c r="EB7" s="336">
        <v>8985654</v>
      </c>
      <c r="EC7" s="337">
        <v>8693201</v>
      </c>
      <c r="ED7" s="338">
        <f>(EB7-EC7)/ABS(EC7)</f>
        <v>3.364157805623038E-2</v>
      </c>
      <c r="EE7" s="336">
        <v>13032823</v>
      </c>
      <c r="EF7" s="337">
        <v>12182272</v>
      </c>
      <c r="EG7" s="338">
        <f>(EE7-EF7)/ABS(EF7)</f>
        <v>6.9818749737323216E-2</v>
      </c>
      <c r="EH7" s="361"/>
      <c r="EI7" s="336">
        <v>3527011</v>
      </c>
      <c r="EJ7" s="337">
        <v>2966026</v>
      </c>
      <c r="EK7" s="338">
        <f>(EI7-EJ7)/ABS(EJ7)</f>
        <v>0.18913691248829242</v>
      </c>
      <c r="EL7" s="336">
        <v>3550368</v>
      </c>
      <c r="EM7" s="337">
        <v>2811000</v>
      </c>
      <c r="EN7" s="338">
        <f>(EL7-EM7)/ABS(EM7)</f>
        <v>0.26302668089647813</v>
      </c>
      <c r="EO7" s="336">
        <v>3706600</v>
      </c>
      <c r="EP7" s="337">
        <v>3208628</v>
      </c>
      <c r="EQ7" s="338">
        <f>(EO7-EP7)/ABS(EP7)</f>
        <v>0.15519779793731153</v>
      </c>
      <c r="ER7" s="336">
        <v>4495689</v>
      </c>
      <c r="ES7" s="337">
        <v>4047169</v>
      </c>
      <c r="ET7" s="338">
        <f>(ER7-ES7)/ABS(ES7)</f>
        <v>0.1108231457594185</v>
      </c>
      <c r="EU7" s="336">
        <v>7077379</v>
      </c>
      <c r="EV7" s="337">
        <v>5777026</v>
      </c>
      <c r="EW7" s="338">
        <f>(EU7-EV7)/ABS(EV7)</f>
        <v>0.22509038387571736</v>
      </c>
      <c r="EX7" s="336">
        <v>10783979</v>
      </c>
      <c r="EY7" s="337">
        <v>8985654</v>
      </c>
      <c r="EZ7" s="338">
        <f>(EX7-EY7)/ABS(EY7)</f>
        <v>0.20013290073265674</v>
      </c>
      <c r="FA7" s="336">
        <v>15279668</v>
      </c>
      <c r="FB7" s="337">
        <v>13032823</v>
      </c>
      <c r="FC7" s="338">
        <f>(FA7-FB7)/ABS(FB7)</f>
        <v>0.17239894994353872</v>
      </c>
      <c r="FD7" s="361"/>
      <c r="FE7" s="336">
        <v>3823149</v>
      </c>
      <c r="FF7" s="337">
        <v>3527011</v>
      </c>
      <c r="FG7" s="338">
        <f>(FE7-FF7)/ABS(FF7)</f>
        <v>8.3962879616763311E-2</v>
      </c>
      <c r="FH7" s="336">
        <v>3700369</v>
      </c>
      <c r="FI7" s="337">
        <v>3550368</v>
      </c>
      <c r="FJ7" s="338">
        <f>(FH7-FI7)/ABS(FI7)</f>
        <v>4.2249423158388089E-2</v>
      </c>
      <c r="FK7" s="336">
        <v>3814272</v>
      </c>
      <c r="FL7" s="337">
        <v>3706600</v>
      </c>
      <c r="FM7" s="338">
        <f>(FK7-FL7)/ABS(FL7)</f>
        <v>2.9048723897911834E-2</v>
      </c>
      <c r="FN7" s="336">
        <v>4497204</v>
      </c>
      <c r="FO7" s="337">
        <v>4495689</v>
      </c>
      <c r="FP7" s="338">
        <f>(FN7-FO7)/ABS(FO7)</f>
        <v>3.3698950261016719E-4</v>
      </c>
      <c r="FQ7" s="336">
        <v>7523518</v>
      </c>
      <c r="FR7" s="337">
        <v>7077379</v>
      </c>
      <c r="FS7" s="338">
        <f>(FQ7-FR7)/ABS(FR7)</f>
        <v>6.3037319324003985E-2</v>
      </c>
      <c r="FT7" s="336">
        <v>11337790</v>
      </c>
      <c r="FU7" s="337">
        <v>10783979</v>
      </c>
      <c r="FV7" s="338">
        <f>(FT7-FU7)/ABS(FU7)</f>
        <v>5.1354977601495704E-2</v>
      </c>
      <c r="FW7" s="336">
        <v>15834994</v>
      </c>
      <c r="FX7" s="337">
        <v>15279668</v>
      </c>
      <c r="FY7" s="338">
        <f>(FW7-FX7)/ABS(FX7)</f>
        <v>3.6344114283111385E-2</v>
      </c>
      <c r="FZ7" s="441"/>
      <c r="GA7" s="336">
        <v>3924058</v>
      </c>
      <c r="GB7" s="337">
        <v>3823149</v>
      </c>
      <c r="GC7" s="338">
        <f>(GA7-GB7)/ABS(GB7)</f>
        <v>2.639421063631054E-2</v>
      </c>
      <c r="GD7" s="336">
        <v>3698813</v>
      </c>
      <c r="GE7" s="337">
        <v>3700369</v>
      </c>
      <c r="GF7" s="338">
        <f>(GD7-GE7)/ABS(GE7)</f>
        <v>-4.2049860432837917E-4</v>
      </c>
      <c r="GG7" s="336">
        <v>3922823</v>
      </c>
      <c r="GH7" s="337">
        <v>3814272</v>
      </c>
      <c r="GI7" s="338">
        <f>(GG7-GH7)/ABS(GH7)</f>
        <v>2.8459165995503206E-2</v>
      </c>
      <c r="GJ7" s="336">
        <v>4710641</v>
      </c>
      <c r="GK7" s="337">
        <v>4497204</v>
      </c>
      <c r="GL7" s="338">
        <f>(GJ7-GK7)/ABS(GK7)</f>
        <v>4.7459932882742258E-2</v>
      </c>
      <c r="GM7" s="336">
        <v>7622871</v>
      </c>
      <c r="GN7" s="337">
        <v>7523518</v>
      </c>
      <c r="GO7" s="338">
        <f>(GM7-GN7)/ABS(GN7)</f>
        <v>1.3205657247048521E-2</v>
      </c>
      <c r="GP7" s="336">
        <v>11545694</v>
      </c>
      <c r="GQ7" s="337">
        <v>11337790</v>
      </c>
      <c r="GR7" s="338">
        <f>(GP7-GQ7)/ABS(GQ7)</f>
        <v>1.8337259730511854E-2</v>
      </c>
      <c r="GS7" s="336">
        <v>16256335</v>
      </c>
      <c r="GT7" s="337">
        <v>15834994</v>
      </c>
      <c r="GU7" s="338">
        <f>(GS7-GT7)/ABS(GT7)</f>
        <v>2.660821974419441E-2</v>
      </c>
      <c r="GW7" s="336">
        <v>4024307</v>
      </c>
      <c r="GX7" s="337">
        <v>3924058</v>
      </c>
      <c r="GY7" s="338">
        <f>(GW7-GX7)/ABS(GX7)</f>
        <v>2.5547277843497727E-2</v>
      </c>
      <c r="GZ7" s="336">
        <v>3951655</v>
      </c>
      <c r="HA7" s="337">
        <v>3698813</v>
      </c>
      <c r="HB7" s="338">
        <f>(GZ7-HA7)/ABS(HA7)</f>
        <v>6.8357605534532295E-2</v>
      </c>
      <c r="HC7" s="336">
        <v>4095531</v>
      </c>
      <c r="HD7" s="337">
        <v>3922823</v>
      </c>
      <c r="HE7" s="338">
        <f>(HC7-HD7)/ABS(HD7)</f>
        <v>4.4026457477179065E-2</v>
      </c>
      <c r="HF7" s="336">
        <v>4835219</v>
      </c>
      <c r="HG7" s="337">
        <v>4710641</v>
      </c>
      <c r="HH7" s="338">
        <f>(HF7-HG7)/ABS(HG7)</f>
        <v>2.6446082390910283E-2</v>
      </c>
      <c r="HI7" s="336">
        <v>7975962</v>
      </c>
      <c r="HJ7" s="337">
        <v>7622871</v>
      </c>
      <c r="HK7" s="338">
        <f>(HI7-HJ7)/ABS(HJ7)</f>
        <v>4.6319949530826375E-2</v>
      </c>
      <c r="HL7" s="336">
        <v>12071493</v>
      </c>
      <c r="HM7" s="337">
        <v>11545694</v>
      </c>
      <c r="HN7" s="338">
        <f>(HL7-HM7)/ABS(HM7)</f>
        <v>4.5540701147977765E-2</v>
      </c>
      <c r="HO7" s="336">
        <v>16906712</v>
      </c>
      <c r="HP7" s="337">
        <v>16256335</v>
      </c>
      <c r="HQ7" s="338">
        <f>(HO7-HP7)/ABS(HP7)</f>
        <v>4.0007603189771868E-2</v>
      </c>
      <c r="HS7" s="336">
        <v>4156256</v>
      </c>
      <c r="HT7" s="337">
        <v>4024307</v>
      </c>
      <c r="HU7" s="338">
        <f>(HS7-HT7)/ABS(HT7)</f>
        <v>3.2788005487652906E-2</v>
      </c>
      <c r="HV7" s="336">
        <v>4228226</v>
      </c>
      <c r="HW7" s="337">
        <v>3951655</v>
      </c>
      <c r="HX7" s="338">
        <f>(HV7-HW7)/ABS(HW7)</f>
        <v>6.9988650324990409E-2</v>
      </c>
      <c r="HY7" s="336">
        <v>-8384482</v>
      </c>
      <c r="HZ7" s="337">
        <v>3922823</v>
      </c>
      <c r="IA7" s="338">
        <f>(HY7-HZ7)/ABS(HZ7)</f>
        <v>-3.1373592435855504</v>
      </c>
      <c r="IB7" s="336">
        <v>4835219</v>
      </c>
      <c r="IC7" s="337">
        <v>4710641</v>
      </c>
      <c r="ID7" s="338">
        <f>(IB7-IC7)/ABS(IC7)</f>
        <v>2.6446082390910283E-2</v>
      </c>
      <c r="IE7" s="336">
        <v>8384482</v>
      </c>
      <c r="IF7" s="337">
        <v>7975962</v>
      </c>
      <c r="IG7" s="338">
        <f>(IE7-IF7)/ABS(IF7)</f>
        <v>5.1218899989744181E-2</v>
      </c>
      <c r="IH7" s="336">
        <v>12071493</v>
      </c>
      <c r="II7" s="337">
        <v>11545694</v>
      </c>
      <c r="IJ7" s="338">
        <f>(IH7-II7)/ABS(II7)</f>
        <v>4.5540701147977765E-2</v>
      </c>
      <c r="IK7" s="336">
        <v>16906712</v>
      </c>
      <c r="IL7" s="337">
        <v>16256335</v>
      </c>
      <c r="IM7" s="338">
        <f>(IK7-IL7)/ABS(IL7)</f>
        <v>4.0007603189771868E-2</v>
      </c>
    </row>
    <row r="8" spans="1:247" outlineLevel="1">
      <c r="A8" s="42" t="s">
        <v>6</v>
      </c>
      <c r="B8" s="42"/>
      <c r="C8" s="53" t="s">
        <v>6</v>
      </c>
      <c r="D8" s="43" t="s">
        <v>126</v>
      </c>
      <c r="E8" s="43" t="s">
        <v>679</v>
      </c>
      <c r="F8" s="210"/>
      <c r="G8" s="44">
        <v>-2094322</v>
      </c>
      <c r="H8" s="44">
        <v>-1961461</v>
      </c>
      <c r="I8" s="209">
        <f>IF(AND(G8&lt;0,H8&lt;0),((G8-H8)/H8),((G8-H8)/ABS(H8)))</f>
        <v>6.7735733720935568E-2</v>
      </c>
      <c r="J8" s="44">
        <v>-2017589</v>
      </c>
      <c r="K8" s="44">
        <v>-1898241</v>
      </c>
      <c r="L8" s="209">
        <f>IF(AND(J8&lt;0,K8&lt;0),((J8-K8)/K8),((J8-K8)/ABS(K8)))</f>
        <v>6.2872943951795379E-2</v>
      </c>
      <c r="M8" s="44">
        <v>-2091851</v>
      </c>
      <c r="N8" s="44">
        <f>+N10-N7</f>
        <v>-1875565</v>
      </c>
      <c r="O8" s="209">
        <f>IF(AND(M8&lt;0,N8&lt;0),((M8-N8)/N8),((M8-N8)/ABS(N8)))</f>
        <v>0.11531778424101538</v>
      </c>
      <c r="P8" s="44">
        <v>-2365738</v>
      </c>
      <c r="Q8" s="44">
        <f>+Q10-Q7</f>
        <v>-2275446</v>
      </c>
      <c r="R8" s="209">
        <f>IF(AND(P8&lt;0,Q8&lt;0),((P8-Q8)/Q8),((P8-Q8)/ABS(Q8)))</f>
        <v>3.96810119862216E-2</v>
      </c>
      <c r="S8" s="44">
        <v>-4111911</v>
      </c>
      <c r="T8" s="44">
        <f>+T10-T7</f>
        <v>-3859702</v>
      </c>
      <c r="U8" s="209">
        <f>IF(AND(S8&lt;0,T8&lt;0),((S8-T8)/T8),((S8-T8)/ABS(T8)))</f>
        <v>6.5344163875863989E-2</v>
      </c>
      <c r="V8" s="44">
        <v>-6203762</v>
      </c>
      <c r="W8" s="44">
        <f>+W10-W7</f>
        <v>-5735240</v>
      </c>
      <c r="X8" s="209">
        <f>IF(AND(V8&lt;0,W8&lt;0),((V8-W8)/W8),((V8-W8)/ABS(W8)))</f>
        <v>8.1691786219931506E-2</v>
      </c>
      <c r="Y8" s="44">
        <v>-8569500</v>
      </c>
      <c r="Z8" s="44">
        <f>+Z10-Z7</f>
        <v>-8010686</v>
      </c>
      <c r="AA8" s="209">
        <f>IF(AND(Y8&lt;0,Z8&lt;0),((Y8-Z8)/Z8),((Y8-Z8)/ABS(Z8)))</f>
        <v>6.9758569990135674E-2</v>
      </c>
      <c r="AB8" s="210"/>
      <c r="AC8" s="44">
        <v>-2016082</v>
      </c>
      <c r="AD8" s="44">
        <f t="shared" si="1"/>
        <v>-2094322</v>
      </c>
      <c r="AE8" s="209">
        <f>IF(AND(AC8&lt;0,AD8&lt;0),((AC8-AD8)/AD8),((AC8-AD8)/ABS(AD8)))</f>
        <v>-3.7358152184812081E-2</v>
      </c>
      <c r="AF8" s="44">
        <v>-1999750</v>
      </c>
      <c r="AG8" s="44">
        <f t="shared" si="2"/>
        <v>-2017589</v>
      </c>
      <c r="AH8" s="209">
        <f>IF(AND(AF8&lt;0,AG8&lt;0),((AF8-AG8)/AG8),((AF8-AG8)/ABS(AG8)))</f>
        <v>-8.8417413060836482E-3</v>
      </c>
      <c r="AI8" s="44">
        <v>-2060424</v>
      </c>
      <c r="AJ8" s="44">
        <f t="shared" si="3"/>
        <v>-2091851</v>
      </c>
      <c r="AK8" s="209">
        <f>IF(AND(AI8&lt;0,AJ8&lt;0),((AI8-AJ8)/AJ8),((AI8-AJ8)/ABS(AJ8)))</f>
        <v>-1.5023536571199383E-2</v>
      </c>
      <c r="AL8" s="44">
        <v>-2297050</v>
      </c>
      <c r="AM8" s="44">
        <f t="shared" si="4"/>
        <v>-2365738</v>
      </c>
      <c r="AN8" s="209">
        <f>IF(AND(AL8&lt;0,AM8&lt;0),((AL8-AM8)/AM8),((AL8-AM8)/ABS(AM8)))</f>
        <v>-2.9034491562463807E-2</v>
      </c>
      <c r="AO8" s="44">
        <v>-4015832</v>
      </c>
      <c r="AP8" s="44">
        <f t="shared" si="5"/>
        <v>-4111911</v>
      </c>
      <c r="AQ8" s="209">
        <f>IF(AND(AO8&lt;0,AP8&lt;0),((AO8-AP8)/AP8),((AO8-AP8)/ABS(AP8)))</f>
        <v>-2.3366021297639955E-2</v>
      </c>
      <c r="AR8" s="44">
        <v>-6076256</v>
      </c>
      <c r="AS8" s="44">
        <f t="shared" si="6"/>
        <v>-6203762</v>
      </c>
      <c r="AT8" s="209">
        <f>IF(AND(AR8&lt;0,AS8&lt;0),((AR8-AS8)/AS8),((AR8-AS8)/ABS(AS8)))</f>
        <v>-2.0553012833180898E-2</v>
      </c>
      <c r="AU8" s="44">
        <v>-8373306</v>
      </c>
      <c r="AV8" s="44">
        <f t="shared" si="7"/>
        <v>-8569500</v>
      </c>
      <c r="AW8" s="209">
        <f>IF(AND(AU8&lt;0,AV8&lt;0),((AU8-AV8)/AV8),((AU8-AV8)/ABS(AV8)))</f>
        <v>-2.2894451251531594E-2</v>
      </c>
      <c r="AX8" s="210"/>
      <c r="AY8" s="44">
        <f t="shared" si="8"/>
        <v>-2026016</v>
      </c>
      <c r="AZ8" s="44">
        <f t="shared" si="9"/>
        <v>-2016082</v>
      </c>
      <c r="BA8" s="209">
        <f>IF(AND(AY8&lt;0,AZ8&lt;0),((AY8-AZ8)/AZ8),((AY8-AZ8)/ABS(AZ8)))</f>
        <v>4.9273789458960495E-3</v>
      </c>
      <c r="BB8" s="44">
        <f t="shared" si="10"/>
        <v>-2085700</v>
      </c>
      <c r="BC8" s="44">
        <f t="shared" si="11"/>
        <v>-1999750</v>
      </c>
      <c r="BD8" s="209">
        <f>IF(AND(BB8&lt;0,BC8&lt;0),((BB8-BC8)/BC8),((BB8-BC8)/ABS(BC8)))</f>
        <v>4.2980372546568321E-2</v>
      </c>
      <c r="BE8" s="44">
        <f t="shared" si="12"/>
        <v>-2069340</v>
      </c>
      <c r="BF8" s="44">
        <f t="shared" si="13"/>
        <v>-2060424</v>
      </c>
      <c r="BG8" s="209">
        <f>IF(AND(BE8&lt;0,BF8&lt;0),((BE8-BF8)/BF8),((BE8-BF8)/ABS(BF8)))</f>
        <v>4.3272646795028593E-3</v>
      </c>
      <c r="BH8" s="44">
        <f t="shared" si="14"/>
        <v>-2350165</v>
      </c>
      <c r="BI8" s="44">
        <f t="shared" si="15"/>
        <v>-2297050</v>
      </c>
      <c r="BJ8" s="209">
        <f>IF(AND(BH8&lt;0,BI8&lt;0),((BH8-BI8)/BI8),((BH8-BI8)/ABS(BI8)))</f>
        <v>2.312313619642585E-2</v>
      </c>
      <c r="BK8" s="44">
        <f t="shared" si="16"/>
        <v>-4111716</v>
      </c>
      <c r="BL8" s="44">
        <f t="shared" si="17"/>
        <v>-4015832</v>
      </c>
      <c r="BM8" s="209">
        <f>IF(AND(BK8&lt;0,BL8&lt;0),((BK8-BL8)/BL8),((BK8-BL8)/ABS(BL8)))</f>
        <v>2.3876496825564416E-2</v>
      </c>
      <c r="BN8" s="44">
        <f t="shared" si="18"/>
        <v>-6181056</v>
      </c>
      <c r="BO8" s="44">
        <f t="shared" si="19"/>
        <v>-6076256</v>
      </c>
      <c r="BP8" s="209">
        <f>IF(AND(BN8&lt;0,BO8&lt;0),((BN8-BO8)/BO8),((BN8-BO8)/ABS(BO8)))</f>
        <v>1.724746291137174E-2</v>
      </c>
      <c r="BQ8" s="44">
        <f t="shared" si="20"/>
        <v>-8531221</v>
      </c>
      <c r="BR8" s="44">
        <f t="shared" si="0"/>
        <v>-8373306</v>
      </c>
      <c r="BS8" s="209">
        <f>IF(AND(BQ8&lt;0,BR8&lt;0),((BQ8-BR8)/BR8),((BQ8-BR8)/ABS(BR8)))</f>
        <v>1.8859337040829514E-2</v>
      </c>
      <c r="BT8" s="210"/>
      <c r="BU8" s="48">
        <f t="shared" si="21"/>
        <v>-2106972</v>
      </c>
      <c r="BV8" s="44">
        <v>-2026016</v>
      </c>
      <c r="BW8" s="209">
        <f>IF(AND(BU8&lt;0,BV8&lt;0),((BU8-BV8)/BV8),((BU8-BV8)/ABS(BV8)))</f>
        <v>3.9958223429627404E-2</v>
      </c>
      <c r="BX8" s="48">
        <f t="shared" si="22"/>
        <v>-2180380</v>
      </c>
      <c r="BY8" s="44">
        <v>-2085700</v>
      </c>
      <c r="BZ8" s="209">
        <f>IF(AND(BX8&lt;0,BY8&lt;0),((BX8-BY8)/BY8),((BX8-BY8)/ABS(BY8)))</f>
        <v>4.5394831471448432E-2</v>
      </c>
      <c r="CA8" s="48">
        <f t="shared" si="23"/>
        <v>-2183097</v>
      </c>
      <c r="CB8" s="44">
        <v>-2069340</v>
      </c>
      <c r="CC8" s="209">
        <f>IF(AND(CA8&lt;0,CB8&lt;0),((CA8-CB8)/CB8),((CA8-CB8)/ABS(CB8)))</f>
        <v>5.4972599959407349E-2</v>
      </c>
      <c r="CD8" s="48">
        <f t="shared" si="24"/>
        <v>-2467081</v>
      </c>
      <c r="CE8" s="44">
        <v>-2350165</v>
      </c>
      <c r="CF8" s="209">
        <f>IF(AND(CD8&lt;0,CE8&lt;0),((CD8-CE8)/CE8),((CD8-CE8)/ABS(CE8)))</f>
        <v>4.974799641727283E-2</v>
      </c>
      <c r="CG8" s="48">
        <f t="shared" si="25"/>
        <v>-4287352</v>
      </c>
      <c r="CH8" s="44">
        <v>-4111716</v>
      </c>
      <c r="CI8" s="209">
        <f>IF(AND(CG8&lt;0,CH8&lt;0),((CG8-CH8)/CH8),((CG8-CH8)/ABS(CH8)))</f>
        <v>4.2715985248008376E-2</v>
      </c>
      <c r="CJ8" s="48">
        <f t="shared" si="26"/>
        <v>-6470449</v>
      </c>
      <c r="CK8" s="44">
        <v>-6181056</v>
      </c>
      <c r="CL8" s="209">
        <f>IF(AND(CJ8&lt;0,CK8&lt;0),((CJ8-CK8)/CK8),((CJ8-CK8)/ABS(CK8)))</f>
        <v>4.6819346079375435E-2</v>
      </c>
      <c r="CM8" s="48">
        <f t="shared" si="27"/>
        <v>-8937530</v>
      </c>
      <c r="CN8" s="44">
        <v>-8531221</v>
      </c>
      <c r="CO8" s="209">
        <f>IF(AND(CM8&lt;0,CN8&lt;0),((CM8-CN8)/CN8),((CM8-CN8)/ABS(CN8)))</f>
        <v>4.7626125263898332E-2</v>
      </c>
      <c r="CP8" s="210"/>
      <c r="CQ8" s="48">
        <v>-2364498</v>
      </c>
      <c r="CR8" s="44">
        <v>-2106972</v>
      </c>
      <c r="CS8" s="209">
        <f>IF(AND(CQ8&lt;0,CR8&lt;0),((CQ8-CR8)/CR8),((CQ8-CR8)/ABS(CR8)))</f>
        <v>0.12222563944845968</v>
      </c>
      <c r="CT8" s="48">
        <v>-2198073</v>
      </c>
      <c r="CU8" s="44">
        <v>-2180380</v>
      </c>
      <c r="CV8" s="209">
        <f>IF(AND(CT8&lt;0,CU8&lt;0),((CT8-CU8)/CU8),((CT8-CU8)/ABS(CU8)))</f>
        <v>8.1146405672405733E-3</v>
      </c>
      <c r="CW8" s="48">
        <v>-2152203</v>
      </c>
      <c r="CX8" s="44">
        <v>-2183097</v>
      </c>
      <c r="CY8" s="209">
        <f>IF(AND(CW8&lt;0,CX8&lt;0),((CW8-CX8)/CX8),((CW8-CX8)/ABS(CX8)))</f>
        <v>-1.4151455478157864E-2</v>
      </c>
      <c r="CZ8" s="48">
        <v>-2640361</v>
      </c>
      <c r="DA8" s="44">
        <v>-2467081</v>
      </c>
      <c r="DB8" s="209">
        <f>IF(AND(CZ8&lt;0,DA8&lt;0),((CZ8-DA8)/DA8),((CZ8-DA8)/ABS(DA8)))</f>
        <v>7.0236850756014907E-2</v>
      </c>
      <c r="DC8" s="48">
        <v>-4562571</v>
      </c>
      <c r="DD8" s="44">
        <v>-4287352</v>
      </c>
      <c r="DE8" s="209">
        <f>IF(AND(DC8&lt;0,DD8&lt;0),((DC8-DD8)/DD8),((DC8-DD8)/ABS(DD8)))</f>
        <v>6.4193236291305217E-2</v>
      </c>
      <c r="DF8" s="48">
        <v>-6714774</v>
      </c>
      <c r="DG8" s="44">
        <v>-6470449</v>
      </c>
      <c r="DH8" s="209">
        <f>IF(AND(DF8&lt;0,DG8&lt;0),((DF8-DG8)/DG8),((DF8-DG8)/ABS(DG8)))</f>
        <v>3.7760130711176301E-2</v>
      </c>
      <c r="DI8" s="48">
        <v>-9355135</v>
      </c>
      <c r="DJ8" s="44">
        <v>-8937530</v>
      </c>
      <c r="DK8" s="209">
        <f>IF(AND(DI8&lt;0,DJ8&lt;0),((DI8-DJ8)/DJ8),((DI8-DJ8)/ABS(DJ8)))</f>
        <v>4.6724878126283211E-2</v>
      </c>
      <c r="DL8" s="210"/>
      <c r="DM8" s="48">
        <v>-2225207</v>
      </c>
      <c r="DN8" s="44">
        <v>-2364498</v>
      </c>
      <c r="DO8" s="206">
        <f>IF(AND(DM8&lt;0,DN8&lt;0),((DM8-DN8)/DN8),((DM8-DN8)/ABS(DN8)))</f>
        <v>-5.890933297469484E-2</v>
      </c>
      <c r="DP8" s="48">
        <v>-2129896</v>
      </c>
      <c r="DQ8" s="44">
        <v>-2198073</v>
      </c>
      <c r="DR8" s="206">
        <f>IF(AND(DP8&lt;0,DQ8&lt;0),((DP8-DQ8)/DQ8),((DP8-DQ8)/ABS(DQ8)))</f>
        <v>-3.1016713275673739E-2</v>
      </c>
      <c r="DS8" s="48">
        <v>-2455115</v>
      </c>
      <c r="DT8" s="44">
        <v>-2152203</v>
      </c>
      <c r="DU8" s="206">
        <f>IF(AND(DS8&lt;0,DT8&lt;0),((DS8-DT8)/DT8),((DS8-DT8)/ABS(DT8)))</f>
        <v>0.14074508770780453</v>
      </c>
      <c r="DV8" s="48">
        <v>-3046461</v>
      </c>
      <c r="DW8" s="44">
        <v>-2640361</v>
      </c>
      <c r="DX8" s="206">
        <f>IF(AND(DV8&lt;0,DW8&lt;0),((DV8-DW8)/DW8),((DV8-DW8)/ABS(DW8)))</f>
        <v>0.15380472594467196</v>
      </c>
      <c r="DY8" s="48">
        <v>-4355103</v>
      </c>
      <c r="DZ8" s="44">
        <v>-4562571</v>
      </c>
      <c r="EA8" s="206">
        <f>IF(AND(DY8&lt;0,DZ8&lt;0),((DY8-DZ8)/DZ8),((DY8-DZ8)/ABS(DZ8)))</f>
        <v>-4.5471730741286E-2</v>
      </c>
      <c r="EB8" s="48">
        <v>-6810218</v>
      </c>
      <c r="EC8" s="44">
        <v>-6714774</v>
      </c>
      <c r="ED8" s="206">
        <f>IF(AND(EB8&lt;0,EC8&lt;0),((EB8-EC8)/EC8),((EB8-EC8)/ABS(EC8)))</f>
        <v>1.4214030137127475E-2</v>
      </c>
      <c r="EE8" s="48">
        <v>-9856679</v>
      </c>
      <c r="EF8" s="44">
        <v>-9355135</v>
      </c>
      <c r="EG8" s="206">
        <f>IF(AND(EE8&lt;0,EF8&lt;0),((EE8-EF8)/EF8),((EE8-EF8)/ABS(EF8)))</f>
        <v>5.361162612832418E-2</v>
      </c>
      <c r="EH8" s="210"/>
      <c r="EI8" s="48">
        <v>-2700671</v>
      </c>
      <c r="EJ8" s="44">
        <v>-2225207</v>
      </c>
      <c r="EK8" s="206">
        <f>IF(AND(EI8&lt;0,EJ8&lt;0),((EI8-EJ8)/EJ8),((EI8-EJ8)/ABS(EJ8)))</f>
        <v>0.21367180671281369</v>
      </c>
      <c r="EL8" s="48">
        <v>-2737839</v>
      </c>
      <c r="EM8" s="44">
        <v>-2129896</v>
      </c>
      <c r="EN8" s="206">
        <f>IF(AND(EL8&lt;0,EM8&lt;0),((EL8-EM8)/EM8),((EL8-EM8)/ABS(EM8)))</f>
        <v>0.28543318547008867</v>
      </c>
      <c r="EO8" s="48">
        <v>-2868018</v>
      </c>
      <c r="EP8" s="44">
        <v>-2455115</v>
      </c>
      <c r="EQ8" s="206">
        <f>IF(AND(EO8&lt;0,EP8&lt;0),((EO8-EP8)/EP8),((EO8-EP8)/ABS(EP8)))</f>
        <v>0.16818071658557746</v>
      </c>
      <c r="ER8" s="48">
        <v>-3496142</v>
      </c>
      <c r="ES8" s="44">
        <v>-3046461</v>
      </c>
      <c r="ET8" s="206">
        <f>IF(AND(ER8&lt;0,ES8&lt;0),((ER8-ES8)/ES8),((ER8-ES8)/ABS(ES8)))</f>
        <v>0.14760766673198836</v>
      </c>
      <c r="EU8" s="48">
        <v>-5438510</v>
      </c>
      <c r="EV8" s="44">
        <v>-4355103</v>
      </c>
      <c r="EW8" s="206">
        <f>IF(AND(EU8&lt;0,EV8&lt;0),((EU8-EV8)/EV8),((EU8-EV8)/ABS(EV8)))</f>
        <v>0.24876725074010878</v>
      </c>
      <c r="EX8" s="48">
        <v>-8306528</v>
      </c>
      <c r="EY8" s="44">
        <v>-6810218</v>
      </c>
      <c r="EZ8" s="206">
        <f>IF(AND(EX8&lt;0,EY8&lt;0),((EX8-EY8)/EY8),((EX8-EY8)/ABS(EY8)))</f>
        <v>0.21971543348538916</v>
      </c>
      <c r="FA8" s="48">
        <v>-11802670</v>
      </c>
      <c r="FB8" s="44">
        <v>-9856679</v>
      </c>
      <c r="FC8" s="206">
        <f>IF(AND(FA8&lt;0,FB8&lt;0),((FA8-FB8)/FB8),((FA8-FB8)/ABS(FB8)))</f>
        <v>0.19742866740410234</v>
      </c>
      <c r="FD8" s="210"/>
      <c r="FE8" s="48">
        <v>-2936503</v>
      </c>
      <c r="FF8" s="44">
        <v>-2700671</v>
      </c>
      <c r="FG8" s="206">
        <f>IF(AND(FE8&lt;0,FF8&lt;0),((FE8-FF8)/FF8),((FE8-FF8)/ABS(FF8)))</f>
        <v>8.7323483682388556E-2</v>
      </c>
      <c r="FH8" s="48">
        <v>-2836991</v>
      </c>
      <c r="FI8" s="44">
        <v>-2737839</v>
      </c>
      <c r="FJ8" s="206">
        <f>IF(AND(FH8&lt;0,FI8&lt;0),((FH8-FI8)/FI8),((FH8-FI8)/ABS(FI8)))</f>
        <v>3.6215423916453819E-2</v>
      </c>
      <c r="FK8" s="48">
        <v>-2967640</v>
      </c>
      <c r="FL8" s="44">
        <v>-2868018</v>
      </c>
      <c r="FM8" s="206">
        <f>IF(AND(FK8&lt;0,FL8&lt;0),((FK8-FL8)/FL8),((FK8-FL8)/ABS(FL8)))</f>
        <v>3.4735486318426177E-2</v>
      </c>
      <c r="FN8" s="48">
        <v>-3437124</v>
      </c>
      <c r="FO8" s="44">
        <v>-3496142</v>
      </c>
      <c r="FP8" s="206">
        <f>IF(AND(FN8&lt;0,FO8&lt;0),((FN8-FO8)/FO8),((FN8-FO8)/ABS(FO8)))</f>
        <v>-1.688089328179462E-2</v>
      </c>
      <c r="FQ8" s="48">
        <v>-5773494</v>
      </c>
      <c r="FR8" s="44">
        <v>-5438510</v>
      </c>
      <c r="FS8" s="206">
        <f>IF(AND(FQ8&lt;0,FR8&lt;0),((FQ8-FR8)/FR8),((FQ8-FR8)/ABS(FR8)))</f>
        <v>6.1594811814265307E-2</v>
      </c>
      <c r="FT8" s="48">
        <v>-8741134</v>
      </c>
      <c r="FU8" s="44">
        <v>-8306528</v>
      </c>
      <c r="FV8" s="206">
        <f>IF(AND(FT8&lt;0,FU8&lt;0),((FT8-FU8)/FU8),((FT8-FU8)/ABS(FU8)))</f>
        <v>5.2321017878950146E-2</v>
      </c>
      <c r="FW8" s="48">
        <v>-12178258</v>
      </c>
      <c r="FX8" s="44">
        <v>-11802670</v>
      </c>
      <c r="FY8" s="206">
        <f>IF(AND(FW8&lt;0,FX8&lt;0),((FW8-FX8)/FX8),((FW8-FX8)/ABS(FX8)))</f>
        <v>3.1822291057870801E-2</v>
      </c>
      <c r="GA8" s="48">
        <v>-3055709</v>
      </c>
      <c r="GB8" s="44">
        <v>-2936503</v>
      </c>
      <c r="GC8" s="206">
        <f>IF(AND(GA8&lt;0,GB8&lt;0),((GA8-GB8)/GB8),((GA8-GB8)/ABS(GB8)))</f>
        <v>4.0594543918395454E-2</v>
      </c>
      <c r="GD8" s="48">
        <v>-2858788</v>
      </c>
      <c r="GE8" s="44">
        <v>-2836991</v>
      </c>
      <c r="GF8" s="206">
        <f>IF(AND(GD8&lt;0,GE8&lt;0),((GD8-GE8)/GE8),((GD8-GE8)/ABS(GE8)))</f>
        <v>7.6831403412982273E-3</v>
      </c>
      <c r="GG8" s="48">
        <v>-3067819</v>
      </c>
      <c r="GH8" s="44">
        <v>-2967640</v>
      </c>
      <c r="GI8" s="206">
        <f>IF(AND(GG8&lt;0,GH8&lt;0),((GG8-GH8)/GH8),((GG8-GH8)/ABS(GH8)))</f>
        <v>3.3757126875227451E-2</v>
      </c>
      <c r="GJ8" s="48">
        <v>-3573467</v>
      </c>
      <c r="GK8" s="44">
        <v>-3437124</v>
      </c>
      <c r="GL8" s="206">
        <f>IF(AND(GJ8&lt;0,GK8&lt;0),((GJ8-GK8)/GK8),((GJ8-GK8)/ABS(GK8)))</f>
        <v>3.9667757113214422E-2</v>
      </c>
      <c r="GM8" s="48">
        <v>-5914497</v>
      </c>
      <c r="GN8" s="44">
        <v>-5773494</v>
      </c>
      <c r="GO8" s="206">
        <f>IF(AND(GM8&lt;0,GN8&lt;0),((GM8-GN8)/GN8),((GM8-GN8)/ABS(GN8)))</f>
        <v>2.4422472769522235E-2</v>
      </c>
      <c r="GP8" s="48">
        <v>-8982316</v>
      </c>
      <c r="GQ8" s="44">
        <v>-8741134</v>
      </c>
      <c r="GR8" s="206">
        <f>IF(AND(GP8&lt;0,GQ8&lt;0),((GP8-GQ8)/GQ8),((GP8-GQ8)/ABS(GQ8)))</f>
        <v>2.7591614543376181E-2</v>
      </c>
      <c r="GS8" s="48">
        <v>-12555783</v>
      </c>
      <c r="GT8" s="44">
        <v>-12178258</v>
      </c>
      <c r="GU8" s="206">
        <f>IF(AND(GS8&lt;0,GT8&lt;0),((GS8-GT8)/GT8),((GS8-GT8)/ABS(GT8)))</f>
        <v>3.099991805067687E-2</v>
      </c>
      <c r="GW8" s="48">
        <v>-3122064</v>
      </c>
      <c r="GX8" s="44">
        <v>-3055709</v>
      </c>
      <c r="GY8" s="206">
        <f>IF(AND(GW8&lt;0,GX8&lt;0),((GW8-GX8)/GX8),((GW8-GX8)/ABS(GX8)))</f>
        <v>2.1715091325777421E-2</v>
      </c>
      <c r="GZ8" s="48">
        <v>-3032880</v>
      </c>
      <c r="HA8" s="44">
        <v>-2858788</v>
      </c>
      <c r="HB8" s="206">
        <f>IF(AND(GZ8&lt;0,HA8&lt;0),((GZ8-HA8)/HA8),((GZ8-HA8)/ABS(HA8)))</f>
        <v>6.0897135429419741E-2</v>
      </c>
      <c r="HC8" s="48">
        <v>-3160665</v>
      </c>
      <c r="HD8" s="44">
        <v>-3067819</v>
      </c>
      <c r="HE8" s="206">
        <f>IF(AND(HC8&lt;0,HD8&lt;0),((HC8-HD8)/HD8),((HC8-HD8)/ABS(HD8)))</f>
        <v>3.0264497351375683E-2</v>
      </c>
      <c r="HF8" s="48">
        <v>-3660523</v>
      </c>
      <c r="HG8" s="44">
        <v>-3573467</v>
      </c>
      <c r="HH8" s="206">
        <f>IF(AND(HF8&lt;0,HG8&lt;0),((HF8-HG8)/HG8),((HF8-HG8)/ABS(HG8)))</f>
        <v>2.4361775273145099E-2</v>
      </c>
      <c r="HI8" s="48">
        <v>-6154944</v>
      </c>
      <c r="HJ8" s="44">
        <v>-5914497</v>
      </c>
      <c r="HK8" s="206">
        <f>IF(AND(HI8&lt;0,HJ8&lt;0),((HI8-HJ8)/HJ8),((HI8-HJ8)/ABS(HJ8)))</f>
        <v>4.0653837511457021E-2</v>
      </c>
      <c r="HL8" s="48">
        <v>-9315609</v>
      </c>
      <c r="HM8" s="44">
        <v>-8982316</v>
      </c>
      <c r="HN8" s="206">
        <f>IF(AND(HL8&lt;0,HM8&lt;0),((HL8-HM8)/HM8),((HL8-HM8)/ABS(HM8)))</f>
        <v>3.710546366883552E-2</v>
      </c>
      <c r="HO8" s="48">
        <v>-12976132</v>
      </c>
      <c r="HP8" s="44">
        <v>-12555783</v>
      </c>
      <c r="HQ8" s="206">
        <f>IF(AND(HO8&lt;0,HP8&lt;0),((HO8-HP8)/HP8),((HO8-HP8)/ABS(HP8)))</f>
        <v>3.3478517428980732E-2</v>
      </c>
      <c r="HS8" s="48">
        <v>-3187823</v>
      </c>
      <c r="HT8" s="44">
        <v>-3122064</v>
      </c>
      <c r="HU8" s="206">
        <f>IF(AND(HS8&lt;0,HT8&lt;0),((HS8-HT8)/HT8),((HS8-HT8)/ABS(HT8)))</f>
        <v>2.1062668798589652E-2</v>
      </c>
      <c r="HV8" s="48">
        <v>-3227230</v>
      </c>
      <c r="HW8" s="44">
        <v>-3032880</v>
      </c>
      <c r="HX8" s="206">
        <f>IF(AND(HV8&lt;0,HW8&lt;0),((HV8-HW8)/HW8),((HV8-HW8)/ABS(HW8)))</f>
        <v>6.4081005512911821E-2</v>
      </c>
      <c r="HY8" s="48">
        <v>6415053</v>
      </c>
      <c r="HZ8" s="44">
        <v>-3067819</v>
      </c>
      <c r="IA8" s="206">
        <f>IF(AND(HY8&lt;0,HZ8&lt;0),((HY8-HZ8)/HZ8),((HY8-HZ8)/ABS(HZ8)))</f>
        <v>3.0910793628959206</v>
      </c>
      <c r="IB8" s="48">
        <v>-3660523</v>
      </c>
      <c r="IC8" s="44">
        <v>-3573467</v>
      </c>
      <c r="ID8" s="206">
        <f>IF(AND(IB8&lt;0,IC8&lt;0),((IB8-IC8)/IC8),((IB8-IC8)/ABS(IC8)))</f>
        <v>2.4361775273145099E-2</v>
      </c>
      <c r="IE8" s="48">
        <v>-6415053</v>
      </c>
      <c r="IF8" s="44">
        <v>-6154944</v>
      </c>
      <c r="IG8" s="206">
        <f>IF(AND(IE8&lt;0,IF8&lt;0),((IE8-IF8)/IF8),((IE8-IF8)/ABS(IF8)))</f>
        <v>4.2260173285085939E-2</v>
      </c>
      <c r="IH8" s="48">
        <v>-9315609</v>
      </c>
      <c r="II8" s="44">
        <v>-8982316</v>
      </c>
      <c r="IJ8" s="206">
        <f>IF(AND(IH8&lt;0,II8&lt;0),((IH8-II8)/II8),((IH8-II8)/ABS(II8)))</f>
        <v>3.710546366883552E-2</v>
      </c>
      <c r="IK8" s="48">
        <v>-12976132</v>
      </c>
      <c r="IL8" s="44">
        <v>-12555783</v>
      </c>
      <c r="IM8" s="206">
        <f>IF(AND(IK8&lt;0,IL8&lt;0),((IK8-IL8)/IL8),((IK8-IL8)/ABS(IL8)))</f>
        <v>3.3478517428980732E-2</v>
      </c>
    </row>
    <row r="9" spans="1:247" outlineLevel="1">
      <c r="A9" s="42" t="s">
        <v>93</v>
      </c>
      <c r="B9" s="42"/>
      <c r="C9" s="53" t="s">
        <v>203</v>
      </c>
      <c r="D9" s="43" t="s">
        <v>94</v>
      </c>
      <c r="E9" s="43" t="s">
        <v>680</v>
      </c>
      <c r="F9" s="210"/>
      <c r="G9" s="44">
        <v>0</v>
      </c>
      <c r="H9" s="44">
        <v>0</v>
      </c>
      <c r="I9" s="209">
        <f>IFERROR(IF(AND(G9&lt;0,H9&lt;0),((G9-H9)/H9),((G9-H9)/ABS(H9))),0)</f>
        <v>0</v>
      </c>
      <c r="J9" s="48">
        <v>0</v>
      </c>
      <c r="K9" s="44">
        <v>0</v>
      </c>
      <c r="L9" s="209">
        <f>IFERROR(IF(AND(J9&lt;0,K9&lt;0),((J9-K9)/K9),((J9-K9)/ABS(K9))),0)</f>
        <v>0</v>
      </c>
      <c r="M9" s="44">
        <v>0</v>
      </c>
      <c r="N9" s="44">
        <v>0</v>
      </c>
      <c r="O9" s="209">
        <f>IFERROR(IF(AND(M9&lt;0,N9&lt;0),((M9-N9)/N9),((M9-N9)/ABS(N9))),0)</f>
        <v>0</v>
      </c>
      <c r="P9" s="44">
        <v>0</v>
      </c>
      <c r="Q9" s="44">
        <v>0</v>
      </c>
      <c r="R9" s="209">
        <f>IFERROR(IF(AND(P9&lt;0,Q9&lt;0),((P9-Q9)/Q9),((P9-Q9)/ABS(Q9))),0)</f>
        <v>0</v>
      </c>
      <c r="S9" s="44">
        <v>0</v>
      </c>
      <c r="T9" s="44">
        <v>0</v>
      </c>
      <c r="U9" s="209">
        <f>IFERROR(IF(AND(S9&lt;0,T9&lt;0),((S9-T9)/T9),((S9-T9)/ABS(T9))),0)</f>
        <v>0</v>
      </c>
      <c r="V9" s="44">
        <v>0</v>
      </c>
      <c r="W9" s="44">
        <v>0</v>
      </c>
      <c r="X9" s="209">
        <f>IFERROR(IF(AND(V9&lt;0,W9&lt;0),((V9-W9)/W9),((V9-W9)/ABS(W9))),0)</f>
        <v>0</v>
      </c>
      <c r="Y9" s="44">
        <v>0</v>
      </c>
      <c r="Z9" s="44">
        <v>0</v>
      </c>
      <c r="AA9" s="209">
        <f>IFERROR(IF(AND(Y9&lt;0,Z9&lt;0),((Y9-Z9)/Z9),((Y9-Z9)/ABS(Z9))),0)</f>
        <v>0</v>
      </c>
      <c r="AB9" s="210"/>
      <c r="AC9" s="44">
        <v>0</v>
      </c>
      <c r="AD9" s="44">
        <f t="shared" si="1"/>
        <v>0</v>
      </c>
      <c r="AE9" s="209">
        <f>IFERROR(IF(AND(AC9&lt;0,AD9&lt;0),((AC9-AD9)/AD9),((AC9-AD9)/ABS(AD9))),0)</f>
        <v>0</v>
      </c>
      <c r="AF9" s="44">
        <v>0</v>
      </c>
      <c r="AG9" s="44">
        <f t="shared" si="2"/>
        <v>0</v>
      </c>
      <c r="AH9" s="209">
        <f>IFERROR(IF(AND(AF9&lt;0,AG9&lt;0),((AF9-AG9)/AG9),((AF9-AG9)/ABS(AG9))),0)</f>
        <v>0</v>
      </c>
      <c r="AI9" s="44">
        <v>0</v>
      </c>
      <c r="AJ9" s="44">
        <f t="shared" si="3"/>
        <v>0</v>
      </c>
      <c r="AK9" s="209">
        <f>IFERROR(IF(AND(AI9&lt;0,AJ9&lt;0),((AI9-AJ9)/AJ9),((AI9-AJ9)/ABS(AJ9))),0)</f>
        <v>0</v>
      </c>
      <c r="AL9" s="44">
        <v>0</v>
      </c>
      <c r="AM9" s="44">
        <f t="shared" si="4"/>
        <v>0</v>
      </c>
      <c r="AN9" s="209">
        <f>IFERROR(IF(AND(AL9&lt;0,AM9&lt;0),((AL9-AM9)/AM9),((AL9-AM9)/ABS(AM9))),0)</f>
        <v>0</v>
      </c>
      <c r="AO9" s="44">
        <v>0</v>
      </c>
      <c r="AP9" s="44">
        <f t="shared" si="5"/>
        <v>0</v>
      </c>
      <c r="AQ9" s="209">
        <f>IFERROR(IF(AND(AO9&lt;0,AP9&lt;0),((AO9-AP9)/AP9),((AO9-AP9)/ABS(AP9))),0)</f>
        <v>0</v>
      </c>
      <c r="AR9" s="44">
        <v>0</v>
      </c>
      <c r="AS9" s="44">
        <f t="shared" si="6"/>
        <v>0</v>
      </c>
      <c r="AT9" s="209">
        <f>IFERROR(IF(AND(AR9&lt;0,AS9&lt;0),((AR9-AS9)/AS9),((AR9-AS9)/ABS(AS9))),0)</f>
        <v>0</v>
      </c>
      <c r="AU9" s="44">
        <v>0</v>
      </c>
      <c r="AV9" s="44">
        <f t="shared" si="7"/>
        <v>0</v>
      </c>
      <c r="AW9" s="209">
        <f>IFERROR(IF(AND(AU9&lt;0,AV9&lt;0),((AU9-AV9)/AV9),((AU9-AV9)/ABS(AV9))),0)</f>
        <v>0</v>
      </c>
      <c r="AX9" s="210"/>
      <c r="AY9" s="44">
        <f t="shared" si="8"/>
        <v>-11256</v>
      </c>
      <c r="AZ9" s="44">
        <f t="shared" si="9"/>
        <v>0</v>
      </c>
      <c r="BA9" s="209">
        <f>IFERROR(IF(AND(AY9&lt;0,AZ9&lt;0),((AY9-AZ9)/AZ9),((AY9-AZ9)/ABS(AZ9))),0)</f>
        <v>0</v>
      </c>
      <c r="BB9" s="44">
        <f t="shared" si="10"/>
        <v>-13464</v>
      </c>
      <c r="BC9" s="44">
        <f t="shared" si="11"/>
        <v>0</v>
      </c>
      <c r="BD9" s="209">
        <f>IFERROR(IF(AND(BB9&lt;0,BC9&lt;0),((BB9-BC9)/BC9),((BB9-BC9)/ABS(BC9))),0)</f>
        <v>0</v>
      </c>
      <c r="BE9" s="44">
        <f t="shared" si="12"/>
        <v>-12168</v>
      </c>
      <c r="BF9" s="44">
        <f t="shared" si="13"/>
        <v>0</v>
      </c>
      <c r="BG9" s="209">
        <f>IFERROR(IF(AND(BE9&lt;0,BF9&lt;0),((BE9-BF9)/BF9),((BE9-BF9)/ABS(BF9))),0)</f>
        <v>0</v>
      </c>
      <c r="BH9" s="44">
        <f t="shared" si="14"/>
        <v>-13112</v>
      </c>
      <c r="BI9" s="44">
        <f t="shared" si="15"/>
        <v>0</v>
      </c>
      <c r="BJ9" s="209">
        <f>IFERROR(IF(AND(BH9&lt;0,BI9&lt;0),((BH9-BI9)/BI9),((BH9-BI9)/ABS(BI9))),0)</f>
        <v>0</v>
      </c>
      <c r="BK9" s="44">
        <f t="shared" si="16"/>
        <v>-24720</v>
      </c>
      <c r="BL9" s="44">
        <f t="shared" si="17"/>
        <v>0</v>
      </c>
      <c r="BM9" s="209">
        <f>IFERROR(IF(AND(BK9&lt;0,BL9&lt;0),((BK9-BL9)/BL9),((BK9-BL9)/ABS(BL9))),0)</f>
        <v>0</v>
      </c>
      <c r="BN9" s="44">
        <f t="shared" si="18"/>
        <v>-36888</v>
      </c>
      <c r="BO9" s="44">
        <f t="shared" si="19"/>
        <v>0</v>
      </c>
      <c r="BP9" s="209">
        <f>IFERROR(IF(AND(BN9&lt;0,BO9&lt;0),((BN9-BO9)/BO9),((BN9-BO9)/ABS(BO9))),0)</f>
        <v>0</v>
      </c>
      <c r="BQ9" s="44">
        <f t="shared" si="20"/>
        <v>-50000</v>
      </c>
      <c r="BR9" s="44">
        <f t="shared" si="0"/>
        <v>0</v>
      </c>
      <c r="BS9" s="209">
        <f>IFERROR(IF(AND(BQ9&lt;0,BR9&lt;0),((BQ9-BR9)/BR9),((BQ9-BR9)/ABS(BR9))),0)</f>
        <v>0</v>
      </c>
      <c r="BT9" s="210"/>
      <c r="BU9" s="48">
        <f t="shared" si="21"/>
        <v>-11663</v>
      </c>
      <c r="BV9" s="44">
        <v>-11256</v>
      </c>
      <c r="BW9" s="209">
        <f>IFERROR(IF(AND(BU9&lt;0,BV9&lt;0),((BU9-BV9)/BV9),((BU9-BV9)/ABS(BV9))),0)</f>
        <v>3.6158493248045487E-2</v>
      </c>
      <c r="BX9" s="48">
        <f t="shared" si="22"/>
        <v>-14928</v>
      </c>
      <c r="BY9" s="44">
        <v>-13464</v>
      </c>
      <c r="BZ9" s="209">
        <f>IFERROR(IF(AND(BX9&lt;0,BY9&lt;0),((BX9-BY9)/BY9),((BX9-BY9)/ABS(BY9))),0)</f>
        <v>0.10873440285204991</v>
      </c>
      <c r="CA9" s="48">
        <f t="shared" si="23"/>
        <v>-14670</v>
      </c>
      <c r="CB9" s="44">
        <v>-12168</v>
      </c>
      <c r="CC9" s="209">
        <f>IFERROR(IF(AND(CA9&lt;0,CB9&lt;0),((CA9-CB9)/CB9),((CA9-CB9)/ABS(CB9))),0)</f>
        <v>0.20562130177514792</v>
      </c>
      <c r="CD9" s="48">
        <f t="shared" si="24"/>
        <v>-14788</v>
      </c>
      <c r="CE9" s="44">
        <v>-13112</v>
      </c>
      <c r="CF9" s="209">
        <f>IFERROR(IF(AND(CD9&lt;0,CE9&lt;0),((CD9-CE9)/CE9),((CD9-CE9)/ABS(CE9))),0)</f>
        <v>0.12782184258694326</v>
      </c>
      <c r="CG9" s="48">
        <f t="shared" si="25"/>
        <v>-26591</v>
      </c>
      <c r="CH9" s="44">
        <v>-24720</v>
      </c>
      <c r="CI9" s="209">
        <f>IFERROR(IF(AND(CG9&lt;0,CH9&lt;0),((CG9-CH9)/CH9),((CG9-CH9)/ABS(CH9))),0)</f>
        <v>7.5687702265372164E-2</v>
      </c>
      <c r="CJ9" s="48">
        <f t="shared" si="26"/>
        <v>-41261</v>
      </c>
      <c r="CK9" s="44">
        <v>-36888</v>
      </c>
      <c r="CL9" s="209">
        <f>IFERROR(IF(AND(CJ9&lt;0,CK9&lt;0),((CJ9-CK9)/CK9),((CJ9-CK9)/ABS(CK9))),0)</f>
        <v>0.11854803730210367</v>
      </c>
      <c r="CM9" s="48">
        <f t="shared" si="27"/>
        <v>-56049</v>
      </c>
      <c r="CN9" s="44">
        <v>-50000</v>
      </c>
      <c r="CO9" s="209">
        <f>IFERROR(IF(AND(CM9&lt;0,CN9&lt;0),((CM9-CN9)/CN9),((CM9-CN9)/ABS(CN9))),0)</f>
        <v>0.12098</v>
      </c>
      <c r="CP9" s="210"/>
      <c r="CQ9" s="48">
        <v>-14941</v>
      </c>
      <c r="CR9" s="44">
        <v>-11663</v>
      </c>
      <c r="CS9" s="209">
        <f>IFERROR(IF(AND(CQ9&lt;0,CR9&lt;0),((CQ9-CR9)/CR9),((CQ9-CR9)/ABS(CR9))),0)</f>
        <v>0.28105976163937235</v>
      </c>
      <c r="CT9" s="48">
        <v>-16140</v>
      </c>
      <c r="CU9" s="44">
        <v>-14928</v>
      </c>
      <c r="CV9" s="209">
        <f>IFERROR(IF(AND(CT9&lt;0,CU9&lt;0),((CT9-CU9)/CU9),((CT9-CU9)/ABS(CU9))),0)</f>
        <v>8.118971061093247E-2</v>
      </c>
      <c r="CW9" s="48">
        <v>-22483</v>
      </c>
      <c r="CX9" s="44">
        <v>-14670</v>
      </c>
      <c r="CY9" s="209">
        <f>IFERROR(IF(AND(CW9&lt;0,CX9&lt;0),((CW9-CX9)/CX9),((CW9-CX9)/ABS(CX9))),0)</f>
        <v>0.53258350374914787</v>
      </c>
      <c r="CZ9" s="48">
        <v>-15135</v>
      </c>
      <c r="DA9" s="44">
        <v>-14788</v>
      </c>
      <c r="DB9" s="209">
        <f>IFERROR(IF(AND(CZ9&lt;0,DA9&lt;0),((CZ9-DA9)/DA9),((CZ9-DA9)/ABS(DA9))),0)</f>
        <v>2.3464971598593454E-2</v>
      </c>
      <c r="DC9" s="48">
        <v>-31081</v>
      </c>
      <c r="DD9" s="44">
        <v>-26591</v>
      </c>
      <c r="DE9" s="209">
        <f>IFERROR(IF(AND(DC9&lt;0,DD9&lt;0),((DC9-DD9)/DD9),((DC9-DD9)/ABS(DD9))),0)</f>
        <v>0.16885412357564589</v>
      </c>
      <c r="DF9" s="48">
        <v>-53564</v>
      </c>
      <c r="DG9" s="44">
        <v>-41261</v>
      </c>
      <c r="DH9" s="209">
        <f>IFERROR(IF(AND(DF9&lt;0,DG9&lt;0),((DF9-DG9)/DG9),((DF9-DG9)/ABS(DG9))),0)</f>
        <v>0.29817503211264873</v>
      </c>
      <c r="DI9" s="48">
        <v>-68699</v>
      </c>
      <c r="DJ9" s="44">
        <v>-56049</v>
      </c>
      <c r="DK9" s="209">
        <f>IFERROR(IF(AND(DI9&lt;0,DJ9&lt;0),((DI9-DJ9)/DJ9),((DI9-DJ9)/ABS(DJ9))),0)</f>
        <v>0.22569537369087764</v>
      </c>
      <c r="DL9" s="210"/>
      <c r="DM9" s="48">
        <v>-16266</v>
      </c>
      <c r="DN9" s="44">
        <v>-14941</v>
      </c>
      <c r="DO9" s="206">
        <f>IF(AND(DM9&lt;0,DN9&lt;0),((DM9-DN9)/DN9),((DM9-DN9)/ABS(DN9)))</f>
        <v>8.8682149789170744E-2</v>
      </c>
      <c r="DP9" s="48">
        <v>-19874</v>
      </c>
      <c r="DQ9" s="44">
        <v>-16140</v>
      </c>
      <c r="DR9" s="206">
        <f>IF(AND(DP9&lt;0,DQ9&lt;0),((DP9-DQ9)/DQ9),((DP9-DQ9)/ABS(DQ9)))</f>
        <v>0.23135068153655514</v>
      </c>
      <c r="DS9" s="48">
        <v>-19807</v>
      </c>
      <c r="DT9" s="44">
        <v>-22483</v>
      </c>
      <c r="DU9" s="206">
        <f>IF(AND(DS9&lt;0,DT9&lt;0),((DS9-DT9)/DT9),((DS9-DT9)/ABS(DT9)))</f>
        <v>-0.11902326202019303</v>
      </c>
      <c r="DV9" s="48">
        <v>-20744</v>
      </c>
      <c r="DW9" s="44">
        <v>-15135</v>
      </c>
      <c r="DX9" s="206">
        <f>IF(AND(DV9&lt;0,DW9&lt;0),((DV9-DW9)/DW9),((DV9-DW9)/ABS(DW9)))</f>
        <v>0.37059795176742649</v>
      </c>
      <c r="DY9" s="48">
        <v>-36140</v>
      </c>
      <c r="DZ9" s="44">
        <v>-31081</v>
      </c>
      <c r="EA9" s="206">
        <f>IF(AND(DY9&lt;0,DZ9&lt;0),((DY9-DZ9)/DZ9),((DY9-DZ9)/ABS(DZ9)))</f>
        <v>0.16276825069978443</v>
      </c>
      <c r="EB9" s="48">
        <v>-55947</v>
      </c>
      <c r="EC9" s="44">
        <v>-53564</v>
      </c>
      <c r="ED9" s="206">
        <f>IF(AND(EB9&lt;0,EC9&lt;0),((EB9-EC9)/EC9),((EB9-EC9)/ABS(EC9)))</f>
        <v>4.4488835785228886E-2</v>
      </c>
      <c r="EE9" s="48">
        <v>-76691</v>
      </c>
      <c r="EF9" s="44">
        <v>-68699</v>
      </c>
      <c r="EG9" s="206">
        <f>IF(AND(EE9&lt;0,EF9&lt;0),((EE9-EF9)/EF9),((EE9-EF9)/ABS(EF9)))</f>
        <v>0.11633357108545976</v>
      </c>
      <c r="EH9" s="210"/>
      <c r="EI9" s="48">
        <v>-21899</v>
      </c>
      <c r="EJ9" s="44">
        <v>-16266</v>
      </c>
      <c r="EK9" s="206">
        <f>IF(AND(EI9&lt;0,EJ9&lt;0),((EI9-EJ9)/EJ9),((EI9-EJ9)/ABS(EJ9)))</f>
        <v>0.34630517644165743</v>
      </c>
      <c r="EL9" s="48">
        <v>-22783</v>
      </c>
      <c r="EM9" s="44">
        <v>-19874</v>
      </c>
      <c r="EN9" s="206">
        <f>IF(AND(EL9&lt;0,EM9&lt;0),((EL9-EM9)/EM9),((EL9-EM9)/ABS(EM9)))</f>
        <v>0.14637214451041561</v>
      </c>
      <c r="EO9" s="48">
        <v>-22927</v>
      </c>
      <c r="EP9" s="44">
        <v>-19807</v>
      </c>
      <c r="EQ9" s="206">
        <f>IF(AND(EO9&lt;0,EP9&lt;0),((EO9-EP9)/EP9),((EO9-EP9)/ABS(EP9)))</f>
        <v>0.15752006866259402</v>
      </c>
      <c r="ER9" s="48">
        <v>-23572</v>
      </c>
      <c r="ES9" s="44">
        <v>-20744</v>
      </c>
      <c r="ET9" s="206">
        <f>IF(AND(ER9&lt;0,ES9&lt;0),((ER9-ES9)/ES9),((ER9-ES9)/ABS(ES9)))</f>
        <v>0.13632857693790976</v>
      </c>
      <c r="EU9" s="48">
        <v>-44682</v>
      </c>
      <c r="EV9" s="44">
        <v>-36140</v>
      </c>
      <c r="EW9" s="206">
        <f>IF(AND(EU9&lt;0,EV9&lt;0),((EU9-EV9)/EV9),((EU9-EV9)/ABS(EV9)))</f>
        <v>0.23635860542335363</v>
      </c>
      <c r="EX9" s="48">
        <v>-67609</v>
      </c>
      <c r="EY9" s="44">
        <v>-55947</v>
      </c>
      <c r="EZ9" s="206">
        <f>IF(AND(EX9&lt;0,EY9&lt;0),((EX9-EY9)/EY9),((EX9-EY9)/ABS(EY9)))</f>
        <v>0.2084472804618657</v>
      </c>
      <c r="FA9" s="48">
        <v>-91181</v>
      </c>
      <c r="FB9" s="44">
        <v>-76691</v>
      </c>
      <c r="FC9" s="206">
        <f>IF(AND(FA9&lt;0,FB9&lt;0),((FA9-FB9)/FB9),((FA9-FB9)/ABS(FB9)))</f>
        <v>0.18894003207677562</v>
      </c>
      <c r="FD9" s="210"/>
      <c r="FE9" s="48">
        <v>-24143</v>
      </c>
      <c r="FF9" s="44">
        <v>-21899</v>
      </c>
      <c r="FG9" s="206">
        <f>IF(AND(FE9&lt;0,FF9&lt;0),((FE9-FF9)/FF9),((FE9-FF9)/ABS(FF9)))</f>
        <v>0.10247043243983743</v>
      </c>
      <c r="FH9" s="48">
        <v>-24756</v>
      </c>
      <c r="FI9" s="44">
        <v>-22783</v>
      </c>
      <c r="FJ9" s="206">
        <f>IF(AND(FH9&lt;0,FI9&lt;0),((FH9-FI9)/FI9),((FH9-FI9)/ABS(FI9)))</f>
        <v>8.6599657639468031E-2</v>
      </c>
      <c r="FK9" s="48">
        <v>-24505</v>
      </c>
      <c r="FL9" s="44">
        <v>-22927</v>
      </c>
      <c r="FM9" s="206">
        <f>IF(AND(FK9&lt;0,FL9&lt;0),((FK9-FL9)/FL9),((FK9-FL9)/ABS(FL9)))</f>
        <v>6.8827147031883806E-2</v>
      </c>
      <c r="FN9" s="48">
        <v>-24575</v>
      </c>
      <c r="FO9" s="44">
        <v>-23572</v>
      </c>
      <c r="FP9" s="206">
        <f>IF(AND(FN9&lt;0,FO9&lt;0),((FN9-FO9)/FO9),((FN9-FO9)/ABS(FO9)))</f>
        <v>4.2550483624639403E-2</v>
      </c>
      <c r="FQ9" s="48">
        <v>-48899</v>
      </c>
      <c r="FR9" s="44">
        <v>-44682</v>
      </c>
      <c r="FS9" s="206">
        <f>IF(AND(FQ9&lt;0,FR9&lt;0),((FQ9-FR9)/FR9),((FQ9-FR9)/ABS(FR9)))</f>
        <v>9.437804932635066E-2</v>
      </c>
      <c r="FT9" s="48">
        <v>-73404</v>
      </c>
      <c r="FU9" s="44">
        <v>-67609</v>
      </c>
      <c r="FV9" s="206">
        <f>IF(AND(FT9&lt;0,FU9&lt;0),((FT9-FU9)/FU9),((FT9-FU9)/ABS(FU9)))</f>
        <v>8.5713440518274189E-2</v>
      </c>
      <c r="FW9" s="48">
        <v>-97979</v>
      </c>
      <c r="FX9" s="44">
        <v>-91181</v>
      </c>
      <c r="FY9" s="206">
        <f>IF(AND(FW9&lt;0,FX9&lt;0),((FW9-FX9)/FX9),((FW9-FX9)/ABS(FX9)))</f>
        <v>7.4555005977122432E-2</v>
      </c>
      <c r="GA9" s="48">
        <v>-25089</v>
      </c>
      <c r="GB9" s="44">
        <v>-24143</v>
      </c>
      <c r="GC9" s="206">
        <f>IF(AND(GA9&lt;0,GB9&lt;0),((GA9-GB9)/GB9),((GA9-GB9)/ABS(GB9)))</f>
        <v>3.9183200099407699E-2</v>
      </c>
      <c r="GD9" s="48">
        <v>-25479</v>
      </c>
      <c r="GE9" s="44">
        <v>-24756</v>
      </c>
      <c r="GF9" s="206">
        <f>IF(AND(GD9&lt;0,GE9&lt;0),((GD9-GE9)/GE9),((GD9-GE9)/ABS(GE9)))</f>
        <v>2.9205041202132815E-2</v>
      </c>
      <c r="GG9" s="48">
        <v>-25591</v>
      </c>
      <c r="GH9" s="44">
        <v>-24505</v>
      </c>
      <c r="GI9" s="206">
        <f>IF(AND(GG9&lt;0,GH9&lt;0),((GG9-GH9)/GH9),((GG9-GH9)/ABS(GH9)))</f>
        <v>4.431748622730055E-2</v>
      </c>
      <c r="GJ9" s="48">
        <v>-25703</v>
      </c>
      <c r="GK9" s="44">
        <v>-24575</v>
      </c>
      <c r="GL9" s="206">
        <f>IF(AND(GJ9&lt;0,GK9&lt;0),((GJ9-GK9)/GK9),((GJ9-GK9)/ABS(GK9)))</f>
        <v>4.5900305188199389E-2</v>
      </c>
      <c r="GM9" s="48">
        <v>-50568</v>
      </c>
      <c r="GN9" s="44">
        <v>-48899</v>
      </c>
      <c r="GO9" s="206">
        <f>IF(AND(GM9&lt;0,GN9&lt;0),((GM9-GN9)/GN9),((GM9-GN9)/ABS(GN9)))</f>
        <v>3.4131577332869791E-2</v>
      </c>
      <c r="GP9" s="48">
        <v>-76159</v>
      </c>
      <c r="GQ9" s="44">
        <v>-73404</v>
      </c>
      <c r="GR9" s="206">
        <f>IF(AND(GP9&lt;0,GQ9&lt;0),((GP9-GQ9)/GQ9),((GP9-GQ9)/ABS(GQ9)))</f>
        <v>3.7532014604108765E-2</v>
      </c>
      <c r="GS9" s="48">
        <v>-101862</v>
      </c>
      <c r="GT9" s="44">
        <v>-97979</v>
      </c>
      <c r="GU9" s="206">
        <f>IF(AND(GS9&lt;0,GT9&lt;0),((GS9-GT9)/GT9),((GS9-GT9)/ABS(GT9)))</f>
        <v>3.9630941324161298E-2</v>
      </c>
      <c r="GW9" s="48">
        <v>-25903</v>
      </c>
      <c r="GX9" s="44">
        <v>-25089</v>
      </c>
      <c r="GY9" s="206">
        <f>IF(AND(GW9&lt;0,GX9&lt;0),((GW9-GX9)/GX9),((GW9-GX9)/ABS(GX9)))</f>
        <v>3.2444497588584642E-2</v>
      </c>
      <c r="GZ9" s="48">
        <v>-25337</v>
      </c>
      <c r="HA9" s="44">
        <v>-25479</v>
      </c>
      <c r="HB9" s="206">
        <f>IF(AND(GZ9&lt;0,HA9&lt;0),((GZ9-HA9)/HA9),((GZ9-HA9)/ABS(HA9)))</f>
        <v>-5.573217159229169E-3</v>
      </c>
      <c r="HC9" s="48">
        <v>-23955</v>
      </c>
      <c r="HD9" s="44">
        <v>-25591</v>
      </c>
      <c r="HE9" s="206">
        <f>IF(AND(HC9&lt;0,HD9&lt;0),((HC9-HD9)/HD9),((HC9-HD9)/ABS(HD9)))</f>
        <v>-6.3928724942362555E-2</v>
      </c>
      <c r="HF9" s="48">
        <v>-23499</v>
      </c>
      <c r="HG9" s="44">
        <v>-25703</v>
      </c>
      <c r="HH9" s="206">
        <f>IF(AND(HF9&lt;0,HG9&lt;0),((HF9-HG9)/HG9),((HF9-HG9)/ABS(HG9)))</f>
        <v>-8.5748745282651834E-2</v>
      </c>
      <c r="HI9" s="48">
        <v>-51240</v>
      </c>
      <c r="HJ9" s="44">
        <v>-50568</v>
      </c>
      <c r="HK9" s="206">
        <f>IF(AND(HI9&lt;0,HJ9&lt;0),((HI9-HJ9)/HJ9),((HI9-HJ9)/ABS(HJ9)))</f>
        <v>1.3289036544850499E-2</v>
      </c>
      <c r="HL9" s="48">
        <v>-75195</v>
      </c>
      <c r="HM9" s="44">
        <v>-76159</v>
      </c>
      <c r="HN9" s="206">
        <f>IF(AND(HL9&lt;0,HM9&lt;0),((HL9-HM9)/HM9),((HL9-HM9)/ABS(HM9)))</f>
        <v>-1.2657729224385824E-2</v>
      </c>
      <c r="HO9" s="48">
        <v>-98694</v>
      </c>
      <c r="HP9" s="44">
        <v>-101862</v>
      </c>
      <c r="HQ9" s="206">
        <f>IF(AND(HO9&lt;0,HP9&lt;0),((HO9-HP9)/HP9),((HO9-HP9)/ABS(HP9)))</f>
        <v>-3.1100901219296696E-2</v>
      </c>
      <c r="HS9" s="48">
        <v>-23949</v>
      </c>
      <c r="HT9" s="44">
        <v>-25903</v>
      </c>
      <c r="HU9" s="206">
        <f>IF(AND(HS9&lt;0,HT9&lt;0),((HS9-HT9)/HT9),((HS9-HT9)/ABS(HT9)))</f>
        <v>-7.5435277767054013E-2</v>
      </c>
      <c r="HV9" s="48">
        <v>-23906</v>
      </c>
      <c r="HW9" s="44">
        <v>-25337</v>
      </c>
      <c r="HX9" s="206">
        <f>IF(AND(HV9&lt;0,HW9&lt;0),((HV9-HW9)/HW9),((HV9-HW9)/ABS(HW9)))</f>
        <v>-5.6478667561274024E-2</v>
      </c>
      <c r="HY9" s="48">
        <v>47855</v>
      </c>
      <c r="HZ9" s="44">
        <v>-25591</v>
      </c>
      <c r="IA9" s="206">
        <f>IF(AND(HY9&lt;0,HZ9&lt;0),((HY9-HZ9)/HZ9),((HY9-HZ9)/ABS(HZ9)))</f>
        <v>2.8699933570395841</v>
      </c>
      <c r="IB9" s="48">
        <v>-23499</v>
      </c>
      <c r="IC9" s="44">
        <v>-25703</v>
      </c>
      <c r="ID9" s="206">
        <f>IF(AND(IB9&lt;0,IC9&lt;0),((IB9-IC9)/IC9),((IB9-IC9)/ABS(IC9)))</f>
        <v>-8.5748745282651834E-2</v>
      </c>
      <c r="IE9" s="48">
        <v>-47855</v>
      </c>
      <c r="IF9" s="44">
        <v>-51240</v>
      </c>
      <c r="IG9" s="206">
        <f>IF(AND(IE9&lt;0,IF9&lt;0),((IE9-IF9)/IF9),((IE9-IF9)/ABS(IF9)))</f>
        <v>-6.6061670569867295E-2</v>
      </c>
      <c r="IH9" s="48">
        <v>-75195</v>
      </c>
      <c r="II9" s="44">
        <v>-76159</v>
      </c>
      <c r="IJ9" s="206">
        <f>IF(AND(IH9&lt;0,II9&lt;0),((IH9-II9)/II9),((IH9-II9)/ABS(II9)))</f>
        <v>-1.2657729224385824E-2</v>
      </c>
      <c r="IK9" s="48">
        <v>-98694</v>
      </c>
      <c r="IL9" s="44">
        <v>-101862</v>
      </c>
      <c r="IM9" s="206">
        <f>IF(AND(IK9&lt;0,IL9&lt;0),((IK9-IL9)/IL9),((IK9-IL9)/ABS(IL9)))</f>
        <v>-3.1100901219296696E-2</v>
      </c>
    </row>
    <row r="10" spans="1:247">
      <c r="A10" s="49" t="s">
        <v>7</v>
      </c>
      <c r="B10" s="49"/>
      <c r="C10" s="339" t="s">
        <v>7</v>
      </c>
      <c r="D10" s="330" t="s">
        <v>8</v>
      </c>
      <c r="E10" s="330" t="s">
        <v>681</v>
      </c>
      <c r="F10" s="361"/>
      <c r="G10" s="337">
        <v>661643</v>
      </c>
      <c r="H10" s="337">
        <f>+SUM(H7:H9)</f>
        <v>596718</v>
      </c>
      <c r="I10" s="338">
        <f t="shared" ref="I10" si="28">(G10-H10)/ABS(H10)</f>
        <v>0.10880348841496318</v>
      </c>
      <c r="J10" s="336">
        <f>+SUM(J7:J9)</f>
        <v>677956</v>
      </c>
      <c r="K10" s="337">
        <f>+SUM(K7:K9)</f>
        <v>608694</v>
      </c>
      <c r="L10" s="338">
        <f t="shared" ref="L10" si="29">(J10-K10)/ABS(K10)</f>
        <v>0.11378788028138934</v>
      </c>
      <c r="M10" s="337">
        <v>679741</v>
      </c>
      <c r="N10" s="337">
        <v>622746</v>
      </c>
      <c r="O10" s="338">
        <f t="shared" ref="O10" si="30">(M10-N10)/ABS(N10)</f>
        <v>9.1522065175850181E-2</v>
      </c>
      <c r="P10" s="337">
        <v>838912</v>
      </c>
      <c r="Q10" s="337">
        <v>776359</v>
      </c>
      <c r="R10" s="338">
        <f t="shared" ref="R10" si="31">(P10-Q10)/ABS(Q10)</f>
        <v>8.0572261028725112E-2</v>
      </c>
      <c r="S10" s="337">
        <v>1339599</v>
      </c>
      <c r="T10" s="337">
        <v>1204079</v>
      </c>
      <c r="U10" s="338">
        <f t="shared" ref="U10" si="32">(S10-T10)/ABS(T10)</f>
        <v>0.11255075456012438</v>
      </c>
      <c r="V10" s="337">
        <v>2019340</v>
      </c>
      <c r="W10" s="337">
        <v>1826852</v>
      </c>
      <c r="X10" s="338">
        <f t="shared" ref="X10" si="33">(V10-W10)/ABS(W10)</f>
        <v>0.10536595192166634</v>
      </c>
      <c r="Y10" s="337">
        <v>2858252</v>
      </c>
      <c r="Z10" s="337">
        <v>2607959</v>
      </c>
      <c r="AA10" s="338">
        <f t="shared" ref="AA10" si="34">(Y10-Z10)/ABS(Z10)</f>
        <v>9.5972751105366308E-2</v>
      </c>
      <c r="AB10" s="361"/>
      <c r="AC10" s="337">
        <v>680060</v>
      </c>
      <c r="AD10" s="337">
        <f t="shared" si="1"/>
        <v>661643</v>
      </c>
      <c r="AE10" s="338">
        <f t="shared" ref="AE10" si="35">(AC10-AD10)/ABS(AD10)</f>
        <v>2.7835252545557045E-2</v>
      </c>
      <c r="AF10" s="337">
        <v>643485</v>
      </c>
      <c r="AG10" s="337">
        <f t="shared" si="2"/>
        <v>677956</v>
      </c>
      <c r="AH10" s="338">
        <f t="shared" ref="AH10" si="36">(AF10-AG10)/ABS(AG10)</f>
        <v>-5.0845482597690707E-2</v>
      </c>
      <c r="AI10" s="337">
        <v>636279</v>
      </c>
      <c r="AJ10" s="337">
        <f t="shared" si="3"/>
        <v>679741</v>
      </c>
      <c r="AK10" s="338">
        <f t="shared" ref="AK10" si="37">(AI10-AJ10)/ABS(AJ10)</f>
        <v>-6.3939059141643662E-2</v>
      </c>
      <c r="AL10" s="337">
        <v>777877</v>
      </c>
      <c r="AM10" s="337">
        <f t="shared" si="4"/>
        <v>838912</v>
      </c>
      <c r="AN10" s="338">
        <f t="shared" ref="AN10" si="38">(AL10-AM10)/ABS(AM10)</f>
        <v>-7.2754949267622826E-2</v>
      </c>
      <c r="AO10" s="337">
        <v>1323545</v>
      </c>
      <c r="AP10" s="337">
        <f t="shared" si="5"/>
        <v>1339599</v>
      </c>
      <c r="AQ10" s="338">
        <f t="shared" ref="AQ10" si="39">(AO10-AP10)/ABS(AP10)</f>
        <v>-1.1984183326502931E-2</v>
      </c>
      <c r="AR10" s="337">
        <v>1959824</v>
      </c>
      <c r="AS10" s="337">
        <f t="shared" si="6"/>
        <v>2019340</v>
      </c>
      <c r="AT10" s="338">
        <f t="shared" ref="AT10" si="40">(AR10-AS10)/ABS(AS10)</f>
        <v>-2.9472996127447582E-2</v>
      </c>
      <c r="AU10" s="337">
        <v>2737701</v>
      </c>
      <c r="AV10" s="337">
        <f t="shared" si="7"/>
        <v>2858252</v>
      </c>
      <c r="AW10" s="338">
        <f t="shared" ref="AW10" si="41">(AU10-AV10)/ABS(AV10)</f>
        <v>-4.2176477091593043E-2</v>
      </c>
      <c r="AX10" s="361"/>
      <c r="AY10" s="337">
        <f t="shared" si="8"/>
        <v>656590</v>
      </c>
      <c r="AZ10" s="337">
        <f t="shared" si="9"/>
        <v>680060</v>
      </c>
      <c r="BA10" s="338">
        <f t="shared" ref="BA10" si="42">(AY10-AZ10)/ABS(AZ10)</f>
        <v>-3.4511660735817427E-2</v>
      </c>
      <c r="BB10" s="337">
        <f t="shared" si="10"/>
        <v>573292</v>
      </c>
      <c r="BC10" s="337">
        <f t="shared" si="11"/>
        <v>643485</v>
      </c>
      <c r="BD10" s="338">
        <f t="shared" ref="BD10" si="43">(BB10-BC10)/ABS(BC10)</f>
        <v>-0.10908257379736902</v>
      </c>
      <c r="BE10" s="337">
        <f t="shared" si="12"/>
        <v>620322</v>
      </c>
      <c r="BF10" s="337">
        <f t="shared" si="13"/>
        <v>636279</v>
      </c>
      <c r="BG10" s="338">
        <f t="shared" ref="BG10" si="44">(BE10-BF10)/ABS(BF10)</f>
        <v>-2.5078621170901445E-2</v>
      </c>
      <c r="BH10" s="337">
        <f t="shared" si="14"/>
        <v>779977</v>
      </c>
      <c r="BI10" s="337">
        <f t="shared" si="15"/>
        <v>777877</v>
      </c>
      <c r="BJ10" s="338">
        <f t="shared" ref="BJ10" si="45">(BH10-BI10)/ABS(BI10)</f>
        <v>2.6996556010783195E-3</v>
      </c>
      <c r="BK10" s="337">
        <f t="shared" si="16"/>
        <v>1229882</v>
      </c>
      <c r="BL10" s="337">
        <f t="shared" si="17"/>
        <v>1323545</v>
      </c>
      <c r="BM10" s="338">
        <f t="shared" ref="BM10" si="46">(BK10-BL10)/ABS(BL10)</f>
        <v>-7.0766766524749822E-2</v>
      </c>
      <c r="BN10" s="337">
        <f t="shared" si="18"/>
        <v>1850204</v>
      </c>
      <c r="BO10" s="337">
        <f t="shared" si="19"/>
        <v>1959824</v>
      </c>
      <c r="BP10" s="338">
        <f t="shared" ref="BP10" si="47">(BN10-BO10)/ABS(BO10)</f>
        <v>-5.5933594037015567E-2</v>
      </c>
      <c r="BQ10" s="337">
        <f t="shared" si="20"/>
        <v>2630181</v>
      </c>
      <c r="BR10" s="337">
        <f t="shared" si="0"/>
        <v>2737701</v>
      </c>
      <c r="BS10" s="338">
        <f t="shared" ref="BS10" si="48">(BQ10-BR10)/ABS(BR10)</f>
        <v>-3.9273828661347605E-2</v>
      </c>
      <c r="BT10" s="361"/>
      <c r="BU10" s="336">
        <f t="shared" si="21"/>
        <v>672241</v>
      </c>
      <c r="BV10" s="337">
        <v>656590</v>
      </c>
      <c r="BW10" s="338">
        <f t="shared" ref="BW10" si="49">(BU10-BV10)/ABS(BV10)</f>
        <v>2.3836793128131712E-2</v>
      </c>
      <c r="BX10" s="336">
        <f t="shared" si="22"/>
        <v>576587</v>
      </c>
      <c r="BY10" s="337">
        <v>573292</v>
      </c>
      <c r="BZ10" s="338">
        <f t="shared" ref="BZ10" si="50">(BX10-BY10)/ABS(BY10)</f>
        <v>5.7475073784389111E-3</v>
      </c>
      <c r="CA10" s="336">
        <f t="shared" si="23"/>
        <v>660194</v>
      </c>
      <c r="CB10" s="337">
        <v>620322</v>
      </c>
      <c r="CC10" s="338">
        <f t="shared" ref="CC10" si="51">(CA10-CB10)/ABS(CB10)</f>
        <v>6.4276295214420895E-2</v>
      </c>
      <c r="CD10" s="336">
        <f t="shared" si="24"/>
        <v>848828</v>
      </c>
      <c r="CE10" s="337">
        <v>779977</v>
      </c>
      <c r="CF10" s="338">
        <f t="shared" ref="CF10" si="52">(CD10-CE10)/ABS(CE10)</f>
        <v>8.8273115745720707E-2</v>
      </c>
      <c r="CG10" s="336">
        <f t="shared" si="25"/>
        <v>1248828</v>
      </c>
      <c r="CH10" s="337">
        <v>1229882</v>
      </c>
      <c r="CI10" s="338">
        <f t="shared" ref="CI10" si="53">(CG10-CH10)/ABS(CH10)</f>
        <v>1.5404729884655601E-2</v>
      </c>
      <c r="CJ10" s="336">
        <f t="shared" si="26"/>
        <v>1909022</v>
      </c>
      <c r="CK10" s="337">
        <v>1850204</v>
      </c>
      <c r="CL10" s="338">
        <f t="shared" ref="CL10" si="54">(CJ10-CK10)/ABS(CK10)</f>
        <v>3.179000802073717E-2</v>
      </c>
      <c r="CM10" s="336">
        <f t="shared" si="27"/>
        <v>2757850</v>
      </c>
      <c r="CN10" s="337">
        <v>2630181</v>
      </c>
      <c r="CO10" s="338">
        <f t="shared" ref="CO10" si="55">(CM10-CN10)/ABS(CN10)</f>
        <v>4.8540005421680105E-2</v>
      </c>
      <c r="CP10" s="361"/>
      <c r="CQ10" s="336">
        <v>672129</v>
      </c>
      <c r="CR10" s="337">
        <v>672241</v>
      </c>
      <c r="CS10" s="338">
        <f t="shared" ref="CS10" si="56">(CQ10-CR10)/ABS(CR10)</f>
        <v>-1.6660691626961164E-4</v>
      </c>
      <c r="CT10" s="336">
        <v>639242</v>
      </c>
      <c r="CU10" s="337">
        <v>576587</v>
      </c>
      <c r="CV10" s="338">
        <f t="shared" ref="CV10" si="57">(CT10-CU10)/ABS(CU10)</f>
        <v>0.10866530116010246</v>
      </c>
      <c r="CW10" s="336">
        <v>613492</v>
      </c>
      <c r="CX10" s="337">
        <v>660194</v>
      </c>
      <c r="CY10" s="338">
        <f t="shared" ref="CY10" si="58">(CW10-CX10)/ABS(CX10)</f>
        <v>-7.0739812842891631E-2</v>
      </c>
      <c r="CZ10" s="336">
        <v>833575</v>
      </c>
      <c r="DA10" s="337">
        <v>848828</v>
      </c>
      <c r="DB10" s="338">
        <f t="shared" ref="DB10" si="59">(CZ10-DA10)/ABS(DA10)</f>
        <v>-1.7969482627811523E-2</v>
      </c>
      <c r="DC10" s="336">
        <v>1311371</v>
      </c>
      <c r="DD10" s="337">
        <v>1248828</v>
      </c>
      <c r="DE10" s="338">
        <f t="shared" ref="DE10" si="60">(DC10-DD10)/ABS(DD10)</f>
        <v>5.0081356279647798E-2</v>
      </c>
      <c r="DF10" s="336">
        <v>1924863</v>
      </c>
      <c r="DG10" s="337">
        <v>1909022</v>
      </c>
      <c r="DH10" s="338">
        <f t="shared" ref="DH10" si="61">(DF10-DG10)/ABS(DG10)</f>
        <v>8.297966183731775E-3</v>
      </c>
      <c r="DI10" s="336">
        <v>2758438</v>
      </c>
      <c r="DJ10" s="337">
        <v>2757850</v>
      </c>
      <c r="DK10" s="338">
        <f t="shared" ref="DK10" si="62">(DI10-DJ10)/ABS(DJ10)</f>
        <v>2.1320956542233987E-4</v>
      </c>
      <c r="DL10" s="361"/>
      <c r="DM10" s="336">
        <v>724553</v>
      </c>
      <c r="DN10" s="337">
        <v>672129</v>
      </c>
      <c r="DO10" s="338">
        <f t="shared" ref="DO10:DO22" si="63">(DM10-DN10)/ABS(DN10)</f>
        <v>7.7996932136539271E-2</v>
      </c>
      <c r="DP10" s="336">
        <v>661230</v>
      </c>
      <c r="DQ10" s="337">
        <v>639242</v>
      </c>
      <c r="DR10" s="338">
        <f t="shared" ref="DR10:DR22" si="64">(DP10-DQ10)/ABS(DQ10)</f>
        <v>3.4396988933768434E-2</v>
      </c>
      <c r="DS10" s="336">
        <v>733706</v>
      </c>
      <c r="DT10" s="337">
        <v>613492</v>
      </c>
      <c r="DU10" s="338">
        <f t="shared" ref="DU10:DU22" si="65">(DS10-DT10)/ABS(DT10)</f>
        <v>0.19595039544117934</v>
      </c>
      <c r="DV10" s="336">
        <v>979964</v>
      </c>
      <c r="DW10" s="337">
        <v>833575</v>
      </c>
      <c r="DX10" s="338">
        <f t="shared" ref="DX10:DX22" si="66">(DV10-DW10)/ABS(DW10)</f>
        <v>0.17561587139729479</v>
      </c>
      <c r="DY10" s="336">
        <v>1385783</v>
      </c>
      <c r="DZ10" s="337">
        <v>1311371</v>
      </c>
      <c r="EA10" s="338">
        <f t="shared" ref="EA10:EA22" si="67">(DY10-DZ10)/ABS(DZ10)</f>
        <v>5.6743667505229259E-2</v>
      </c>
      <c r="EB10" s="336">
        <v>2119489</v>
      </c>
      <c r="EC10" s="337">
        <v>1924863</v>
      </c>
      <c r="ED10" s="338">
        <f t="shared" ref="ED10:ED22" si="68">(EB10-EC10)/ABS(EC10)</f>
        <v>0.10111161157962931</v>
      </c>
      <c r="EE10" s="336">
        <v>3099453</v>
      </c>
      <c r="EF10" s="337">
        <v>2758438</v>
      </c>
      <c r="EG10" s="338">
        <f t="shared" ref="EG10:EG22" si="69">(EE10-EF10)/ABS(EF10)</f>
        <v>0.12362612464010429</v>
      </c>
      <c r="EH10" s="361"/>
      <c r="EI10" s="336">
        <v>804441</v>
      </c>
      <c r="EJ10" s="337">
        <v>724553</v>
      </c>
      <c r="EK10" s="338">
        <f t="shared" ref="EK10" si="70">(EI10-EJ10)/ABS(EJ10)</f>
        <v>0.11025832478783471</v>
      </c>
      <c r="EL10" s="336">
        <v>789746</v>
      </c>
      <c r="EM10" s="337">
        <v>661230</v>
      </c>
      <c r="EN10" s="338">
        <f t="shared" ref="EN10" si="71">(EL10-EM10)/ABS(EM10)</f>
        <v>0.19435899762563708</v>
      </c>
      <c r="EO10" s="336">
        <v>815655</v>
      </c>
      <c r="EP10" s="337">
        <v>733706</v>
      </c>
      <c r="EQ10" s="338">
        <f t="shared" ref="EQ10" si="72">(EO10-EP10)/ABS(EP10)</f>
        <v>0.11169187658271842</v>
      </c>
      <c r="ER10" s="336">
        <v>975975</v>
      </c>
      <c r="ES10" s="337">
        <v>979964</v>
      </c>
      <c r="ET10" s="338">
        <f t="shared" ref="ET10" si="73">(ER10-ES10)/ABS(ES10)</f>
        <v>-4.0705576939561042E-3</v>
      </c>
      <c r="EU10" s="336">
        <v>1594187</v>
      </c>
      <c r="EV10" s="337">
        <v>1385783</v>
      </c>
      <c r="EW10" s="338">
        <f t="shared" ref="EW10" si="74">(EU10-EV10)/ABS(EV10)</f>
        <v>0.15038718183149888</v>
      </c>
      <c r="EX10" s="336">
        <v>2409842</v>
      </c>
      <c r="EY10" s="337">
        <v>2119489</v>
      </c>
      <c r="EZ10" s="338">
        <f t="shared" ref="EZ10" si="75">(EX10-EY10)/ABS(EY10)</f>
        <v>0.13699198250144257</v>
      </c>
      <c r="FA10" s="336">
        <v>3385817</v>
      </c>
      <c r="FB10" s="337">
        <v>3099453</v>
      </c>
      <c r="FC10" s="338">
        <f t="shared" ref="FC10" si="76">(FA10-FB10)/ABS(FB10)</f>
        <v>9.2391786550723623E-2</v>
      </c>
      <c r="FD10" s="361"/>
      <c r="FE10" s="336">
        <v>862503</v>
      </c>
      <c r="FF10" s="337">
        <v>804441</v>
      </c>
      <c r="FG10" s="338">
        <f t="shared" ref="FG10" si="77">(FE10-FF10)/ABS(FF10)</f>
        <v>7.2176828381447483E-2</v>
      </c>
      <c r="FH10" s="336">
        <v>838622</v>
      </c>
      <c r="FI10" s="337">
        <v>789746</v>
      </c>
      <c r="FJ10" s="338">
        <f t="shared" ref="FJ10" si="78">(FH10-FI10)/ABS(FI10)</f>
        <v>6.1888252678709357E-2</v>
      </c>
      <c r="FK10" s="336">
        <v>822127</v>
      </c>
      <c r="FL10" s="337">
        <v>815655</v>
      </c>
      <c r="FM10" s="338">
        <f t="shared" ref="FM10" si="79">(FK10-FL10)/ABS(FL10)</f>
        <v>7.9347273050493165E-3</v>
      </c>
      <c r="FN10" s="336">
        <v>1035505</v>
      </c>
      <c r="FO10" s="337">
        <v>975975</v>
      </c>
      <c r="FP10" s="338">
        <f t="shared" ref="FP10" si="80">(FN10-FO10)/ABS(FO10)</f>
        <v>6.0995414841568688E-2</v>
      </c>
      <c r="FQ10" s="336">
        <v>1701125</v>
      </c>
      <c r="FR10" s="337">
        <v>1594187</v>
      </c>
      <c r="FS10" s="338">
        <f t="shared" ref="FS10" si="81">(FQ10-FR10)/ABS(FR10)</f>
        <v>6.7079959879236248E-2</v>
      </c>
      <c r="FT10" s="336">
        <v>2523252</v>
      </c>
      <c r="FU10" s="337">
        <v>2409842</v>
      </c>
      <c r="FV10" s="338">
        <f t="shared" ref="FV10" si="82">(FT10-FU10)/ABS(FU10)</f>
        <v>4.7061176624857565E-2</v>
      </c>
      <c r="FW10" s="336">
        <v>3558757</v>
      </c>
      <c r="FX10" s="337">
        <v>3385817</v>
      </c>
      <c r="FY10" s="338">
        <f t="shared" ref="FY10" si="83">(FW10-FX10)/ABS(FX10)</f>
        <v>5.107777531981203E-2</v>
      </c>
      <c r="GA10" s="336">
        <v>843260</v>
      </c>
      <c r="GB10" s="337">
        <v>862503</v>
      </c>
      <c r="GC10" s="338">
        <f t="shared" ref="GC10" si="84">(GA10-GB10)/ABS(GB10)</f>
        <v>-2.2310647035430602E-2</v>
      </c>
      <c r="GD10" s="336">
        <v>814546</v>
      </c>
      <c r="GE10" s="337">
        <v>838622</v>
      </c>
      <c r="GF10" s="338">
        <f t="shared" ref="GF10" si="85">(GD10-GE10)/ABS(GE10)</f>
        <v>-2.8709001194817212E-2</v>
      </c>
      <c r="GG10" s="336">
        <v>829413</v>
      </c>
      <c r="GH10" s="337">
        <v>822127</v>
      </c>
      <c r="GI10" s="338">
        <f t="shared" ref="GI10" si="86">(GG10-GH10)/ABS(GH10)</f>
        <v>8.8623777104997158E-3</v>
      </c>
      <c r="GJ10" s="336">
        <v>1111471</v>
      </c>
      <c r="GK10" s="337">
        <v>1035505</v>
      </c>
      <c r="GL10" s="338">
        <f t="shared" ref="GL10" si="87">(GJ10-GK10)/ABS(GK10)</f>
        <v>7.3361306801995166E-2</v>
      </c>
      <c r="GM10" s="336">
        <v>1657806</v>
      </c>
      <c r="GN10" s="337">
        <v>1701125</v>
      </c>
      <c r="GO10" s="338">
        <f t="shared" ref="GO10" si="88">(GM10-GN10)/ABS(GN10)</f>
        <v>-2.546491292527004E-2</v>
      </c>
      <c r="GP10" s="336">
        <v>2487219</v>
      </c>
      <c r="GQ10" s="337">
        <v>2523252</v>
      </c>
      <c r="GR10" s="338">
        <f t="shared" ref="GR10" si="89">(GP10-GQ10)/ABS(GQ10)</f>
        <v>-1.4280381032096676E-2</v>
      </c>
      <c r="GS10" s="336">
        <v>3598690</v>
      </c>
      <c r="GT10" s="337">
        <v>3558757</v>
      </c>
      <c r="GU10" s="338">
        <f t="shared" ref="GU10" si="90">(GS10-GT10)/ABS(GT10)</f>
        <v>1.1221052743977743E-2</v>
      </c>
      <c r="GW10" s="336">
        <v>876340</v>
      </c>
      <c r="GX10" s="337">
        <v>843260</v>
      </c>
      <c r="GY10" s="338">
        <f t="shared" ref="GY10" si="91">(GW10-GX10)/ABS(GX10)</f>
        <v>3.9228707634655975E-2</v>
      </c>
      <c r="GZ10" s="336">
        <v>893438</v>
      </c>
      <c r="HA10" s="337">
        <v>814546</v>
      </c>
      <c r="HB10" s="338">
        <f t="shared" ref="HB10" si="92">(GZ10-HA10)/ABS(HA10)</f>
        <v>9.6853952999585047E-2</v>
      </c>
      <c r="HC10" s="336">
        <v>910911</v>
      </c>
      <c r="HD10" s="337">
        <v>829413</v>
      </c>
      <c r="HE10" s="338">
        <f t="shared" ref="HE10" si="93">(HC10-HD10)/ABS(HD10)</f>
        <v>9.8259853655537105E-2</v>
      </c>
      <c r="HF10" s="336">
        <v>1151197</v>
      </c>
      <c r="HG10" s="337">
        <v>1111471</v>
      </c>
      <c r="HH10" s="338">
        <f t="shared" ref="HH10" si="94">(HF10-HG10)/ABS(HG10)</f>
        <v>3.5741823223457925E-2</v>
      </c>
      <c r="HI10" s="336">
        <v>1769778</v>
      </c>
      <c r="HJ10" s="337">
        <v>1657806</v>
      </c>
      <c r="HK10" s="338">
        <f t="shared" ref="HK10" si="95">(HI10-HJ10)/ABS(HJ10)</f>
        <v>6.7542281786891825E-2</v>
      </c>
      <c r="HL10" s="336">
        <v>2680689</v>
      </c>
      <c r="HM10" s="337">
        <v>2487219</v>
      </c>
      <c r="HN10" s="338">
        <f t="shared" ref="HN10" si="96">(HL10-HM10)/ABS(HM10)</f>
        <v>7.7785671466806899E-2</v>
      </c>
      <c r="HO10" s="336">
        <v>3831886</v>
      </c>
      <c r="HP10" s="337">
        <v>3598690</v>
      </c>
      <c r="HQ10" s="338">
        <f t="shared" ref="HQ10" si="97">(HO10-HP10)/ABS(HP10)</f>
        <v>6.4800246756458596E-2</v>
      </c>
      <c r="HS10" s="336">
        <v>944484</v>
      </c>
      <c r="HT10" s="337">
        <v>876340</v>
      </c>
      <c r="HU10" s="338">
        <f t="shared" ref="HU10" si="98">(HS10-HT10)/ABS(HT10)</f>
        <v>7.7759773603852389E-2</v>
      </c>
      <c r="HV10" s="336">
        <v>977090</v>
      </c>
      <c r="HW10" s="337">
        <v>893438</v>
      </c>
      <c r="HX10" s="338">
        <f t="shared" ref="HX10" si="99">(HV10-HW10)/ABS(HW10)</f>
        <v>9.3629328504048412E-2</v>
      </c>
      <c r="HY10" s="336">
        <v>-1921574</v>
      </c>
      <c r="HZ10" s="337">
        <v>829413</v>
      </c>
      <c r="IA10" s="338">
        <f t="shared" ref="IA10" si="100">(HY10-HZ10)/ABS(HZ10)</f>
        <v>-3.3167878969825648</v>
      </c>
      <c r="IB10" s="336">
        <v>1151197</v>
      </c>
      <c r="IC10" s="337">
        <v>1111471</v>
      </c>
      <c r="ID10" s="338">
        <f t="shared" ref="ID10" si="101">(IB10-IC10)/ABS(IC10)</f>
        <v>3.5741823223457925E-2</v>
      </c>
      <c r="IE10" s="336">
        <v>1921574</v>
      </c>
      <c r="IF10" s="337">
        <v>1769778</v>
      </c>
      <c r="IG10" s="338">
        <f t="shared" ref="IG10" si="102">(IE10-IF10)/ABS(IF10)</f>
        <v>8.5771209722349362E-2</v>
      </c>
      <c r="IH10" s="336">
        <v>2680689</v>
      </c>
      <c r="II10" s="337">
        <v>2487219</v>
      </c>
      <c r="IJ10" s="338">
        <f t="shared" ref="IJ10" si="103">(IH10-II10)/ABS(II10)</f>
        <v>7.7785671466806899E-2</v>
      </c>
      <c r="IK10" s="336">
        <v>3831886</v>
      </c>
      <c r="IL10" s="337">
        <v>3598690</v>
      </c>
      <c r="IM10" s="338">
        <f t="shared" ref="IM10" si="104">(IK10-IL10)/ABS(IL10)</f>
        <v>6.4800246756458596E-2</v>
      </c>
    </row>
    <row r="11" spans="1:247" s="64" customFormat="1" ht="11.25">
      <c r="A11" s="57" t="s">
        <v>9</v>
      </c>
      <c r="B11" s="57"/>
      <c r="C11" s="211" t="s">
        <v>9</v>
      </c>
      <c r="D11" s="212" t="s">
        <v>248</v>
      </c>
      <c r="E11" s="212" t="s">
        <v>682</v>
      </c>
      <c r="F11" s="216"/>
      <c r="G11" s="213">
        <f t="shared" ref="G11:H11" si="105">IFERROR(G10/G$7,"")</f>
        <v>0.24007670634423878</v>
      </c>
      <c r="H11" s="213">
        <f t="shared" si="105"/>
        <v>0.2332588923605424</v>
      </c>
      <c r="I11" s="214">
        <f>(G11-H11)*10000</f>
        <v>68.178139836963808</v>
      </c>
      <c r="J11" s="215">
        <v>0.25150980599470607</v>
      </c>
      <c r="K11" s="213">
        <f t="shared" ref="K11" si="106">IFERROR(K10/K$7,"")</f>
        <v>0.24280406153330661</v>
      </c>
      <c r="L11" s="214">
        <f>(J11-K11)*10000</f>
        <v>87.057444613994619</v>
      </c>
      <c r="M11" s="213">
        <f t="shared" ref="M11:N11" si="107">IFERROR(M10/M$7,"")</f>
        <v>0.24525290879754308</v>
      </c>
      <c r="N11" s="213">
        <f t="shared" si="107"/>
        <v>0.24926680465322371</v>
      </c>
      <c r="O11" s="214">
        <f>(M11-N11)*10000</f>
        <v>-40.138958556806273</v>
      </c>
      <c r="P11" s="213">
        <f t="shared" ref="P11:Q11" si="108">IFERROR(P10/P$7,"")</f>
        <v>0.26177960151654628</v>
      </c>
      <c r="Q11" s="213">
        <f t="shared" si="108"/>
        <v>0.2543933835877456</v>
      </c>
      <c r="R11" s="214">
        <f>(P11-Q11)*10000</f>
        <v>73.862179288006757</v>
      </c>
      <c r="S11" s="213">
        <f t="shared" ref="S11:T11" si="109">IFERROR(S10/S$7,"")</f>
        <v>0.24572989868862022</v>
      </c>
      <c r="T11" s="213">
        <f t="shared" si="109"/>
        <v>0.23778259762813597</v>
      </c>
      <c r="U11" s="214">
        <f>(S11-T11)*10000</f>
        <v>79.473010604842472</v>
      </c>
      <c r="V11" s="213">
        <f t="shared" ref="V11:W11" si="110">IFERROR(V10/V$7,"")</f>
        <v>0.24556912950854798</v>
      </c>
      <c r="W11" s="213">
        <f t="shared" si="110"/>
        <v>0.24158023996534292</v>
      </c>
      <c r="X11" s="214">
        <f>(V11-W11)*10000</f>
        <v>39.888895432050596</v>
      </c>
      <c r="Y11" s="213">
        <f t="shared" ref="Y11:Z11" si="111">IFERROR(Y10/Y$7,"")</f>
        <v>0.25011498324429859</v>
      </c>
      <c r="Z11" s="213">
        <f t="shared" si="111"/>
        <v>0.24560186351460098</v>
      </c>
      <c r="AA11" s="214">
        <f>(Y11-Z11)*10000</f>
        <v>45.131197296976175</v>
      </c>
      <c r="AB11" s="216"/>
      <c r="AC11" s="213">
        <f t="shared" ref="AC11" si="112">IFERROR(AC10/AC$7,"")</f>
        <v>0.25223448913299079</v>
      </c>
      <c r="AD11" s="213">
        <f t="shared" si="1"/>
        <v>0.24007670634423878</v>
      </c>
      <c r="AE11" s="214">
        <f>(AC11-AD11)*10000</f>
        <v>121.57782788752014</v>
      </c>
      <c r="AF11" s="213">
        <f t="shared" ref="AF11" si="113">IFERROR(AF10/AF$7,"")</f>
        <v>0.24344600461177307</v>
      </c>
      <c r="AG11" s="213">
        <f t="shared" si="2"/>
        <v>0.25150980599470607</v>
      </c>
      <c r="AH11" s="214">
        <f>(AF11-AG11)*10000</f>
        <v>-80.638013829330006</v>
      </c>
      <c r="AI11" s="213">
        <f t="shared" ref="AI11" si="114">IFERROR(AI10/AI$7,"")</f>
        <v>0.23594700640003738</v>
      </c>
      <c r="AJ11" s="213">
        <f t="shared" si="3"/>
        <v>0.24525290879754308</v>
      </c>
      <c r="AK11" s="214">
        <f>(AI11-AJ11)*10000</f>
        <v>-93.059023975057002</v>
      </c>
      <c r="AL11" s="213">
        <f t="shared" ref="AL11" si="115">IFERROR(AL10/AL$7,"")</f>
        <v>0.25297413564614707</v>
      </c>
      <c r="AM11" s="213">
        <f t="shared" si="4"/>
        <v>0.26177960151654628</v>
      </c>
      <c r="AN11" s="214">
        <f>(AL11-AM11)*10000</f>
        <v>-88.054658703992089</v>
      </c>
      <c r="AO11" s="213">
        <f t="shared" ref="AO11" si="116">IFERROR(AO10/AO$7,"")</f>
        <v>0.24788378868920474</v>
      </c>
      <c r="AP11" s="213">
        <f t="shared" si="5"/>
        <v>0.24572989868862022</v>
      </c>
      <c r="AQ11" s="214">
        <f>(AO11-AP11)*10000</f>
        <v>21.538900005845242</v>
      </c>
      <c r="AR11" s="213">
        <f t="shared" ref="AR11" si="117">IFERROR(AR10/AR$7,"")</f>
        <v>0.24387810972513962</v>
      </c>
      <c r="AS11" s="213">
        <f t="shared" si="6"/>
        <v>0.24556912950854798</v>
      </c>
      <c r="AT11" s="214">
        <f>(AR11-AS11)*10000</f>
        <v>-16.91019783408354</v>
      </c>
      <c r="AU11" s="213">
        <f t="shared" ref="AU11" si="118">IFERROR(AU10/AU$7,"")</f>
        <v>0.24639539872488606</v>
      </c>
      <c r="AV11" s="213">
        <f t="shared" si="7"/>
        <v>0.25011498324429859</v>
      </c>
      <c r="AW11" s="214">
        <f>(AU11-AV11)*10000</f>
        <v>-37.19584519412539</v>
      </c>
      <c r="AX11" s="216"/>
      <c r="AY11" s="213">
        <f t="shared" si="8"/>
        <v>0.24373557368566021</v>
      </c>
      <c r="AZ11" s="213">
        <f t="shared" si="9"/>
        <v>0.25223448913299079</v>
      </c>
      <c r="BA11" s="214">
        <f>(AY11-AZ11)*10000</f>
        <v>-84.989154473305845</v>
      </c>
      <c r="BB11" s="213">
        <f t="shared" si="10"/>
        <v>0.21451877972920788</v>
      </c>
      <c r="BC11" s="213">
        <f t="shared" si="11"/>
        <v>0.24344600461177307</v>
      </c>
      <c r="BD11" s="214">
        <f>(BB11-BC11)*10000</f>
        <v>-289.2722488256519</v>
      </c>
      <c r="BE11" s="213">
        <f t="shared" si="12"/>
        <v>0.22959327566871343</v>
      </c>
      <c r="BF11" s="213">
        <f t="shared" si="13"/>
        <v>0.23594700640003738</v>
      </c>
      <c r="BG11" s="214">
        <f>(BE11-BF11)*10000</f>
        <v>-63.537307313239481</v>
      </c>
      <c r="BH11" s="213">
        <f t="shared" si="14"/>
        <v>0.24814316628563901</v>
      </c>
      <c r="BI11" s="213">
        <f t="shared" si="15"/>
        <v>0.25297413564614707</v>
      </c>
      <c r="BJ11" s="214">
        <f>(BH11-BI11)*10000</f>
        <v>-48.309693605080582</v>
      </c>
      <c r="BK11" s="213">
        <f t="shared" si="16"/>
        <v>0.22918544894283194</v>
      </c>
      <c r="BL11" s="213">
        <f t="shared" si="17"/>
        <v>0.24788378868920474</v>
      </c>
      <c r="BM11" s="214">
        <f>(BK11-BL11)*10000</f>
        <v>-186.98339746372804</v>
      </c>
      <c r="BN11" s="213">
        <f t="shared" si="18"/>
        <v>0.22932202036948257</v>
      </c>
      <c r="BO11" s="213">
        <f t="shared" si="19"/>
        <v>0.24387810972513962</v>
      </c>
      <c r="BP11" s="214">
        <f>(BN11-BO11)*10000</f>
        <v>-145.56089355657053</v>
      </c>
      <c r="BQ11" s="213">
        <f t="shared" si="20"/>
        <v>0.23459875937014835</v>
      </c>
      <c r="BR11" s="213">
        <f t="shared" si="0"/>
        <v>0.24639539872488606</v>
      </c>
      <c r="BS11" s="214">
        <f>(BQ11-BR11)*10000</f>
        <v>-117.96639354737709</v>
      </c>
      <c r="BT11" s="216"/>
      <c r="BU11" s="215">
        <f t="shared" si="21"/>
        <v>0.24087096667856259</v>
      </c>
      <c r="BV11" s="213">
        <f>IFERROR(BV10/BV$7,"")</f>
        <v>0.24373557368566021</v>
      </c>
      <c r="BW11" s="214">
        <f>(BU11-BV11)*10000</f>
        <v>-28.646070070976194</v>
      </c>
      <c r="BX11" s="215">
        <f t="shared" si="22"/>
        <v>0.20801184749061563</v>
      </c>
      <c r="BY11" s="213">
        <f>IFERROR(BY10/BY$7,"")</f>
        <v>0.21451877972920788</v>
      </c>
      <c r="BZ11" s="214">
        <f>(BX11-BY11)*10000</f>
        <v>-65.069322385922504</v>
      </c>
      <c r="CA11" s="215">
        <f t="shared" si="23"/>
        <v>0.23100175264812922</v>
      </c>
      <c r="CB11" s="213">
        <f>IFERROR(CB10/CB$7,"")</f>
        <v>0.22959327566871343</v>
      </c>
      <c r="CC11" s="214">
        <f>(CA11-CB11)*10000</f>
        <v>14.084769794157904</v>
      </c>
      <c r="CD11" s="215">
        <f t="shared" si="24"/>
        <v>0.25484996083402361</v>
      </c>
      <c r="CE11" s="213">
        <f>IFERROR(CE10/CE$7,"")</f>
        <v>0.24814316628563901</v>
      </c>
      <c r="CF11" s="214">
        <f>(CD11-CE11)*10000</f>
        <v>67.067945483846032</v>
      </c>
      <c r="CG11" s="215">
        <f t="shared" si="25"/>
        <v>0.2244974671795765</v>
      </c>
      <c r="CH11" s="213">
        <f>IFERROR(CH10/CH$7,"")</f>
        <v>0.22918544894283194</v>
      </c>
      <c r="CI11" s="214">
        <f>(CG11-CH11)*10000</f>
        <v>-46.879817632554385</v>
      </c>
      <c r="CJ11" s="215">
        <f t="shared" si="26"/>
        <v>0.2267049942926577</v>
      </c>
      <c r="CK11" s="213">
        <f>IFERROR(CK10/CK$7,"")</f>
        <v>0.22932202036948257</v>
      </c>
      <c r="CL11" s="214">
        <f>(CJ11-CK11)*10000</f>
        <v>-26.170260768248742</v>
      </c>
      <c r="CM11" s="215">
        <f t="shared" si="27"/>
        <v>0.23468209696029307</v>
      </c>
      <c r="CN11" s="213">
        <f>IFERROR(CN10/CN$7,"")</f>
        <v>0.23459875937014835</v>
      </c>
      <c r="CO11" s="214">
        <f>(CM11-CN11)*10000</f>
        <v>0.83337590144727525</v>
      </c>
      <c r="CP11" s="216"/>
      <c r="CQ11" s="215">
        <f>IFERROR(CQ10/CQ$7,"")</f>
        <v>0.22025693020768339</v>
      </c>
      <c r="CR11" s="213">
        <f>IFERROR(CR10/CR$7,"")</f>
        <v>0.24087096667856259</v>
      </c>
      <c r="CS11" s="214">
        <f>(CQ11-CR11)*10000</f>
        <v>-206.14036470879199</v>
      </c>
      <c r="CT11" s="215">
        <f>IFERROR(CT10/CT$7,"")</f>
        <v>0.2240238587957406</v>
      </c>
      <c r="CU11" s="213">
        <f>IFERROR(CU10/CU$7,"")</f>
        <v>0.20801184749061563</v>
      </c>
      <c r="CV11" s="214">
        <f>(CT11-CU11)*10000</f>
        <v>160.12011305124975</v>
      </c>
      <c r="CW11" s="215">
        <f>IFERROR(CW10/CW$7,"")</f>
        <v>0.22003329773063268</v>
      </c>
      <c r="CX11" s="213">
        <f>IFERROR(CX10/CX$7,"")</f>
        <v>0.23100175264812922</v>
      </c>
      <c r="CY11" s="214">
        <f>(CW11-CX11)*10000</f>
        <v>-109.6845491749654</v>
      </c>
      <c r="CZ11" s="215">
        <f>IFERROR(CZ10/CZ$7,"")</f>
        <v>0.2389103001916556</v>
      </c>
      <c r="DA11" s="213">
        <f>IFERROR(DA10/DA$7,"")</f>
        <v>0.25484996083402361</v>
      </c>
      <c r="DB11" s="214">
        <f>(CZ11-DA11)*10000</f>
        <v>-159.39660642368014</v>
      </c>
      <c r="DC11" s="215">
        <f>IFERROR(DC10/DC$7,"")</f>
        <v>0.22207720444103266</v>
      </c>
      <c r="DD11" s="213">
        <f>IFERROR(DD10/DD$7,"")</f>
        <v>0.2244974671795765</v>
      </c>
      <c r="DE11" s="214">
        <f>(DC11-DD11)*10000</f>
        <v>-24.202627385438436</v>
      </c>
      <c r="DF11" s="215">
        <f>IFERROR(DF10/DF$7,"")</f>
        <v>0.22142166044475448</v>
      </c>
      <c r="DG11" s="213">
        <f>IFERROR(DG10/DG$7,"")</f>
        <v>0.2267049942926577</v>
      </c>
      <c r="DH11" s="214">
        <f>(DF11-DG11)*10000</f>
        <v>-52.833338479032207</v>
      </c>
      <c r="DI11" s="215">
        <f>IFERROR(DI10/DI$7,"")</f>
        <v>0.22643050491730934</v>
      </c>
      <c r="DJ11" s="213">
        <f>IFERROR(DJ10/DJ$7,"")</f>
        <v>0.23468209696029307</v>
      </c>
      <c r="DK11" s="214">
        <f>(DI11-DJ11)*10000</f>
        <v>-82.515920429837294</v>
      </c>
      <c r="DL11" s="216"/>
      <c r="DM11" s="215">
        <f>IFERROR(DM10/DM$7,"")</f>
        <v>0.24428410270172951</v>
      </c>
      <c r="DN11" s="213">
        <f>IFERROR(DN10/DN$7,"")</f>
        <v>0.22025693020768339</v>
      </c>
      <c r="DO11" s="214">
        <f>(DM11-DN11)*10000</f>
        <v>240.27172494046124</v>
      </c>
      <c r="DP11" s="215">
        <f>IFERROR(DP10/DP$7,"")</f>
        <v>0.23522945570971185</v>
      </c>
      <c r="DQ11" s="213">
        <f>IFERROR(DQ10/DQ$7,"")</f>
        <v>0.2240238587957406</v>
      </c>
      <c r="DR11" s="214">
        <f>(DP11-DQ11)*10000</f>
        <v>112.05596913971245</v>
      </c>
      <c r="DS11" s="215">
        <f>IFERROR(DS10/DS$7,"")</f>
        <v>0.22866658272632415</v>
      </c>
      <c r="DT11" s="213">
        <f>IFERROR(DT10/DT$7,"")</f>
        <v>0.22003329773063268</v>
      </c>
      <c r="DU11" s="214">
        <f>(DS11-DT11)*10000</f>
        <v>86.332849956914643</v>
      </c>
      <c r="DV11" s="215">
        <f>IFERROR(DV10/DV$7,"")</f>
        <v>0.24213567557964591</v>
      </c>
      <c r="DW11" s="213">
        <f>IFERROR(DW10/DW$7,"")</f>
        <v>0.2389103001916556</v>
      </c>
      <c r="DX11" s="214">
        <f>(DV11-DW11)*10000</f>
        <v>32.253753879903094</v>
      </c>
      <c r="DY11" s="215">
        <f>IFERROR(DY10/DY$7,"")</f>
        <v>0.23987826954561048</v>
      </c>
      <c r="DZ11" s="213">
        <f>IFERROR(DZ10/DZ$7,"")</f>
        <v>0.22207720444103266</v>
      </c>
      <c r="EA11" s="214">
        <f>(DY11-DZ11)*10000</f>
        <v>178.01065104577825</v>
      </c>
      <c r="EB11" s="215">
        <f>IFERROR(EB10/EB$7,"")</f>
        <v>0.23587476214864272</v>
      </c>
      <c r="EC11" s="213">
        <f>IFERROR(EC10/EC$7,"")</f>
        <v>0.22142166044475448</v>
      </c>
      <c r="ED11" s="214">
        <f>(EB11-EC11)*10000</f>
        <v>144.53101703888248</v>
      </c>
      <c r="EE11" s="215">
        <f>IFERROR(EE10/EE$7,"")</f>
        <v>0.23781900513802728</v>
      </c>
      <c r="EF11" s="213">
        <f>IFERROR(EF10/EF$7,"")</f>
        <v>0.22643050491730934</v>
      </c>
      <c r="EG11" s="214">
        <f>(EE11-EF11)*10000</f>
        <v>113.8850022071794</v>
      </c>
      <c r="EH11" s="216"/>
      <c r="EI11" s="215">
        <f>IFERROR(EI10/EI$7,"")</f>
        <v>0.22808009388119288</v>
      </c>
      <c r="EJ11" s="213">
        <f>IFERROR(EJ10/EJ$7,"")</f>
        <v>0.24428410270172951</v>
      </c>
      <c r="EK11" s="214">
        <f>(EI11-EJ11)*10000</f>
        <v>-162.04008820536632</v>
      </c>
      <c r="EL11" s="215">
        <f>IFERROR(EL10/EL$7,"")</f>
        <v>0.22244060334027346</v>
      </c>
      <c r="EM11" s="213">
        <f>IFERROR(EM10/EM$7,"")</f>
        <v>0.23522945570971185</v>
      </c>
      <c r="EN11" s="214">
        <f>(EL11-EM11)*10000</f>
        <v>-127.88852369438386</v>
      </c>
      <c r="EO11" s="215">
        <f>IFERROR(EO10/EO$7,"")</f>
        <v>0.22005476717207145</v>
      </c>
      <c r="EP11" s="213">
        <f>IFERROR(EP10/EP$7,"")</f>
        <v>0.22866658272632415</v>
      </c>
      <c r="EQ11" s="214">
        <f>(EO11-EP11)*10000</f>
        <v>-86.118155542526935</v>
      </c>
      <c r="ER11" s="215">
        <f>IFERROR(ER10/ER$7,"")</f>
        <v>0.21709130680525277</v>
      </c>
      <c r="ES11" s="213">
        <f>IFERROR(ES10/ES$7,"")</f>
        <v>0.24213567557964591</v>
      </c>
      <c r="ET11" s="214">
        <f>(ER11-ES11)*10000</f>
        <v>-250.44368774393143</v>
      </c>
      <c r="EU11" s="215">
        <f>IFERROR(EU10/EU$7,"")</f>
        <v>0.22525104279423216</v>
      </c>
      <c r="EV11" s="213">
        <f>IFERROR(EV10/EV$7,"")</f>
        <v>0.23987826954561048</v>
      </c>
      <c r="EW11" s="214">
        <f>(EU11-EV11)*10000</f>
        <v>-146.27226751378313</v>
      </c>
      <c r="EX11" s="215">
        <f>IFERROR(EX10/EX$7,"")</f>
        <v>0.22346501231131849</v>
      </c>
      <c r="EY11" s="213">
        <f>IFERROR(EY10/EY$7,"")</f>
        <v>0.23587476214864272</v>
      </c>
      <c r="EZ11" s="214">
        <f>(EX11-EY11)*10000</f>
        <v>-124.09749837324236</v>
      </c>
      <c r="FA11" s="215">
        <f>IFERROR(FA10/FA$7,"")</f>
        <v>0.22158969684419844</v>
      </c>
      <c r="FB11" s="213">
        <f>IFERROR(FB10/FB$7,"")</f>
        <v>0.23781900513802728</v>
      </c>
      <c r="FC11" s="214">
        <f>(FA11-FB11)*10000</f>
        <v>-162.29308293828848</v>
      </c>
      <c r="FD11" s="216"/>
      <c r="FE11" s="215">
        <f>IFERROR(FE10/FE$7,"")</f>
        <v>0.22560015317216253</v>
      </c>
      <c r="FF11" s="213">
        <f>IFERROR(FF10/FF$7,"")</f>
        <v>0.22808009388119288</v>
      </c>
      <c r="FG11" s="214">
        <f>(FE11-FF11)*10000</f>
        <v>-24.799407090303482</v>
      </c>
      <c r="FH11" s="215">
        <f>IFERROR(FH10/FH$7,"")</f>
        <v>0.22663199264721978</v>
      </c>
      <c r="FI11" s="213">
        <f>IFERROR(FI10/FI$7,"")</f>
        <v>0.22244060334027346</v>
      </c>
      <c r="FJ11" s="214">
        <f>(FH11-FI11)*10000</f>
        <v>41.913893069463192</v>
      </c>
      <c r="FK11" s="215">
        <f>IFERROR(FK10/FK$7,"")</f>
        <v>0.21553968883183999</v>
      </c>
      <c r="FL11" s="213">
        <f>IFERROR(FL10/FL$7,"")</f>
        <v>0.22005476717207145</v>
      </c>
      <c r="FM11" s="214">
        <f>(FK11-FL11)*10000</f>
        <v>-45.150783402314602</v>
      </c>
      <c r="FN11" s="215">
        <f>IFERROR(FN10/FN$7,"")</f>
        <v>0.23025528750752691</v>
      </c>
      <c r="FO11" s="213">
        <f>IFERROR(FO10/FO$7,"")</f>
        <v>0.21709130680525277</v>
      </c>
      <c r="FP11" s="214">
        <f>(FN11-FO11)*10000</f>
        <v>131.63980702274148</v>
      </c>
      <c r="FQ11" s="215">
        <f>IFERROR(FQ10/FQ$7,"")</f>
        <v>0.22610765336110047</v>
      </c>
      <c r="FR11" s="213">
        <f>IFERROR(FR10/FR$7,"")</f>
        <v>0.22525104279423216</v>
      </c>
      <c r="FS11" s="214">
        <f>(FQ11-FR11)*10000</f>
        <v>8.5661056686831003</v>
      </c>
      <c r="FT11" s="215">
        <f>IFERROR(FT10/FT$7,"")</f>
        <v>0.22255236690748373</v>
      </c>
      <c r="FU11" s="213">
        <f>IFERROR(FU10/FU$7,"")</f>
        <v>0.22346501231131849</v>
      </c>
      <c r="FV11" s="214">
        <f>(FT11-FU11)*10000</f>
        <v>-9.1264540383476085</v>
      </c>
      <c r="FW11" s="215">
        <f>IFERROR(FW10/FW$7,"")</f>
        <v>0.22474002831955603</v>
      </c>
      <c r="FX11" s="213">
        <f>IFERROR(FX10/FX$7,"")</f>
        <v>0.22158969684419844</v>
      </c>
      <c r="FY11" s="214">
        <f>(FW11-FX11)*10000</f>
        <v>31.503314753575928</v>
      </c>
      <c r="GA11" s="215">
        <f>IFERROR(GA10/GA$7,"")</f>
        <v>0.21489488687476077</v>
      </c>
      <c r="GB11" s="213">
        <f>IFERROR(GB10/GB$7,"")</f>
        <v>0.22560015317216253</v>
      </c>
      <c r="GC11" s="214">
        <f>(GA11-GB11)*10000</f>
        <v>-107.05266297401761</v>
      </c>
      <c r="GD11" s="215">
        <f>IFERROR(GD10/GD$7,"")</f>
        <v>0.22021821595198243</v>
      </c>
      <c r="GE11" s="213">
        <f>IFERROR(GE10/GE$7,"")</f>
        <v>0.22663199264721978</v>
      </c>
      <c r="GF11" s="214">
        <f>(GD11-GE11)*10000</f>
        <v>-64.137766952373497</v>
      </c>
      <c r="GG11" s="215">
        <f>IFERROR(GG10/GG$7,"")</f>
        <v>0.21143268508418556</v>
      </c>
      <c r="GH11" s="213">
        <f>IFERROR(GH10/GH$7,"")</f>
        <v>0.21553968883183999</v>
      </c>
      <c r="GI11" s="214">
        <f>(GG11-GH11)*10000</f>
        <v>-41.070037476544364</v>
      </c>
      <c r="GJ11" s="215">
        <f>IFERROR(GJ10/GJ$7,"")</f>
        <v>0.2359489929289878</v>
      </c>
      <c r="GK11" s="213">
        <f>IFERROR(GK10/GK$7,"")</f>
        <v>0.23025528750752691</v>
      </c>
      <c r="GL11" s="214">
        <f>(GJ11-GK11)*10000</f>
        <v>56.937054214608871</v>
      </c>
      <c r="GM11" s="215">
        <f>IFERROR(GM10/GM$7,"")</f>
        <v>0.21747790301055861</v>
      </c>
      <c r="GN11" s="213">
        <f>IFERROR(GN10/GN$7,"")</f>
        <v>0.22610765336110047</v>
      </c>
      <c r="GO11" s="214">
        <f>(GM11-GN11)*10000</f>
        <v>-86.297503505418646</v>
      </c>
      <c r="GP11" s="215">
        <f>IFERROR(GP10/GP$7,"")</f>
        <v>0.21542394939619913</v>
      </c>
      <c r="GQ11" s="213">
        <f>IFERROR(GQ10/GQ$7,"")</f>
        <v>0.22255236690748373</v>
      </c>
      <c r="GR11" s="214">
        <f>(GP11-GQ11)*10000</f>
        <v>-71.284175112845958</v>
      </c>
      <c r="GS11" s="215">
        <f>IFERROR(GS10/GS$7,"")</f>
        <v>0.22137154530833672</v>
      </c>
      <c r="GT11" s="213">
        <f>IFERROR(GT10/GT$7,"")</f>
        <v>0.22474002831955603</v>
      </c>
      <c r="GU11" s="214">
        <f>(GS11-GT11)*10000</f>
        <v>-33.68483011219309</v>
      </c>
      <c r="GW11" s="215">
        <f>IFERROR(GW10/GW$7,"")</f>
        <v>0.21776171648932349</v>
      </c>
      <c r="GX11" s="213">
        <f>IFERROR(GX10/GX$7,"")</f>
        <v>0.21489488687476077</v>
      </c>
      <c r="GY11" s="214">
        <f>(GW11-GX11)*10000</f>
        <v>28.668296145627213</v>
      </c>
      <c r="GZ11" s="215">
        <f>IFERROR(GZ10/GZ$7,"")</f>
        <v>0.22609210571266974</v>
      </c>
      <c r="HA11" s="213">
        <f>IFERROR(HA10/HA$7,"")</f>
        <v>0.22021821595198243</v>
      </c>
      <c r="HB11" s="214">
        <f>(GZ11-HA11)*10000</f>
        <v>58.738897606873117</v>
      </c>
      <c r="HC11" s="215">
        <f>IFERROR(HC10/HC$7,"")</f>
        <v>0.22241584790836647</v>
      </c>
      <c r="HD11" s="213">
        <f>IFERROR(HD10/HD$7,"")</f>
        <v>0.21143268508418556</v>
      </c>
      <c r="HE11" s="214">
        <f>(HC11-HD11)*10000</f>
        <v>109.83162824180909</v>
      </c>
      <c r="HF11" s="215">
        <f>IFERROR(HF10/HF$7,"")</f>
        <v>0.23808580335244381</v>
      </c>
      <c r="HG11" s="213">
        <f>IFERROR(HG10/HG$7,"")</f>
        <v>0.2359489929289878</v>
      </c>
      <c r="HH11" s="214">
        <f>(HF11-HG11)*10000</f>
        <v>21.368104234560093</v>
      </c>
      <c r="HI11" s="215">
        <f>IFERROR(HI10/HI$7,"")</f>
        <v>0.22188897088526752</v>
      </c>
      <c r="HJ11" s="213">
        <f>IFERROR(HJ10/HJ$7,"")</f>
        <v>0.21747790301055861</v>
      </c>
      <c r="HK11" s="214">
        <f>(HI11-HJ11)*10000</f>
        <v>44.110678747089068</v>
      </c>
      <c r="HL11" s="215">
        <f>IFERROR(HL10/HL$7,"")</f>
        <v>0.22206772600539137</v>
      </c>
      <c r="HM11" s="213">
        <f>IFERROR(HM10/HM$7,"")</f>
        <v>0.21542394939619913</v>
      </c>
      <c r="HN11" s="214">
        <f>(HL11-HM11)*10000</f>
        <v>66.437766091922427</v>
      </c>
      <c r="HO11" s="215">
        <f>IFERROR(HO10/HO$7,"")</f>
        <v>0.22664880078397265</v>
      </c>
      <c r="HP11" s="213">
        <f>IFERROR(HP10/HP$7,"")</f>
        <v>0.22137154530833672</v>
      </c>
      <c r="HQ11" s="214">
        <f>(HO11-HP11)*10000</f>
        <v>52.772554756359277</v>
      </c>
      <c r="HS11" s="215">
        <f>IFERROR(HS10/HS$7,"")</f>
        <v>0.22724394262528583</v>
      </c>
      <c r="HT11" s="213">
        <f>IFERROR(HT10/HT$7,"")</f>
        <v>0.21776171648932349</v>
      </c>
      <c r="HU11" s="214">
        <f>(HS11-HT11)*10000</f>
        <v>94.822261359623354</v>
      </c>
      <c r="HV11" s="215">
        <f>IFERROR(HV10/HV$7,"")</f>
        <v>0.23108745842819187</v>
      </c>
      <c r="HW11" s="213">
        <f>IFERROR(HW10/HW$7,"")</f>
        <v>0.22609210571266974</v>
      </c>
      <c r="HX11" s="214">
        <f>(HV11-HW11)*10000</f>
        <v>49.953527155221224</v>
      </c>
      <c r="HY11" s="215">
        <f>IFERROR(HY10/HY$7,"")</f>
        <v>0.2291821963479676</v>
      </c>
      <c r="HZ11" s="213">
        <f>IFERROR(HZ10/HZ$7,"")</f>
        <v>0.21143268508418556</v>
      </c>
      <c r="IA11" s="214">
        <f>(HY11-HZ11)*10000</f>
        <v>177.49511263782048</v>
      </c>
      <c r="IB11" s="215">
        <f>IFERROR(IB10/IB$7,"")</f>
        <v>0.23808580335244381</v>
      </c>
      <c r="IC11" s="213">
        <f>IFERROR(IC10/IC$7,"")</f>
        <v>0.2359489929289878</v>
      </c>
      <c r="ID11" s="214">
        <f>(IB11-IC11)*10000</f>
        <v>21.368104234560093</v>
      </c>
      <c r="IE11" s="215">
        <f>IFERROR(IE10/IE$7,"")</f>
        <v>0.2291821963479676</v>
      </c>
      <c r="IF11" s="213">
        <f>IFERROR(IF10/IF$7,"")</f>
        <v>0.22188897088526752</v>
      </c>
      <c r="IG11" s="214">
        <f>(IE11-IF11)*10000</f>
        <v>72.932254627000873</v>
      </c>
      <c r="IH11" s="215">
        <f>IFERROR(IH10/IH$7,"")</f>
        <v>0.22206772600539137</v>
      </c>
      <c r="II11" s="213">
        <f>IFERROR(II10/II$7,"")</f>
        <v>0.21542394939619913</v>
      </c>
      <c r="IJ11" s="214">
        <f>(IH11-II11)*10000</f>
        <v>66.437766091922427</v>
      </c>
      <c r="IK11" s="215">
        <f>IFERROR(IK10/IK$7,"")</f>
        <v>0.22664880078397265</v>
      </c>
      <c r="IL11" s="213">
        <f>IFERROR(IL10/IL$7,"")</f>
        <v>0.22137154530833672</v>
      </c>
      <c r="IM11" s="214">
        <f>(IK11-IL11)*10000</f>
        <v>52.772554756359277</v>
      </c>
    </row>
    <row r="12" spans="1:247" outlineLevel="1">
      <c r="A12" s="42" t="s">
        <v>10</v>
      </c>
      <c r="B12" s="42"/>
      <c r="C12" s="53" t="s">
        <v>10</v>
      </c>
      <c r="D12" s="43" t="s">
        <v>11</v>
      </c>
      <c r="E12" s="43" t="s">
        <v>683</v>
      </c>
      <c r="F12" s="207"/>
      <c r="G12" s="44">
        <v>-507867</v>
      </c>
      <c r="H12" s="44">
        <v>-464806</v>
      </c>
      <c r="I12" s="206">
        <f>IF(AND(G12&lt;0,H12&lt;0),((G12-H12)/H12),((G12-H12)/ABS(H12)))</f>
        <v>9.2642952113354812E-2</v>
      </c>
      <c r="J12" s="44">
        <v>-486863</v>
      </c>
      <c r="K12" s="44">
        <v>-430520</v>
      </c>
      <c r="L12" s="206">
        <f>IF(AND(J12&lt;0,K12&lt;0),((J12-K12)/K12),((J12-K12)/ABS(K12)))</f>
        <v>0.13087196878193813</v>
      </c>
      <c r="M12" s="44">
        <v>-507999</v>
      </c>
      <c r="N12" s="44">
        <v>-438775</v>
      </c>
      <c r="O12" s="206">
        <f>IF(AND(M12&lt;0,N12&lt;0),((M12-N12)/N12),((M12-N12)/ABS(N12)))</f>
        <v>0.15776650903082445</v>
      </c>
      <c r="P12" s="44">
        <v>-532548</v>
      </c>
      <c r="Q12" s="44">
        <v>-463512</v>
      </c>
      <c r="R12" s="206">
        <f>IF(AND(P12&lt;0,Q12&lt;0),((P12-Q12)/Q12),((P12-Q12)/ABS(Q12)))</f>
        <v>0.14894112773779319</v>
      </c>
      <c r="S12" s="44">
        <v>-994730</v>
      </c>
      <c r="T12" s="44">
        <v>-893993</v>
      </c>
      <c r="U12" s="206">
        <f>IF(AND(S12&lt;0,T12&lt;0),((S12-T12)/T12),((S12-T12)/ABS(T12)))</f>
        <v>0.11268209035193788</v>
      </c>
      <c r="V12" s="44">
        <v>-1502729</v>
      </c>
      <c r="W12" s="44">
        <v>-1332795</v>
      </c>
      <c r="X12" s="206">
        <f>IF(AND(V12&lt;0,W12&lt;0),((V12-W12)/W12),((V12-W12)/ABS(W12)))</f>
        <v>0.12750197892399057</v>
      </c>
      <c r="Y12" s="44">
        <v>-2035277</v>
      </c>
      <c r="Z12" s="44">
        <v>-1801056</v>
      </c>
      <c r="AA12" s="206">
        <f>IF(AND(Y12&lt;0,Z12&lt;0),((Y12-Z12)/Z12),((Y12-Z12)/ABS(Z12)))</f>
        <v>0.13004648384059131</v>
      </c>
      <c r="AB12" s="207"/>
      <c r="AC12" s="44">
        <v>-529875</v>
      </c>
      <c r="AD12" s="44">
        <f t="shared" si="1"/>
        <v>-507867</v>
      </c>
      <c r="AE12" s="206">
        <f>IF(AND(AC12&lt;0,AD12&lt;0),((AC12-AD12)/AD12),((AC12-AD12)/ABS(AD12)))</f>
        <v>4.3334180011695977E-2</v>
      </c>
      <c r="AF12" s="44">
        <v>-520161</v>
      </c>
      <c r="AG12" s="44">
        <f t="shared" si="2"/>
        <v>-486863</v>
      </c>
      <c r="AH12" s="206">
        <f>IF(AND(AF12&lt;0,AG12&lt;0),((AF12-AG12)/AG12),((AF12-AG12)/ABS(AG12)))</f>
        <v>6.8392956540135524E-2</v>
      </c>
      <c r="AI12" s="44">
        <v>-521174</v>
      </c>
      <c r="AJ12" s="44">
        <f t="shared" si="3"/>
        <v>-507999</v>
      </c>
      <c r="AK12" s="206">
        <f>IF(AND(AI12&lt;0,AJ12&lt;0),((AI12-AJ12)/AJ12),((AI12-AJ12)/ABS(AJ12)))</f>
        <v>2.5935090423406346E-2</v>
      </c>
      <c r="AL12" s="44">
        <v>-533723</v>
      </c>
      <c r="AM12" s="44">
        <f t="shared" si="4"/>
        <v>-532548</v>
      </c>
      <c r="AN12" s="206">
        <f>IF(AND(AL12&lt;0,AM12&lt;0),((AL12-AM12)/AM12),((AL12-AM12)/ABS(AM12)))</f>
        <v>2.2063738855464671E-3</v>
      </c>
      <c r="AO12" s="44">
        <v>-1050036</v>
      </c>
      <c r="AP12" s="44">
        <f t="shared" si="5"/>
        <v>-994730</v>
      </c>
      <c r="AQ12" s="206">
        <f>IF(AND(AO12&lt;0,AP12&lt;0),((AO12-AP12)/AP12),((AO12-AP12)/ABS(AP12)))</f>
        <v>5.5599006765655004E-2</v>
      </c>
      <c r="AR12" s="44">
        <v>-1571210</v>
      </c>
      <c r="AS12" s="44">
        <f t="shared" si="6"/>
        <v>-1502729</v>
      </c>
      <c r="AT12" s="206">
        <f>IF(AND(AR12&lt;0,AS12&lt;0),((AR12-AS12)/AS12),((AR12-AS12)/ABS(AS12)))</f>
        <v>4.557109099511622E-2</v>
      </c>
      <c r="AU12" s="44">
        <v>-2104933</v>
      </c>
      <c r="AV12" s="44">
        <f t="shared" si="7"/>
        <v>-2035277</v>
      </c>
      <c r="AW12" s="206">
        <f>IF(AND(AU12&lt;0,AV12&lt;0),((AU12-AV12)/AV12),((AU12-AV12)/ABS(AV12)))</f>
        <v>3.4224334083272204E-2</v>
      </c>
      <c r="AX12" s="207"/>
      <c r="AY12" s="44">
        <f t="shared" si="8"/>
        <v>-491811</v>
      </c>
      <c r="AZ12" s="44">
        <f t="shared" si="9"/>
        <v>-529875</v>
      </c>
      <c r="BA12" s="206">
        <f>IF(AND(AY12&lt;0,AZ12&lt;0),((AY12-AZ12)/AZ12),((AY12-AZ12)/ABS(AZ12)))</f>
        <v>-7.1835810332625621E-2</v>
      </c>
      <c r="BB12" s="44">
        <f t="shared" si="10"/>
        <v>-360791</v>
      </c>
      <c r="BC12" s="44">
        <f t="shared" si="11"/>
        <v>-520161</v>
      </c>
      <c r="BD12" s="206">
        <f>IF(AND(BB12&lt;0,BC12&lt;0),((BB12-BC12)/BC12),((BB12-BC12)/ABS(BC12)))</f>
        <v>-0.30638590744019639</v>
      </c>
      <c r="BE12" s="44">
        <f t="shared" si="12"/>
        <v>-439567</v>
      </c>
      <c r="BF12" s="44">
        <f t="shared" si="13"/>
        <v>-521174</v>
      </c>
      <c r="BG12" s="206">
        <f>IF(AND(BE12&lt;0,BF12&lt;0),((BE12-BF12)/BF12),((BE12-BF12)/ABS(BF12)))</f>
        <v>-0.15658302217685457</v>
      </c>
      <c r="BH12" s="44">
        <f t="shared" si="14"/>
        <v>-454405</v>
      </c>
      <c r="BI12" s="44">
        <f t="shared" si="15"/>
        <v>-533723</v>
      </c>
      <c r="BJ12" s="206">
        <f>IF(AND(BH12&lt;0,BI12&lt;0),((BH12-BI12)/BI12),((BH12-BI12)/ABS(BI12)))</f>
        <v>-0.14861266986807764</v>
      </c>
      <c r="BK12" s="44">
        <f t="shared" si="16"/>
        <v>-852602</v>
      </c>
      <c r="BL12" s="44">
        <f t="shared" si="17"/>
        <v>-1050036</v>
      </c>
      <c r="BM12" s="206">
        <f>IF(AND(BK12&lt;0,BL12&lt;0),((BK12-BL12)/BL12),((BK12-BL12)/ABS(BL12)))</f>
        <v>-0.18802593434891757</v>
      </c>
      <c r="BN12" s="44">
        <f t="shared" si="18"/>
        <v>-1292169</v>
      </c>
      <c r="BO12" s="44">
        <f t="shared" si="19"/>
        <v>-1571210</v>
      </c>
      <c r="BP12" s="206">
        <f>IF(AND(BN12&lt;0,BO12&lt;0),((BN12-BO12)/BO12),((BN12-BO12)/ABS(BO12)))</f>
        <v>-0.1775962474780583</v>
      </c>
      <c r="BQ12" s="44">
        <f t="shared" si="20"/>
        <v>-1746574</v>
      </c>
      <c r="BR12" s="44">
        <f t="shared" si="0"/>
        <v>-2104933</v>
      </c>
      <c r="BS12" s="206">
        <f>IF(AND(BQ12&lt;0,BR12&lt;0),((BQ12-BR12)/BR12),((BQ12-BR12)/ABS(BR12)))</f>
        <v>-0.17024722402090708</v>
      </c>
      <c r="BT12" s="207"/>
      <c r="BU12" s="48">
        <f t="shared" si="21"/>
        <v>-500727</v>
      </c>
      <c r="BV12" s="44">
        <v>-491811</v>
      </c>
      <c r="BW12" s="206">
        <f>IF(AND(BU12&lt;0,BV12&lt;0),((BU12-BV12)/BV12),((BU12-BV12)/ABS(BV12)))</f>
        <v>1.8128915376028596E-2</v>
      </c>
      <c r="BX12" s="48">
        <f t="shared" si="22"/>
        <v>-373508</v>
      </c>
      <c r="BY12" s="44">
        <v>-360791</v>
      </c>
      <c r="BZ12" s="206">
        <f>IF(AND(BX12&lt;0,BY12&lt;0),((BX12-BY12)/BY12),((BX12-BY12)/ABS(BY12)))</f>
        <v>3.524755329262648E-2</v>
      </c>
      <c r="CA12" s="48">
        <f t="shared" si="23"/>
        <v>-457312</v>
      </c>
      <c r="CB12" s="44">
        <v>-439567</v>
      </c>
      <c r="CC12" s="206">
        <f>IF(AND(CA12&lt;0,CB12&lt;0),((CA12-CB12)/CB12),((CA12-CB12)/ABS(CB12)))</f>
        <v>4.036927248860811E-2</v>
      </c>
      <c r="CD12" s="48">
        <f t="shared" si="24"/>
        <v>-474885</v>
      </c>
      <c r="CE12" s="44">
        <v>-454405</v>
      </c>
      <c r="CF12" s="206">
        <f>IF(AND(CD12&lt;0,CE12&lt;0),((CD12-CE12)/CE12),((CD12-CE12)/ABS(CE12)))</f>
        <v>4.5069926607321661E-2</v>
      </c>
      <c r="CG12" s="48">
        <f t="shared" si="25"/>
        <v>-874235</v>
      </c>
      <c r="CH12" s="44">
        <v>-852602</v>
      </c>
      <c r="CI12" s="206">
        <f>IF(AND(CG12&lt;0,CH12&lt;0),((CG12-CH12)/CH12),((CG12-CH12)/ABS(CH12)))</f>
        <v>2.5372917257993764E-2</v>
      </c>
      <c r="CJ12" s="48">
        <f t="shared" si="26"/>
        <v>-1331547</v>
      </c>
      <c r="CK12" s="44">
        <v>-1292169</v>
      </c>
      <c r="CL12" s="206">
        <f>IF(AND(CJ12&lt;0,CK12&lt;0),((CJ12-CK12)/CK12),((CJ12-CK12)/ABS(CK12)))</f>
        <v>3.0474341978487335E-2</v>
      </c>
      <c r="CM12" s="48">
        <f t="shared" si="27"/>
        <v>-1806432</v>
      </c>
      <c r="CN12" s="44">
        <v>-1746574</v>
      </c>
      <c r="CO12" s="206">
        <f>IF(AND(CM12&lt;0,CN12&lt;0),((CM12-CN12)/CN12),((CM12-CN12)/ABS(CN12)))</f>
        <v>3.4271665557829213E-2</v>
      </c>
      <c r="CP12" s="207"/>
      <c r="CQ12" s="48">
        <v>-509284</v>
      </c>
      <c r="CR12" s="44">
        <v>-500727</v>
      </c>
      <c r="CS12" s="206">
        <f>IF(AND(CQ12&lt;0,CR12&lt;0),((CQ12-CR12)/CR12),((CQ12-CR12)/ABS(CR12)))</f>
        <v>1.7089152372450456E-2</v>
      </c>
      <c r="CT12" s="48">
        <v>-412141</v>
      </c>
      <c r="CU12" s="44">
        <v>-373508</v>
      </c>
      <c r="CV12" s="206">
        <f>IF(AND(CT12&lt;0,CU12&lt;0),((CT12-CU12)/CU12),((CT12-CU12)/ABS(CU12)))</f>
        <v>0.1034328581984857</v>
      </c>
      <c r="CW12" s="48">
        <v>-449421</v>
      </c>
      <c r="CX12" s="44">
        <v>-457312</v>
      </c>
      <c r="CY12" s="206">
        <f>IF(AND(CW12&lt;0,CX12&lt;0),((CW12-CX12)/CX12),((CW12-CX12)/ABS(CX12)))</f>
        <v>-1.7255178084108879E-2</v>
      </c>
      <c r="CZ12" s="48">
        <v>-479997</v>
      </c>
      <c r="DA12" s="44">
        <v>-474885</v>
      </c>
      <c r="DB12" s="206">
        <f>IF(AND(CZ12&lt;0,DA12&lt;0),((CZ12-DA12)/DA12),((CZ12-DA12)/ABS(DA12)))</f>
        <v>1.076471145645788E-2</v>
      </c>
      <c r="DC12" s="48">
        <v>-921425</v>
      </c>
      <c r="DD12" s="44">
        <v>-874235</v>
      </c>
      <c r="DE12" s="206">
        <f>IF(AND(DC12&lt;0,DD12&lt;0),((DC12-DD12)/DD12),((DC12-DD12)/ABS(DD12)))</f>
        <v>5.3978621308915793E-2</v>
      </c>
      <c r="DF12" s="48">
        <v>-1370846</v>
      </c>
      <c r="DG12" s="44">
        <v>-1331547</v>
      </c>
      <c r="DH12" s="206">
        <f>IF(AND(DF12&lt;0,DG12&lt;0),((DF12-DG12)/DG12),((DF12-DG12)/ABS(DG12)))</f>
        <v>2.9513791101628408E-2</v>
      </c>
      <c r="DI12" s="48">
        <v>-1850843</v>
      </c>
      <c r="DJ12" s="44">
        <v>-1806432</v>
      </c>
      <c r="DK12" s="206">
        <f>IF(AND(DI12&lt;0,DJ12&lt;0),((DI12-DJ12)/DJ12),((DI12-DJ12)/ABS(DJ12)))</f>
        <v>2.4584927636357196E-2</v>
      </c>
      <c r="DL12" s="207"/>
      <c r="DM12" s="48">
        <v>-499300</v>
      </c>
      <c r="DN12" s="44">
        <v>-509284</v>
      </c>
      <c r="DO12" s="206">
        <f>IF(AND(DM12&lt;0,DN12&lt;0),((DM12-DN12)/DN12),((DM12-DN12)/ABS(DN12)))</f>
        <v>-1.9603993056919126E-2</v>
      </c>
      <c r="DP12" s="48">
        <v>-434032</v>
      </c>
      <c r="DQ12" s="44">
        <v>-412141</v>
      </c>
      <c r="DR12" s="206">
        <f>IF(AND(DP12&lt;0,DQ12&lt;0),((DP12-DQ12)/DQ12),((DP12-DQ12)/ABS(DQ12)))</f>
        <v>5.3115317330719343E-2</v>
      </c>
      <c r="DS12" s="48">
        <v>-474775</v>
      </c>
      <c r="DT12" s="44">
        <v>-449421</v>
      </c>
      <c r="DU12" s="206">
        <f>IF(AND(DS12&lt;0,DT12&lt;0),((DS12-DT12)/DT12),((DS12-DT12)/ABS(DT12)))</f>
        <v>5.6414809276825073E-2</v>
      </c>
      <c r="DV12" s="48">
        <v>-546480</v>
      </c>
      <c r="DW12" s="44">
        <v>-479997</v>
      </c>
      <c r="DX12" s="206">
        <f>IF(AND(DV12&lt;0,DW12&lt;0),((DV12-DW12)/DW12),((DV12-DW12)/ABS(DW12)))</f>
        <v>0.13850711566947294</v>
      </c>
      <c r="DY12" s="48">
        <v>-933332</v>
      </c>
      <c r="DZ12" s="44">
        <v>-921425</v>
      </c>
      <c r="EA12" s="206">
        <f>IF(AND(DY12&lt;0,DZ12&lt;0),((DY12-DZ12)/DZ12),((DY12-DZ12)/ABS(DZ12)))</f>
        <v>1.2922375668122744E-2</v>
      </c>
      <c r="EB12" s="48">
        <v>-1408107</v>
      </c>
      <c r="EC12" s="44">
        <v>-1370846</v>
      </c>
      <c r="ED12" s="206">
        <f>IF(AND(EB12&lt;0,EC12&lt;0),((EB12-EC12)/EC12),((EB12-EC12)/ABS(EC12)))</f>
        <v>2.7181025439764934E-2</v>
      </c>
      <c r="EE12" s="48">
        <v>-1954587</v>
      </c>
      <c r="EF12" s="44">
        <v>-1850843</v>
      </c>
      <c r="EG12" s="206">
        <f>IF(AND(EE12&lt;0,EF12&lt;0),((EE12-EF12)/EF12),((EE12-EF12)/ABS(EF12)))</f>
        <v>5.6052296169907444E-2</v>
      </c>
      <c r="EH12" s="207"/>
      <c r="EI12" s="48">
        <v>-564531</v>
      </c>
      <c r="EJ12" s="44">
        <v>-499300</v>
      </c>
      <c r="EK12" s="206">
        <f>IF(AND(EI12&lt;0,EJ12&lt;0),((EI12-EJ12)/EJ12),((EI12-EJ12)/ABS(EJ12)))</f>
        <v>0.13064490286400962</v>
      </c>
      <c r="EL12" s="48">
        <v>-522872</v>
      </c>
      <c r="EM12" s="44">
        <v>-434032</v>
      </c>
      <c r="EN12" s="206">
        <f>IF(AND(EL12&lt;0,EM12&lt;0),((EL12-EM12)/EM12),((EL12-EM12)/ABS(EM12)))</f>
        <v>0.2046853688207321</v>
      </c>
      <c r="EO12" s="48">
        <v>-553880</v>
      </c>
      <c r="EP12" s="44">
        <v>-474775</v>
      </c>
      <c r="EQ12" s="206">
        <f>IF(AND(EO12&lt;0,EP12&lt;0),((EO12-EP12)/EP12),((EO12-EP12)/ABS(EP12)))</f>
        <v>0.16661576536254016</v>
      </c>
      <c r="ER12" s="48">
        <v>-604854</v>
      </c>
      <c r="ES12" s="44">
        <v>-546480</v>
      </c>
      <c r="ET12" s="206">
        <f>IF(AND(ER12&lt;0,ES12&lt;0),((ER12-ES12)/ES12),((ER12-ES12)/ABS(ES12)))</f>
        <v>0.10681818181818181</v>
      </c>
      <c r="EU12" s="48">
        <v>-1087403</v>
      </c>
      <c r="EV12" s="44">
        <v>-933332</v>
      </c>
      <c r="EW12" s="206">
        <f>IF(AND(EU12&lt;0,EV12&lt;0),((EU12-EV12)/EV12),((EU12-EV12)/ABS(EV12)))</f>
        <v>0.1650763072518675</v>
      </c>
      <c r="EX12" s="48">
        <v>-1641283</v>
      </c>
      <c r="EY12" s="44">
        <v>-1408107</v>
      </c>
      <c r="EZ12" s="206">
        <f>IF(AND(EX12&lt;0,EY12&lt;0),((EX12-EY12)/EY12),((EX12-EY12)/ABS(EY12)))</f>
        <v>0.16559537023819923</v>
      </c>
      <c r="FA12" s="48">
        <v>-2246137</v>
      </c>
      <c r="FB12" s="44">
        <v>-1954587</v>
      </c>
      <c r="FC12" s="206">
        <f>IF(AND(FA12&lt;0,FB12&lt;0),((FA12-FB12)/FB12),((FA12-FB12)/ABS(FB12)))</f>
        <v>0.14916194572050259</v>
      </c>
      <c r="FD12" s="207"/>
      <c r="FE12" s="48">
        <v>-653136</v>
      </c>
      <c r="FF12" s="44">
        <v>-564531</v>
      </c>
      <c r="FG12" s="206">
        <f>IF(AND(FE12&lt;0,FF12&lt;0),((FE12-FF12)/FF12),((FE12-FF12)/ABS(FF12)))</f>
        <v>0.15695329397322733</v>
      </c>
      <c r="FH12" s="48">
        <v>-593163</v>
      </c>
      <c r="FI12" s="44">
        <v>-522872</v>
      </c>
      <c r="FJ12" s="206">
        <f>IF(AND(FH12&lt;0,FI12&lt;0),((FH12-FI12)/FI12),((FH12-FI12)/ABS(FI12)))</f>
        <v>0.13443251885738766</v>
      </c>
      <c r="FK12" s="48">
        <v>-620567</v>
      </c>
      <c r="FL12" s="44">
        <v>-553880</v>
      </c>
      <c r="FM12" s="206">
        <f>IF(AND(FK12&lt;0,FL12&lt;0),((FK12-FL12)/FL12),((FK12-FL12)/ABS(FL12)))</f>
        <v>0.12039972557232613</v>
      </c>
      <c r="FN12" s="48">
        <v>-652140</v>
      </c>
      <c r="FO12" s="44">
        <v>-604854</v>
      </c>
      <c r="FP12" s="206">
        <f>IF(AND(FN12&lt;0,FO12&lt;0),((FN12-FO12)/FO12),((FN12-FO12)/ABS(FO12)))</f>
        <v>7.8177543671695979E-2</v>
      </c>
      <c r="FQ12" s="48">
        <v>-1246299</v>
      </c>
      <c r="FR12" s="44">
        <v>-1087403</v>
      </c>
      <c r="FS12" s="206">
        <f>IF(AND(FQ12&lt;0,FR12&lt;0),((FQ12-FR12)/FR12),((FQ12-FR12)/ABS(FR12)))</f>
        <v>0.14612429798336035</v>
      </c>
      <c r="FT12" s="48">
        <v>-1866866</v>
      </c>
      <c r="FU12" s="44">
        <v>-1641283</v>
      </c>
      <c r="FV12" s="206">
        <f>IF(AND(FT12&lt;0,FU12&lt;0),((FT12-FU12)/FU12),((FT12-FU12)/ABS(FU12)))</f>
        <v>0.13744308568357802</v>
      </c>
      <c r="FW12" s="48">
        <v>-2519006</v>
      </c>
      <c r="FX12" s="44">
        <v>-2246137</v>
      </c>
      <c r="FY12" s="206">
        <f>IF(AND(FW12&lt;0,FX12&lt;0),((FW12-FX12)/FX12),((FW12-FX12)/ABS(FX12)))</f>
        <v>0.12148368510024099</v>
      </c>
      <c r="GA12" s="48">
        <v>-691238</v>
      </c>
      <c r="GB12" s="44">
        <v>-653136</v>
      </c>
      <c r="GC12" s="206">
        <f>IF(AND(GA12&lt;0,GB12&lt;0),((GA12-GB12)/GB12),((GA12-GB12)/ABS(GB12)))</f>
        <v>5.8337007912594011E-2</v>
      </c>
      <c r="GD12" s="48">
        <v>-609372</v>
      </c>
      <c r="GE12" s="44">
        <v>-593163</v>
      </c>
      <c r="GF12" s="206">
        <f>IF(AND(GD12&lt;0,GE12&lt;0),((GD12-GE12)/GE12),((GD12-GE12)/ABS(GE12)))</f>
        <v>2.7326384147359158E-2</v>
      </c>
      <c r="GG12" s="48">
        <v>-604282</v>
      </c>
      <c r="GH12" s="44">
        <v>-620567</v>
      </c>
      <c r="GI12" s="206">
        <f>IF(AND(GG12&lt;0,GH12&lt;0),((GG12-GH12)/GH12),((GG12-GH12)/ABS(GH12)))</f>
        <v>-2.6242130180947423E-2</v>
      </c>
      <c r="GJ12" s="48">
        <v>-604963</v>
      </c>
      <c r="GK12" s="44">
        <v>-652140</v>
      </c>
      <c r="GL12" s="206">
        <f>IF(AND(GJ12&lt;0,GK12&lt;0),((GJ12-GK12)/GK12),((GJ12-GK12)/ABS(GK12)))</f>
        <v>-7.2341828441745637E-2</v>
      </c>
      <c r="GM12" s="48">
        <v>-1300610</v>
      </c>
      <c r="GN12" s="44">
        <v>-1246299</v>
      </c>
      <c r="GO12" s="206">
        <f>IF(AND(GM12&lt;0,GN12&lt;0),((GM12-GN12)/GN12),((GM12-GN12)/ABS(GN12)))</f>
        <v>4.357782522492596E-2</v>
      </c>
      <c r="GP12" s="48">
        <v>-1904892</v>
      </c>
      <c r="GQ12" s="44">
        <v>-1866866</v>
      </c>
      <c r="GR12" s="206">
        <f>IF(AND(GP12&lt;0,GQ12&lt;0),((GP12-GQ12)/GQ12),((GP12-GQ12)/ABS(GQ12)))</f>
        <v>2.0368896321428534E-2</v>
      </c>
      <c r="GS12" s="48">
        <v>-2509855</v>
      </c>
      <c r="GT12" s="44">
        <v>-2519006</v>
      </c>
      <c r="GU12" s="206">
        <f>IF(AND(GS12&lt;0,GT12&lt;0),((GS12-GT12)/GT12),((GS12-GT12)/ABS(GT12)))</f>
        <v>-3.632782137081055E-3</v>
      </c>
      <c r="GW12" s="48">
        <v>-674865</v>
      </c>
      <c r="GX12" s="44">
        <v>-691238</v>
      </c>
      <c r="GY12" s="206">
        <f>IF(AND(GW12&lt;0,GX12&lt;0),((GW12-GX12)/GX12),((GW12-GX12)/ABS(GX12)))</f>
        <v>-2.368648714335728E-2</v>
      </c>
      <c r="GZ12" s="48">
        <v>-570858</v>
      </c>
      <c r="HA12" s="44">
        <v>-609372</v>
      </c>
      <c r="HB12" s="206">
        <f>IF(AND(GZ12&lt;0,HA12&lt;0),((GZ12-HA12)/HA12),((GZ12-HA12)/ABS(HA12)))</f>
        <v>-6.3202772690573242E-2</v>
      </c>
      <c r="HC12" s="48">
        <v>-589772</v>
      </c>
      <c r="HD12" s="44">
        <v>-604282</v>
      </c>
      <c r="HE12" s="206">
        <f>IF(AND(HC12&lt;0,HD12&lt;0),((HC12-HD12)/HD12),((HC12-HD12)/ABS(HD12)))</f>
        <v>-2.401196792226146E-2</v>
      </c>
      <c r="HF12" s="48">
        <v>-636471</v>
      </c>
      <c r="HG12" s="44">
        <v>-604963</v>
      </c>
      <c r="HH12" s="206">
        <f>IF(AND(HF12&lt;0,HG12&lt;0),((HF12-HG12)/HG12),((HF12-HG12)/ABS(HG12)))</f>
        <v>5.2082524055190149E-2</v>
      </c>
      <c r="HI12" s="48">
        <v>-1245723</v>
      </c>
      <c r="HJ12" s="44">
        <v>-1300610</v>
      </c>
      <c r="HK12" s="206">
        <f>IF(AND(HI12&lt;0,HJ12&lt;0),((HI12-HJ12)/HJ12),((HI12-HJ12)/ABS(HJ12)))</f>
        <v>-4.2200967238449648E-2</v>
      </c>
      <c r="HL12" s="48">
        <v>-1835495</v>
      </c>
      <c r="HM12" s="44">
        <v>-1904892</v>
      </c>
      <c r="HN12" s="206">
        <f>IF(AND(HL12&lt;0,HM12&lt;0),((HL12-HM12)/HM12),((HL12-HM12)/ABS(HM12)))</f>
        <v>-3.6430936767018814E-2</v>
      </c>
      <c r="HO12" s="48">
        <v>-2471966</v>
      </c>
      <c r="HP12" s="44">
        <v>-2509855</v>
      </c>
      <c r="HQ12" s="206">
        <f>IF(AND(HO12&lt;0,HP12&lt;0),((HO12-HP12)/HP12),((HO12-HP12)/ABS(HP12)))</f>
        <v>-1.5096091208456265E-2</v>
      </c>
      <c r="HS12" s="48">
        <v>-706915</v>
      </c>
      <c r="HT12" s="44">
        <v>-674865</v>
      </c>
      <c r="HU12" s="206">
        <f>IF(AND(HS12&lt;0,HT12&lt;0),((HS12-HT12)/HT12),((HS12-HT12)/ABS(HT12)))</f>
        <v>4.7490979677416965E-2</v>
      </c>
      <c r="HV12" s="48">
        <v>-610311</v>
      </c>
      <c r="HW12" s="44">
        <v>-570858</v>
      </c>
      <c r="HX12" s="206">
        <f>IF(AND(HV12&lt;0,HW12&lt;0),((HV12-HW12)/HW12),((HV12-HW12)/ABS(HW12)))</f>
        <v>6.9111758090453321E-2</v>
      </c>
      <c r="HY12" s="48">
        <v>1317226</v>
      </c>
      <c r="HZ12" s="44">
        <v>-604282</v>
      </c>
      <c r="IA12" s="206">
        <f>IF(AND(HY12&lt;0,HZ12&lt;0),((HY12-HZ12)/HZ12),((HY12-HZ12)/ABS(HZ12)))</f>
        <v>3.1798200178062559</v>
      </c>
      <c r="IB12" s="48">
        <v>-636471</v>
      </c>
      <c r="IC12" s="44">
        <v>-604963</v>
      </c>
      <c r="ID12" s="206">
        <f>IF(AND(IB12&lt;0,IC12&lt;0),((IB12-IC12)/IC12),((IB12-IC12)/ABS(IC12)))</f>
        <v>5.2082524055190149E-2</v>
      </c>
      <c r="IE12" s="48">
        <v>-1317226</v>
      </c>
      <c r="IF12" s="44">
        <v>-1245723</v>
      </c>
      <c r="IG12" s="206">
        <f>IF(AND(IE12&lt;0,IF12&lt;0),((IE12-IF12)/IF12),((IE12-IF12)/ABS(IF12)))</f>
        <v>5.7398795719433612E-2</v>
      </c>
      <c r="IH12" s="48">
        <v>-1835495</v>
      </c>
      <c r="II12" s="44">
        <v>-1904892</v>
      </c>
      <c r="IJ12" s="206">
        <f>IF(AND(IH12&lt;0,II12&lt;0),((IH12-II12)/II12),((IH12-II12)/ABS(II12)))</f>
        <v>-3.6430936767018814E-2</v>
      </c>
      <c r="IK12" s="48">
        <v>-2471966</v>
      </c>
      <c r="IL12" s="44">
        <v>-2509855</v>
      </c>
      <c r="IM12" s="206">
        <f>IF(AND(IK12&lt;0,IL12&lt;0),((IK12-IL12)/IL12),((IK12-IL12)/ABS(IL12)))</f>
        <v>-1.5096091208456265E-2</v>
      </c>
    </row>
    <row r="13" spans="1:247" outlineLevel="1">
      <c r="A13" s="42" t="s">
        <v>153</v>
      </c>
      <c r="B13" s="42"/>
      <c r="C13" s="53" t="s">
        <v>197</v>
      </c>
      <c r="D13" s="43" t="s">
        <v>95</v>
      </c>
      <c r="E13" s="43" t="s">
        <v>684</v>
      </c>
      <c r="F13" s="207"/>
      <c r="G13" s="44">
        <v>-59744</v>
      </c>
      <c r="H13" s="44">
        <v>-51235</v>
      </c>
      <c r="I13" s="206">
        <f t="shared" ref="I13" si="119">IF(AND(G13&lt;0,H13&lt;0),((G13-H13)/H13),((G13-H13)/ABS(H13)))</f>
        <v>0.16607787645164437</v>
      </c>
      <c r="J13" s="44">
        <v>-63781</v>
      </c>
      <c r="K13" s="44">
        <v>-51487</v>
      </c>
      <c r="L13" s="206">
        <f t="shared" ref="L13" si="120">IF(AND(J13&lt;0,K13&lt;0),((J13-K13)/K13),((J13-K13)/ABS(K13)))</f>
        <v>0.23877872084215432</v>
      </c>
      <c r="M13" s="44">
        <v>-57392</v>
      </c>
      <c r="N13" s="44">
        <v>-51962</v>
      </c>
      <c r="O13" s="206">
        <f t="shared" ref="O13" si="121">IF(AND(M13&lt;0,N13&lt;0),((M13-N13)/N13),((M13-N13)/ABS(N13)))</f>
        <v>0.10449944189984989</v>
      </c>
      <c r="P13" s="44">
        <v>-58004</v>
      </c>
      <c r="Q13" s="44">
        <v>-56559</v>
      </c>
      <c r="R13" s="206">
        <f t="shared" ref="R13" si="122">IF(AND(P13&lt;0,Q13&lt;0),((P13-Q13)/Q13),((P13-Q13)/ABS(Q13)))</f>
        <v>2.5548542230237451E-2</v>
      </c>
      <c r="S13" s="44">
        <v>-123525</v>
      </c>
      <c r="T13" s="44">
        <v>-102722</v>
      </c>
      <c r="U13" s="206">
        <f t="shared" ref="U13" si="123">IF(AND(S13&lt;0,T13&lt;0),((S13-T13)/T13),((S13-T13)/ABS(T13)))</f>
        <v>0.20251747434824088</v>
      </c>
      <c r="V13" s="44">
        <v>-180917</v>
      </c>
      <c r="W13" s="44">
        <v>-154686</v>
      </c>
      <c r="X13" s="206">
        <f t="shared" ref="X13" si="124">IF(AND(V13&lt;0,W13&lt;0),((V13-W13)/W13),((V13-W13)/ABS(W13)))</f>
        <v>0.1695757857853975</v>
      </c>
      <c r="Y13" s="44">
        <v>-238921</v>
      </c>
      <c r="Z13" s="44">
        <v>-211244</v>
      </c>
      <c r="AA13" s="206">
        <f t="shared" ref="AA13" si="125">IF(AND(Y13&lt;0,Z13&lt;0),((Y13-Z13)/Z13),((Y13-Z13)/ABS(Z13)))</f>
        <v>0.13101910586809568</v>
      </c>
      <c r="AB13" s="207"/>
      <c r="AC13" s="44">
        <v>-61249</v>
      </c>
      <c r="AD13" s="44">
        <f t="shared" si="1"/>
        <v>-59744</v>
      </c>
      <c r="AE13" s="206">
        <f t="shared" ref="AE13" si="126">IF(AND(AC13&lt;0,AD13&lt;0),((AC13-AD13)/AD13),((AC13-AD13)/ABS(AD13)))</f>
        <v>2.5190814140332085E-2</v>
      </c>
      <c r="AF13" s="44">
        <v>-61021</v>
      </c>
      <c r="AG13" s="44">
        <f t="shared" si="2"/>
        <v>-63781</v>
      </c>
      <c r="AH13" s="206">
        <f t="shared" ref="AH13" si="127">IF(AND(AF13&lt;0,AG13&lt;0),((AF13-AG13)/AG13),((AF13-AG13)/ABS(AG13)))</f>
        <v>-4.3273075053699379E-2</v>
      </c>
      <c r="AI13" s="44">
        <v>-61971</v>
      </c>
      <c r="AJ13" s="44">
        <f t="shared" si="3"/>
        <v>-57392</v>
      </c>
      <c r="AK13" s="206">
        <f t="shared" ref="AK13" si="128">IF(AND(AI13&lt;0,AJ13&lt;0),((AI13-AJ13)/AJ13),((AI13-AJ13)/ABS(AJ13)))</f>
        <v>7.9784638974073036E-2</v>
      </c>
      <c r="AL13" s="44">
        <v>-68619</v>
      </c>
      <c r="AM13" s="44">
        <f t="shared" si="4"/>
        <v>-58004</v>
      </c>
      <c r="AN13" s="206">
        <f t="shared" ref="AN13" si="129">IF(AND(AL13&lt;0,AM13&lt;0),((AL13-AM13)/AM13),((AL13-AM13)/ABS(AM13)))</f>
        <v>0.1830046203710089</v>
      </c>
      <c r="AO13" s="44">
        <v>-122270</v>
      </c>
      <c r="AP13" s="44">
        <f t="shared" si="5"/>
        <v>-123525</v>
      </c>
      <c r="AQ13" s="206">
        <f t="shared" ref="AQ13" si="130">IF(AND(AO13&lt;0,AP13&lt;0),((AO13-AP13)/AP13),((AO13-AP13)/ABS(AP13)))</f>
        <v>-1.0159886662618902E-2</v>
      </c>
      <c r="AR13" s="44">
        <v>-184241</v>
      </c>
      <c r="AS13" s="44">
        <f t="shared" si="6"/>
        <v>-180917</v>
      </c>
      <c r="AT13" s="206">
        <f t="shared" ref="AT13" si="131">IF(AND(AR13&lt;0,AS13&lt;0),((AR13-AS13)/AS13),((AR13-AS13)/ABS(AS13)))</f>
        <v>1.8373066102135235E-2</v>
      </c>
      <c r="AU13" s="44">
        <v>-252860</v>
      </c>
      <c r="AV13" s="44">
        <f t="shared" si="7"/>
        <v>-238921</v>
      </c>
      <c r="AW13" s="206">
        <f t="shared" ref="AW13" si="132">IF(AND(AU13&lt;0,AV13&lt;0),((AU13-AV13)/AV13),((AU13-AV13)/ABS(AV13)))</f>
        <v>5.8341460147915004E-2</v>
      </c>
      <c r="AX13" s="207"/>
      <c r="AY13" s="44">
        <f t="shared" si="8"/>
        <v>-94017</v>
      </c>
      <c r="AZ13" s="44">
        <f t="shared" si="9"/>
        <v>-61249</v>
      </c>
      <c r="BA13" s="206">
        <f t="shared" ref="BA13" si="133">IF(AND(AY13&lt;0,AZ13&lt;0),((AY13-AZ13)/AZ13),((AY13-AZ13)/ABS(AZ13)))</f>
        <v>0.53499648973860803</v>
      </c>
      <c r="BB13" s="44">
        <f t="shared" si="10"/>
        <v>-92757</v>
      </c>
      <c r="BC13" s="44">
        <f t="shared" si="11"/>
        <v>-61021</v>
      </c>
      <c r="BD13" s="206">
        <f t="shared" ref="BD13" si="134">IF(AND(BB13&lt;0,BC13&lt;0),((BB13-BC13)/BC13),((BB13-BC13)/ABS(BC13)))</f>
        <v>0.52008325002867861</v>
      </c>
      <c r="BE13" s="44">
        <f t="shared" si="12"/>
        <v>-94869</v>
      </c>
      <c r="BF13" s="44">
        <f t="shared" si="13"/>
        <v>-61971</v>
      </c>
      <c r="BG13" s="206">
        <f t="shared" ref="BG13" si="135">IF(AND(BE13&lt;0,BF13&lt;0),((BE13-BF13)/BF13),((BE13-BF13)/ABS(BF13)))</f>
        <v>0.53086120927530622</v>
      </c>
      <c r="BH13" s="44">
        <f t="shared" si="14"/>
        <v>-98960</v>
      </c>
      <c r="BI13" s="44">
        <f t="shared" si="15"/>
        <v>-68619</v>
      </c>
      <c r="BJ13" s="206">
        <f t="shared" ref="BJ13" si="136">IF(AND(BH13&lt;0,BI13&lt;0),((BH13-BI13)/BI13),((BH13-BI13)/ABS(BI13)))</f>
        <v>0.44216616389046765</v>
      </c>
      <c r="BK13" s="44">
        <f t="shared" si="16"/>
        <v>-186774</v>
      </c>
      <c r="BL13" s="44">
        <f t="shared" si="17"/>
        <v>-122270</v>
      </c>
      <c r="BM13" s="206">
        <f t="shared" ref="BM13" si="137">IF(AND(BK13&lt;0,BL13&lt;0),((BK13-BL13)/BL13),((BK13-BL13)/ABS(BL13)))</f>
        <v>0.5275537744336305</v>
      </c>
      <c r="BN13" s="44">
        <f t="shared" si="18"/>
        <v>-281643</v>
      </c>
      <c r="BO13" s="44">
        <f t="shared" si="19"/>
        <v>-184241</v>
      </c>
      <c r="BP13" s="206">
        <f t="shared" ref="BP13" si="138">IF(AND(BN13&lt;0,BO13&lt;0),((BN13-BO13)/BO13),((BN13-BO13)/ABS(BO13)))</f>
        <v>0.52866625778192688</v>
      </c>
      <c r="BQ13" s="44">
        <f t="shared" si="20"/>
        <v>-380603</v>
      </c>
      <c r="BR13" s="44">
        <f t="shared" si="0"/>
        <v>-252860</v>
      </c>
      <c r="BS13" s="206">
        <f t="shared" ref="BS13" si="139">IF(AND(BQ13&lt;0,BR13&lt;0),((BQ13-BR13)/BR13),((BQ13-BR13)/ABS(BR13)))</f>
        <v>0.50519259669382266</v>
      </c>
      <c r="BT13" s="207"/>
      <c r="BU13" s="48">
        <f t="shared" si="21"/>
        <v>-98234</v>
      </c>
      <c r="BV13" s="44">
        <v>-94017</v>
      </c>
      <c r="BW13" s="206">
        <f t="shared" ref="BW13" si="140">IF(AND(BU13&lt;0,BV13&lt;0),((BU13-BV13)/BV13),((BU13-BV13)/ABS(BV13)))</f>
        <v>4.4853590308135766E-2</v>
      </c>
      <c r="BX13" s="48">
        <f t="shared" si="22"/>
        <v>-96023</v>
      </c>
      <c r="BY13" s="44">
        <v>-92757</v>
      </c>
      <c r="BZ13" s="206">
        <f t="shared" ref="BZ13" si="141">IF(AND(BX13&lt;0,BY13&lt;0),((BX13-BY13)/BY13),((BX13-BY13)/ABS(BY13)))</f>
        <v>3.5210280625720972E-2</v>
      </c>
      <c r="CA13" s="48">
        <f t="shared" si="23"/>
        <v>-98523</v>
      </c>
      <c r="CB13" s="44">
        <v>-94869</v>
      </c>
      <c r="CC13" s="206">
        <f t="shared" ref="CC13" si="142">IF(AND(CA13&lt;0,CB13&lt;0),((CA13-CB13)/CB13),((CA13-CB13)/ABS(CB13)))</f>
        <v>3.8516269803623944E-2</v>
      </c>
      <c r="CD13" s="48">
        <f t="shared" si="24"/>
        <v>-97903</v>
      </c>
      <c r="CE13" s="44">
        <v>-98960</v>
      </c>
      <c r="CF13" s="206">
        <f t="shared" ref="CF13" si="143">IF(AND(CD13&lt;0,CE13&lt;0),((CD13-CE13)/CE13),((CD13-CE13)/ABS(CE13)))</f>
        <v>-1.0681083265966047E-2</v>
      </c>
      <c r="CG13" s="48">
        <f t="shared" si="25"/>
        <v>-194257</v>
      </c>
      <c r="CH13" s="44">
        <v>-186774</v>
      </c>
      <c r="CI13" s="206">
        <f t="shared" ref="CI13" si="144">IF(AND(CG13&lt;0,CH13&lt;0),((CG13-CH13)/CH13),((CG13-CH13)/ABS(CH13)))</f>
        <v>4.0064462933813057E-2</v>
      </c>
      <c r="CJ13" s="48">
        <f t="shared" si="26"/>
        <v>-292780</v>
      </c>
      <c r="CK13" s="44">
        <v>-281643</v>
      </c>
      <c r="CL13" s="206">
        <f t="shared" ref="CL13" si="145">IF(AND(CJ13&lt;0,CK13&lt;0),((CJ13-CK13)/CK13),((CJ13-CK13)/ABS(CK13)))</f>
        <v>3.9542967515613738E-2</v>
      </c>
      <c r="CM13" s="48">
        <f t="shared" si="27"/>
        <v>-390683</v>
      </c>
      <c r="CN13" s="44">
        <v>-380603</v>
      </c>
      <c r="CO13" s="206">
        <f t="shared" ref="CO13" si="146">IF(AND(CM13&lt;0,CN13&lt;0),((CM13-CN13)/CN13),((CM13-CN13)/ABS(CN13)))</f>
        <v>2.6484289403919569E-2</v>
      </c>
      <c r="CP13" s="207"/>
      <c r="CQ13" s="48">
        <v>-94364</v>
      </c>
      <c r="CR13" s="44">
        <v>-98234</v>
      </c>
      <c r="CS13" s="206">
        <f t="shared" ref="CS13" si="147">IF(AND(CQ13&lt;0,CR13&lt;0),((CQ13-CR13)/CR13),((CQ13-CR13)/ABS(CR13)))</f>
        <v>-3.9395728566484108E-2</v>
      </c>
      <c r="CT13" s="48">
        <v>-93667</v>
      </c>
      <c r="CU13" s="44">
        <v>-96023</v>
      </c>
      <c r="CV13" s="206">
        <f t="shared" ref="CV13" si="148">IF(AND(CT13&lt;0,CU13&lt;0),((CT13-CU13)/CU13),((CT13-CU13)/ABS(CU13)))</f>
        <v>-2.4535788300719619E-2</v>
      </c>
      <c r="CW13" s="48">
        <v>-90541</v>
      </c>
      <c r="CX13" s="44">
        <v>-98523</v>
      </c>
      <c r="CY13" s="206">
        <f t="shared" ref="CY13" si="149">IF(AND(CW13&lt;0,CX13&lt;0),((CW13-CX13)/CX13),((CW13-CX13)/ABS(CX13)))</f>
        <v>-8.1016615409599785E-2</v>
      </c>
      <c r="CZ13" s="48">
        <v>-100348</v>
      </c>
      <c r="DA13" s="44">
        <v>-97903</v>
      </c>
      <c r="DB13" s="206">
        <f t="shared" ref="DB13" si="150">IF(AND(CZ13&lt;0,DA13&lt;0),((CZ13-DA13)/DA13),((CZ13-DA13)/ABS(DA13)))</f>
        <v>2.4973698456635648E-2</v>
      </c>
      <c r="DC13" s="48">
        <v>-188031</v>
      </c>
      <c r="DD13" s="44">
        <v>-194257</v>
      </c>
      <c r="DE13" s="206">
        <f t="shared" ref="DE13" si="151">IF(AND(DC13&lt;0,DD13&lt;0),((DC13-DD13)/DD13),((DC13-DD13)/ABS(DD13)))</f>
        <v>-3.205032508481033E-2</v>
      </c>
      <c r="DF13" s="48">
        <v>-278572</v>
      </c>
      <c r="DG13" s="44">
        <v>-292780</v>
      </c>
      <c r="DH13" s="206">
        <f t="shared" ref="DH13" si="152">IF(AND(DF13&lt;0,DG13&lt;0),((DF13-DG13)/DG13),((DF13-DG13)/ABS(DG13)))</f>
        <v>-4.8527904911537675E-2</v>
      </c>
      <c r="DI13" s="48">
        <v>-378920</v>
      </c>
      <c r="DJ13" s="44">
        <v>-390683</v>
      </c>
      <c r="DK13" s="206">
        <f t="shared" ref="DK13" si="153">IF(AND(DI13&lt;0,DJ13&lt;0),((DI13-DJ13)/DJ13),((DI13-DJ13)/ABS(DJ13)))</f>
        <v>-3.0108809443973757E-2</v>
      </c>
      <c r="DL13" s="207"/>
      <c r="DM13" s="48">
        <v>-98393</v>
      </c>
      <c r="DN13" s="44">
        <v>-94364</v>
      </c>
      <c r="DO13" s="206">
        <f t="shared" ref="DO13" si="154">IF(AND(DM13&lt;0,DN13&lt;0),((DM13-DN13)/DN13),((DM13-DN13)/ABS(DN13)))</f>
        <v>4.2696367258700352E-2</v>
      </c>
      <c r="DP13" s="48">
        <v>-96390</v>
      </c>
      <c r="DQ13" s="44">
        <v>-93667</v>
      </c>
      <c r="DR13" s="206">
        <f t="shared" ref="DR13" si="155">IF(AND(DP13&lt;0,DQ13&lt;0),((DP13-DQ13)/DQ13),((DP13-DQ13)/ABS(DQ13)))</f>
        <v>2.9071070921455795E-2</v>
      </c>
      <c r="DS13" s="48">
        <v>-96479</v>
      </c>
      <c r="DT13" s="44">
        <v>-90541</v>
      </c>
      <c r="DU13" s="206">
        <f t="shared" ref="DU13" si="156">IF(AND(DS13&lt;0,DT13&lt;0),((DS13-DT13)/DT13),((DS13-DT13)/ABS(DT13)))</f>
        <v>6.5583547784981391E-2</v>
      </c>
      <c r="DV13" s="48">
        <v>-99006</v>
      </c>
      <c r="DW13" s="44">
        <v>-100348</v>
      </c>
      <c r="DX13" s="206">
        <f t="shared" ref="DX13" si="157">IF(AND(DV13&lt;0,DW13&lt;0),((DV13-DW13)/DW13),((DV13-DW13)/ABS(DW13)))</f>
        <v>-1.3373460357954319E-2</v>
      </c>
      <c r="DY13" s="48">
        <v>-194783</v>
      </c>
      <c r="DZ13" s="44">
        <v>-188031</v>
      </c>
      <c r="EA13" s="206">
        <f t="shared" ref="EA13" si="158">IF(AND(DY13&lt;0,DZ13&lt;0),((DY13-DZ13)/DZ13),((DY13-DZ13)/ABS(DZ13)))</f>
        <v>3.590897245666938E-2</v>
      </c>
      <c r="EB13" s="48">
        <v>-291262</v>
      </c>
      <c r="EC13" s="44">
        <v>-278572</v>
      </c>
      <c r="ED13" s="206">
        <f t="shared" ref="ED13" si="159">IF(AND(EB13&lt;0,EC13&lt;0),((EB13-EC13)/EC13),((EB13-EC13)/ABS(EC13)))</f>
        <v>4.5553752710250854E-2</v>
      </c>
      <c r="EE13" s="48">
        <v>-390268</v>
      </c>
      <c r="EF13" s="44">
        <v>-378920</v>
      </c>
      <c r="EG13" s="206">
        <f t="shared" ref="EG13" si="160">IF(AND(EE13&lt;0,EF13&lt;0),((EE13-EF13)/EF13),((EE13-EF13)/ABS(EF13)))</f>
        <v>2.9948274042014146E-2</v>
      </c>
      <c r="EH13" s="207"/>
      <c r="EI13" s="48">
        <v>-100301</v>
      </c>
      <c r="EJ13" s="44">
        <v>-98393</v>
      </c>
      <c r="EK13" s="206">
        <f t="shared" ref="EK13" si="161">IF(AND(EI13&lt;0,EJ13&lt;0),((EI13-EJ13)/EJ13),((EI13-EJ13)/ABS(EJ13)))</f>
        <v>1.939162338784263E-2</v>
      </c>
      <c r="EL13" s="48">
        <v>-102859</v>
      </c>
      <c r="EM13" s="44">
        <v>-96390</v>
      </c>
      <c r="EN13" s="206">
        <f t="shared" ref="EN13" si="162">IF(AND(EL13&lt;0,EM13&lt;0),((EL13-EM13)/EM13),((EL13-EM13)/ABS(EM13)))</f>
        <v>6.7112771034339658E-2</v>
      </c>
      <c r="EO13" s="48">
        <v>-104560</v>
      </c>
      <c r="EP13" s="44">
        <v>-96479</v>
      </c>
      <c r="EQ13" s="206">
        <f t="shared" ref="EQ13" si="163">IF(AND(EO13&lt;0,EP13&lt;0),((EO13-EP13)/EP13),((EO13-EP13)/ABS(EP13)))</f>
        <v>8.3759160024461279E-2</v>
      </c>
      <c r="ER13" s="48">
        <v>-107815</v>
      </c>
      <c r="ES13" s="44">
        <v>-99006</v>
      </c>
      <c r="ET13" s="206">
        <f t="shared" ref="ET13" si="164">IF(AND(ER13&lt;0,ES13&lt;0),((ER13-ES13)/ES13),((ER13-ES13)/ABS(ES13)))</f>
        <v>8.8974405591580305E-2</v>
      </c>
      <c r="EU13" s="48">
        <v>-203160</v>
      </c>
      <c r="EV13" s="44">
        <v>-194783</v>
      </c>
      <c r="EW13" s="206">
        <f t="shared" ref="EW13" si="165">IF(AND(EU13&lt;0,EV13&lt;0),((EU13-EV13)/EV13),((EU13-EV13)/ABS(EV13)))</f>
        <v>4.3006833245201069E-2</v>
      </c>
      <c r="EX13" s="48">
        <v>-307720</v>
      </c>
      <c r="EY13" s="44">
        <v>-291262</v>
      </c>
      <c r="EZ13" s="206">
        <f t="shared" ref="EZ13" si="166">IF(AND(EX13&lt;0,EY13&lt;0),((EX13-EY13)/EY13),((EX13-EY13)/ABS(EY13)))</f>
        <v>5.6505826369385642E-2</v>
      </c>
      <c r="FA13" s="48">
        <v>-415535</v>
      </c>
      <c r="FB13" s="44">
        <v>-390268</v>
      </c>
      <c r="FC13" s="206">
        <f t="shared" ref="FC13" si="167">IF(AND(FA13&lt;0,FB13&lt;0),((FA13-FB13)/FB13),((FA13-FB13)/ABS(FB13)))</f>
        <v>6.4742689638914802E-2</v>
      </c>
      <c r="FD13" s="207"/>
      <c r="FE13" s="48">
        <v>-111181</v>
      </c>
      <c r="FF13" s="44">
        <v>-100301</v>
      </c>
      <c r="FG13" s="206">
        <f t="shared" ref="FG13" si="168">IF(AND(FE13&lt;0,FF13&lt;0),((FE13-FF13)/FF13),((FE13-FF13)/ABS(FF13)))</f>
        <v>0.10847349478071006</v>
      </c>
      <c r="FH13" s="48">
        <v>-115519</v>
      </c>
      <c r="FI13" s="44">
        <v>-102859</v>
      </c>
      <c r="FJ13" s="206">
        <f t="shared" ref="FJ13" si="169">IF(AND(FH13&lt;0,FI13&lt;0),((FH13-FI13)/FI13),((FH13-FI13)/ABS(FI13)))</f>
        <v>0.1230811110354952</v>
      </c>
      <c r="FK13" s="48">
        <v>-114448</v>
      </c>
      <c r="FL13" s="44">
        <v>-104560</v>
      </c>
      <c r="FM13" s="206">
        <f t="shared" ref="FM13" si="170">IF(AND(FK13&lt;0,FL13&lt;0),((FK13-FL13)/FL13),((FK13-FL13)/ABS(FL13)))</f>
        <v>9.4567712318286146E-2</v>
      </c>
      <c r="FN13" s="48">
        <v>-117542</v>
      </c>
      <c r="FO13" s="44">
        <v>-107815</v>
      </c>
      <c r="FP13" s="206">
        <f t="shared" ref="FP13" si="171">IF(AND(FN13&lt;0,FO13&lt;0),((FN13-FO13)/FO13),((FN13-FO13)/ABS(FO13)))</f>
        <v>9.0219357232296057E-2</v>
      </c>
      <c r="FQ13" s="48">
        <v>-226700</v>
      </c>
      <c r="FR13" s="44">
        <v>-203160</v>
      </c>
      <c r="FS13" s="206">
        <f t="shared" ref="FS13" si="172">IF(AND(FQ13&lt;0,FR13&lt;0),((FQ13-FR13)/FR13),((FQ13-FR13)/ABS(FR13)))</f>
        <v>0.11586926560346525</v>
      </c>
      <c r="FT13" s="48">
        <v>-341148</v>
      </c>
      <c r="FU13" s="44">
        <v>-307720</v>
      </c>
      <c r="FV13" s="206">
        <f t="shared" ref="FV13" si="173">IF(AND(FT13&lt;0,FU13&lt;0),((FT13-FU13)/FU13),((FT13-FU13)/ABS(FU13)))</f>
        <v>0.1086312231899129</v>
      </c>
      <c r="FW13" s="48">
        <v>-458690</v>
      </c>
      <c r="FX13" s="44">
        <v>-415535</v>
      </c>
      <c r="FY13" s="206">
        <f t="shared" ref="FY13" si="174">IF(AND(FW13&lt;0,FX13&lt;0),((FW13-FX13)/FX13),((FW13-FX13)/ABS(FX13)))</f>
        <v>0.10385406764773124</v>
      </c>
      <c r="GA13" s="48">
        <v>-117977</v>
      </c>
      <c r="GB13" s="44">
        <v>-111181</v>
      </c>
      <c r="GC13" s="206">
        <f t="shared" ref="GC13" si="175">IF(AND(GA13&lt;0,GB13&lt;0),((GA13-GB13)/GB13),((GA13-GB13)/ABS(GB13)))</f>
        <v>6.1125552027774532E-2</v>
      </c>
      <c r="GD13" s="48">
        <v>-117551</v>
      </c>
      <c r="GE13" s="44">
        <v>-115519</v>
      </c>
      <c r="GF13" s="206">
        <f t="shared" ref="GF13" si="176">IF(AND(GD13&lt;0,GE13&lt;0),((GD13-GE13)/GE13),((GD13-GE13)/ABS(GE13)))</f>
        <v>1.7590179970394481E-2</v>
      </c>
      <c r="GG13" s="48">
        <v>-117189</v>
      </c>
      <c r="GH13" s="44">
        <v>-114448</v>
      </c>
      <c r="GI13" s="206">
        <f t="shared" ref="GI13" si="177">IF(AND(GG13&lt;0,GH13&lt;0),((GG13-GH13)/GH13),((GG13-GH13)/ABS(GH13)))</f>
        <v>2.3949741367258495E-2</v>
      </c>
      <c r="GJ13" s="48">
        <v>-119217</v>
      </c>
      <c r="GK13" s="44">
        <v>-117542</v>
      </c>
      <c r="GL13" s="206">
        <f t="shared" ref="GL13" si="178">IF(AND(GJ13&lt;0,GK13&lt;0),((GJ13-GK13)/GK13),((GJ13-GK13)/ABS(GK13)))</f>
        <v>1.4250225451328036E-2</v>
      </c>
      <c r="GM13" s="48">
        <v>-235528</v>
      </c>
      <c r="GN13" s="44">
        <v>-226700</v>
      </c>
      <c r="GO13" s="206">
        <f t="shared" ref="GO13" si="179">IF(AND(GM13&lt;0,GN13&lt;0),((GM13-GN13)/GN13),((GM13-GN13)/ABS(GN13)))</f>
        <v>3.8941332157035727E-2</v>
      </c>
      <c r="GP13" s="48">
        <v>-352717</v>
      </c>
      <c r="GQ13" s="44">
        <v>-341148</v>
      </c>
      <c r="GR13" s="206">
        <f t="shared" ref="GR13" si="180">IF(AND(GP13&lt;0,GQ13&lt;0),((GP13-GQ13)/GQ13),((GP13-GQ13)/ABS(GQ13)))</f>
        <v>3.3911967826280677E-2</v>
      </c>
      <c r="GS13" s="48">
        <v>-471934</v>
      </c>
      <c r="GT13" s="44">
        <v>-458690</v>
      </c>
      <c r="GU13" s="206">
        <f t="shared" ref="GU13" si="181">IF(AND(GS13&lt;0,GT13&lt;0),((GS13-GT13)/GT13),((GS13-GT13)/ABS(GT13)))</f>
        <v>2.887353114303778E-2</v>
      </c>
      <c r="GW13" s="48">
        <v>-116885</v>
      </c>
      <c r="GX13" s="44">
        <v>-117977</v>
      </c>
      <c r="GY13" s="206">
        <f t="shared" ref="GY13" si="182">IF(AND(GW13&lt;0,GX13&lt;0),((GW13-GX13)/GX13),((GW13-GX13)/ABS(GX13)))</f>
        <v>-9.2560414318045049E-3</v>
      </c>
      <c r="GZ13" s="48">
        <v>-112330</v>
      </c>
      <c r="HA13" s="44">
        <v>-117551</v>
      </c>
      <c r="HB13" s="206">
        <f t="shared" ref="HB13" si="183">IF(AND(GZ13&lt;0,HA13&lt;0),((GZ13-HA13)/HA13),((GZ13-HA13)/ABS(HA13)))</f>
        <v>-4.4414764655341089E-2</v>
      </c>
      <c r="HC13" s="48">
        <v>-111941</v>
      </c>
      <c r="HD13" s="44">
        <v>-117189</v>
      </c>
      <c r="HE13" s="206">
        <f t="shared" ref="HE13" si="184">IF(AND(HC13&lt;0,HD13&lt;0),((HC13-HD13)/HD13),((HC13-HD13)/ABS(HD13)))</f>
        <v>-4.4782360119123808E-2</v>
      </c>
      <c r="HF13" s="48">
        <v>-110639</v>
      </c>
      <c r="HG13" s="44">
        <v>-119217</v>
      </c>
      <c r="HH13" s="206">
        <f t="shared" ref="HH13" si="185">IF(AND(HF13&lt;0,HG13&lt;0),((HF13-HG13)/HG13),((HF13-HG13)/ABS(HG13)))</f>
        <v>-7.1952825519850355E-2</v>
      </c>
      <c r="HI13" s="48">
        <v>-229215</v>
      </c>
      <c r="HJ13" s="44">
        <v>-235528</v>
      </c>
      <c r="HK13" s="206">
        <f t="shared" ref="HK13" si="186">IF(AND(HI13&lt;0,HJ13&lt;0),((HI13-HJ13)/HJ13),((HI13-HJ13)/ABS(HJ13)))</f>
        <v>-2.6803607214428857E-2</v>
      </c>
      <c r="HL13" s="48">
        <v>-341156</v>
      </c>
      <c r="HM13" s="44">
        <v>-352717</v>
      </c>
      <c r="HN13" s="206">
        <f t="shared" ref="HN13" si="187">IF(AND(HL13&lt;0,HM13&lt;0),((HL13-HM13)/HM13),((HL13-HM13)/ABS(HM13)))</f>
        <v>-3.2776985515299804E-2</v>
      </c>
      <c r="HO13" s="48">
        <v>-451795</v>
      </c>
      <c r="HP13" s="44">
        <v>-471934</v>
      </c>
      <c r="HQ13" s="206">
        <f t="shared" ref="HQ13" si="188">IF(AND(HO13&lt;0,HP13&lt;0),((HO13-HP13)/HP13),((HO13-HP13)/ABS(HP13)))</f>
        <v>-4.2673339916174717E-2</v>
      </c>
      <c r="HS13" s="48">
        <v>-106396</v>
      </c>
      <c r="HT13" s="44">
        <v>-116885</v>
      </c>
      <c r="HU13" s="206">
        <f t="shared" ref="HU13" si="189">IF(AND(HS13&lt;0,HT13&lt;0),((HS13-HT13)/HT13),((HS13-HT13)/ABS(HT13)))</f>
        <v>-8.9737776446935022E-2</v>
      </c>
      <c r="HV13" s="48">
        <v>-92564</v>
      </c>
      <c r="HW13" s="44">
        <v>-112330</v>
      </c>
      <c r="HX13" s="206">
        <f t="shared" ref="HX13" si="190">IF(AND(HV13&lt;0,HW13&lt;0),((HV13-HW13)/HW13),((HV13-HW13)/ABS(HW13)))</f>
        <v>-0.17596367844743169</v>
      </c>
      <c r="HY13" s="48">
        <v>198960</v>
      </c>
      <c r="HZ13" s="44">
        <v>-117189</v>
      </c>
      <c r="IA13" s="206">
        <f t="shared" ref="IA13" si="191">IF(AND(HY13&lt;0,HZ13&lt;0),((HY13-HZ13)/HZ13),((HY13-HZ13)/ABS(HZ13)))</f>
        <v>2.6977702685405629</v>
      </c>
      <c r="IB13" s="48">
        <v>-110639</v>
      </c>
      <c r="IC13" s="44">
        <v>-119217</v>
      </c>
      <c r="ID13" s="206">
        <f t="shared" ref="ID13" si="192">IF(AND(IB13&lt;0,IC13&lt;0),((IB13-IC13)/IC13),((IB13-IC13)/ABS(IC13)))</f>
        <v>-7.1952825519850355E-2</v>
      </c>
      <c r="IE13" s="48">
        <v>-198960</v>
      </c>
      <c r="IF13" s="44">
        <v>-229215</v>
      </c>
      <c r="IG13" s="206">
        <f t="shared" ref="IG13" si="193">IF(AND(IE13&lt;0,IF13&lt;0),((IE13-IF13)/IF13),((IE13-IF13)/ABS(IF13)))</f>
        <v>-0.13199397945160657</v>
      </c>
      <c r="IH13" s="48">
        <v>-341156</v>
      </c>
      <c r="II13" s="44">
        <v>-352717</v>
      </c>
      <c r="IJ13" s="206">
        <f t="shared" ref="IJ13" si="194">IF(AND(IH13&lt;0,II13&lt;0),((IH13-II13)/II13),((IH13-II13)/ABS(II13)))</f>
        <v>-3.2776985515299804E-2</v>
      </c>
      <c r="IK13" s="48">
        <v>-451795</v>
      </c>
      <c r="IL13" s="44">
        <v>-471934</v>
      </c>
      <c r="IM13" s="206">
        <f t="shared" ref="IM13" si="195">IF(AND(IK13&lt;0,IL13&lt;0),((IK13-IL13)/IL13),((IK13-IL13)/ABS(IL13)))</f>
        <v>-4.2673339916174717E-2</v>
      </c>
    </row>
    <row r="14" spans="1:247" s="37" customFormat="1" ht="15.75">
      <c r="A14" s="66"/>
      <c r="B14" s="66"/>
      <c r="C14" s="67" t="s">
        <v>304</v>
      </c>
      <c r="D14" s="68" t="s">
        <v>305</v>
      </c>
      <c r="E14" s="68" t="s">
        <v>685</v>
      </c>
      <c r="F14" s="218"/>
      <c r="G14" s="69">
        <f>+G12+G13</f>
        <v>-567611</v>
      </c>
      <c r="H14" s="69">
        <f>+H12+H13</f>
        <v>-516041</v>
      </c>
      <c r="I14" s="73">
        <f>IF(AND(G14&lt;0,H14&lt;0),((G14-H14)/H14),((G14-H14)/ABS(H14)))</f>
        <v>9.993391997922646E-2</v>
      </c>
      <c r="J14" s="69">
        <f>+J12+J13</f>
        <v>-550644</v>
      </c>
      <c r="K14" s="69">
        <f>+K12+K13</f>
        <v>-482007</v>
      </c>
      <c r="L14" s="73">
        <f>IF(AND(J14&lt;0,K14&lt;0),((J14-K14)/K14),((J14-K14)/ABS(K14)))</f>
        <v>0.14239834691197431</v>
      </c>
      <c r="M14" s="69">
        <f t="shared" ref="M14" si="196">+M12+M13</f>
        <v>-565391</v>
      </c>
      <c r="N14" s="69">
        <f>+N12+N13</f>
        <v>-490737</v>
      </c>
      <c r="O14" s="73">
        <f>IF(AND(M14&lt;0,N14&lt;0),((M14-N14)/N14),((M14-N14)/ABS(N14)))</f>
        <v>0.15212629167965733</v>
      </c>
      <c r="P14" s="69">
        <f t="shared" ref="P14" si="197">+P12+P13</f>
        <v>-590552</v>
      </c>
      <c r="Q14" s="69">
        <f>+Q12+Q13</f>
        <v>-520071</v>
      </c>
      <c r="R14" s="73">
        <f>IF(AND(P14&lt;0,Q14&lt;0),((P14-Q14)/Q14),((P14-Q14)/ABS(Q14)))</f>
        <v>0.13552188066629364</v>
      </c>
      <c r="S14" s="69">
        <f t="shared" ref="S14" si="198">+S12+S13</f>
        <v>-1118255</v>
      </c>
      <c r="T14" s="69">
        <f>+T12+T13</f>
        <v>-996715</v>
      </c>
      <c r="U14" s="73">
        <f>IF(AND(S14&lt;0,T14&lt;0),((S14-T14)/T14),((S14-T14)/ABS(T14)))</f>
        <v>0.12194057478817917</v>
      </c>
      <c r="V14" s="69">
        <f t="shared" ref="V14" si="199">+V12+V13</f>
        <v>-1683646</v>
      </c>
      <c r="W14" s="69">
        <f>+W12+W13</f>
        <v>-1487481</v>
      </c>
      <c r="X14" s="73">
        <f>IF(AND(V14&lt;0,W14&lt;0),((V14-W14)/W14),((V14-W14)/ABS(W14)))</f>
        <v>0.13187731473544873</v>
      </c>
      <c r="Y14" s="69">
        <f t="shared" ref="Y14" si="200">+Y12+Y13</f>
        <v>-2274198</v>
      </c>
      <c r="Z14" s="69">
        <f>+Z12+Z13</f>
        <v>-2012300</v>
      </c>
      <c r="AA14" s="73">
        <f>IF(AND(Y14&lt;0,Z14&lt;0),((Y14-Z14)/Z14),((Y14-Z14)/ABS(Z14)))</f>
        <v>0.13014858619490136</v>
      </c>
      <c r="AB14" s="218"/>
      <c r="AC14" s="69">
        <f t="shared" ref="AC14" si="201">+AC12+AC13</f>
        <v>-591124</v>
      </c>
      <c r="AD14" s="69">
        <f t="shared" si="1"/>
        <v>-567611</v>
      </c>
      <c r="AE14" s="73">
        <f>IF(AND(AC14&lt;0,AD14&lt;0),((AC14-AD14)/AD14),((AC14-AD14)/ABS(AD14)))</f>
        <v>4.1424496706371092E-2</v>
      </c>
      <c r="AF14" s="69">
        <f t="shared" ref="AF14" si="202">+AF12+AF13</f>
        <v>-581182</v>
      </c>
      <c r="AG14" s="69">
        <f t="shared" si="2"/>
        <v>-550644</v>
      </c>
      <c r="AH14" s="73">
        <f>IF(AND(AF14&lt;0,AG14&lt;0),((AF14-AG14)/AG14),((AF14-AG14)/ABS(AG14)))</f>
        <v>5.5458699268492895E-2</v>
      </c>
      <c r="AI14" s="69">
        <f t="shared" ref="AI14" si="203">+AI12+AI13</f>
        <v>-583145</v>
      </c>
      <c r="AJ14" s="69">
        <f t="shared" si="3"/>
        <v>-565391</v>
      </c>
      <c r="AK14" s="73">
        <f>IF(AND(AI14&lt;0,AJ14&lt;0),((AI14-AJ14)/AJ14),((AI14-AJ14)/ABS(AJ14)))</f>
        <v>3.1401278053594772E-2</v>
      </c>
      <c r="AL14" s="69">
        <f t="shared" ref="AL14" si="204">+AL12+AL13</f>
        <v>-602342</v>
      </c>
      <c r="AM14" s="69">
        <f t="shared" si="4"/>
        <v>-590552</v>
      </c>
      <c r="AN14" s="73">
        <f>IF(AND(AL14&lt;0,AM14&lt;0),((AL14-AM14)/AM14),((AL14-AM14)/ABS(AM14)))</f>
        <v>1.996437231607039E-2</v>
      </c>
      <c r="AO14" s="69">
        <f t="shared" ref="AO14" si="205">+AO12+AO13</f>
        <v>-1172306</v>
      </c>
      <c r="AP14" s="69">
        <f t="shared" si="5"/>
        <v>-1118255</v>
      </c>
      <c r="AQ14" s="73">
        <f>IF(AND(AO14&lt;0,AP14&lt;0),((AO14-AP14)/AP14),((AO14-AP14)/ABS(AP14)))</f>
        <v>4.8335129286254032E-2</v>
      </c>
      <c r="AR14" s="69">
        <f t="shared" ref="AR14" si="206">+AR12+AR13</f>
        <v>-1755451</v>
      </c>
      <c r="AS14" s="69">
        <f t="shared" si="6"/>
        <v>-1683646</v>
      </c>
      <c r="AT14" s="73">
        <f>IF(AND(AR14&lt;0,AS14&lt;0),((AR14-AS14)/AS14),((AR14-AS14)/ABS(AS14)))</f>
        <v>4.264851399878597E-2</v>
      </c>
      <c r="AU14" s="69">
        <f t="shared" ref="AU14" si="207">+AU12+AU13</f>
        <v>-2357793</v>
      </c>
      <c r="AV14" s="69">
        <f t="shared" si="7"/>
        <v>-2274198</v>
      </c>
      <c r="AW14" s="73">
        <f>IF(AND(AU14&lt;0,AV14&lt;0),((AU14-AV14)/AV14),((AU14-AV14)/ABS(AV14)))</f>
        <v>3.6758013154527445E-2</v>
      </c>
      <c r="AX14" s="218"/>
      <c r="AY14" s="69">
        <f t="shared" si="8"/>
        <v>-585828</v>
      </c>
      <c r="AZ14" s="69">
        <f t="shared" si="9"/>
        <v>-591124</v>
      </c>
      <c r="BA14" s="73">
        <f>IF(AND(AY14&lt;0,AZ14&lt;0),((AY14-AZ14)/AZ14),((AY14-AZ14)/ABS(AZ14)))</f>
        <v>-8.9592031451945792E-3</v>
      </c>
      <c r="BB14" s="69">
        <f t="shared" si="10"/>
        <v>-453548</v>
      </c>
      <c r="BC14" s="69">
        <f t="shared" si="11"/>
        <v>-581182</v>
      </c>
      <c r="BD14" s="73">
        <f>IF(AND(BB14&lt;0,BC14&lt;0),((BB14-BC14)/BC14),((BB14-BC14)/ABS(BC14)))</f>
        <v>-0.21961106847768858</v>
      </c>
      <c r="BE14" s="69">
        <f t="shared" si="12"/>
        <v>-534436</v>
      </c>
      <c r="BF14" s="69">
        <f t="shared" si="13"/>
        <v>-583145</v>
      </c>
      <c r="BG14" s="73">
        <f>IF(AND(BE14&lt;0,BF14&lt;0),((BE14-BF14)/BF14),((BE14-BF14)/ABS(BF14)))</f>
        <v>-8.3528110504248521E-2</v>
      </c>
      <c r="BH14" s="69">
        <f t="shared" si="14"/>
        <v>-553365</v>
      </c>
      <c r="BI14" s="69">
        <f t="shared" si="15"/>
        <v>-602342</v>
      </c>
      <c r="BJ14" s="73">
        <f>IF(AND(BH14&lt;0,BI14&lt;0),((BH14-BI14)/BI14),((BH14-BI14)/ABS(BI14)))</f>
        <v>-8.1310949593420348E-2</v>
      </c>
      <c r="BK14" s="69">
        <f t="shared" si="16"/>
        <v>-1039376</v>
      </c>
      <c r="BL14" s="69">
        <f t="shared" si="17"/>
        <v>-1172306</v>
      </c>
      <c r="BM14" s="73">
        <f>IF(AND(BK14&lt;0,BL14&lt;0),((BK14-BL14)/BL14),((BK14-BL14)/ABS(BL14)))</f>
        <v>-0.11339189597255324</v>
      </c>
      <c r="BN14" s="69">
        <f t="shared" si="18"/>
        <v>-1573812</v>
      </c>
      <c r="BO14" s="69">
        <f t="shared" si="19"/>
        <v>-1755451</v>
      </c>
      <c r="BP14" s="73">
        <f>IF(AND(BN14&lt;0,BO14&lt;0),((BN14-BO14)/BO14),((BN14-BO14)/ABS(BO14)))</f>
        <v>-0.10347141560772702</v>
      </c>
      <c r="BQ14" s="69">
        <f t="shared" si="20"/>
        <v>-2127177</v>
      </c>
      <c r="BR14" s="69">
        <f t="shared" si="0"/>
        <v>-2357793</v>
      </c>
      <c r="BS14" s="73">
        <f>IF(AND(BQ14&lt;0,BR14&lt;0),((BQ14-BR14)/BR14),((BQ14-BR14)/ABS(BR14)))</f>
        <v>-9.7810113101531815E-2</v>
      </c>
      <c r="BT14" s="218"/>
      <c r="BU14" s="72">
        <f t="shared" si="21"/>
        <v>-598961</v>
      </c>
      <c r="BV14" s="69">
        <f>+BV12+BV13</f>
        <v>-585828</v>
      </c>
      <c r="BW14" s="73">
        <f>IF(AND(BU14&lt;0,BV14&lt;0),((BU14-BV14)/BV14),((BU14-BV14)/ABS(BV14)))</f>
        <v>2.2417842779792019E-2</v>
      </c>
      <c r="BX14" s="72">
        <f t="shared" si="22"/>
        <v>-469531</v>
      </c>
      <c r="BY14" s="69">
        <f>+BY12+BY13</f>
        <v>-453548</v>
      </c>
      <c r="BZ14" s="73">
        <f>IF(AND(BX14&lt;0,BY14&lt;0),((BX14-BY14)/BY14),((BX14-BY14)/ABS(BY14)))</f>
        <v>3.5239930503496872E-2</v>
      </c>
      <c r="CA14" s="72">
        <f t="shared" si="23"/>
        <v>-555835</v>
      </c>
      <c r="CB14" s="69">
        <f>+CB12+CB13</f>
        <v>-534436</v>
      </c>
      <c r="CC14" s="73">
        <f>IF(AND(CA14&lt;0,CB14&lt;0),((CA14-CB14)/CB14),((CA14-CB14)/ABS(CB14)))</f>
        <v>4.0040341593754913E-2</v>
      </c>
      <c r="CD14" s="72">
        <f t="shared" si="24"/>
        <v>-572788</v>
      </c>
      <c r="CE14" s="69">
        <f>+CE12+CE13</f>
        <v>-553365</v>
      </c>
      <c r="CF14" s="73">
        <f>IF(AND(CD14&lt;0,CE14&lt;0),((CD14-CE14)/CE14),((CD14-CE14)/ABS(CE14)))</f>
        <v>3.5099798505507214E-2</v>
      </c>
      <c r="CG14" s="72">
        <f t="shared" si="25"/>
        <v>-1068492</v>
      </c>
      <c r="CH14" s="69">
        <f>+CH12+CH13</f>
        <v>-1039376</v>
      </c>
      <c r="CI14" s="73">
        <f>IF(AND(CG14&lt;0,CH14&lt;0),((CG14-CH14)/CH14),((CG14-CH14)/ABS(CH14)))</f>
        <v>2.8012961623127722E-2</v>
      </c>
      <c r="CJ14" s="72">
        <f t="shared" si="26"/>
        <v>-1624327</v>
      </c>
      <c r="CK14" s="69">
        <f>+CK12+CK13</f>
        <v>-1573812</v>
      </c>
      <c r="CL14" s="73">
        <f>IF(AND(CJ14&lt;0,CK14&lt;0),((CJ14-CK14)/CK14),((CJ14-CK14)/ABS(CK14)))</f>
        <v>3.2097226352321623E-2</v>
      </c>
      <c r="CM14" s="72">
        <f t="shared" si="27"/>
        <v>-2197115</v>
      </c>
      <c r="CN14" s="69">
        <f>+CN12+CN13</f>
        <v>-2127177</v>
      </c>
      <c r="CO14" s="73">
        <f>IF(AND(CM14&lt;0,CN14&lt;0),((CM14-CN14)/CN14),((CM14-CN14)/ABS(CN14)))</f>
        <v>3.287831713110851E-2</v>
      </c>
      <c r="CP14" s="218"/>
      <c r="CQ14" s="72">
        <f>+CQ12+CQ13</f>
        <v>-603648</v>
      </c>
      <c r="CR14" s="69">
        <f>+CR12+CR13</f>
        <v>-598961</v>
      </c>
      <c r="CS14" s="73">
        <f>IF(AND(CQ14&lt;0,CR14&lt;0),((CQ14-CR14)/CR14),((CQ14-CR14)/ABS(CR14)))</f>
        <v>7.8252173346845619E-3</v>
      </c>
      <c r="CT14" s="72">
        <f>+CT12+CT13</f>
        <v>-505808</v>
      </c>
      <c r="CU14" s="69">
        <f>+CU12+CU13</f>
        <v>-469531</v>
      </c>
      <c r="CV14" s="73">
        <f>IF(AND(CT14&lt;0,CU14&lt;0),((CT14-CU14)/CU14),((CT14-CU14)/ABS(CU14)))</f>
        <v>7.7262204199509729E-2</v>
      </c>
      <c r="CW14" s="72">
        <f>+CW12+CW13</f>
        <v>-539962</v>
      </c>
      <c r="CX14" s="69">
        <f>+CX12+CX13</f>
        <v>-555835</v>
      </c>
      <c r="CY14" s="73">
        <f>IF(AND(CW14&lt;0,CX14&lt;0),((CW14-CX14)/CX14),((CW14-CX14)/ABS(CX14)))</f>
        <v>-2.8557035810987074E-2</v>
      </c>
      <c r="CZ14" s="72">
        <f>+CZ12+CZ13</f>
        <v>-580345</v>
      </c>
      <c r="DA14" s="69">
        <f>+DA12+DA13</f>
        <v>-572788</v>
      </c>
      <c r="DB14" s="73">
        <f>IF(AND(CZ14&lt;0,DA14&lt;0),((CZ14-DA14)/DA14),((CZ14-DA14)/ABS(DA14)))</f>
        <v>1.3193362989448103E-2</v>
      </c>
      <c r="DC14" s="72">
        <f>+DC12+DC13</f>
        <v>-1109456</v>
      </c>
      <c r="DD14" s="69">
        <f>+DD12+DD13</f>
        <v>-1068492</v>
      </c>
      <c r="DE14" s="73">
        <f>IF(AND(DC14&lt;0,DD14&lt;0),((DC14-DD14)/DD14),((DC14-DD14)/ABS(DD14)))</f>
        <v>3.8338143851334404E-2</v>
      </c>
      <c r="DF14" s="72">
        <f>+DF12+DF13</f>
        <v>-1649418</v>
      </c>
      <c r="DG14" s="69">
        <f>+DG12+DG13</f>
        <v>-1624327</v>
      </c>
      <c r="DH14" s="73">
        <f>IF(AND(DF14&lt;0,DG14&lt;0),((DF14-DG14)/DG14),((DF14-DG14)/ABS(DG14)))</f>
        <v>1.5447012824388193E-2</v>
      </c>
      <c r="DI14" s="72">
        <f>+DI12+DI13</f>
        <v>-2229763</v>
      </c>
      <c r="DJ14" s="69">
        <f>+DJ12+DJ13</f>
        <v>-2197115</v>
      </c>
      <c r="DK14" s="73">
        <f>IF(AND(DI14&lt;0,DJ14&lt;0),((DI14-DJ14)/DJ14),((DI14-DJ14)/ABS(DJ14)))</f>
        <v>1.4859486189844409E-2</v>
      </c>
      <c r="DL14" s="218"/>
      <c r="DM14" s="72">
        <f>+DM12+DM13</f>
        <v>-597693</v>
      </c>
      <c r="DN14" s="69">
        <f>+DN12+DN13</f>
        <v>-603648</v>
      </c>
      <c r="DO14" s="73">
        <f>IF(AND(DM14&lt;0,DN14&lt;0),((DM14-DN14)/DN14),((DM14-DN14)/ABS(DN14)))</f>
        <v>-9.8650206743002549E-3</v>
      </c>
      <c r="DP14" s="72">
        <f>+DP12+DP13</f>
        <v>-530422</v>
      </c>
      <c r="DQ14" s="69">
        <f>+DQ12+DQ13</f>
        <v>-505808</v>
      </c>
      <c r="DR14" s="73">
        <f>IF(AND(DP14&lt;0,DQ14&lt;0),((DP14-DQ14)/DQ14),((DP14-DQ14)/ABS(DQ14)))</f>
        <v>4.8662733685509128E-2</v>
      </c>
      <c r="DS14" s="72">
        <f>+DS12+DS13</f>
        <v>-571254</v>
      </c>
      <c r="DT14" s="69">
        <f>+DT12+DT13</f>
        <v>-539962</v>
      </c>
      <c r="DU14" s="73">
        <f>IF(AND(DS14&lt;0,DT14&lt;0),((DS14-DT14)/DT14),((DS14-DT14)/ABS(DT14)))</f>
        <v>5.7952226267774402E-2</v>
      </c>
      <c r="DV14" s="72">
        <f>+DV12+DV13</f>
        <v>-645486</v>
      </c>
      <c r="DW14" s="69">
        <f>+DW12+DW13</f>
        <v>-580345</v>
      </c>
      <c r="DX14" s="73">
        <f>IF(AND(DV14&lt;0,DW14&lt;0),((DV14-DW14)/DW14),((DV14-DW14)/ABS(DW14)))</f>
        <v>0.11224530236324945</v>
      </c>
      <c r="DY14" s="72">
        <f>+DY12+DY13</f>
        <v>-1128115</v>
      </c>
      <c r="DZ14" s="69">
        <f>+DZ12+DZ13</f>
        <v>-1109456</v>
      </c>
      <c r="EA14" s="73">
        <f>IF(AND(DY14&lt;0,DZ14&lt;0),((DY14-DZ14)/DZ14),((DY14-DZ14)/ABS(DZ14)))</f>
        <v>1.6818152319695419E-2</v>
      </c>
      <c r="EB14" s="72">
        <f>+EB12+EB13</f>
        <v>-1699369</v>
      </c>
      <c r="EC14" s="69">
        <f>+EC12+EC13</f>
        <v>-1649418</v>
      </c>
      <c r="ED14" s="73">
        <f>IF(AND(EB14&lt;0,EC14&lt;0),((EB14-EC14)/EC14),((EB14-EC14)/ABS(EC14)))</f>
        <v>3.0284015331468433E-2</v>
      </c>
      <c r="EE14" s="72">
        <f>+EE12+EE13</f>
        <v>-2344855</v>
      </c>
      <c r="EF14" s="69">
        <f>+EF12+EF13</f>
        <v>-2229763</v>
      </c>
      <c r="EG14" s="73">
        <f>IF(AND(EE14&lt;0,EF14&lt;0),((EE14-EF14)/EF14),((EE14-EF14)/ABS(EF14)))</f>
        <v>5.1616248004832797E-2</v>
      </c>
      <c r="EH14" s="218"/>
      <c r="EI14" s="72">
        <f>+EI12+EI13</f>
        <v>-664832</v>
      </c>
      <c r="EJ14" s="69">
        <f>+EJ12+EJ13</f>
        <v>-597693</v>
      </c>
      <c r="EK14" s="73">
        <f>IF(AND(EI14&lt;0,EJ14&lt;0),((EI14-EJ14)/EJ14),((EI14-EJ14)/ABS(EJ14)))</f>
        <v>0.11233024311812251</v>
      </c>
      <c r="EL14" s="72">
        <f>+EL12+EL13</f>
        <v>-625731</v>
      </c>
      <c r="EM14" s="69">
        <f>+EM12+EM13</f>
        <v>-530422</v>
      </c>
      <c r="EN14" s="73">
        <f>IF(AND(EL14&lt;0,EM14&lt;0),((EL14-EM14)/EM14),((EL14-EM14)/ABS(EM14)))</f>
        <v>0.17968523175886369</v>
      </c>
      <c r="EO14" s="72">
        <f>+EO12+EO13</f>
        <v>-658440</v>
      </c>
      <c r="EP14" s="69">
        <f>+EP12+EP13</f>
        <v>-571254</v>
      </c>
      <c r="EQ14" s="73">
        <f>IF(AND(EO14&lt;0,EP14&lt;0),((EO14-EP14)/EP14),((EO14-EP14)/ABS(EP14)))</f>
        <v>0.15262212605951117</v>
      </c>
      <c r="ER14" s="72">
        <f>+ER12+ER13</f>
        <v>-712669</v>
      </c>
      <c r="ES14" s="69">
        <f>+ES12+ES13</f>
        <v>-645486</v>
      </c>
      <c r="ET14" s="73">
        <f>IF(AND(ER14&lt;0,ES14&lt;0),((ER14-ES14)/ES14),((ER14-ES14)/ABS(ES14)))</f>
        <v>0.10408126589887309</v>
      </c>
      <c r="EU14" s="72">
        <f>+EU12+EU13</f>
        <v>-1290563</v>
      </c>
      <c r="EV14" s="69">
        <f>+EV12+EV13</f>
        <v>-1128115</v>
      </c>
      <c r="EW14" s="73">
        <f>IF(AND(EU14&lt;0,EV14&lt;0),((EU14-EV14)/EV14),((EU14-EV14)/ABS(EV14)))</f>
        <v>0.1439995035967078</v>
      </c>
      <c r="EX14" s="72">
        <f>+EX12+EX13</f>
        <v>-1949003</v>
      </c>
      <c r="EY14" s="69">
        <f>+EY12+EY13</f>
        <v>-1699369</v>
      </c>
      <c r="EZ14" s="73">
        <f>IF(AND(EX14&lt;0,EY14&lt;0),((EX14-EY14)/EY14),((EX14-EY14)/ABS(EY14)))</f>
        <v>0.1468980545131752</v>
      </c>
      <c r="FA14" s="72">
        <f>+FA12+FA13</f>
        <v>-2661672</v>
      </c>
      <c r="FB14" s="69">
        <f>+FB12+FB13</f>
        <v>-2344855</v>
      </c>
      <c r="FC14" s="73">
        <f>IF(AND(FA14&lt;0,FB14&lt;0),((FA14-FB14)/FB14),((FA14-FB14)/ABS(FB14)))</f>
        <v>0.13511155273993489</v>
      </c>
      <c r="FD14" s="218"/>
      <c r="FE14" s="72">
        <f>+FE12+FE13</f>
        <v>-764317</v>
      </c>
      <c r="FF14" s="69">
        <f>+FF12+FF13</f>
        <v>-664832</v>
      </c>
      <c r="FG14" s="73">
        <f>IF(AND(FE14&lt;0,FF14&lt;0),((FE14-FF14)/FF14),((FE14-FF14)/ABS(FF14)))</f>
        <v>0.14963930737389294</v>
      </c>
      <c r="FH14" s="72">
        <f>+FH12+FH13</f>
        <v>-708682</v>
      </c>
      <c r="FI14" s="69">
        <f>+FI12+FI13</f>
        <v>-625731</v>
      </c>
      <c r="FJ14" s="73">
        <f>IF(AND(FH14&lt;0,FI14&lt;0),((FH14-FI14)/FI14),((FH14-FI14)/ABS(FI14)))</f>
        <v>0.13256655016292943</v>
      </c>
      <c r="FK14" s="72">
        <f>+FK12+FK13</f>
        <v>-735015</v>
      </c>
      <c r="FL14" s="69">
        <f>+FL12+FL13</f>
        <v>-658440</v>
      </c>
      <c r="FM14" s="73">
        <f>IF(AND(FK14&lt;0,FL14&lt;0),((FK14-FL14)/FL14),((FK14-FL14)/ABS(FL14)))</f>
        <v>0.1162976125387279</v>
      </c>
      <c r="FN14" s="72">
        <f>+FN12+FN13</f>
        <v>-769682</v>
      </c>
      <c r="FO14" s="69">
        <f>+FO12+FO13</f>
        <v>-712669</v>
      </c>
      <c r="FP14" s="73">
        <f>IF(AND(FN14&lt;0,FO14&lt;0),((FN14-FO14)/FO14),((FN14-FO14)/ABS(FO14)))</f>
        <v>7.9999270348506804E-2</v>
      </c>
      <c r="FQ14" s="72">
        <f>+FQ12+FQ13</f>
        <v>-1472999</v>
      </c>
      <c r="FR14" s="69">
        <f>+FR12+FR13</f>
        <v>-1290563</v>
      </c>
      <c r="FS14" s="73">
        <f>IF(AND(FQ14&lt;0,FR14&lt;0),((FQ14-FR14)/FR14),((FQ14-FR14)/ABS(FR14)))</f>
        <v>0.1413615608071826</v>
      </c>
      <c r="FT14" s="72">
        <f>+FT12+FT13</f>
        <v>-2208014</v>
      </c>
      <c r="FU14" s="69">
        <f>+FU12+FU13</f>
        <v>-1949003</v>
      </c>
      <c r="FV14" s="73">
        <f>IF(AND(FT14&lt;0,FU14&lt;0),((FT14-FU14)/FU14),((FT14-FU14)/ABS(FU14)))</f>
        <v>0.13289410021431469</v>
      </c>
      <c r="FW14" s="72">
        <f>+FW12+FW13</f>
        <v>-2977696</v>
      </c>
      <c r="FX14" s="69">
        <f>+FX12+FX13</f>
        <v>-2661672</v>
      </c>
      <c r="FY14" s="73">
        <f>IF(AND(FW14&lt;0,FX14&lt;0),((FW14-FX14)/FX14),((FW14-FX14)/ABS(FX14)))</f>
        <v>0.118731383882011</v>
      </c>
      <c r="GA14" s="72">
        <f>+GA12+GA13</f>
        <v>-809215</v>
      </c>
      <c r="GB14" s="69">
        <f>+GB12+GB13</f>
        <v>-764317</v>
      </c>
      <c r="GC14" s="73">
        <f>IF(AND(GA14&lt;0,GB14&lt;0),((GA14-GB14)/GB14),((GA14-GB14)/ABS(GB14)))</f>
        <v>5.8742642123621479E-2</v>
      </c>
      <c r="GD14" s="72">
        <f>+GD12+GD13</f>
        <v>-726923</v>
      </c>
      <c r="GE14" s="69">
        <f>+GE12+GE13</f>
        <v>-708682</v>
      </c>
      <c r="GF14" s="73">
        <f>IF(AND(GD14&lt;0,GE14&lt;0),((GD14-GE14)/GE14),((GD14-GE14)/ABS(GE14)))</f>
        <v>2.5739330193231942E-2</v>
      </c>
      <c r="GG14" s="72">
        <f>+GG12+GG13</f>
        <v>-721471</v>
      </c>
      <c r="GH14" s="69">
        <f>+GH12+GH13</f>
        <v>-735015</v>
      </c>
      <c r="GI14" s="73">
        <f>IF(AND(GG14&lt;0,GH14&lt;0),((GG14-GH14)/GH14),((GG14-GH14)/ABS(GH14)))</f>
        <v>-1.8426834826500139E-2</v>
      </c>
      <c r="GJ14" s="72">
        <f>+GJ12+GJ13</f>
        <v>-724180</v>
      </c>
      <c r="GK14" s="69">
        <f>+GK12+GK13</f>
        <v>-769682</v>
      </c>
      <c r="GL14" s="73">
        <f>IF(AND(GJ14&lt;0,GK14&lt;0),((GJ14-GK14)/GK14),((GJ14-GK14)/ABS(GK14)))</f>
        <v>-5.9117921427290748E-2</v>
      </c>
      <c r="GM14" s="72">
        <f>+GM12+GM13</f>
        <v>-1536138</v>
      </c>
      <c r="GN14" s="69">
        <f>+GN12+GN13</f>
        <v>-1472999</v>
      </c>
      <c r="GO14" s="73">
        <f>IF(AND(GM14&lt;0,GN14&lt;0),((GM14-GN14)/GN14),((GM14-GN14)/ABS(GN14)))</f>
        <v>4.2864251774780565E-2</v>
      </c>
      <c r="GP14" s="72">
        <f>+GP12+GP13</f>
        <v>-2257609</v>
      </c>
      <c r="GQ14" s="69">
        <f>+GQ12+GQ13</f>
        <v>-2208014</v>
      </c>
      <c r="GR14" s="73">
        <f>IF(AND(GP14&lt;0,GQ14&lt;0),((GP14-GQ14)/GQ14),((GP14-GQ14)/ABS(GQ14)))</f>
        <v>2.2461361205137285E-2</v>
      </c>
      <c r="GS14" s="72">
        <f>+GS12+GS13</f>
        <v>-2981789</v>
      </c>
      <c r="GT14" s="69">
        <f>+GT12+GT13</f>
        <v>-2977696</v>
      </c>
      <c r="GU14" s="73">
        <f>IF(AND(GS14&lt;0,GT14&lt;0),((GS14-GT14)/GT14),((GS14-GT14)/ABS(GT14)))</f>
        <v>1.3745526742823982E-3</v>
      </c>
      <c r="GW14" s="72">
        <f>+GW12+GW13</f>
        <v>-791750</v>
      </c>
      <c r="GX14" s="69">
        <f>+GX12+GX13</f>
        <v>-809215</v>
      </c>
      <c r="GY14" s="73">
        <f>IF(AND(GW14&lt;0,GX14&lt;0),((GW14-GX14)/GX14),((GW14-GX14)/ABS(GX14)))</f>
        <v>-2.1582644908954975E-2</v>
      </c>
      <c r="GZ14" s="72">
        <f>+GZ12+GZ13</f>
        <v>-683188</v>
      </c>
      <c r="HA14" s="69">
        <f>+HA12+HA13</f>
        <v>-726923</v>
      </c>
      <c r="HB14" s="73">
        <f>IF(AND(GZ14&lt;0,HA14&lt;0),((GZ14-HA14)/HA14),((GZ14-HA14)/ABS(HA14)))</f>
        <v>-6.0164556631170013E-2</v>
      </c>
      <c r="HC14" s="72">
        <f>+HC12+HC13</f>
        <v>-701713</v>
      </c>
      <c r="HD14" s="69">
        <f>+HD12+HD13</f>
        <v>-721471</v>
      </c>
      <c r="HE14" s="73">
        <f>IF(AND(HC14&lt;0,HD14&lt;0),((HC14-HD14)/HD14),((HC14-HD14)/ABS(HD14)))</f>
        <v>-2.7385716127190145E-2</v>
      </c>
      <c r="HF14" s="72">
        <f>+HF12+HF13</f>
        <v>-747110</v>
      </c>
      <c r="HG14" s="69">
        <f>+HG12+HG13</f>
        <v>-724180</v>
      </c>
      <c r="HH14" s="73">
        <f>IF(AND(HF14&lt;0,HG14&lt;0),((HF14-HG14)/HG14),((HF14-HG14)/ABS(HG14)))</f>
        <v>3.1663398602557374E-2</v>
      </c>
      <c r="HI14" s="72">
        <f>+HI12+HI13</f>
        <v>-1474938</v>
      </c>
      <c r="HJ14" s="69">
        <f>+HJ12+HJ13</f>
        <v>-1536138</v>
      </c>
      <c r="HK14" s="73">
        <f>IF(AND(HI14&lt;0,HJ14&lt;0),((HI14-HJ14)/HJ14),((HI14-HJ14)/ABS(HJ14)))</f>
        <v>-3.9840170609671786E-2</v>
      </c>
      <c r="HL14" s="72">
        <f>+HL12+HL13</f>
        <v>-2176651</v>
      </c>
      <c r="HM14" s="69">
        <f>+HM12+HM13</f>
        <v>-2257609</v>
      </c>
      <c r="HN14" s="73">
        <f>IF(AND(HL14&lt;0,HM14&lt;0),((HL14-HM14)/HM14),((HL14-HM14)/ABS(HM14)))</f>
        <v>-3.5860062570622284E-2</v>
      </c>
      <c r="HO14" s="72">
        <f>+HO12+HO13</f>
        <v>-2923761</v>
      </c>
      <c r="HP14" s="69">
        <f>+HP12+HP13</f>
        <v>-2981789</v>
      </c>
      <c r="HQ14" s="73">
        <f>IF(AND(HO14&lt;0,HP14&lt;0),((HO14-HP14)/HP14),((HO14-HP14)/ABS(HP14)))</f>
        <v>-1.9460800210880112E-2</v>
      </c>
      <c r="HS14" s="72">
        <f>+HS12+HS13</f>
        <v>-813311</v>
      </c>
      <c r="HT14" s="69">
        <f>+HT12+HT13</f>
        <v>-791750</v>
      </c>
      <c r="HU14" s="73">
        <f>IF(AND(HS14&lt;0,HT14&lt;0),((HS14-HT14)/HT14),((HS14-HT14)/ABS(HT14)))</f>
        <v>2.7232080833596465E-2</v>
      </c>
      <c r="HV14" s="72">
        <f>+HV12+HV13</f>
        <v>-702875</v>
      </c>
      <c r="HW14" s="69">
        <f>+HW12+HW13</f>
        <v>-683188</v>
      </c>
      <c r="HX14" s="73">
        <f>IF(AND(HV14&lt;0,HW14&lt;0),((HV14-HW14)/HW14),((HV14-HW14)/ABS(HW14)))</f>
        <v>2.8816372652915451E-2</v>
      </c>
      <c r="HY14" s="72">
        <f>+HY12+HY13</f>
        <v>1516186</v>
      </c>
      <c r="HZ14" s="69">
        <f>+HZ12+HZ13</f>
        <v>-721471</v>
      </c>
      <c r="IA14" s="73">
        <f>IF(AND(HY14&lt;0,HZ14&lt;0),((HY14-HZ14)/HZ14),((HY14-HZ14)/ABS(HZ14)))</f>
        <v>3.1015203660299582</v>
      </c>
      <c r="IB14" s="72">
        <f>+IB12+IB13</f>
        <v>-747110</v>
      </c>
      <c r="IC14" s="69">
        <f>+IC12+IC13</f>
        <v>-724180</v>
      </c>
      <c r="ID14" s="73">
        <f>IF(AND(IB14&lt;0,IC14&lt;0),((IB14-IC14)/IC14),((IB14-IC14)/ABS(IC14)))</f>
        <v>3.1663398602557374E-2</v>
      </c>
      <c r="IE14" s="72">
        <f>+IE12+IE13</f>
        <v>-1516186</v>
      </c>
      <c r="IF14" s="69">
        <f>+IF12+IF13</f>
        <v>-1474938</v>
      </c>
      <c r="IG14" s="73">
        <f>IF(AND(IE14&lt;0,IF14&lt;0),((IE14-IF14)/IF14),((IE14-IF14)/ABS(IF14)))</f>
        <v>2.7965921279402929E-2</v>
      </c>
      <c r="IH14" s="72">
        <f>+IH12+IH13</f>
        <v>-2176651</v>
      </c>
      <c r="II14" s="69">
        <f>+II12+II13</f>
        <v>-2257609</v>
      </c>
      <c r="IJ14" s="73">
        <f>IF(AND(IH14&lt;0,II14&lt;0),((IH14-II14)/II14),((IH14-II14)/ABS(II14)))</f>
        <v>-3.5860062570622284E-2</v>
      </c>
      <c r="IK14" s="72">
        <f>+IK12+IK13</f>
        <v>-2923761</v>
      </c>
      <c r="IL14" s="69">
        <f>+IL12+IL13</f>
        <v>-2981789</v>
      </c>
      <c r="IM14" s="73">
        <f>IF(AND(IK14&lt;0,IL14&lt;0),((IK14-IL14)/IL14),((IK14-IL14)/ABS(IL14)))</f>
        <v>-1.9460800210880112E-2</v>
      </c>
    </row>
    <row r="15" spans="1:247" s="64" customFormat="1" ht="11.25">
      <c r="A15" s="57" t="s">
        <v>9</v>
      </c>
      <c r="B15" s="57"/>
      <c r="C15" s="58" t="s">
        <v>600</v>
      </c>
      <c r="D15" s="59" t="s">
        <v>599</v>
      </c>
      <c r="E15" s="59" t="s">
        <v>686</v>
      </c>
      <c r="F15" s="216"/>
      <c r="G15" s="213">
        <f>IFERROR(-G14/G$7,"")</f>
        <v>0.20595725997971673</v>
      </c>
      <c r="H15" s="213">
        <f>IFERROR(-H14/H$7,"")</f>
        <v>0.20172200616141403</v>
      </c>
      <c r="I15" s="214">
        <f>(G15-H15)*10000</f>
        <v>42.352538183026979</v>
      </c>
      <c r="J15" s="213">
        <f>IFERROR(-J14/J$7,"")</f>
        <v>0.20427928303923695</v>
      </c>
      <c r="K15" s="213">
        <f>IFERROR(-K14/K$7,"")</f>
        <v>0.19226944456078837</v>
      </c>
      <c r="L15" s="214">
        <f>(J15-K15)*10000</f>
        <v>120.09838478448582</v>
      </c>
      <c r="M15" s="213">
        <f>IFERROR(-M14/M$7,"")</f>
        <v>0.20399503245787981</v>
      </c>
      <c r="N15" s="213">
        <f>IFERROR(-N14/N$7,"")</f>
        <v>0.19642750642333962</v>
      </c>
      <c r="O15" s="214">
        <f>(M15-N15)*10000</f>
        <v>75.675260345401952</v>
      </c>
      <c r="P15" s="213">
        <f>IFERROR(-P14/P$7,"")</f>
        <v>0.18427971853400527</v>
      </c>
      <c r="Q15" s="213">
        <f>IFERROR(-Q14/Q$7,"")</f>
        <v>0.17041423026700592</v>
      </c>
      <c r="R15" s="214">
        <f>(P15-Q15)*10000</f>
        <v>138.6548826699935</v>
      </c>
      <c r="S15" s="213">
        <f>IFERROR(-S14/S$7,"")</f>
        <v>0.2051275701594604</v>
      </c>
      <c r="T15" s="213">
        <f>IFERROR(-T14/T$7,"")</f>
        <v>0.19683216947968327</v>
      </c>
      <c r="U15" s="214">
        <f>(S15-T15)*10000</f>
        <v>82.954006797771314</v>
      </c>
      <c r="V15" s="213">
        <f>IFERROR(-V14/V$7,"")</f>
        <v>0.20474584895091902</v>
      </c>
      <c r="W15" s="213">
        <f>IFERROR(-W14/W$7,"")</f>
        <v>0.19670231465049617</v>
      </c>
      <c r="X15" s="214">
        <f>(V15-W15)*10000</f>
        <v>80.435343004228443</v>
      </c>
      <c r="Y15" s="213">
        <f>IFERROR(-Y14/Y$7,"")</f>
        <v>0.19900659377277352</v>
      </c>
      <c r="Z15" s="213">
        <f>IFERROR(-Z14/Z$7,"")</f>
        <v>0.18950628823169058</v>
      </c>
      <c r="AA15" s="214">
        <f>(Y15-Z15)*10000</f>
        <v>95.003055410829433</v>
      </c>
      <c r="AB15" s="216"/>
      <c r="AC15" s="213">
        <f>IFERROR(-AC14/AC$7,"")</f>
        <v>0.21924809598307507</v>
      </c>
      <c r="AD15" s="213">
        <f t="shared" si="1"/>
        <v>0.20595725997971673</v>
      </c>
      <c r="AE15" s="214">
        <f>(AC15-AD15)*10000</f>
        <v>132.90836003358342</v>
      </c>
      <c r="AF15" s="213">
        <f>IFERROR(-AF14/AF$7,"")</f>
        <v>0.21987526648217051</v>
      </c>
      <c r="AG15" s="213">
        <f t="shared" si="2"/>
        <v>0.20427928303923695</v>
      </c>
      <c r="AH15" s="214">
        <f>(AF15-AG15)*10000</f>
        <v>155.95983442933559</v>
      </c>
      <c r="AI15" s="213">
        <f>IFERROR(-AI14/AI$7,"")</f>
        <v>0.21624368719877568</v>
      </c>
      <c r="AJ15" s="213">
        <f t="shared" si="3"/>
        <v>0.20399503245787981</v>
      </c>
      <c r="AK15" s="214">
        <f>(AI15-AJ15)*10000</f>
        <v>122.4865474089587</v>
      </c>
      <c r="AL15" s="213">
        <f>IFERROR(-AL14/AL$7,"")</f>
        <v>0.19588822759044361</v>
      </c>
      <c r="AM15" s="213">
        <f t="shared" si="4"/>
        <v>0.18427971853400527</v>
      </c>
      <c r="AN15" s="214">
        <f>(AL15-AM15)*10000</f>
        <v>116.08509056438344</v>
      </c>
      <c r="AO15" s="213">
        <f>IFERROR(-AO14/AO$7,"")</f>
        <v>0.21955857396846112</v>
      </c>
      <c r="AP15" s="213">
        <f t="shared" si="5"/>
        <v>0.2051275701594604</v>
      </c>
      <c r="AQ15" s="214">
        <f>(AO15-AP15)*10000</f>
        <v>144.31003809000725</v>
      </c>
      <c r="AR15" s="213">
        <f>IFERROR(-AR14/AR$7,"")</f>
        <v>0.21844618271595106</v>
      </c>
      <c r="AS15" s="213">
        <f t="shared" si="6"/>
        <v>0.20474584895091902</v>
      </c>
      <c r="AT15" s="214">
        <f>(AR15-AS15)*10000</f>
        <v>137.00333765032047</v>
      </c>
      <c r="AU15" s="213">
        <f>IFERROR(-AU14/AU$7,"")</f>
        <v>0.21220335834546769</v>
      </c>
      <c r="AV15" s="213">
        <f>IFERROR(-AV14/AV$7,"")</f>
        <v>0.19900659377277352</v>
      </c>
      <c r="AW15" s="214">
        <f>(AU15-AV15)*10000</f>
        <v>131.9676457269417</v>
      </c>
      <c r="AX15" s="216"/>
      <c r="AY15" s="213">
        <f t="shared" si="8"/>
        <v>0.21746770992723458</v>
      </c>
      <c r="AZ15" s="213">
        <f t="shared" si="9"/>
        <v>0.21924809598307507</v>
      </c>
      <c r="BA15" s="214">
        <f>(AY15-AZ15)*10000</f>
        <v>-17.803860558404939</v>
      </c>
      <c r="BB15" s="213">
        <f t="shared" si="10"/>
        <v>0.16971205512831641</v>
      </c>
      <c r="BC15" s="213">
        <f t="shared" si="11"/>
        <v>0.21987526648217051</v>
      </c>
      <c r="BD15" s="214">
        <f>(BB15-BC15)*10000</f>
        <v>-501.63211353854098</v>
      </c>
      <c r="BE15" s="213">
        <f t="shared" si="12"/>
        <v>0.19780519129626956</v>
      </c>
      <c r="BF15" s="213">
        <f t="shared" si="13"/>
        <v>0.21624368719877568</v>
      </c>
      <c r="BG15" s="214">
        <f>(BE15-BF15)*10000</f>
        <v>-184.38495902506125</v>
      </c>
      <c r="BH15" s="213">
        <f t="shared" si="14"/>
        <v>0.17604845170005351</v>
      </c>
      <c r="BI15" s="213">
        <f t="shared" si="15"/>
        <v>0.19588822759044361</v>
      </c>
      <c r="BJ15" s="214">
        <f>(BH15-BI15)*10000</f>
        <v>-198.39775890390098</v>
      </c>
      <c r="BK15" s="213">
        <f t="shared" si="16"/>
        <v>0.19368513010224142</v>
      </c>
      <c r="BL15" s="213">
        <f t="shared" si="17"/>
        <v>0.21955857396846112</v>
      </c>
      <c r="BM15" s="214">
        <f>(BK15-BL15)*10000</f>
        <v>-258.73443866219702</v>
      </c>
      <c r="BN15" s="213">
        <f t="shared" si="18"/>
        <v>0.19506484015910466</v>
      </c>
      <c r="BO15" s="213">
        <f t="shared" si="19"/>
        <v>0.21844618271595106</v>
      </c>
      <c r="BP15" s="214">
        <f>(BN15-BO15)*10000</f>
        <v>-233.81342556846403</v>
      </c>
      <c r="BQ15" s="213">
        <f t="shared" si="20"/>
        <v>0.18973336251790812</v>
      </c>
      <c r="BR15" s="213">
        <f t="shared" si="0"/>
        <v>0.21220335834546769</v>
      </c>
      <c r="BS15" s="214">
        <f>(BQ15-BR15)*10000</f>
        <v>-224.69995827559569</v>
      </c>
      <c r="BT15" s="216"/>
      <c r="BU15" s="215">
        <f t="shared" si="21"/>
        <v>0.2146139778334831</v>
      </c>
      <c r="BV15" s="213">
        <f>IFERROR(-BV14/BV$7,"")</f>
        <v>0.21746770992723458</v>
      </c>
      <c r="BW15" s="214">
        <f>(BU15-BV15)*10000</f>
        <v>-28.537320937514764</v>
      </c>
      <c r="BX15" s="215">
        <f t="shared" si="22"/>
        <v>0.16938989391733814</v>
      </c>
      <c r="BY15" s="213">
        <f>IFERROR(-BY14/BY$7,"")</f>
        <v>0.16971205512831641</v>
      </c>
      <c r="BZ15" s="214">
        <f>(BX15-BY15)*10000</f>
        <v>-3.2216121097827788</v>
      </c>
      <c r="CA15" s="215">
        <f t="shared" si="23"/>
        <v>0.19448655877389509</v>
      </c>
      <c r="CB15" s="213">
        <f>IFERROR(-CB14/CB$7,"")</f>
        <v>0.19780519129626956</v>
      </c>
      <c r="CC15" s="214">
        <f>(CA15-CB15)*10000</f>
        <v>-33.186325223744653</v>
      </c>
      <c r="CD15" s="215">
        <f t="shared" si="24"/>
        <v>0.17197241298142701</v>
      </c>
      <c r="CE15" s="213">
        <f>IFERROR(-CE14/CE$7,"")</f>
        <v>0.17604845170005351</v>
      </c>
      <c r="CF15" s="214">
        <f>(CD15-CE15)*10000</f>
        <v>-40.760387186264957</v>
      </c>
      <c r="CG15" s="215">
        <f t="shared" si="25"/>
        <v>0.19207909151751887</v>
      </c>
      <c r="CH15" s="213">
        <f>IFERROR(-CH14/CH$7,"")</f>
        <v>0.19368513010224142</v>
      </c>
      <c r="CI15" s="214">
        <f>(CG15-CH15)*10000</f>
        <v>-16.060385847225522</v>
      </c>
      <c r="CJ15" s="215">
        <f t="shared" si="26"/>
        <v>0.19289617577189253</v>
      </c>
      <c r="CK15" s="213">
        <f>IFERROR(-CK14/CK$7,"")</f>
        <v>0.19506484015910466</v>
      </c>
      <c r="CL15" s="214">
        <f>(CJ15-CK15)*10000</f>
        <v>-21.68664387212138</v>
      </c>
      <c r="CM15" s="215">
        <f t="shared" si="27"/>
        <v>0.18696577241797571</v>
      </c>
      <c r="CN15" s="213">
        <f>IFERROR(-CN14/CN$7,"")</f>
        <v>0.18973336251790812</v>
      </c>
      <c r="CO15" s="214">
        <f>(CM15-CN15)*10000</f>
        <v>-27.675900999324099</v>
      </c>
      <c r="CP15" s="216"/>
      <c r="CQ15" s="215">
        <f>IFERROR(-CQ14/CQ$7,"")</f>
        <v>0.19781568033220953</v>
      </c>
      <c r="CR15" s="213">
        <f>IFERROR(-CR14/CR$7,"")</f>
        <v>0.2146139778334831</v>
      </c>
      <c r="CS15" s="214">
        <f>(CQ15-CR15)*10000</f>
        <v>-167.98297501273569</v>
      </c>
      <c r="CT15" s="215">
        <f>IFERROR(-CT14/CT$7,"")</f>
        <v>0.17726160041073016</v>
      </c>
      <c r="CU15" s="213">
        <f>IFERROR(-CU14/CU$7,"")</f>
        <v>0.16938989391733814</v>
      </c>
      <c r="CV15" s="214">
        <f>(CT15-CU15)*10000</f>
        <v>78.717064933920284</v>
      </c>
      <c r="CW15" s="215">
        <f>IFERROR(-CW14/CW$7,"")</f>
        <v>0.19366123683638561</v>
      </c>
      <c r="CX15" s="213">
        <f>IFERROR(-CX14/CX$7,"")</f>
        <v>0.19448655877389509</v>
      </c>
      <c r="CY15" s="214">
        <f>(CW15-CX15)*10000</f>
        <v>-8.2532193750947673</v>
      </c>
      <c r="CZ15" s="215">
        <f>IFERROR(-CZ14/CZ$7,"")</f>
        <v>0.16633224144765182</v>
      </c>
      <c r="DA15" s="213">
        <f>IFERROR(-DA14/DA$7,"")</f>
        <v>0.17197241298142701</v>
      </c>
      <c r="DB15" s="214">
        <f>(CZ15-DA15)*10000</f>
        <v>-56.401715337751902</v>
      </c>
      <c r="DC15" s="215">
        <f>IFERROR(-DC14/DC$7,"")</f>
        <v>0.18788343415427849</v>
      </c>
      <c r="DD15" s="213">
        <f>IFERROR(-DD14/DD$7,"")</f>
        <v>0.19207909151751887</v>
      </c>
      <c r="DE15" s="214">
        <f>(DC15-DD15)*10000</f>
        <v>-41.956573632403739</v>
      </c>
      <c r="DF15" s="215">
        <f>IFERROR(-DF14/DF$7,"")</f>
        <v>0.18973655388849286</v>
      </c>
      <c r="DG15" s="213">
        <f>IFERROR(-DG14/DG$7,"")</f>
        <v>0.19289617577189253</v>
      </c>
      <c r="DH15" s="214">
        <f>(DF15-DG15)*10000</f>
        <v>-31.596218833996602</v>
      </c>
      <c r="DI15" s="215">
        <f>IFERROR(-DI14/DI$7,"")</f>
        <v>0.18303342759051841</v>
      </c>
      <c r="DJ15" s="213">
        <f>IFERROR(-DJ14/DJ$7,"")</f>
        <v>0.18696577241797571</v>
      </c>
      <c r="DK15" s="214">
        <f>(DI15-DJ15)*10000</f>
        <v>-39.323448274573011</v>
      </c>
      <c r="DL15" s="216"/>
      <c r="DM15" s="215">
        <f>IFERROR(-DM14/DM$7,"")</f>
        <v>0.20151306832778945</v>
      </c>
      <c r="DN15" s="213">
        <f>IFERROR(-DN14/DN$7,"")</f>
        <v>0.19781568033220953</v>
      </c>
      <c r="DO15" s="214">
        <f>(DM15-DN15)*10000</f>
        <v>36.973879955799205</v>
      </c>
      <c r="DP15" s="215">
        <f>IFERROR(-DP14/DP$7,"")</f>
        <v>0.18869512628957666</v>
      </c>
      <c r="DQ15" s="213">
        <f>IFERROR(-DQ14/DQ$7,"")</f>
        <v>0.17726160041073016</v>
      </c>
      <c r="DR15" s="214">
        <f>(DP15-DQ15)*10000</f>
        <v>114.33525878846496</v>
      </c>
      <c r="DS15" s="215">
        <f>IFERROR(-DS14/DS$7,"")</f>
        <v>0.17803684316162546</v>
      </c>
      <c r="DT15" s="213">
        <f>IFERROR(-DT14/DT$7,"")</f>
        <v>0.19366123683638561</v>
      </c>
      <c r="DU15" s="214">
        <f>(DS15-DT15)*10000</f>
        <v>-156.24393674760151</v>
      </c>
      <c r="DV15" s="215">
        <f>IFERROR(-DV14/DV$7,"")</f>
        <v>0.159490745259217</v>
      </c>
      <c r="DW15" s="213">
        <f>IFERROR(-DW14/DW$7,"")</f>
        <v>0.16633224144765182</v>
      </c>
      <c r="DX15" s="214">
        <f>(DV15-DW15)*10000</f>
        <v>-68.414961884348259</v>
      </c>
      <c r="DY15" s="215">
        <f>IFERROR(-DY14/DY$7,"")</f>
        <v>0.19527608149937356</v>
      </c>
      <c r="DZ15" s="213">
        <f>IFERROR(-DZ14/DZ$7,"")</f>
        <v>0.18788343415427849</v>
      </c>
      <c r="EA15" s="214">
        <f>(DY15-DZ15)*10000</f>
        <v>73.926473450950652</v>
      </c>
      <c r="EB15" s="215">
        <f>IFERROR(-EB14/EB$7,"")</f>
        <v>0.18912023543305806</v>
      </c>
      <c r="EC15" s="213">
        <f>IFERROR(-EC14/EC$7,"")</f>
        <v>0.18973655388849286</v>
      </c>
      <c r="ED15" s="214">
        <f>(EB15-EC15)*10000</f>
        <v>-6.1631845543480557</v>
      </c>
      <c r="EE15" s="215">
        <f>IFERROR(-EE14/EE$7,"")</f>
        <v>0.17991919325536762</v>
      </c>
      <c r="EF15" s="213">
        <f>IFERROR(-EF14/EF$7,"")</f>
        <v>0.18303342759051841</v>
      </c>
      <c r="EG15" s="214">
        <f>(EE15-EF15)*10000</f>
        <v>-31.142343351507897</v>
      </c>
      <c r="EH15" s="216"/>
      <c r="EI15" s="215">
        <f>IFERROR(-EI14/EI$7,"")</f>
        <v>0.18849728566199539</v>
      </c>
      <c r="EJ15" s="213">
        <f>IFERROR(-EJ14/EJ$7,"")</f>
        <v>0.20151306832778945</v>
      </c>
      <c r="EK15" s="214">
        <f>(EI15-EJ15)*10000</f>
        <v>-130.15782665794063</v>
      </c>
      <c r="EL15" s="215">
        <f>IFERROR(-EL14/EL$7,"")</f>
        <v>0.17624398372225075</v>
      </c>
      <c r="EM15" s="213">
        <f>IFERROR(-EM14/EM$7,"")</f>
        <v>0.18869512628957666</v>
      </c>
      <c r="EN15" s="214">
        <f>(EL15-EM15)*10000</f>
        <v>-124.51142567325907</v>
      </c>
      <c r="EO15" s="215">
        <f>IFERROR(-EO14/EO$7,"")</f>
        <v>0.1776398856094534</v>
      </c>
      <c r="EP15" s="213">
        <f>IFERROR(-EP14/EP$7,"")</f>
        <v>0.17803684316162546</v>
      </c>
      <c r="EQ15" s="214">
        <f>(EO15-EP15)*10000</f>
        <v>-3.9695755217206141</v>
      </c>
      <c r="ER15" s="215">
        <f>IFERROR(-ER14/ER$7,"")</f>
        <v>0.15852275368692095</v>
      </c>
      <c r="ES15" s="213">
        <f>IFERROR(-ES14/ES$7,"")</f>
        <v>0.159490745259217</v>
      </c>
      <c r="ET15" s="214">
        <f>(ER15-ES15)*10000</f>
        <v>-9.6799157229604518</v>
      </c>
      <c r="EU15" s="215">
        <f>IFERROR(-EU14/EU$7,"")</f>
        <v>0.18235041531617849</v>
      </c>
      <c r="EV15" s="213">
        <f>IFERROR(-EV14/EV$7,"")</f>
        <v>0.19527608149937356</v>
      </c>
      <c r="EW15" s="214">
        <f>(EU15-EV15)*10000</f>
        <v>-129.25666183195074</v>
      </c>
      <c r="EX15" s="215">
        <f>IFERROR(-EX14/EX$7,"")</f>
        <v>0.18073134229953527</v>
      </c>
      <c r="EY15" s="213">
        <f>IFERROR(-EY14/EY$7,"")</f>
        <v>0.18912023543305806</v>
      </c>
      <c r="EZ15" s="214">
        <f>(EX15-EY15)*10000</f>
        <v>-83.888931335227852</v>
      </c>
      <c r="FA15" s="215">
        <f>IFERROR(-FA14/FA$7,"")</f>
        <v>0.1741969786254518</v>
      </c>
      <c r="FB15" s="213">
        <f>IFERROR(-FB14/FB$7,"")</f>
        <v>0.17991919325536762</v>
      </c>
      <c r="FC15" s="214">
        <f>(FA15-FB15)*10000</f>
        <v>-57.222146299158169</v>
      </c>
      <c r="FD15" s="216"/>
      <c r="FE15" s="215">
        <f>IFERROR(-FE14/FE$7,"")</f>
        <v>0.19991818262903172</v>
      </c>
      <c r="FF15" s="213">
        <f>IFERROR(-FF14/FF$7,"")</f>
        <v>0.18849728566199539</v>
      </c>
      <c r="FG15" s="214">
        <f>(FE15-FF15)*10000</f>
        <v>114.20896967036326</v>
      </c>
      <c r="FH15" s="215">
        <f>IFERROR(-FH14/FH$7,"")</f>
        <v>0.19151657577933445</v>
      </c>
      <c r="FI15" s="213">
        <f>IFERROR(-FI14/FI$7,"")</f>
        <v>0.17624398372225075</v>
      </c>
      <c r="FJ15" s="214">
        <f>(FH15-FI15)*10000</f>
        <v>152.72592057083699</v>
      </c>
      <c r="FK15" s="215">
        <f>IFERROR(-FK14/FK$7,"")</f>
        <v>0.19270125465619653</v>
      </c>
      <c r="FL15" s="213">
        <f>IFERROR(-FL14/FL$7,"")</f>
        <v>0.1776398856094534</v>
      </c>
      <c r="FM15" s="214">
        <f>(FK15-FL15)*10000</f>
        <v>150.61369046743127</v>
      </c>
      <c r="FN15" s="215">
        <f>IFERROR(-FN14/FN$7,"")</f>
        <v>0.17114678364601651</v>
      </c>
      <c r="FO15" s="213">
        <f>IFERROR(-FO14/FO$7,"")</f>
        <v>0.15852275368692095</v>
      </c>
      <c r="FP15" s="214">
        <f>(FN15-FO15)*10000</f>
        <v>126.24029959095562</v>
      </c>
      <c r="FQ15" s="215">
        <f>IFERROR(-FQ14/FQ$7,"")</f>
        <v>0.19578593418663981</v>
      </c>
      <c r="FR15" s="213">
        <f>IFERROR(-FR14/FR$7,"")</f>
        <v>0.18235041531617849</v>
      </c>
      <c r="FS15" s="214">
        <f>(FQ15-FR15)*10000</f>
        <v>134.35518870461323</v>
      </c>
      <c r="FT15" s="215">
        <f>IFERROR(-FT14/FT$7,"")</f>
        <v>0.19474818284692166</v>
      </c>
      <c r="FU15" s="213">
        <f>IFERROR(-FU14/FU$7,"")</f>
        <v>0.18073134229953527</v>
      </c>
      <c r="FV15" s="214">
        <f>(FT15-FU15)*10000</f>
        <v>140.16840547386388</v>
      </c>
      <c r="FW15" s="215">
        <f>IFERROR(-FW14/FW$7,"")</f>
        <v>0.18804528754478847</v>
      </c>
      <c r="FX15" s="213">
        <f>IFERROR(-FX14/FX$7,"")</f>
        <v>0.1741969786254518</v>
      </c>
      <c r="FY15" s="214">
        <f>(FW15-FX15)*10000</f>
        <v>138.48308919336665</v>
      </c>
      <c r="GA15" s="215">
        <f>IFERROR(-GA14/GA$7,"")</f>
        <v>0.2062189192922225</v>
      </c>
      <c r="GB15" s="213">
        <f>IFERROR(-GB14/GB$7,"")</f>
        <v>0.19991818262903172</v>
      </c>
      <c r="GC15" s="214">
        <f>(GA15-GB15)*10000</f>
        <v>63.007366631907814</v>
      </c>
      <c r="GD15" s="215">
        <f>IFERROR(-GD14/GD$7,"")</f>
        <v>0.19652872421503872</v>
      </c>
      <c r="GE15" s="213">
        <f>IFERROR(-GE14/GE$7,"")</f>
        <v>0.19151657577933445</v>
      </c>
      <c r="GF15" s="214">
        <f>(GD15-GE15)*10000</f>
        <v>50.121484357042725</v>
      </c>
      <c r="GG15" s="215">
        <f>IFERROR(-GG14/GG$7,"")</f>
        <v>0.1839162766201789</v>
      </c>
      <c r="GH15" s="213">
        <f>IFERROR(-GH14/GH$7,"")</f>
        <v>0.19270125465619653</v>
      </c>
      <c r="GI15" s="214">
        <f>(GG15-GH15)*10000</f>
        <v>-87.849780360176325</v>
      </c>
      <c r="GJ15" s="215">
        <f>IFERROR(-GJ14/GJ$7,"")</f>
        <v>0.15373279347757557</v>
      </c>
      <c r="GK15" s="213">
        <f>IFERROR(-GK14/GK$7,"")</f>
        <v>0.17114678364601651</v>
      </c>
      <c r="GL15" s="214">
        <f>(GJ15-GK15)*10000</f>
        <v>-174.13990168440947</v>
      </c>
      <c r="GM15" s="215">
        <f>IFERROR(-GM14/GM$7,"")</f>
        <v>0.20151698749723038</v>
      </c>
      <c r="GN15" s="213">
        <f>IFERROR(-GN14/GN$7,"")</f>
        <v>0.19578593418663981</v>
      </c>
      <c r="GO15" s="214">
        <f>(GM15-GN15)*10000</f>
        <v>57.31053310590567</v>
      </c>
      <c r="GP15" s="215">
        <f>IFERROR(-GP14/GP$7,"")</f>
        <v>0.19553688154215762</v>
      </c>
      <c r="GQ15" s="213">
        <f>IFERROR(-GQ14/GQ$7,"")</f>
        <v>0.19474818284692166</v>
      </c>
      <c r="GR15" s="214">
        <f>(GP15-GQ15)*10000</f>
        <v>7.8869869523595648</v>
      </c>
      <c r="GS15" s="215">
        <f>IFERROR(-GS14/GS$7,"")</f>
        <v>0.18342320086292513</v>
      </c>
      <c r="GT15" s="213">
        <f>IFERROR(-GT14/GT$7,"")</f>
        <v>0.18804528754478847</v>
      </c>
      <c r="GU15" s="214">
        <f>(GS15-GT15)*10000</f>
        <v>-46.220866818633411</v>
      </c>
      <c r="GW15" s="215">
        <f>IFERROR(-GW14/GW$7,"")</f>
        <v>0.19674194836527134</v>
      </c>
      <c r="GX15" s="213">
        <f>IFERROR(-GX14/GX$7,"")</f>
        <v>0.2062189192922225</v>
      </c>
      <c r="GY15" s="214">
        <f>(GW15-GX15)*10000</f>
        <v>-94.769709269511566</v>
      </c>
      <c r="GZ15" s="215">
        <f>IFERROR(-GZ14/GZ$7,"")</f>
        <v>0.17288655006573195</v>
      </c>
      <c r="HA15" s="213">
        <f>IFERROR(-HA14/HA$7,"")</f>
        <v>0.19652872421503872</v>
      </c>
      <c r="HB15" s="214">
        <f>(GZ15-HA15)*10000</f>
        <v>-236.42174149306777</v>
      </c>
      <c r="HC15" s="215">
        <f>IFERROR(-HC14/HC$7,"")</f>
        <v>0.17133626872803551</v>
      </c>
      <c r="HD15" s="213">
        <f>IFERROR(-HD14/HD$7,"")</f>
        <v>0.1839162766201789</v>
      </c>
      <c r="HE15" s="214">
        <f>(HC15-HD15)*10000</f>
        <v>-125.80007892143391</v>
      </c>
      <c r="HF15" s="215">
        <f>IFERROR(-HF14/HF$7,"")</f>
        <v>0.154514200907963</v>
      </c>
      <c r="HG15" s="213">
        <f>IFERROR(-HG14/HG$7,"")</f>
        <v>0.15373279347757557</v>
      </c>
      <c r="HH15" s="214">
        <f>(HF15-HG15)*10000</f>
        <v>7.8140743038743192</v>
      </c>
      <c r="HI15" s="215">
        <f>IFERROR(-HI14/HI$7,"")</f>
        <v>0.18492289707498608</v>
      </c>
      <c r="HJ15" s="213">
        <f>IFERROR(-HJ14/HJ$7,"")</f>
        <v>0.20151698749723038</v>
      </c>
      <c r="HK15" s="214">
        <f>(HI15-HJ15)*10000</f>
        <v>-165.94090422244301</v>
      </c>
      <c r="HL15" s="215">
        <f>IFERROR(-HL14/HL$7,"")</f>
        <v>0.18031332164132474</v>
      </c>
      <c r="HM15" s="213">
        <f>IFERROR(-HM14/HM$7,"")</f>
        <v>0.19553688154215762</v>
      </c>
      <c r="HN15" s="214">
        <f>(HL15-HM15)*10000</f>
        <v>-152.23559900832879</v>
      </c>
      <c r="HO15" s="215">
        <f>IFERROR(-HO14/HO$7,"")</f>
        <v>0.17293492667290955</v>
      </c>
      <c r="HP15" s="213">
        <f>IFERROR(-HP14/HP$7,"")</f>
        <v>0.18342320086292513</v>
      </c>
      <c r="HQ15" s="214">
        <f>(HO15-HP15)*10000</f>
        <v>-104.88274190015578</v>
      </c>
      <c r="HS15" s="215">
        <f>IFERROR(-HS14/HS$7,"")</f>
        <v>0.19568356713349708</v>
      </c>
      <c r="HT15" s="213">
        <f>IFERROR(-HT14/HT$7,"")</f>
        <v>0.19674194836527134</v>
      </c>
      <c r="HU15" s="214">
        <f>(HS15-HT15)*10000</f>
        <v>-10.583812317742636</v>
      </c>
      <c r="HV15" s="215">
        <f>IFERROR(-HV14/HV$7,"")</f>
        <v>0.16623401871139337</v>
      </c>
      <c r="HW15" s="213">
        <f>IFERROR(-HW14/HW$7,"")</f>
        <v>0.17288655006573195</v>
      </c>
      <c r="HX15" s="214">
        <f>(HV15-HW15)*10000</f>
        <v>-66.525313543385749</v>
      </c>
      <c r="HY15" s="215">
        <f>IFERROR(-HY14/HY$7,"")</f>
        <v>0.18083239966404605</v>
      </c>
      <c r="HZ15" s="213">
        <f>IFERROR(-HZ14/HZ$7,"")</f>
        <v>0.1839162766201789</v>
      </c>
      <c r="IA15" s="214">
        <f>(HY15-HZ15)*10000</f>
        <v>-30.838769561328526</v>
      </c>
      <c r="IB15" s="215">
        <f>IFERROR(-IB14/IB$7,"")</f>
        <v>0.154514200907963</v>
      </c>
      <c r="IC15" s="213">
        <f>IFERROR(-IC14/IC$7,"")</f>
        <v>0.15373279347757557</v>
      </c>
      <c r="ID15" s="214">
        <f>(IB15-IC15)*10000</f>
        <v>7.8140743038743192</v>
      </c>
      <c r="IE15" s="215">
        <f>IFERROR(-IE14/IE$7,"")</f>
        <v>0.18083239966404605</v>
      </c>
      <c r="IF15" s="213">
        <f>IFERROR(-IF14/IF$7,"")</f>
        <v>0.18492289707498608</v>
      </c>
      <c r="IG15" s="214">
        <f>(IE15-IF15)*10000</f>
        <v>-40.904974109400307</v>
      </c>
      <c r="IH15" s="215">
        <f>IFERROR(-IH14/IH$7,"")</f>
        <v>0.18031332164132474</v>
      </c>
      <c r="II15" s="213">
        <f>IFERROR(-II14/II$7,"")</f>
        <v>0.19553688154215762</v>
      </c>
      <c r="IJ15" s="214">
        <f>(IH15-II15)*10000</f>
        <v>-152.23559900832879</v>
      </c>
      <c r="IK15" s="215">
        <f>IFERROR(-IK14/IK$7,"")</f>
        <v>0.17293492667290955</v>
      </c>
      <c r="IL15" s="213">
        <f>IFERROR(-IL14/IL$7,"")</f>
        <v>0.18342320086292513</v>
      </c>
      <c r="IM15" s="214">
        <f>(IK15-IL15)*10000</f>
        <v>-104.88274190015578</v>
      </c>
    </row>
    <row r="16" spans="1:247">
      <c r="A16" s="49" t="s">
        <v>12</v>
      </c>
      <c r="B16" s="49"/>
      <c r="C16" s="339" t="s">
        <v>12</v>
      </c>
      <c r="D16" s="330" t="s">
        <v>13</v>
      </c>
      <c r="E16" s="330" t="s">
        <v>687</v>
      </c>
      <c r="F16" s="361"/>
      <c r="G16" s="337">
        <f>+G10+G14</f>
        <v>94032</v>
      </c>
      <c r="H16" s="337">
        <f>+H10+H14</f>
        <v>80677</v>
      </c>
      <c r="I16" s="338">
        <f t="shared" ref="I16" si="208">(G16-H16)/ABS(H16)</f>
        <v>0.16553664613210706</v>
      </c>
      <c r="J16" s="337">
        <f>+J10+J14</f>
        <v>127312</v>
      </c>
      <c r="K16" s="337">
        <f>+K10+K14</f>
        <v>126687</v>
      </c>
      <c r="L16" s="338">
        <f t="shared" ref="L16" si="209">(J16-K16)/ABS(K16)</f>
        <v>4.9334185828064439E-3</v>
      </c>
      <c r="M16" s="337">
        <v>114350</v>
      </c>
      <c r="N16" s="337">
        <f>+N10+N14</f>
        <v>132009</v>
      </c>
      <c r="O16" s="338">
        <f t="shared" ref="O16" si="210">(M16-N16)/ABS(N16)</f>
        <v>-0.13377118226787568</v>
      </c>
      <c r="P16" s="337">
        <v>248360</v>
      </c>
      <c r="Q16" s="337">
        <f>+Q10+Q14</f>
        <v>256288</v>
      </c>
      <c r="R16" s="338">
        <f t="shared" ref="R16" si="211">(P16-Q16)/ABS(Q16)</f>
        <v>-3.0933949307029592E-2</v>
      </c>
      <c r="S16" s="337">
        <f>+S10+S14</f>
        <v>221344</v>
      </c>
      <c r="T16" s="337">
        <f>+T10+T14</f>
        <v>207364</v>
      </c>
      <c r="U16" s="338">
        <f t="shared" ref="U16" si="212">(S16-T16)/ABS(T16)</f>
        <v>6.7417680986092091E-2</v>
      </c>
      <c r="V16" s="337">
        <f>+V10+V14</f>
        <v>335694</v>
      </c>
      <c r="W16" s="337">
        <f>+W10+W14</f>
        <v>339371</v>
      </c>
      <c r="X16" s="338">
        <f t="shared" ref="X16" si="213">(V16-W16)/ABS(W16)</f>
        <v>-1.0834750170167752E-2</v>
      </c>
      <c r="Y16" s="337">
        <v>584054</v>
      </c>
      <c r="Z16" s="337">
        <f>+Z10+Z14</f>
        <v>595659</v>
      </c>
      <c r="AA16" s="338">
        <f t="shared" ref="AA16" si="214">(Y16-Z16)/ABS(Z16)</f>
        <v>-1.9482623447307938E-2</v>
      </c>
      <c r="AB16" s="361"/>
      <c r="AC16" s="337">
        <f>+AC10+AC14</f>
        <v>88936</v>
      </c>
      <c r="AD16" s="337">
        <f t="shared" si="1"/>
        <v>94032</v>
      </c>
      <c r="AE16" s="338">
        <f t="shared" ref="AE16" si="215">(AC16-AD16)/ABS(AD16)</f>
        <v>-5.4194316828313764E-2</v>
      </c>
      <c r="AF16" s="337">
        <f>+AF10+AF14</f>
        <v>62303</v>
      </c>
      <c r="AG16" s="337">
        <f t="shared" si="2"/>
        <v>127312</v>
      </c>
      <c r="AH16" s="338">
        <f t="shared" ref="AH16" si="216">(AF16-AG16)/ABS(AG16)</f>
        <v>-0.51062743496292573</v>
      </c>
      <c r="AI16" s="337">
        <f>+AI14+AI10</f>
        <v>53134</v>
      </c>
      <c r="AJ16" s="337">
        <f t="shared" si="3"/>
        <v>114350</v>
      </c>
      <c r="AK16" s="338">
        <f t="shared" ref="AK16" si="217">(AI16-AJ16)/ABS(AJ16)</f>
        <v>-0.53533887188456497</v>
      </c>
      <c r="AL16" s="337">
        <f>+AL14+AL10</f>
        <v>175535</v>
      </c>
      <c r="AM16" s="337">
        <f t="shared" si="4"/>
        <v>248360</v>
      </c>
      <c r="AN16" s="338">
        <f t="shared" ref="AN16" si="218">(AL16-AM16)/ABS(AM16)</f>
        <v>-0.29322354646480914</v>
      </c>
      <c r="AO16" s="337">
        <f>+AO10+AO14</f>
        <v>151239</v>
      </c>
      <c r="AP16" s="337">
        <f t="shared" si="5"/>
        <v>221344</v>
      </c>
      <c r="AQ16" s="338">
        <f t="shared" ref="AQ16" si="219">(AO16-AP16)/ABS(AP16)</f>
        <v>-0.31672419401474627</v>
      </c>
      <c r="AR16" s="337">
        <f>+AR10+AR14</f>
        <v>204373</v>
      </c>
      <c r="AS16" s="337">
        <f t="shared" si="6"/>
        <v>335694</v>
      </c>
      <c r="AT16" s="338">
        <f t="shared" ref="AT16" si="220">(AR16-AS16)/ABS(AS16)</f>
        <v>-0.3911925741895893</v>
      </c>
      <c r="AU16" s="337">
        <f>+AU10+AU14</f>
        <v>379908</v>
      </c>
      <c r="AV16" s="337">
        <f t="shared" si="7"/>
        <v>584054</v>
      </c>
      <c r="AW16" s="338">
        <f t="shared" ref="AW16" si="221">(AU16-AV16)/ABS(AV16)</f>
        <v>-0.34953274868419704</v>
      </c>
      <c r="AX16" s="361"/>
      <c r="AY16" s="337">
        <f t="shared" si="8"/>
        <v>70762</v>
      </c>
      <c r="AZ16" s="337">
        <f t="shared" si="9"/>
        <v>88936</v>
      </c>
      <c r="BA16" s="338">
        <f t="shared" ref="BA16" si="222">(AY16-AZ16)/ABS(AZ16)</f>
        <v>-0.20434919492668885</v>
      </c>
      <c r="BB16" s="337">
        <f t="shared" si="10"/>
        <v>119744</v>
      </c>
      <c r="BC16" s="337">
        <f t="shared" si="11"/>
        <v>62303</v>
      </c>
      <c r="BD16" s="338">
        <f t="shared" ref="BD16" si="223">(BB16-BC16)/ABS(BC16)</f>
        <v>0.92196202430059548</v>
      </c>
      <c r="BE16" s="337">
        <f t="shared" si="12"/>
        <v>85886</v>
      </c>
      <c r="BF16" s="337">
        <f t="shared" si="13"/>
        <v>53134</v>
      </c>
      <c r="BG16" s="338">
        <f t="shared" ref="BG16" si="224">(BE16-BF16)/ABS(BF16)</f>
        <v>0.61640380923702343</v>
      </c>
      <c r="BH16" s="337">
        <f t="shared" si="14"/>
        <v>226612</v>
      </c>
      <c r="BI16" s="337">
        <f t="shared" si="15"/>
        <v>175535</v>
      </c>
      <c r="BJ16" s="338">
        <f t="shared" ref="BJ16" si="225">(BH16-BI16)/ABS(BI16)</f>
        <v>0.2909790070356339</v>
      </c>
      <c r="BK16" s="337">
        <f t="shared" si="16"/>
        <v>190506</v>
      </c>
      <c r="BL16" s="337">
        <f t="shared" si="17"/>
        <v>151239</v>
      </c>
      <c r="BM16" s="338">
        <f t="shared" ref="BM16" si="226">(BK16-BL16)/ABS(BL16)</f>
        <v>0.25963541150100172</v>
      </c>
      <c r="BN16" s="337">
        <f t="shared" si="18"/>
        <v>276392</v>
      </c>
      <c r="BO16" s="337">
        <f t="shared" si="19"/>
        <v>204373</v>
      </c>
      <c r="BP16" s="338">
        <f t="shared" ref="BP16" si="227">(BN16-BO16)/ABS(BO16)</f>
        <v>0.35238999280726907</v>
      </c>
      <c r="BQ16" s="337">
        <f t="shared" si="20"/>
        <v>503004</v>
      </c>
      <c r="BR16" s="337">
        <f t="shared" si="0"/>
        <v>379908</v>
      </c>
      <c r="BS16" s="338">
        <f t="shared" ref="BS16" si="228">(BQ16-BR16)/ABS(BR16)</f>
        <v>0.32401528791181022</v>
      </c>
      <c r="BT16" s="361"/>
      <c r="BU16" s="336">
        <f t="shared" si="21"/>
        <v>73280</v>
      </c>
      <c r="BV16" s="337">
        <v>70762</v>
      </c>
      <c r="BW16" s="338">
        <f t="shared" ref="BW16" si="229">(BU16-BV16)/ABS(BV16)</f>
        <v>3.5584070546338428E-2</v>
      </c>
      <c r="BX16" s="336">
        <f t="shared" si="22"/>
        <v>107056</v>
      </c>
      <c r="BY16" s="337">
        <v>119744</v>
      </c>
      <c r="BZ16" s="338">
        <f t="shared" ref="BZ16" si="230">(BX16-BY16)/ABS(BY16)</f>
        <v>-0.10595938001068947</v>
      </c>
      <c r="CA16" s="336">
        <f t="shared" si="23"/>
        <v>104359</v>
      </c>
      <c r="CB16" s="337">
        <v>85886</v>
      </c>
      <c r="CC16" s="338">
        <f t="shared" ref="CC16" si="231">(CA16-CB16)/ABS(CB16)</f>
        <v>0.2150874414922106</v>
      </c>
      <c r="CD16" s="336">
        <f t="shared" si="24"/>
        <v>276040</v>
      </c>
      <c r="CE16" s="337">
        <v>226612</v>
      </c>
      <c r="CF16" s="338">
        <f t="shared" ref="CF16" si="232">(CD16-CE16)/ABS(CE16)</f>
        <v>0.21811731064550863</v>
      </c>
      <c r="CG16" s="336">
        <f t="shared" si="25"/>
        <v>180336</v>
      </c>
      <c r="CH16" s="337">
        <v>190506</v>
      </c>
      <c r="CI16" s="338">
        <f t="shared" ref="CI16" si="233">(CG16-CH16)/ABS(CH16)</f>
        <v>-5.3384145381247833E-2</v>
      </c>
      <c r="CJ16" s="336">
        <f t="shared" si="26"/>
        <v>284695</v>
      </c>
      <c r="CK16" s="337">
        <v>276392</v>
      </c>
      <c r="CL16" s="338">
        <f t="shared" ref="CL16" si="234">(CJ16-CK16)/ABS(CK16)</f>
        <v>3.0040666878925586E-2</v>
      </c>
      <c r="CM16" s="336">
        <f t="shared" si="27"/>
        <v>560735</v>
      </c>
      <c r="CN16" s="337">
        <v>503004</v>
      </c>
      <c r="CO16" s="338">
        <f t="shared" ref="CO16" si="235">(CM16-CN16)/ABS(CN16)</f>
        <v>0.11477244713759732</v>
      </c>
      <c r="CP16" s="361"/>
      <c r="CQ16" s="336">
        <v>68481</v>
      </c>
      <c r="CR16" s="337">
        <v>73280</v>
      </c>
      <c r="CS16" s="338">
        <f t="shared" ref="CS16" si="236">(CQ16-CR16)/ABS(CR16)</f>
        <v>-6.5488537117903936E-2</v>
      </c>
      <c r="CT16" s="336">
        <v>133434</v>
      </c>
      <c r="CU16" s="337">
        <v>107056</v>
      </c>
      <c r="CV16" s="338">
        <f t="shared" ref="CV16" si="237">(CT16-CU16)/ABS(CU16)</f>
        <v>0.24639441040203258</v>
      </c>
      <c r="CW16" s="336">
        <v>73530</v>
      </c>
      <c r="CX16" s="337">
        <v>104359</v>
      </c>
      <c r="CY16" s="338">
        <f t="shared" ref="CY16" si="238">(CW16-CX16)/ABS(CX16)</f>
        <v>-0.29541294952998781</v>
      </c>
      <c r="CZ16" s="336">
        <v>253230</v>
      </c>
      <c r="DA16" s="337">
        <v>276040</v>
      </c>
      <c r="DB16" s="338">
        <f t="shared" ref="DB16" si="239">(CZ16-DA16)/ABS(DA16)</f>
        <v>-8.2632951746123756E-2</v>
      </c>
      <c r="DC16" s="336">
        <v>201915</v>
      </c>
      <c r="DD16" s="337">
        <v>180336</v>
      </c>
      <c r="DE16" s="338">
        <f t="shared" ref="DE16" si="240">(DC16-DD16)/ABS(DD16)</f>
        <v>0.11965996805962203</v>
      </c>
      <c r="DF16" s="336">
        <v>275445</v>
      </c>
      <c r="DG16" s="337">
        <v>284695</v>
      </c>
      <c r="DH16" s="338">
        <f t="shared" ref="DH16" si="241">(DF16-DG16)/ABS(DG16)</f>
        <v>-3.2490911326156065E-2</v>
      </c>
      <c r="DI16" s="336">
        <v>528675</v>
      </c>
      <c r="DJ16" s="337">
        <v>560735</v>
      </c>
      <c r="DK16" s="338">
        <f t="shared" ref="DK16" si="242">(DI16-DJ16)/ABS(DJ16)</f>
        <v>-5.7174957867798512E-2</v>
      </c>
      <c r="DL16" s="361"/>
      <c r="DM16" s="336">
        <v>126860</v>
      </c>
      <c r="DN16" s="337">
        <v>68481</v>
      </c>
      <c r="DO16" s="338">
        <f t="shared" si="63"/>
        <v>0.85248463077349923</v>
      </c>
      <c r="DP16" s="336">
        <v>130808</v>
      </c>
      <c r="DQ16" s="337">
        <v>133434</v>
      </c>
      <c r="DR16" s="338">
        <f t="shared" si="64"/>
        <v>-1.9680141493172654E-2</v>
      </c>
      <c r="DS16" s="336">
        <v>162452</v>
      </c>
      <c r="DT16" s="337">
        <v>73530</v>
      </c>
      <c r="DU16" s="338">
        <f t="shared" si="65"/>
        <v>1.209329525363797</v>
      </c>
      <c r="DV16" s="336">
        <v>334478</v>
      </c>
      <c r="DW16" s="337">
        <v>253230</v>
      </c>
      <c r="DX16" s="338">
        <f t="shared" si="66"/>
        <v>0.32084666113809579</v>
      </c>
      <c r="DY16" s="336">
        <v>257668</v>
      </c>
      <c r="DZ16" s="337">
        <v>201915</v>
      </c>
      <c r="EA16" s="338">
        <f t="shared" si="67"/>
        <v>0.27612114008369859</v>
      </c>
      <c r="EB16" s="336">
        <v>420120</v>
      </c>
      <c r="EC16" s="337">
        <v>275445</v>
      </c>
      <c r="ED16" s="338">
        <f t="shared" si="68"/>
        <v>0.52524097369710832</v>
      </c>
      <c r="EE16" s="336">
        <v>754598</v>
      </c>
      <c r="EF16" s="337">
        <v>528675</v>
      </c>
      <c r="EG16" s="338">
        <f t="shared" si="69"/>
        <v>0.42733815671253605</v>
      </c>
      <c r="EH16" s="361"/>
      <c r="EI16" s="336">
        <v>139609</v>
      </c>
      <c r="EJ16" s="337">
        <v>126860</v>
      </c>
      <c r="EK16" s="338">
        <f t="shared" ref="EK16" si="243">(EI16-EJ16)/ABS(EJ16)</f>
        <v>0.10049661043670187</v>
      </c>
      <c r="EL16" s="336">
        <v>164015</v>
      </c>
      <c r="EM16" s="337">
        <v>130808</v>
      </c>
      <c r="EN16" s="338">
        <f t="shared" ref="EN16" si="244">(EL16-EM16)/ABS(EM16)</f>
        <v>0.25386062014555683</v>
      </c>
      <c r="EO16" s="336">
        <v>157215</v>
      </c>
      <c r="EP16" s="337">
        <v>162452</v>
      </c>
      <c r="EQ16" s="338">
        <f t="shared" ref="EQ16" si="245">(EO16-EP16)/ABS(EP16)</f>
        <v>-3.2237214684953094E-2</v>
      </c>
      <c r="ER16" s="336">
        <v>263306</v>
      </c>
      <c r="ES16" s="337">
        <v>334478</v>
      </c>
      <c r="ET16" s="338">
        <f t="shared" ref="ET16" si="246">(ER16-ES16)/ABS(ES16)</f>
        <v>-0.21278529529595369</v>
      </c>
      <c r="EU16" s="336">
        <v>303624</v>
      </c>
      <c r="EV16" s="337">
        <v>257668</v>
      </c>
      <c r="EW16" s="338">
        <f t="shared" ref="EW16" si="247">(EU16-EV16)/ABS(EV16)</f>
        <v>0.17835354021453964</v>
      </c>
      <c r="EX16" s="336">
        <v>460839</v>
      </c>
      <c r="EY16" s="337">
        <v>420120</v>
      </c>
      <c r="EZ16" s="338">
        <f t="shared" ref="EZ16" si="248">(EX16-EY16)/ABS(EY16)</f>
        <v>9.6922307912025135E-2</v>
      </c>
      <c r="FA16" s="336">
        <v>724145</v>
      </c>
      <c r="FB16" s="337">
        <v>754598</v>
      </c>
      <c r="FC16" s="338">
        <f t="shared" ref="FC16" si="249">(FA16-FB16)/ABS(FB16)</f>
        <v>-4.0356587215974599E-2</v>
      </c>
      <c r="FD16" s="361"/>
      <c r="FE16" s="336">
        <v>98186</v>
      </c>
      <c r="FF16" s="337">
        <v>139609</v>
      </c>
      <c r="FG16" s="338">
        <f t="shared" ref="FG16" si="250">(FE16-FF16)/ABS(FF16)</f>
        <v>-0.29670723234175445</v>
      </c>
      <c r="FH16" s="336">
        <v>129940</v>
      </c>
      <c r="FI16" s="337">
        <v>164015</v>
      </c>
      <c r="FJ16" s="338">
        <f t="shared" ref="FJ16" si="251">(FH16-FI16)/ABS(FI16)</f>
        <v>-0.20775538822668657</v>
      </c>
      <c r="FK16" s="336">
        <v>87112</v>
      </c>
      <c r="FL16" s="337">
        <v>157215</v>
      </c>
      <c r="FM16" s="338">
        <f t="shared" ref="FM16" si="252">(FK16-FL16)/ABS(FL16)</f>
        <v>-0.44590528893553416</v>
      </c>
      <c r="FN16" s="336">
        <v>265823</v>
      </c>
      <c r="FO16" s="337">
        <v>263306</v>
      </c>
      <c r="FP16" s="338">
        <f t="shared" ref="FP16" si="253">(FN16-FO16)/ABS(FO16)</f>
        <v>9.559220070944072E-3</v>
      </c>
      <c r="FQ16" s="336">
        <v>228126</v>
      </c>
      <c r="FR16" s="337">
        <v>303624</v>
      </c>
      <c r="FS16" s="338">
        <f t="shared" ref="FS16" si="254">(FQ16-FR16)/ABS(FR16)</f>
        <v>-0.24865623270887677</v>
      </c>
      <c r="FT16" s="336">
        <v>315238</v>
      </c>
      <c r="FU16" s="337">
        <v>460839</v>
      </c>
      <c r="FV16" s="338">
        <f t="shared" ref="FV16" si="255">(FT16-FU16)/ABS(FU16)</f>
        <v>-0.31594765199993924</v>
      </c>
      <c r="FW16" s="336">
        <v>581061</v>
      </c>
      <c r="FX16" s="337">
        <v>724145</v>
      </c>
      <c r="FY16" s="338">
        <f t="shared" ref="FY16" si="256">(FW16-FX16)/ABS(FX16)</f>
        <v>-0.19759026161887466</v>
      </c>
      <c r="GA16" s="336">
        <v>34045</v>
      </c>
      <c r="GB16" s="337">
        <v>98186</v>
      </c>
      <c r="GC16" s="338">
        <f t="shared" ref="GC16" si="257">(GA16-GB16)/ABS(GB16)</f>
        <v>-0.653260138920009</v>
      </c>
      <c r="GD16" s="336">
        <v>87623</v>
      </c>
      <c r="GE16" s="337">
        <v>129940</v>
      </c>
      <c r="GF16" s="338">
        <f t="shared" ref="GF16" si="258">(GD16-GE16)/ABS(GE16)</f>
        <v>-0.32566569185778049</v>
      </c>
      <c r="GG16" s="336">
        <v>107942</v>
      </c>
      <c r="GH16" s="337">
        <v>87112</v>
      </c>
      <c r="GI16" s="338">
        <f t="shared" ref="GI16" si="259">(GG16-GH16)/ABS(GH16)</f>
        <v>0.2391174579851226</v>
      </c>
      <c r="GJ16" s="336">
        <v>387291</v>
      </c>
      <c r="GK16" s="337">
        <v>265823</v>
      </c>
      <c r="GL16" s="338">
        <f t="shared" ref="GL16" si="260">(GJ16-GK16)/ABS(GK16)</f>
        <v>0.45695067770659425</v>
      </c>
      <c r="GM16" s="336">
        <v>121668</v>
      </c>
      <c r="GN16" s="337">
        <v>228126</v>
      </c>
      <c r="GO16" s="338">
        <f t="shared" ref="GO16" si="261">(GM16-GN16)/ABS(GN16)</f>
        <v>-0.46666315983272399</v>
      </c>
      <c r="GP16" s="336">
        <v>229610</v>
      </c>
      <c r="GQ16" s="337">
        <v>315238</v>
      </c>
      <c r="GR16" s="338">
        <f t="shared" ref="GR16" si="262">(GP16-GQ16)/ABS(GQ16)</f>
        <v>-0.27162968931410553</v>
      </c>
      <c r="GS16" s="336">
        <v>616901</v>
      </c>
      <c r="GT16" s="337">
        <v>581061</v>
      </c>
      <c r="GU16" s="338">
        <f t="shared" ref="GU16" si="263">(GS16-GT16)/ABS(GT16)</f>
        <v>6.1680271090298611E-2</v>
      </c>
      <c r="GW16" s="336">
        <v>84590</v>
      </c>
      <c r="GX16" s="337">
        <v>34045</v>
      </c>
      <c r="GY16" s="338">
        <f t="shared" ref="GY16" si="264">(GW16-GX16)/ABS(GX16)</f>
        <v>1.4846526655896608</v>
      </c>
      <c r="GZ16" s="336">
        <v>210250</v>
      </c>
      <c r="HA16" s="337">
        <v>87623</v>
      </c>
      <c r="HB16" s="338">
        <f t="shared" ref="HB16" si="265">(GZ16-HA16)/ABS(HA16)</f>
        <v>1.3994841537039362</v>
      </c>
      <c r="HC16" s="336">
        <v>209198</v>
      </c>
      <c r="HD16" s="337">
        <v>107942</v>
      </c>
      <c r="HE16" s="338">
        <f t="shared" ref="HE16" si="266">(HC16-HD16)/ABS(HD16)</f>
        <v>0.93805932815771431</v>
      </c>
      <c r="HF16" s="336">
        <v>404087</v>
      </c>
      <c r="HG16" s="337">
        <v>387291</v>
      </c>
      <c r="HH16" s="338">
        <f t="shared" ref="HH16" si="267">(HF16-HG16)/ABS(HG16)</f>
        <v>4.3367906819420023E-2</v>
      </c>
      <c r="HI16" s="336">
        <v>294840</v>
      </c>
      <c r="HJ16" s="337">
        <v>121668</v>
      </c>
      <c r="HK16" s="338">
        <f t="shared" ref="HK16" si="268">(HI16-HJ16)/ABS(HJ16)</f>
        <v>1.4233159088667522</v>
      </c>
      <c r="HL16" s="336">
        <v>504038</v>
      </c>
      <c r="HM16" s="337">
        <v>229610</v>
      </c>
      <c r="HN16" s="338">
        <f t="shared" ref="HN16" si="269">(HL16-HM16)/ABS(HM16)</f>
        <v>1.1951918470449894</v>
      </c>
      <c r="HO16" s="336">
        <v>908125</v>
      </c>
      <c r="HP16" s="337">
        <v>616901</v>
      </c>
      <c r="HQ16" s="338">
        <f t="shared" ref="HQ16" si="270">(HO16-HP16)/ABS(HP16)</f>
        <v>0.47207574635152155</v>
      </c>
      <c r="HS16" s="336">
        <v>131173</v>
      </c>
      <c r="HT16" s="337">
        <v>84590</v>
      </c>
      <c r="HU16" s="338">
        <f t="shared" ref="HU16" si="271">(HS16-HT16)/ABS(HT16)</f>
        <v>0.55069157110769595</v>
      </c>
      <c r="HV16" s="336">
        <v>274215</v>
      </c>
      <c r="HW16" s="337">
        <v>210250</v>
      </c>
      <c r="HX16" s="338">
        <f t="shared" ref="HX16" si="272">(HV16-HW16)/ABS(HW16)</f>
        <v>0.3042330558858502</v>
      </c>
      <c r="HY16" s="336">
        <v>-405388</v>
      </c>
      <c r="HZ16" s="337">
        <v>107942</v>
      </c>
      <c r="IA16" s="338">
        <f t="shared" ref="IA16" si="273">(HY16-HZ16)/ABS(HZ16)</f>
        <v>-4.755609493987512</v>
      </c>
      <c r="IB16" s="336">
        <v>404087</v>
      </c>
      <c r="IC16" s="337">
        <v>387291</v>
      </c>
      <c r="ID16" s="338">
        <f t="shared" ref="ID16" si="274">(IB16-IC16)/ABS(IC16)</f>
        <v>4.3367906819420023E-2</v>
      </c>
      <c r="IE16" s="336">
        <v>405388</v>
      </c>
      <c r="IF16" s="337">
        <v>294840</v>
      </c>
      <c r="IG16" s="338">
        <f t="shared" ref="IG16" si="275">(IE16-IF16)/ABS(IF16)</f>
        <v>0.3749423416090083</v>
      </c>
      <c r="IH16" s="336">
        <v>504038</v>
      </c>
      <c r="II16" s="337">
        <v>229610</v>
      </c>
      <c r="IJ16" s="338">
        <f t="shared" ref="IJ16" si="276">(IH16-II16)/ABS(II16)</f>
        <v>1.1951918470449894</v>
      </c>
      <c r="IK16" s="336">
        <v>908125</v>
      </c>
      <c r="IL16" s="337">
        <v>616901</v>
      </c>
      <c r="IM16" s="338">
        <f t="shared" ref="IM16" si="277">(IK16-IL16)/ABS(IL16)</f>
        <v>0.47207574635152155</v>
      </c>
    </row>
    <row r="17" spans="1:247" s="64" customFormat="1" ht="11.25">
      <c r="A17" s="57" t="s">
        <v>14</v>
      </c>
      <c r="B17" s="57"/>
      <c r="C17" s="211" t="s">
        <v>14</v>
      </c>
      <c r="D17" s="212" t="s">
        <v>249</v>
      </c>
      <c r="E17" s="212" t="s">
        <v>688</v>
      </c>
      <c r="F17" s="216"/>
      <c r="G17" s="213">
        <f>IFERROR(G16/G$7,"")</f>
        <v>3.4119446364522049E-2</v>
      </c>
      <c r="H17" s="213">
        <f>IFERROR(H16/H$7,"")</f>
        <v>3.1536886199128367E-2</v>
      </c>
      <c r="I17" s="214">
        <f>(G17-H17)*10000</f>
        <v>25.825601653936825</v>
      </c>
      <c r="J17" s="215">
        <v>5.1011947491138153E-2</v>
      </c>
      <c r="K17" s="213">
        <f>IFERROR(K16/K$7,"")</f>
        <v>5.0534616972518237E-2</v>
      </c>
      <c r="L17" s="214">
        <f>(J17-K17)*10000</f>
        <v>4.7733051861991589</v>
      </c>
      <c r="M17" s="213">
        <f>IFERROR(M16/M$7,"")</f>
        <v>4.1257876339663269E-2</v>
      </c>
      <c r="N17" s="213">
        <f>IFERROR(N16/N$7,"")</f>
        <v>5.2839298229884112E-2</v>
      </c>
      <c r="O17" s="214">
        <f>(M17-N17)*10000</f>
        <v>-115.81421890220842</v>
      </c>
      <c r="P17" s="213">
        <f>IFERROR(P16/P$7,"")</f>
        <v>7.7499882982540999E-2</v>
      </c>
      <c r="Q17" s="213">
        <f>IFERROR(Q16/Q$7,"")</f>
        <v>8.39791533207397E-2</v>
      </c>
      <c r="R17" s="214">
        <f>(P17-Q17)*10000</f>
        <v>-64.79270338198701</v>
      </c>
      <c r="S17" s="213">
        <f>IFERROR(S16/S$7,"")</f>
        <v>4.0602328529159813E-2</v>
      </c>
      <c r="T17" s="213">
        <f>IFERROR(T16/T$7,"")</f>
        <v>4.0950428148452706E-2</v>
      </c>
      <c r="U17" s="214">
        <f>(S17-T17)*10000</f>
        <v>-3.4809961929289228</v>
      </c>
      <c r="V17" s="213">
        <f>IFERROR(V16/V$7,"")</f>
        <v>4.0823280557628981E-2</v>
      </c>
      <c r="W17" s="213">
        <f>IFERROR(W16/W$7,"")</f>
        <v>4.4877925314846738E-2</v>
      </c>
      <c r="X17" s="214">
        <f>(V17-W17)*10000</f>
        <v>-40.54644757217757</v>
      </c>
      <c r="Y17" s="213">
        <f>IFERROR(Y16/Y$7,"")</f>
        <v>5.1108389471525108E-2</v>
      </c>
      <c r="Z17" s="213">
        <f>IFERROR(Z16/Z$7,"")</f>
        <v>5.6095575282910391E-2</v>
      </c>
      <c r="AA17" s="214">
        <f>(Y17-Z17)*10000</f>
        <v>-49.871858113852838</v>
      </c>
      <c r="AB17" s="216"/>
      <c r="AC17" s="213">
        <f>IFERROR(AC16/AC$7,"")</f>
        <v>3.2986393149915694E-2</v>
      </c>
      <c r="AD17" s="213">
        <f t="shared" si="1"/>
        <v>3.4119446364522049E-2</v>
      </c>
      <c r="AE17" s="214">
        <f>(AC17-AD17)*10000</f>
        <v>-11.330532146063554</v>
      </c>
      <c r="AF17" s="213">
        <f>IFERROR(AF16/AF$7,"")</f>
        <v>2.3570738129602552E-2</v>
      </c>
      <c r="AG17" s="213">
        <f t="shared" si="2"/>
        <v>5.1011947491138153E-2</v>
      </c>
      <c r="AH17" s="214">
        <f>(AF17-AG17)*10000</f>
        <v>-274.41209361535601</v>
      </c>
      <c r="AI17" s="213">
        <f>IFERROR(AI16/AI$7,"")</f>
        <v>1.9703319201261688E-2</v>
      </c>
      <c r="AJ17" s="213">
        <f t="shared" si="3"/>
        <v>4.1257876339663269E-2</v>
      </c>
      <c r="AK17" s="214">
        <f>(AI17-AJ17)*10000</f>
        <v>-215.5455713840158</v>
      </c>
      <c r="AL17" s="213">
        <f>IFERROR(AL16/AL$7,"")</f>
        <v>5.708590805570344E-2</v>
      </c>
      <c r="AM17" s="213">
        <f t="shared" si="4"/>
        <v>7.7499882982540999E-2</v>
      </c>
      <c r="AN17" s="214">
        <f>(AL17-AM17)*10000</f>
        <v>-204.1397492683756</v>
      </c>
      <c r="AO17" s="213">
        <f>IFERROR(AO16/AO$7,"")</f>
        <v>2.8325214720743636E-2</v>
      </c>
      <c r="AP17" s="213">
        <f t="shared" si="5"/>
        <v>4.0602328529159813E-2</v>
      </c>
      <c r="AQ17" s="214">
        <f>(AO17-AP17)*10000</f>
        <v>-122.77113808416178</v>
      </c>
      <c r="AR17" s="213">
        <f>IFERROR(AR16/AR$7,"")</f>
        <v>2.543192700918856E-2</v>
      </c>
      <c r="AS17" s="213">
        <f t="shared" si="6"/>
        <v>4.0823280557628981E-2</v>
      </c>
      <c r="AT17" s="214">
        <f>(AR17-AS17)*10000</f>
        <v>-153.91353548440421</v>
      </c>
      <c r="AU17" s="213">
        <f>IFERROR(AU16/AU$7,"")</f>
        <v>3.4192040379418358E-2</v>
      </c>
      <c r="AV17" s="213">
        <f t="shared" si="7"/>
        <v>5.1108389471525108E-2</v>
      </c>
      <c r="AW17" s="214">
        <f>(AU17-AV17)*10000</f>
        <v>-169.16349092106751</v>
      </c>
      <c r="AX17" s="216"/>
      <c r="AY17" s="213">
        <f t="shared" si="8"/>
        <v>2.6267863758425637E-2</v>
      </c>
      <c r="AZ17" s="213">
        <f t="shared" si="9"/>
        <v>3.2986393149915694E-2</v>
      </c>
      <c r="BA17" s="214">
        <f>(AY17-AZ17)*10000</f>
        <v>-67.185293914900569</v>
      </c>
      <c r="BB17" s="213">
        <f t="shared" si="10"/>
        <v>4.4806724600891468E-2</v>
      </c>
      <c r="BC17" s="213">
        <f t="shared" si="11"/>
        <v>2.3570738129602552E-2</v>
      </c>
      <c r="BD17" s="214">
        <f>(BB17-BC17)*10000</f>
        <v>212.35986471288916</v>
      </c>
      <c r="BE17" s="213">
        <f t="shared" si="12"/>
        <v>3.1788084372443862E-2</v>
      </c>
      <c r="BF17" s="213">
        <f t="shared" si="13"/>
        <v>1.9703319201261688E-2</v>
      </c>
      <c r="BG17" s="214">
        <f>(BE17-BF17)*10000</f>
        <v>120.84765171182174</v>
      </c>
      <c r="BH17" s="213">
        <f t="shared" si="14"/>
        <v>7.2094714585585515E-2</v>
      </c>
      <c r="BI17" s="213">
        <f t="shared" si="15"/>
        <v>5.708590805570344E-2</v>
      </c>
      <c r="BJ17" s="214">
        <f>(BH17-BI17)*10000</f>
        <v>150.08806529882077</v>
      </c>
      <c r="BK17" s="213">
        <f t="shared" si="16"/>
        <v>3.550031884059051E-2</v>
      </c>
      <c r="BL17" s="213">
        <f t="shared" si="17"/>
        <v>2.8325214720743636E-2</v>
      </c>
      <c r="BM17" s="214">
        <f>(BK17-BL17)*10000</f>
        <v>71.751041198468741</v>
      </c>
      <c r="BN17" s="213">
        <f t="shared" si="18"/>
        <v>3.4257180210377894E-2</v>
      </c>
      <c r="BO17" s="213">
        <f t="shared" si="19"/>
        <v>2.543192700918856E-2</v>
      </c>
      <c r="BP17" s="214">
        <f>(BN17-BO17)*10000</f>
        <v>88.252532011893337</v>
      </c>
      <c r="BQ17" s="213">
        <f t="shared" si="20"/>
        <v>4.4865396852240245E-2</v>
      </c>
      <c r="BR17" s="213">
        <f t="shared" si="0"/>
        <v>3.4192040379418358E-2</v>
      </c>
      <c r="BS17" s="214">
        <f>(BQ17-BR17)*10000</f>
        <v>106.73356472821888</v>
      </c>
      <c r="BT17" s="216"/>
      <c r="BU17" s="215">
        <f t="shared" si="21"/>
        <v>2.6256988845079467E-2</v>
      </c>
      <c r="BV17" s="213">
        <f>IFERROR(BV16/BV$7,"")</f>
        <v>2.6267863758425637E-2</v>
      </c>
      <c r="BW17" s="214">
        <f>(BU17-BV17)*10000</f>
        <v>-0.10874913346170523</v>
      </c>
      <c r="BX17" s="215">
        <f t="shared" si="22"/>
        <v>3.8621953573277489E-2</v>
      </c>
      <c r="BY17" s="213">
        <f>IFERROR(BY16/BY$7,"")</f>
        <v>4.4806724600891468E-2</v>
      </c>
      <c r="BZ17" s="214">
        <f>(BX17-BY17)*10000</f>
        <v>-61.847710276139793</v>
      </c>
      <c r="CA17" s="215">
        <f t="shared" si="23"/>
        <v>3.651519387423411E-2</v>
      </c>
      <c r="CB17" s="213">
        <f>IFERROR(CB16/CB$7,"")</f>
        <v>3.1788084372443862E-2</v>
      </c>
      <c r="CC17" s="214">
        <f>(CA17-CB17)*10000</f>
        <v>47.271095017902482</v>
      </c>
      <c r="CD17" s="215">
        <f t="shared" si="24"/>
        <v>8.2877547852596614E-2</v>
      </c>
      <c r="CE17" s="213">
        <f>IFERROR(CE16/CE$7,"")</f>
        <v>7.2094714585585515E-2</v>
      </c>
      <c r="CF17" s="214">
        <f>(CD17-CE17)*10000</f>
        <v>107.828332670111</v>
      </c>
      <c r="CG17" s="215">
        <f t="shared" si="25"/>
        <v>3.241837566205763E-2</v>
      </c>
      <c r="CH17" s="213">
        <f>IFERROR(CH16/CH$7,"")</f>
        <v>3.550031884059051E-2</v>
      </c>
      <c r="CI17" s="214">
        <f>(CG17-CH17)*10000</f>
        <v>-30.819431785328796</v>
      </c>
      <c r="CJ17" s="215">
        <f t="shared" si="26"/>
        <v>3.3808818520765178E-2</v>
      </c>
      <c r="CK17" s="213">
        <f>IFERROR(CK16/CK$7,"")</f>
        <v>3.4257180210377894E-2</v>
      </c>
      <c r="CL17" s="214">
        <f>(CJ17-CK17)*10000</f>
        <v>-4.4836168961271543</v>
      </c>
      <c r="CM17" s="215">
        <f t="shared" si="27"/>
        <v>4.7716324542317362E-2</v>
      </c>
      <c r="CN17" s="213">
        <f>IFERROR(CN16/CN$7,"")</f>
        <v>4.4865396852240245E-2</v>
      </c>
      <c r="CO17" s="214">
        <f>(CM17-CN17)*10000</f>
        <v>28.509276900771166</v>
      </c>
      <c r="CP17" s="216"/>
      <c r="CQ17" s="215">
        <f>IFERROR(CQ16/CQ$7,"")</f>
        <v>2.2441249875473853E-2</v>
      </c>
      <c r="CR17" s="213">
        <f>IFERROR(CR16/CR$7,"")</f>
        <v>2.6256988845079467E-2</v>
      </c>
      <c r="CS17" s="214">
        <f>(CQ17-CR17)*10000</f>
        <v>-38.157389696056136</v>
      </c>
      <c r="CT17" s="215">
        <f>IFERROR(CT16/CT$7,"")</f>
        <v>4.6762258385010455E-2</v>
      </c>
      <c r="CU17" s="213">
        <f>IFERROR(CU16/CU$7,"")</f>
        <v>3.8621953573277489E-2</v>
      </c>
      <c r="CV17" s="214">
        <f>(CT17-CU17)*10000</f>
        <v>81.403048117329661</v>
      </c>
      <c r="CW17" s="215">
        <f>IFERROR(CW16/CW$7,"")</f>
        <v>2.6372060894247068E-2</v>
      </c>
      <c r="CX17" s="213">
        <f>IFERROR(CX16/CX$7,"")</f>
        <v>3.651519387423411E-2</v>
      </c>
      <c r="CY17" s="214">
        <f>(CW17-CX17)*10000</f>
        <v>-101.43132979987043</v>
      </c>
      <c r="CZ17" s="215">
        <f>IFERROR(CZ16/CZ$7,"")</f>
        <v>7.2578058744003776E-2</v>
      </c>
      <c r="DA17" s="213">
        <f>IFERROR(DA16/DA$7,"")</f>
        <v>8.2877547852596614E-2</v>
      </c>
      <c r="DB17" s="214">
        <f>(CZ17-DA17)*10000</f>
        <v>-102.99489108592839</v>
      </c>
      <c r="DC17" s="215">
        <f>IFERROR(DC16/DC$7,"")</f>
        <v>3.4193770286754174E-2</v>
      </c>
      <c r="DD17" s="213">
        <f>IFERROR(DD16/DD$7,"")</f>
        <v>3.241837566205763E-2</v>
      </c>
      <c r="DE17" s="214">
        <f>(DC17-DD17)*10000</f>
        <v>17.753946246965441</v>
      </c>
      <c r="DF17" s="215">
        <f>IFERROR(DF16/DF$7,"")</f>
        <v>3.1685106556261611E-2</v>
      </c>
      <c r="DG17" s="213">
        <f>IFERROR(DG16/DG$7,"")</f>
        <v>3.3808818520765178E-2</v>
      </c>
      <c r="DH17" s="214">
        <f>(DF17-DG17)*10000</f>
        <v>-21.237119645035676</v>
      </c>
      <c r="DI17" s="215">
        <f>IFERROR(DI16/DI$7,"")</f>
        <v>4.3397077326790927E-2</v>
      </c>
      <c r="DJ17" s="213">
        <f>IFERROR(DJ16/DJ$7,"")</f>
        <v>4.7716324542317362E-2</v>
      </c>
      <c r="DK17" s="214">
        <f>(DI17-DJ17)*10000</f>
        <v>-43.192472155264355</v>
      </c>
      <c r="DL17" s="216"/>
      <c r="DM17" s="215">
        <f>IFERROR(DM16/DM$7,"")</f>
        <v>4.277103437394008E-2</v>
      </c>
      <c r="DN17" s="213">
        <f>IFERROR(DN16/DN$7,"")</f>
        <v>2.2441249875473853E-2</v>
      </c>
      <c r="DO17" s="214">
        <f>(DM17-DN17)*10000</f>
        <v>203.29784498466228</v>
      </c>
      <c r="DP17" s="215">
        <f>IFERROR(DP16/DP$7,"")</f>
        <v>4.6534329420135183E-2</v>
      </c>
      <c r="DQ17" s="213">
        <f>IFERROR(DQ16/DQ$7,"")</f>
        <v>4.6762258385010455E-2</v>
      </c>
      <c r="DR17" s="214">
        <f>(DP17-DQ17)*10000</f>
        <v>-2.2792896487527221</v>
      </c>
      <c r="DS17" s="215">
        <f>IFERROR(DS16/DS$7,"")</f>
        <v>5.0629739564698684E-2</v>
      </c>
      <c r="DT17" s="213">
        <f>IFERROR(DT16/DT$7,"")</f>
        <v>2.6372060894247068E-2</v>
      </c>
      <c r="DU17" s="214">
        <f>(DS17-DT17)*10000</f>
        <v>242.57678670451617</v>
      </c>
      <c r="DV17" s="215">
        <f>IFERROR(DV16/DV$7,"")</f>
        <v>8.2644930320428925E-2</v>
      </c>
      <c r="DW17" s="213">
        <f>IFERROR(DW16/DW$7,"")</f>
        <v>7.2578058744003776E-2</v>
      </c>
      <c r="DX17" s="214">
        <f>(DV17-DW17)*10000</f>
        <v>100.66871576425149</v>
      </c>
      <c r="DY17" s="215">
        <f>IFERROR(DY16/DY$7,"")</f>
        <v>4.4602188046236939E-2</v>
      </c>
      <c r="DZ17" s="213">
        <f>IFERROR(DZ16/DZ$7,"")</f>
        <v>3.4193770286754174E-2</v>
      </c>
      <c r="EA17" s="214">
        <f>(DY17-DZ17)*10000</f>
        <v>104.08417759482765</v>
      </c>
      <c r="EB17" s="215">
        <f>IFERROR(EB16/EB$7,"")</f>
        <v>4.6754526715584645E-2</v>
      </c>
      <c r="EC17" s="213">
        <f>IFERROR(EC16/EC$7,"")</f>
        <v>3.1685106556261611E-2</v>
      </c>
      <c r="ED17" s="214">
        <f>(EB17-EC17)*10000</f>
        <v>150.69420159323033</v>
      </c>
      <c r="EE17" s="215">
        <f>IFERROR(EE16/EE$7,"")</f>
        <v>5.7899811882659649E-2</v>
      </c>
      <c r="EF17" s="213">
        <f>IFERROR(EF16/EF$7,"")</f>
        <v>4.3397077326790927E-2</v>
      </c>
      <c r="EG17" s="214">
        <f>(EE17-EF17)*10000</f>
        <v>145.02734555868722</v>
      </c>
      <c r="EH17" s="216"/>
      <c r="EI17" s="215">
        <f>IFERROR(EI16/EI$7,"")</f>
        <v>3.9582808219197504E-2</v>
      </c>
      <c r="EJ17" s="213">
        <f>IFERROR(EJ16/EJ$7,"")</f>
        <v>4.277103437394008E-2</v>
      </c>
      <c r="EK17" s="214">
        <f>(EI17-EJ17)*10000</f>
        <v>-31.882261547425752</v>
      </c>
      <c r="EL17" s="215">
        <f>IFERROR(EL16/EL$7,"")</f>
        <v>4.6196619618022697E-2</v>
      </c>
      <c r="EM17" s="213">
        <f>IFERROR(EM16/EM$7,"")</f>
        <v>4.6534329420135183E-2</v>
      </c>
      <c r="EN17" s="214">
        <f>(EL17-EM17)*10000</f>
        <v>-3.3770980211248607</v>
      </c>
      <c r="EO17" s="215">
        <f>IFERROR(EO16/EO$7,"")</f>
        <v>4.241488156261803E-2</v>
      </c>
      <c r="EP17" s="213">
        <f>IFERROR(EP16/EP$7,"")</f>
        <v>5.0629739564698684E-2</v>
      </c>
      <c r="EQ17" s="214">
        <f>(EO17-EP17)*10000</f>
        <v>-82.148580020806534</v>
      </c>
      <c r="ER17" s="215">
        <f>IFERROR(ER16/ER$7,"")</f>
        <v>5.8568553118331805E-2</v>
      </c>
      <c r="ES17" s="213">
        <f>IFERROR(ES16/ES$7,"")</f>
        <v>8.2644930320428925E-2</v>
      </c>
      <c r="ET17" s="214">
        <f>(ER17-ES17)*10000</f>
        <v>-240.7637720209712</v>
      </c>
      <c r="EU17" s="215">
        <f>IFERROR(EU16/EU$7,"")</f>
        <v>4.290062747805367E-2</v>
      </c>
      <c r="EV17" s="213">
        <f>IFERROR(EV16/EV$7,"")</f>
        <v>4.4602188046236939E-2</v>
      </c>
      <c r="EW17" s="214">
        <f>(EU17-EV17)*10000</f>
        <v>-17.015605681832689</v>
      </c>
      <c r="EX17" s="215">
        <f>IFERROR(EX16/EX$7,"")</f>
        <v>4.2733670011783222E-2</v>
      </c>
      <c r="EY17" s="213">
        <f>IFERROR(EY16/EY$7,"")</f>
        <v>4.6754526715584645E-2</v>
      </c>
      <c r="EZ17" s="214">
        <f>(EX17-EY17)*10000</f>
        <v>-40.20856703801423</v>
      </c>
      <c r="FA17" s="215">
        <f>IFERROR(FA16/FA$7,"")</f>
        <v>4.7392718218746639E-2</v>
      </c>
      <c r="FB17" s="213">
        <f>IFERROR(FB16/FB$7,"")</f>
        <v>5.7899811882659649E-2</v>
      </c>
      <c r="FC17" s="214">
        <f>(FA17-FB17)*10000</f>
        <v>-105.0709366391301</v>
      </c>
      <c r="FD17" s="216"/>
      <c r="FE17" s="215">
        <f>IFERROR(FE16/FE$7,"")</f>
        <v>2.5681970543130806E-2</v>
      </c>
      <c r="FF17" s="213">
        <f>IFERROR(FF16/FF$7,"")</f>
        <v>3.9582808219197504E-2</v>
      </c>
      <c r="FG17" s="214">
        <f>(FE17-FF17)*10000</f>
        <v>-139.00837676066698</v>
      </c>
      <c r="FH17" s="215">
        <f>IFERROR(FH16/FH$7,"")</f>
        <v>3.5115416867885337E-2</v>
      </c>
      <c r="FI17" s="213">
        <f>IFERROR(FI16/FI$7,"")</f>
        <v>4.6196619618022697E-2</v>
      </c>
      <c r="FJ17" s="214">
        <f>(FH17-FI17)*10000</f>
        <v>-110.81202750137361</v>
      </c>
      <c r="FK17" s="215">
        <f>IFERROR(FK16/FK$7,"")</f>
        <v>2.2838434175643477E-2</v>
      </c>
      <c r="FL17" s="213">
        <f>IFERROR(FL16/FL$7,"")</f>
        <v>4.241488156261803E-2</v>
      </c>
      <c r="FM17" s="214">
        <f>(FK17-FL17)*10000</f>
        <v>-195.76447386974553</v>
      </c>
      <c r="FN17" s="215">
        <f>IFERROR(FN16/FN$7,"")</f>
        <v>5.9108503861510397E-2</v>
      </c>
      <c r="FO17" s="213">
        <f>IFERROR(FO16/FO$7,"")</f>
        <v>5.8568553118331805E-2</v>
      </c>
      <c r="FP17" s="214">
        <f>(FN17-FO17)*10000</f>
        <v>5.3995074317859242</v>
      </c>
      <c r="FQ17" s="215">
        <f>IFERROR(FQ16/FQ$7,"")</f>
        <v>3.0321719174460672E-2</v>
      </c>
      <c r="FR17" s="213">
        <f>IFERROR(FR16/FR$7,"")</f>
        <v>4.290062747805367E-2</v>
      </c>
      <c r="FS17" s="214">
        <f>(FQ17-FR17)*10000</f>
        <v>-125.78908303592998</v>
      </c>
      <c r="FT17" s="215">
        <f>IFERROR(FT16/FT$7,"")</f>
        <v>2.7804184060562068E-2</v>
      </c>
      <c r="FU17" s="213">
        <f>IFERROR(FU16/FU$7,"")</f>
        <v>4.2733670011783222E-2</v>
      </c>
      <c r="FV17" s="214">
        <f>(FT17-FU17)*10000</f>
        <v>-149.29485951221153</v>
      </c>
      <c r="FW17" s="215">
        <f>IFERROR(FW16/FW$7,"")</f>
        <v>3.669474077476758E-2</v>
      </c>
      <c r="FX17" s="213">
        <f>IFERROR(FX16/FX$7,"")</f>
        <v>4.7392718218746639E-2</v>
      </c>
      <c r="FY17" s="214">
        <f>(FW17-FX17)*10000</f>
        <v>-106.97977443979059</v>
      </c>
      <c r="GA17" s="215">
        <f>IFERROR(GA16/GA$7,"")</f>
        <v>8.6759675825382812E-3</v>
      </c>
      <c r="GB17" s="213">
        <f>IFERROR(GB16/GB$7,"")</f>
        <v>2.5681970543130806E-2</v>
      </c>
      <c r="GC17" s="214">
        <f>(GA17-GB17)*10000</f>
        <v>-170.06002960592525</v>
      </c>
      <c r="GD17" s="215">
        <f>IFERROR(GD16/GD$7,"")</f>
        <v>2.3689491736943718E-2</v>
      </c>
      <c r="GE17" s="213">
        <f>IFERROR(GE16/GE$7,"")</f>
        <v>3.5115416867885337E-2</v>
      </c>
      <c r="GF17" s="214">
        <f>(GD17-GE17)*10000</f>
        <v>-114.25925130941619</v>
      </c>
      <c r="GG17" s="215">
        <f>IFERROR(GG16/GG$7,"")</f>
        <v>2.7516408464006662E-2</v>
      </c>
      <c r="GH17" s="213">
        <f>IFERROR(GH16/GH$7,"")</f>
        <v>2.2838434175643477E-2</v>
      </c>
      <c r="GI17" s="214">
        <f>(GG17-GH17)*10000</f>
        <v>46.779742883631855</v>
      </c>
      <c r="GJ17" s="215">
        <f>IFERROR(GJ16/GJ$7,"")</f>
        <v>8.2216199451412245E-2</v>
      </c>
      <c r="GK17" s="213">
        <f>IFERROR(GK16/GK$7,"")</f>
        <v>5.9108503861510397E-2</v>
      </c>
      <c r="GL17" s="214">
        <f>(GJ17-GK17)*10000</f>
        <v>231.07695589901846</v>
      </c>
      <c r="GM17" s="215">
        <f>IFERROR(GM16/GM$7,"")</f>
        <v>1.5960915513328247E-2</v>
      </c>
      <c r="GN17" s="213">
        <f>IFERROR(GN16/GN$7,"")</f>
        <v>3.0321719174460672E-2</v>
      </c>
      <c r="GO17" s="214">
        <f>(GM17-GN17)*10000</f>
        <v>-143.60803661132425</v>
      </c>
      <c r="GP17" s="215">
        <f>IFERROR(GP16/GP$7,"")</f>
        <v>1.9887067854041516E-2</v>
      </c>
      <c r="GQ17" s="213">
        <f>IFERROR(GQ16/GQ$7,"")</f>
        <v>2.7804184060562068E-2</v>
      </c>
      <c r="GR17" s="214">
        <f>(GP17-GQ17)*10000</f>
        <v>-79.171162065205522</v>
      </c>
      <c r="GS17" s="215">
        <f>IFERROR(GS16/GS$7,"")</f>
        <v>3.7948344445411591E-2</v>
      </c>
      <c r="GT17" s="213">
        <f>IFERROR(GT16/GT$7,"")</f>
        <v>3.669474077476758E-2</v>
      </c>
      <c r="GU17" s="214">
        <f>(GS17-GT17)*10000</f>
        <v>12.536036706440115</v>
      </c>
      <c r="GW17" s="215">
        <f>IFERROR(GW16/GW$7,"")</f>
        <v>2.1019768124052166E-2</v>
      </c>
      <c r="GX17" s="213">
        <f>IFERROR(GX16/GX$7,"")</f>
        <v>8.6759675825382812E-3</v>
      </c>
      <c r="GY17" s="214">
        <f>(GW17-GX17)*10000</f>
        <v>123.43800541513885</v>
      </c>
      <c r="GZ17" s="215">
        <f>IFERROR(GZ16/GZ$7,"")</f>
        <v>5.3205555646937804E-2</v>
      </c>
      <c r="HA17" s="213">
        <f>IFERROR(HA16/HA$7,"")</f>
        <v>2.3689491736943718E-2</v>
      </c>
      <c r="HB17" s="214">
        <f>(GZ17-HA17)*10000</f>
        <v>295.16063909994085</v>
      </c>
      <c r="HC17" s="215">
        <f>IFERROR(HC16/HC$7,"")</f>
        <v>5.1079579180330952E-2</v>
      </c>
      <c r="HD17" s="213">
        <f>IFERROR(HD16/HD$7,"")</f>
        <v>2.7516408464006662E-2</v>
      </c>
      <c r="HE17" s="214">
        <f>(HC17-HD17)*10000</f>
        <v>235.63170716324291</v>
      </c>
      <c r="HF17" s="215">
        <f>IFERROR(HF16/HF$7,"")</f>
        <v>8.3571602444480794E-2</v>
      </c>
      <c r="HG17" s="213">
        <f>IFERROR(HG16/HG$7,"")</f>
        <v>8.2216199451412245E-2</v>
      </c>
      <c r="HH17" s="214">
        <f>(HF17-HG17)*10000</f>
        <v>13.554029930685497</v>
      </c>
      <c r="HI17" s="215">
        <f>IFERROR(HI16/HI$7,"")</f>
        <v>3.6966073810281441E-2</v>
      </c>
      <c r="HJ17" s="213">
        <f>IFERROR(HJ16/HJ$7,"")</f>
        <v>1.5960915513328247E-2</v>
      </c>
      <c r="HK17" s="214">
        <f>(HI17-HJ17)*10000</f>
        <v>210.05158296953195</v>
      </c>
      <c r="HL17" s="215">
        <f>IFERROR(HL16/HL$7,"")</f>
        <v>4.1754404364066647E-2</v>
      </c>
      <c r="HM17" s="213">
        <f>IFERROR(HM16/HM$7,"")</f>
        <v>1.9887067854041516E-2</v>
      </c>
      <c r="HN17" s="214">
        <f>(HL17-HM17)*10000</f>
        <v>218.67336510025132</v>
      </c>
      <c r="HO17" s="215">
        <f>IFERROR(HO16/HO$7,"")</f>
        <v>5.3713874111063112E-2</v>
      </c>
      <c r="HP17" s="213">
        <f>IFERROR(HP16/HP$7,"")</f>
        <v>3.7948344445411591E-2</v>
      </c>
      <c r="HQ17" s="214">
        <f>(HO17-HP17)*10000</f>
        <v>157.65529665651519</v>
      </c>
      <c r="HS17" s="215">
        <f>IFERROR(HS16/HS$7,"")</f>
        <v>3.1560375491788764E-2</v>
      </c>
      <c r="HT17" s="213">
        <f>IFERROR(HT16/HT$7,"")</f>
        <v>2.1019768124052166E-2</v>
      </c>
      <c r="HU17" s="214">
        <f>(HS17-HT17)*10000</f>
        <v>105.40607367736598</v>
      </c>
      <c r="HV17" s="215">
        <f>IFERROR(HV16/HV$7,"")</f>
        <v>6.4853439716798481E-2</v>
      </c>
      <c r="HW17" s="213">
        <f>IFERROR(HW16/HW$7,"")</f>
        <v>5.3205555646937804E-2</v>
      </c>
      <c r="HX17" s="214">
        <f>(HV17-HW17)*10000</f>
        <v>116.47884069860677</v>
      </c>
      <c r="HY17" s="215">
        <f>IFERROR(HY16/HY$7,"")</f>
        <v>4.8349796683921559E-2</v>
      </c>
      <c r="HZ17" s="213">
        <f>IFERROR(HZ16/HZ$7,"")</f>
        <v>2.7516408464006662E-2</v>
      </c>
      <c r="IA17" s="214">
        <f>(HY17-HZ17)*10000</f>
        <v>208.33388219914897</v>
      </c>
      <c r="IB17" s="215">
        <f>IFERROR(IB16/IB$7,"")</f>
        <v>8.3571602444480794E-2</v>
      </c>
      <c r="IC17" s="213">
        <f>IFERROR(IC16/IC$7,"")</f>
        <v>8.2216199451412245E-2</v>
      </c>
      <c r="ID17" s="214">
        <f>(IB17-IC17)*10000</f>
        <v>13.554029930685497</v>
      </c>
      <c r="IE17" s="215">
        <f>IFERROR(IE16/IE$7,"")</f>
        <v>4.8349796683921559E-2</v>
      </c>
      <c r="IF17" s="213">
        <f>IFERROR(IF16/IF$7,"")</f>
        <v>3.6966073810281441E-2</v>
      </c>
      <c r="IG17" s="214">
        <f>(IE17-IF17)*10000</f>
        <v>113.83722873640117</v>
      </c>
      <c r="IH17" s="215">
        <f>IFERROR(IH16/IH$7,"")</f>
        <v>4.1754404364066647E-2</v>
      </c>
      <c r="II17" s="213">
        <f>IFERROR(II16/II$7,"")</f>
        <v>1.9887067854041516E-2</v>
      </c>
      <c r="IJ17" s="214">
        <f>(IH17-II17)*10000</f>
        <v>218.67336510025132</v>
      </c>
      <c r="IK17" s="215">
        <f>IFERROR(IK16/IK$7,"")</f>
        <v>5.3713874111063112E-2</v>
      </c>
      <c r="IL17" s="213">
        <f>IFERROR(IL16/IL$7,"")</f>
        <v>3.7948344445411591E-2</v>
      </c>
      <c r="IM17" s="214">
        <f>(IK17-IL17)*10000</f>
        <v>157.65529665651519</v>
      </c>
    </row>
    <row r="18" spans="1:247" outlineLevel="1">
      <c r="A18" s="42" t="s">
        <v>15</v>
      </c>
      <c r="B18" s="42"/>
      <c r="C18" s="53" t="s">
        <v>15</v>
      </c>
      <c r="D18" s="43" t="s">
        <v>763</v>
      </c>
      <c r="E18" s="43" t="s">
        <v>767</v>
      </c>
      <c r="F18" s="207"/>
      <c r="G18" s="48">
        <v>-62518</v>
      </c>
      <c r="H18" s="44">
        <v>-30773</v>
      </c>
      <c r="I18" s="206">
        <f t="shared" ref="I18" si="278">IF(AND(G18&lt;0,H18&lt;0),((G18-H18)/H18),((G18-H18)/ABS(H18)))</f>
        <v>1.0315861306989893</v>
      </c>
      <c r="J18" s="48">
        <v>1880</v>
      </c>
      <c r="K18" s="44">
        <v>60203</v>
      </c>
      <c r="L18" s="206">
        <f t="shared" ref="L18" si="279">IF(AND(J18&lt;0,K18&lt;0),((J18-K18)/K18),((J18-K18)/ABS(K18)))</f>
        <v>-0.96877232031626326</v>
      </c>
      <c r="M18" s="48">
        <v>-4988</v>
      </c>
      <c r="N18" s="44">
        <v>-55135</v>
      </c>
      <c r="O18" s="206">
        <f t="shared" ref="O18" si="280">IF(AND(M18&lt;0,N18&lt;0),((M18-N18)/N18),((M18-N18)/ABS(N18)))</f>
        <v>-0.90953115081164415</v>
      </c>
      <c r="P18" s="48">
        <v>7933</v>
      </c>
      <c r="Q18" s="44">
        <v>2975</v>
      </c>
      <c r="R18" s="206">
        <f t="shared" ref="R18" si="281">IF(AND(P18&lt;0,Q18&lt;0),((P18-Q18)/Q18),((P18-Q18)/ABS(Q18)))</f>
        <v>1.6665546218487395</v>
      </c>
      <c r="S18" s="48">
        <v>-60638</v>
      </c>
      <c r="T18" s="44">
        <v>29430</v>
      </c>
      <c r="U18" s="206">
        <f t="shared" ref="U18" si="282">IF(AND(S18&lt;0,T18&lt;0),((S18-T18)/T18),((S18-T18)/ABS(T18)))</f>
        <v>-3.0604145429833505</v>
      </c>
      <c r="V18" s="48">
        <v>-65626</v>
      </c>
      <c r="W18" s="44">
        <v>-25705</v>
      </c>
      <c r="X18" s="206">
        <f t="shared" ref="X18" si="283">IF(AND(V18&lt;0,W18&lt;0),((V18-W18)/W18),((V18-W18)/ABS(W18)))</f>
        <v>1.55304415483369</v>
      </c>
      <c r="Y18" s="48">
        <v>-57693</v>
      </c>
      <c r="Z18" s="44">
        <v>-22730</v>
      </c>
      <c r="AA18" s="206">
        <f t="shared" ref="AA18" si="284">IF(AND(Y18&lt;0,Z18&lt;0),((Y18-Z18)/Z18),((Y18-Z18)/ABS(Z18)))</f>
        <v>1.5381874175098988</v>
      </c>
      <c r="AB18" s="207"/>
      <c r="AC18" s="48">
        <v>-36596</v>
      </c>
      <c r="AD18" s="44">
        <f t="shared" si="1"/>
        <v>-62518</v>
      </c>
      <c r="AE18" s="206">
        <f t="shared" ref="AE18" si="285">IF(AND(AC18&lt;0,AD18&lt;0),((AC18-AD18)/AD18),((AC18-AD18)/ABS(AD18)))</f>
        <v>-0.41463258581528517</v>
      </c>
      <c r="AF18" s="48">
        <v>-16832</v>
      </c>
      <c r="AG18" s="44">
        <f t="shared" si="2"/>
        <v>1880</v>
      </c>
      <c r="AH18" s="206">
        <f t="shared" ref="AH18" si="286">IF(AND(AF18&lt;0,AG18&lt;0),((AF18-AG18)/AG18),((AF18-AG18)/ABS(AG18)))</f>
        <v>-9.9531914893617017</v>
      </c>
      <c r="AI18" s="48">
        <v>-1806</v>
      </c>
      <c r="AJ18" s="44">
        <f t="shared" si="3"/>
        <v>-4988</v>
      </c>
      <c r="AK18" s="206">
        <f t="shared" ref="AK18" si="287">IF(AND(AI18&lt;0,AJ18&lt;0),((AI18-AJ18)/AJ18),((AI18-AJ18)/ABS(AJ18)))</f>
        <v>-0.63793103448275867</v>
      </c>
      <c r="AL18" s="48">
        <v>5392</v>
      </c>
      <c r="AM18" s="44">
        <f t="shared" si="4"/>
        <v>7933</v>
      </c>
      <c r="AN18" s="206">
        <f t="shared" ref="AN18" si="288">IF(AND(AL18&lt;0,AM18&lt;0),((AL18-AM18)/AM18),((AL18-AM18)/ABS(AM18)))</f>
        <v>-0.32030757594856929</v>
      </c>
      <c r="AO18" s="48">
        <v>-53428</v>
      </c>
      <c r="AP18" s="44">
        <f t="shared" si="5"/>
        <v>-60638</v>
      </c>
      <c r="AQ18" s="206">
        <f t="shared" ref="AQ18" si="289">IF(AND(AO18&lt;0,AP18&lt;0),((AO18-AP18)/AP18),((AO18-AP18)/ABS(AP18)))</f>
        <v>-0.11890233846762756</v>
      </c>
      <c r="AR18" s="48">
        <v>-55234</v>
      </c>
      <c r="AS18" s="44">
        <f t="shared" si="6"/>
        <v>-65626</v>
      </c>
      <c r="AT18" s="206">
        <f t="shared" ref="AT18" si="290">IF(AND(AR18&lt;0,AS18&lt;0),((AR18-AS18)/AS18),((AR18-AS18)/ABS(AS18)))</f>
        <v>-0.15835187273336787</v>
      </c>
      <c r="AU18" s="48">
        <v>-49842</v>
      </c>
      <c r="AV18" s="44">
        <f t="shared" si="7"/>
        <v>-57693</v>
      </c>
      <c r="AW18" s="206">
        <f t="shared" ref="AW18" si="291">IF(AND(AU18&lt;0,AV18&lt;0),((AU18-AV18)/AV18),((AU18-AV18)/ABS(AV18)))</f>
        <v>-0.13608236701159587</v>
      </c>
      <c r="AX18" s="207"/>
      <c r="AY18" s="44">
        <f t="shared" si="8"/>
        <v>-37942</v>
      </c>
      <c r="AZ18" s="44">
        <f t="shared" si="9"/>
        <v>-36596</v>
      </c>
      <c r="BA18" s="206">
        <f t="shared" ref="BA18" si="292">IF(AND(AY18&lt;0,AZ18&lt;0),((AY18-AZ18)/AZ18),((AY18-AZ18)/ABS(AZ18)))</f>
        <v>3.677997595365614E-2</v>
      </c>
      <c r="BB18" s="44">
        <f t="shared" si="10"/>
        <v>-10778</v>
      </c>
      <c r="BC18" s="44">
        <f t="shared" si="11"/>
        <v>-16832</v>
      </c>
      <c r="BD18" s="206">
        <f t="shared" ref="BD18" si="293">IF(AND(BB18&lt;0,BC18&lt;0),((BB18-BC18)/BC18),((BB18-BC18)/ABS(BC18)))</f>
        <v>-0.35967205323193918</v>
      </c>
      <c r="BE18" s="44">
        <f t="shared" si="12"/>
        <v>-2257</v>
      </c>
      <c r="BF18" s="44">
        <f t="shared" si="13"/>
        <v>-1806</v>
      </c>
      <c r="BG18" s="206">
        <f t="shared" ref="BG18" si="294">IF(AND(BE18&lt;0,BF18&lt;0),((BE18-BF18)/BF18),((BE18-BF18)/ABS(BF18)))</f>
        <v>0.24972314507198229</v>
      </c>
      <c r="BH18" s="44">
        <f t="shared" si="14"/>
        <v>-22103</v>
      </c>
      <c r="BI18" s="44">
        <f t="shared" si="15"/>
        <v>5392</v>
      </c>
      <c r="BJ18" s="206">
        <f t="shared" ref="BJ18" si="295">IF(AND(BH18&lt;0,BI18&lt;0),((BH18-BI18)/BI18),((BH18-BI18)/ABS(BI18)))</f>
        <v>-5.0992210682492578</v>
      </c>
      <c r="BK18" s="44">
        <f t="shared" si="16"/>
        <v>-48720</v>
      </c>
      <c r="BL18" s="44">
        <f t="shared" si="17"/>
        <v>-53428</v>
      </c>
      <c r="BM18" s="206">
        <f t="shared" ref="BM18" si="296">IF(AND(BK18&lt;0,BL18&lt;0),((BK18-BL18)/BL18),((BK18-BL18)/ABS(BL18)))</f>
        <v>-8.8118589503631051E-2</v>
      </c>
      <c r="BN18" s="44">
        <f t="shared" si="18"/>
        <v>-50977</v>
      </c>
      <c r="BO18" s="44">
        <f t="shared" si="19"/>
        <v>-55234</v>
      </c>
      <c r="BP18" s="206">
        <f t="shared" ref="BP18" si="297">IF(AND(BN18&lt;0,BO18&lt;0),((BN18-BO18)/BO18),((BN18-BO18)/ABS(BO18)))</f>
        <v>-7.7072093275880799E-2</v>
      </c>
      <c r="BQ18" s="44">
        <f t="shared" si="20"/>
        <v>-73080</v>
      </c>
      <c r="BR18" s="44">
        <f t="shared" si="0"/>
        <v>-49842</v>
      </c>
      <c r="BS18" s="206">
        <f t="shared" ref="BS18" si="298">IF(AND(BQ18&lt;0,BR18&lt;0),((BQ18-BR18)/BR18),((BQ18-BR18)/ABS(BR18)))</f>
        <v>0.46623329721921269</v>
      </c>
      <c r="BT18" s="207"/>
      <c r="BU18" s="48">
        <f t="shared" si="21"/>
        <v>-20321</v>
      </c>
      <c r="BV18" s="44">
        <v>-37942</v>
      </c>
      <c r="BW18" s="206">
        <f t="shared" ref="BW18" si="299">IF(AND(BU18&lt;0,BV18&lt;0),((BU18-BV18)/BV18),((BU18-BV18)/ABS(BV18)))</f>
        <v>-0.46441937694375623</v>
      </c>
      <c r="BX18" s="48">
        <f t="shared" si="22"/>
        <v>-10866</v>
      </c>
      <c r="BY18" s="44">
        <v>-10778</v>
      </c>
      <c r="BZ18" s="206">
        <f t="shared" ref="BZ18" si="300">IF(AND(BX18&lt;0,BY18&lt;0),((BX18-BY18)/BY18),((BX18-BY18)/ABS(BY18)))</f>
        <v>8.1647801076266471E-3</v>
      </c>
      <c r="CA18" s="48">
        <f t="shared" si="23"/>
        <v>-2769</v>
      </c>
      <c r="CB18" s="44">
        <v>-2257</v>
      </c>
      <c r="CC18" s="206">
        <f t="shared" ref="CC18" si="301">IF(AND(CA18&lt;0,CB18&lt;0),((CA18-CB18)/CB18),((CA18-CB18)/ABS(CB18)))</f>
        <v>0.22684980062029242</v>
      </c>
      <c r="CD18" s="48">
        <f t="shared" si="24"/>
        <v>-43317</v>
      </c>
      <c r="CE18" s="44">
        <v>-22103</v>
      </c>
      <c r="CF18" s="206">
        <f t="shared" ref="CF18" si="302">IF(AND(CD18&lt;0,CE18&lt;0),((CD18-CE18)/CE18),((CD18-CE18)/ABS(CE18)))</f>
        <v>0.95977921549110978</v>
      </c>
      <c r="CG18" s="48">
        <f t="shared" si="25"/>
        <v>-31187</v>
      </c>
      <c r="CH18" s="44">
        <v>-48720</v>
      </c>
      <c r="CI18" s="206">
        <f t="shared" ref="CI18" si="303">IF(AND(CG18&lt;0,CH18&lt;0),((CG18-CH18)/CH18),((CG18-CH18)/ABS(CH18)))</f>
        <v>-0.35987274220032839</v>
      </c>
      <c r="CJ18" s="48">
        <f t="shared" si="26"/>
        <v>-33956</v>
      </c>
      <c r="CK18" s="44">
        <v>-50977</v>
      </c>
      <c r="CL18" s="206">
        <f t="shared" ref="CL18" si="304">IF(AND(CJ18&lt;0,CK18&lt;0),((CJ18-CK18)/CK18),((CJ18-CK18)/ABS(CK18)))</f>
        <v>-0.33389567844321949</v>
      </c>
      <c r="CM18" s="48">
        <f t="shared" si="27"/>
        <v>-77273</v>
      </c>
      <c r="CN18" s="44">
        <v>-73080</v>
      </c>
      <c r="CO18" s="206">
        <f t="shared" ref="CO18" si="305">IF(AND(CM18&lt;0,CN18&lt;0),((CM18-CN18)/CN18),((CM18-CN18)/ABS(CN18)))</f>
        <v>5.7375478927203065E-2</v>
      </c>
      <c r="CP18" s="207"/>
      <c r="CQ18" s="48">
        <v>-24274</v>
      </c>
      <c r="CR18" s="44">
        <v>-20321</v>
      </c>
      <c r="CS18" s="206">
        <f t="shared" ref="CS18" si="306">IF(AND(CQ18&lt;0,CR18&lt;0),((CQ18-CR18)/CR18),((CQ18-CR18)/ABS(CR18)))</f>
        <v>0.19452782835490379</v>
      </c>
      <c r="CT18" s="48">
        <v>-30524</v>
      </c>
      <c r="CU18" s="44">
        <v>-10866</v>
      </c>
      <c r="CV18" s="206">
        <f t="shared" ref="CV18" si="307">IF(AND(CT18&lt;0,CU18&lt;0),((CT18-CU18)/CU18),((CT18-CU18)/ABS(CU18)))</f>
        <v>1.8091293944413769</v>
      </c>
      <c r="CW18" s="48">
        <v>-15082</v>
      </c>
      <c r="CX18" s="44">
        <v>-2769</v>
      </c>
      <c r="CY18" s="206">
        <f t="shared" ref="CY18" si="308">IF(AND(CW18&lt;0,CX18&lt;0),((CW18-CX18)/CX18),((CW18-CX18)/ABS(CX18)))</f>
        <v>4.4467316720837848</v>
      </c>
      <c r="CZ18" s="48">
        <v>-40174</v>
      </c>
      <c r="DA18" s="44">
        <v>-43317</v>
      </c>
      <c r="DB18" s="206">
        <f t="shared" ref="DB18" si="309">IF(AND(CZ18&lt;0,DA18&lt;0),((CZ18-DA18)/DA18),((CZ18-DA18)/ABS(DA18)))</f>
        <v>-7.2558118059884116E-2</v>
      </c>
      <c r="DC18" s="48">
        <v>-54798</v>
      </c>
      <c r="DD18" s="44">
        <v>-31187</v>
      </c>
      <c r="DE18" s="206">
        <f t="shared" ref="DE18" si="310">IF(AND(DC18&lt;0,DD18&lt;0),((DC18-DD18)/DD18),((DC18-DD18)/ABS(DD18)))</f>
        <v>0.75707826979190052</v>
      </c>
      <c r="DF18" s="48">
        <v>-69880</v>
      </c>
      <c r="DG18" s="44">
        <v>-33956</v>
      </c>
      <c r="DH18" s="206">
        <f t="shared" ref="DH18" si="311">IF(AND(DF18&lt;0,DG18&lt;0),((DF18-DG18)/DG18),((DF18-DG18)/ABS(DG18)))</f>
        <v>1.0579573565791023</v>
      </c>
      <c r="DI18" s="48">
        <v>-110054</v>
      </c>
      <c r="DJ18" s="44">
        <v>-77273</v>
      </c>
      <c r="DK18" s="206">
        <f t="shared" ref="DK18" si="312">IF(AND(DI18&lt;0,DJ18&lt;0),((DI18-DJ18)/DJ18),((DI18-DJ18)/ABS(DJ18)))</f>
        <v>0.42422320862396956</v>
      </c>
      <c r="DL18" s="207"/>
      <c r="DM18" s="48">
        <v>-9627</v>
      </c>
      <c r="DN18" s="44">
        <v>-24274</v>
      </c>
      <c r="DO18" s="206">
        <f t="shared" ref="DO18" si="313">IF(AND(DM18&lt;0,DN18&lt;0),((DM18-DN18)/DN18),((DM18-DN18)/ABS(DN18)))</f>
        <v>-0.60340281782977667</v>
      </c>
      <c r="DP18" s="48">
        <v>-14619</v>
      </c>
      <c r="DQ18" s="44">
        <v>-30524</v>
      </c>
      <c r="DR18" s="206">
        <f t="shared" ref="DR18" si="314">IF(AND(DP18&lt;0,DQ18&lt;0),((DP18-DQ18)/DQ18),((DP18-DQ18)/ABS(DQ18)))</f>
        <v>-0.52106539116760586</v>
      </c>
      <c r="DS18" s="48">
        <v>-18422</v>
      </c>
      <c r="DT18" s="44">
        <v>-15082</v>
      </c>
      <c r="DU18" s="206">
        <f t="shared" ref="DU18" si="315">IF(AND(DS18&lt;0,DT18&lt;0),((DS18-DT18)/DT18),((DS18-DT18)/ABS(DT18)))</f>
        <v>0.22145604031295585</v>
      </c>
      <c r="DV18" s="48">
        <v>-9956</v>
      </c>
      <c r="DW18" s="44">
        <v>-40174</v>
      </c>
      <c r="DX18" s="206">
        <f t="shared" ref="DX18" si="316">IF(AND(DV18&lt;0,DW18&lt;0),((DV18-DW18)/DW18),((DV18-DW18)/ABS(DW18)))</f>
        <v>-0.75217802558868918</v>
      </c>
      <c r="DY18" s="48">
        <v>-24246</v>
      </c>
      <c r="DZ18" s="44">
        <v>-54798</v>
      </c>
      <c r="EA18" s="206">
        <f t="shared" ref="EA18" si="317">IF(AND(DY18&lt;0,DZ18&lt;0),((DY18-DZ18)/DZ18),((DY18-DZ18)/ABS(DZ18)))</f>
        <v>-0.55753859629913505</v>
      </c>
      <c r="EB18" s="48">
        <v>-42668</v>
      </c>
      <c r="EC18" s="44">
        <v>-69880</v>
      </c>
      <c r="ED18" s="206">
        <f t="shared" ref="ED18" si="318">IF(AND(EB18&lt;0,EC18&lt;0),((EB18-EC18)/EC18),((EB18-EC18)/ABS(EC18)))</f>
        <v>-0.38941041785918717</v>
      </c>
      <c r="EE18" s="48">
        <v>-52624</v>
      </c>
      <c r="EF18" s="44">
        <v>-110054</v>
      </c>
      <c r="EG18" s="206">
        <f t="shared" ref="EG18" si="319">IF(AND(EE18&lt;0,EF18&lt;0),((EE18-EF18)/EF18),((EE18-EF18)/ABS(EF18)))</f>
        <v>-0.52183473567521399</v>
      </c>
      <c r="EH18" s="207"/>
      <c r="EI18" s="48">
        <v>-2396</v>
      </c>
      <c r="EJ18" s="44">
        <v>-9627</v>
      </c>
      <c r="EK18" s="206">
        <f t="shared" ref="EK18" si="320">IF(AND(EI18&lt;0,EJ18&lt;0),((EI18-EJ18)/EJ18),((EI18-EJ18)/ABS(EJ18)))</f>
        <v>-0.75111665108548875</v>
      </c>
      <c r="EL18" s="48">
        <v>-4431</v>
      </c>
      <c r="EM18" s="44">
        <v>-14619</v>
      </c>
      <c r="EN18" s="206">
        <f t="shared" ref="EN18" si="321">IF(AND(EL18&lt;0,EM18&lt;0),((EL18-EM18)/EM18),((EL18-EM18)/ABS(EM18)))</f>
        <v>-0.69690129283808744</v>
      </c>
      <c r="EO18" s="48">
        <v>-8697</v>
      </c>
      <c r="EP18" s="44">
        <v>-18422</v>
      </c>
      <c r="EQ18" s="206">
        <f t="shared" ref="EQ18" si="322">IF(AND(EO18&lt;0,EP18&lt;0),((EO18-EP18)/EP18),((EO18-EP18)/ABS(EP18)))</f>
        <v>-0.52790142221257197</v>
      </c>
      <c r="ER18" s="48">
        <v>-44637</v>
      </c>
      <c r="ES18" s="44">
        <v>-9956</v>
      </c>
      <c r="ET18" s="206">
        <f t="shared" ref="ET18" si="323">IF(AND(ER18&lt;0,ES18&lt;0),((ER18-ES18)/ES18),((ER18-ES18)/ABS(ES18)))</f>
        <v>3.4834270791482522</v>
      </c>
      <c r="EU18" s="48">
        <v>-6827</v>
      </c>
      <c r="EV18" s="44">
        <v>-24246</v>
      </c>
      <c r="EW18" s="206">
        <f t="shared" ref="EW18" si="324">IF(AND(EU18&lt;0,EV18&lt;0),((EU18-EV18)/EV18),((EU18-EV18)/ABS(EV18)))</f>
        <v>-0.71842778190216938</v>
      </c>
      <c r="EX18" s="48">
        <v>-15524</v>
      </c>
      <c r="EY18" s="44">
        <v>-42668</v>
      </c>
      <c r="EZ18" s="206">
        <f t="shared" ref="EZ18" si="325">IF(AND(EX18&lt;0,EY18&lt;0),((EX18-EY18)/EY18),((EX18-EY18)/ABS(EY18)))</f>
        <v>-0.63616761976188241</v>
      </c>
      <c r="FA18" s="48">
        <v>-60161</v>
      </c>
      <c r="FB18" s="44">
        <v>-52624</v>
      </c>
      <c r="FC18" s="206">
        <f t="shared" ref="FC18" si="326">IF(AND(FA18&lt;0,FB18&lt;0),((FA18-FB18)/FB18),((FA18-FB18)/ABS(FB18)))</f>
        <v>0.14322362420188506</v>
      </c>
      <c r="FD18" s="207"/>
      <c r="FE18" s="48">
        <v>-5171</v>
      </c>
      <c r="FF18" s="44">
        <v>-2396</v>
      </c>
      <c r="FG18" s="206">
        <f t="shared" ref="FG18" si="327">IF(AND(FE18&lt;0,FF18&lt;0),((FE18-FF18)/FF18),((FE18-FF18)/ABS(FF18)))</f>
        <v>1.1581803005008346</v>
      </c>
      <c r="FH18" s="48">
        <v>-30711</v>
      </c>
      <c r="FI18" s="44">
        <v>-4431</v>
      </c>
      <c r="FJ18" s="206">
        <f t="shared" ref="FJ18" si="328">IF(AND(FH18&lt;0,FI18&lt;0),((FH18-FI18)/FI18),((FH18-FI18)/ABS(FI18)))</f>
        <v>5.9309410968178744</v>
      </c>
      <c r="FK18" s="48">
        <v>-25285</v>
      </c>
      <c r="FL18" s="44">
        <v>-8697</v>
      </c>
      <c r="FM18" s="206">
        <f t="shared" ref="FM18" si="329">IF(AND(FK18&lt;0,FL18&lt;0),((FK18-FL18)/FL18),((FK18-FL18)/ABS(FL18)))</f>
        <v>1.9073243647234679</v>
      </c>
      <c r="FN18" s="48">
        <v>-7306</v>
      </c>
      <c r="FO18" s="44">
        <v>-44637</v>
      </c>
      <c r="FP18" s="206">
        <f t="shared" ref="FP18" si="330">IF(AND(FN18&lt;0,FO18&lt;0),((FN18-FO18)/FO18),((FN18-FO18)/ABS(FO18)))</f>
        <v>-0.83632412572529513</v>
      </c>
      <c r="FQ18" s="48">
        <v>-35882</v>
      </c>
      <c r="FR18" s="44">
        <v>-6827</v>
      </c>
      <c r="FS18" s="206">
        <f t="shared" ref="FS18" si="331">IF(AND(FQ18&lt;0,FR18&lt;0),((FQ18-FR18)/FR18),((FQ18-FR18)/ABS(FR18)))</f>
        <v>4.2558957082173725</v>
      </c>
      <c r="FT18" s="48">
        <v>-61167</v>
      </c>
      <c r="FU18" s="44">
        <v>-15524</v>
      </c>
      <c r="FV18" s="206">
        <f t="shared" ref="FV18" si="332">IF(AND(FT18&lt;0,FU18&lt;0),((FT18-FU18)/FU18),((FT18-FU18)/ABS(FU18)))</f>
        <v>2.9401571759855707</v>
      </c>
      <c r="FW18" s="48">
        <v>-68473</v>
      </c>
      <c r="FX18" s="44">
        <v>-60161</v>
      </c>
      <c r="FY18" s="206">
        <f t="shared" ref="FY18" si="333">IF(AND(FW18&lt;0,FX18&lt;0),((FW18-FX18)/FX18),((FW18-FX18)/ABS(FX18)))</f>
        <v>0.13816259703129935</v>
      </c>
      <c r="GA18" s="48">
        <v>-35093</v>
      </c>
      <c r="GB18" s="44">
        <v>-5171</v>
      </c>
      <c r="GC18" s="206">
        <f t="shared" ref="GC18" si="334">IF(AND(GA18&lt;0,GB18&lt;0),((GA18-GB18)/GB18),((GA18-GB18)/ABS(GB18)))</f>
        <v>5.7865016437826338</v>
      </c>
      <c r="GD18" s="48">
        <v>-17231</v>
      </c>
      <c r="GE18" s="44">
        <v>-30711</v>
      </c>
      <c r="GF18" s="206">
        <f t="shared" ref="GF18" si="335">IF(AND(GD18&lt;0,GE18&lt;0),((GD18-GE18)/GE18),((GD18-GE18)/ABS(GE18)))</f>
        <v>-0.43893067630490706</v>
      </c>
      <c r="GG18" s="48">
        <v>-32702</v>
      </c>
      <c r="GH18" s="44">
        <v>-25285</v>
      </c>
      <c r="GI18" s="206">
        <f t="shared" ref="GI18" si="336">IF(AND(GG18&lt;0,GH18&lt;0),((GG18-GH18)/GH18),((GG18-GH18)/ABS(GH18)))</f>
        <v>0.29333596994265376</v>
      </c>
      <c r="GJ18" s="48">
        <v>-12550</v>
      </c>
      <c r="GK18" s="44">
        <v>-7306</v>
      </c>
      <c r="GL18" s="206">
        <f t="shared" ref="GL18" si="337">IF(AND(GJ18&lt;0,GK18&lt;0),((GJ18-GK18)/GK18),((GJ18-GK18)/ABS(GK18)))</f>
        <v>0.71776621954557895</v>
      </c>
      <c r="GM18" s="48">
        <v>-52324</v>
      </c>
      <c r="GN18" s="44">
        <v>-35882</v>
      </c>
      <c r="GO18" s="206">
        <f t="shared" ref="GO18" si="338">IF(AND(GM18&lt;0,GN18&lt;0),((GM18-GN18)/GN18),((GM18-GN18)/ABS(GN18)))</f>
        <v>0.45822417925422215</v>
      </c>
      <c r="GP18" s="48">
        <v>-85026</v>
      </c>
      <c r="GQ18" s="44">
        <v>-61167</v>
      </c>
      <c r="GR18" s="206">
        <f t="shared" ref="GR18" si="339">IF(AND(GP18&lt;0,GQ18&lt;0),((GP18-GQ18)/GQ18),((GP18-GQ18)/ABS(GQ18)))</f>
        <v>0.39006326940997599</v>
      </c>
      <c r="GS18" s="48">
        <v>-97576</v>
      </c>
      <c r="GT18" s="44">
        <v>-68473</v>
      </c>
      <c r="GU18" s="206">
        <f t="shared" ref="GU18" si="340">IF(AND(GS18&lt;0,GT18&lt;0),((GS18-GT18)/GT18),((GS18-GT18)/ABS(GT18)))</f>
        <v>0.42502884348575348</v>
      </c>
      <c r="GW18" s="48">
        <v>6470</v>
      </c>
      <c r="GX18" s="44">
        <v>-35093</v>
      </c>
      <c r="GY18" s="206">
        <f t="shared" ref="GY18" si="341">IF(AND(GW18&lt;0,GX18&lt;0),((GW18-GX18)/GX18),((GW18-GX18)/ABS(GX18)))</f>
        <v>1.1843672527284643</v>
      </c>
      <c r="GZ18" s="48">
        <v>6452</v>
      </c>
      <c r="HA18" s="44">
        <v>-17231</v>
      </c>
      <c r="HB18" s="206">
        <f t="shared" ref="HB18" si="342">IF(AND(GZ18&lt;0,HA18&lt;0),((GZ18-HA18)/HA18),((GZ18-HA18)/ABS(HA18)))</f>
        <v>1.3744414137310661</v>
      </c>
      <c r="HC18" s="48">
        <v>-227</v>
      </c>
      <c r="HD18" s="44">
        <v>-32702</v>
      </c>
      <c r="HE18" s="206">
        <f t="shared" ref="HE18" si="343">IF(AND(HC18&lt;0,HD18&lt;0),((HC18-HD18)/HD18),((HC18-HD18)/ABS(HD18)))</f>
        <v>-0.99305852853036514</v>
      </c>
      <c r="HF18" s="48">
        <v>-28159</v>
      </c>
      <c r="HG18" s="44">
        <v>-12550</v>
      </c>
      <c r="HH18" s="206">
        <f t="shared" ref="HH18" si="344">IF(AND(HF18&lt;0,HG18&lt;0),((HF18-HG18)/HG18),((HF18-HG18)/ABS(HG18)))</f>
        <v>1.2437450199203188</v>
      </c>
      <c r="HI18" s="48">
        <v>12922</v>
      </c>
      <c r="HJ18" s="44">
        <v>-52324</v>
      </c>
      <c r="HK18" s="206">
        <f t="shared" ref="HK18" si="345">IF(AND(HI18&lt;0,HJ18&lt;0),((HI18-HJ18)/HJ18),((HI18-HJ18)/ABS(HJ18)))</f>
        <v>1.2469612414952986</v>
      </c>
      <c r="HL18" s="48">
        <v>12695</v>
      </c>
      <c r="HM18" s="44">
        <v>-85026</v>
      </c>
      <c r="HN18" s="206">
        <f t="shared" ref="HN18" si="346">IF(AND(HL18&lt;0,HM18&lt;0),((HL18-HM18)/HM18),((HL18-HM18)/ABS(HM18)))</f>
        <v>1.1493072707171923</v>
      </c>
      <c r="HO18" s="48">
        <v>-15464</v>
      </c>
      <c r="HP18" s="44">
        <v>-97576</v>
      </c>
      <c r="HQ18" s="206">
        <f t="shared" ref="HQ18" si="347">IF(AND(HO18&lt;0,HP18&lt;0),((HO18-HP18)/HP18),((HO18-HP18)/ABS(HP18)))</f>
        <v>-0.84151840616545048</v>
      </c>
      <c r="HS18" s="48">
        <v>-3491</v>
      </c>
      <c r="HT18" s="44">
        <v>6470</v>
      </c>
      <c r="HU18" s="206">
        <f t="shared" ref="HU18" si="348">IF(AND(HS18&lt;0,HT18&lt;0),((HS18-HT18)/HT18),((HS18-HT18)/ABS(HT18)))</f>
        <v>-1.5395672333848531</v>
      </c>
      <c r="HV18" s="48">
        <v>-6688</v>
      </c>
      <c r="HW18" s="44">
        <v>6452</v>
      </c>
      <c r="HX18" s="206">
        <f t="shared" ref="HX18" si="349">IF(AND(HV18&lt;0,HW18&lt;0),((HV18-HW18)/HW18),((HV18-HW18)/ABS(HW18)))</f>
        <v>-2.0365778053316803</v>
      </c>
      <c r="HY18" s="48">
        <v>10179</v>
      </c>
      <c r="HZ18" s="44">
        <v>-32702</v>
      </c>
      <c r="IA18" s="206">
        <f t="shared" ref="IA18" si="350">IF(AND(HY18&lt;0,HZ18&lt;0),((HY18-HZ18)/HZ18),((HY18-HZ18)/ABS(HZ18)))</f>
        <v>1.3112653660326585</v>
      </c>
      <c r="IB18" s="48">
        <v>-28159</v>
      </c>
      <c r="IC18" s="44">
        <v>-12550</v>
      </c>
      <c r="ID18" s="206">
        <f t="shared" ref="ID18" si="351">IF(AND(IB18&lt;0,IC18&lt;0),((IB18-IC18)/IC18),((IB18-IC18)/ABS(IC18)))</f>
        <v>1.2437450199203188</v>
      </c>
      <c r="IE18" s="48">
        <v>-10179</v>
      </c>
      <c r="IF18" s="44">
        <v>12922</v>
      </c>
      <c r="IG18" s="206">
        <f t="shared" ref="IG18" si="352">IF(AND(IE18&lt;0,IF18&lt;0),((IE18-IF18)/IF18),((IE18-IF18)/ABS(IF18)))</f>
        <v>-1.7877263581488934</v>
      </c>
      <c r="IH18" s="48">
        <v>12695</v>
      </c>
      <c r="II18" s="44">
        <v>-85026</v>
      </c>
      <c r="IJ18" s="206">
        <f t="shared" ref="IJ18" si="353">IF(AND(IH18&lt;0,II18&lt;0),((IH18-II18)/II18),((IH18-II18)/ABS(II18)))</f>
        <v>1.1493072707171923</v>
      </c>
      <c r="IK18" s="48">
        <v>-15464</v>
      </c>
      <c r="IL18" s="44">
        <v>-97576</v>
      </c>
      <c r="IM18" s="206">
        <f t="shared" ref="IM18" si="354">IF(AND(IK18&lt;0,IL18&lt;0),((IK18-IL18)/IL18),((IK18-IL18)/ABS(IL18)))</f>
        <v>-0.84151840616545048</v>
      </c>
    </row>
    <row r="19" spans="1:247" outlineLevel="1">
      <c r="A19" s="78" t="s">
        <v>16</v>
      </c>
      <c r="B19" s="78"/>
      <c r="C19" s="219" t="s">
        <v>16</v>
      </c>
      <c r="D19" s="220" t="s">
        <v>246</v>
      </c>
      <c r="E19" s="220" t="s">
        <v>690</v>
      </c>
      <c r="F19" s="223"/>
      <c r="G19" s="224">
        <v>31514</v>
      </c>
      <c r="H19" s="221">
        <v>49902</v>
      </c>
      <c r="I19" s="222">
        <f t="shared" ref="I19" si="355">(G19-H19)/ABS(H19)</f>
        <v>-0.36848222516131618</v>
      </c>
      <c r="J19" s="224">
        <v>129192</v>
      </c>
      <c r="K19" s="221">
        <v>186889</v>
      </c>
      <c r="L19" s="222">
        <f t="shared" ref="L19" si="356">(J19-K19)/ABS(K19)</f>
        <v>-0.30872335985531518</v>
      </c>
      <c r="M19" s="224">
        <v>109362</v>
      </c>
      <c r="N19" s="221">
        <v>76874</v>
      </c>
      <c r="O19" s="222">
        <f t="shared" ref="O19" si="357">(M19-N19)/ABS(N19)</f>
        <v>0.42261362749434139</v>
      </c>
      <c r="P19" s="224">
        <v>256293</v>
      </c>
      <c r="Q19" s="221">
        <v>259263</v>
      </c>
      <c r="R19" s="222">
        <f t="shared" ref="R19" si="358">(P19-Q19)/ABS(Q19)</f>
        <v>-1.1455548998507308E-2</v>
      </c>
      <c r="S19" s="224">
        <v>160706</v>
      </c>
      <c r="T19" s="221">
        <v>236791</v>
      </c>
      <c r="U19" s="222">
        <f t="shared" ref="U19" si="359">(S19-T19)/ABS(T19)</f>
        <v>-0.32131711086992326</v>
      </c>
      <c r="V19" s="224">
        <v>270068</v>
      </c>
      <c r="W19" s="221">
        <v>313666</v>
      </c>
      <c r="X19" s="222">
        <f t="shared" ref="X19" si="360">(V19-W19)/ABS(W19)</f>
        <v>-0.13899498192344723</v>
      </c>
      <c r="Y19" s="224">
        <v>526361</v>
      </c>
      <c r="Z19" s="221">
        <v>572929</v>
      </c>
      <c r="AA19" s="222">
        <f t="shared" ref="AA19" si="361">(Y19-Z19)/ABS(Z19)</f>
        <v>-8.1280577523567488E-2</v>
      </c>
      <c r="AB19" s="223"/>
      <c r="AC19" s="224">
        <v>52340</v>
      </c>
      <c r="AD19" s="221">
        <f t="shared" si="1"/>
        <v>31514</v>
      </c>
      <c r="AE19" s="222">
        <f t="shared" ref="AE19" si="362">(AC19-AD19)/ABS(AD19)</f>
        <v>0.66084914641111892</v>
      </c>
      <c r="AF19" s="224">
        <v>45471</v>
      </c>
      <c r="AG19" s="221">
        <f t="shared" si="2"/>
        <v>129192</v>
      </c>
      <c r="AH19" s="222">
        <f t="shared" ref="AH19" si="363">(AF19-AG19)/ABS(AG19)</f>
        <v>-0.64803548207319339</v>
      </c>
      <c r="AI19" s="224">
        <v>51328</v>
      </c>
      <c r="AJ19" s="221">
        <f t="shared" si="3"/>
        <v>109362</v>
      </c>
      <c r="AK19" s="222">
        <f t="shared" ref="AK19" si="364">(AI19-AJ19)/ABS(AJ19)</f>
        <v>-0.53065964411770083</v>
      </c>
      <c r="AL19" s="224">
        <v>180927</v>
      </c>
      <c r="AM19" s="221">
        <f t="shared" si="4"/>
        <v>256293</v>
      </c>
      <c r="AN19" s="222">
        <f t="shared" ref="AN19" si="365">(AL19-AM19)/ABS(AM19)</f>
        <v>-0.29406187449520665</v>
      </c>
      <c r="AO19" s="224">
        <v>97811</v>
      </c>
      <c r="AP19" s="221">
        <f t="shared" si="5"/>
        <v>160706</v>
      </c>
      <c r="AQ19" s="222">
        <f t="shared" ref="AQ19" si="366">(AO19-AP19)/ABS(AP19)</f>
        <v>-0.39136684380172487</v>
      </c>
      <c r="AR19" s="224">
        <v>149139</v>
      </c>
      <c r="AS19" s="221">
        <f t="shared" si="6"/>
        <v>270068</v>
      </c>
      <c r="AT19" s="222">
        <f t="shared" ref="AT19" si="367">(AR19-AS19)/ABS(AS19)</f>
        <v>-0.44777241287379477</v>
      </c>
      <c r="AU19" s="224">
        <v>330066</v>
      </c>
      <c r="AV19" s="221">
        <f t="shared" si="7"/>
        <v>526361</v>
      </c>
      <c r="AW19" s="222">
        <f t="shared" ref="AW19" si="368">(AU19-AV19)/ABS(AV19)</f>
        <v>-0.37292846544481828</v>
      </c>
      <c r="AX19" s="223"/>
      <c r="AY19" s="221">
        <f t="shared" si="8"/>
        <v>32820</v>
      </c>
      <c r="AZ19" s="221">
        <f t="shared" si="9"/>
        <v>52340</v>
      </c>
      <c r="BA19" s="222">
        <f t="shared" ref="BA19" si="369">(AY19-AZ19)/ABS(AZ19)</f>
        <v>-0.37294612151318302</v>
      </c>
      <c r="BB19" s="221">
        <f t="shared" si="10"/>
        <v>108966</v>
      </c>
      <c r="BC19" s="221">
        <f t="shared" si="11"/>
        <v>45471</v>
      </c>
      <c r="BD19" s="222">
        <f t="shared" ref="BD19" si="370">(BB19-BC19)/ABS(BC19)</f>
        <v>1.3963845088078115</v>
      </c>
      <c r="BE19" s="221">
        <f t="shared" si="12"/>
        <v>83629</v>
      </c>
      <c r="BF19" s="221">
        <f t="shared" si="13"/>
        <v>51328</v>
      </c>
      <c r="BG19" s="222">
        <f t="shared" ref="BG19" si="371">(BE19-BF19)/ABS(BF19)</f>
        <v>0.62930564214463836</v>
      </c>
      <c r="BH19" s="221">
        <f t="shared" si="14"/>
        <v>204509</v>
      </c>
      <c r="BI19" s="221">
        <f t="shared" si="15"/>
        <v>180927</v>
      </c>
      <c r="BJ19" s="222">
        <f t="shared" ref="BJ19" si="372">(BH19-BI19)/ABS(BI19)</f>
        <v>0.13033986082784771</v>
      </c>
      <c r="BK19" s="221">
        <f t="shared" si="16"/>
        <v>141786</v>
      </c>
      <c r="BL19" s="221">
        <f t="shared" si="17"/>
        <v>97811</v>
      </c>
      <c r="BM19" s="222">
        <f t="shared" ref="BM19" si="373">(BK19-BL19)/ABS(BL19)</f>
        <v>0.44959155923157929</v>
      </c>
      <c r="BN19" s="221">
        <f t="shared" si="18"/>
        <v>225415</v>
      </c>
      <c r="BO19" s="221">
        <f t="shared" si="19"/>
        <v>149139</v>
      </c>
      <c r="BP19" s="222">
        <f t="shared" ref="BP19" si="374">(BN19-BO19)/ABS(BO19)</f>
        <v>0.51144234573116354</v>
      </c>
      <c r="BQ19" s="221">
        <f t="shared" si="20"/>
        <v>429924</v>
      </c>
      <c r="BR19" s="221">
        <f t="shared" si="0"/>
        <v>330066</v>
      </c>
      <c r="BS19" s="222">
        <f t="shared" ref="BS19" si="375">(BQ19-BR19)/ABS(BR19)</f>
        <v>0.30253949210157971</v>
      </c>
      <c r="BT19" s="223"/>
      <c r="BU19" s="224">
        <f t="shared" si="21"/>
        <v>52959</v>
      </c>
      <c r="BV19" s="221">
        <v>32820</v>
      </c>
      <c r="BW19" s="222">
        <f t="shared" ref="BW19" si="376">(BU19-BV19)/ABS(BV19)</f>
        <v>0.61361974405850095</v>
      </c>
      <c r="BX19" s="224">
        <f t="shared" si="22"/>
        <v>96190</v>
      </c>
      <c r="BY19" s="221">
        <v>108966</v>
      </c>
      <c r="BZ19" s="222">
        <f t="shared" ref="BZ19" si="377">(BX19-BY19)/ABS(BY19)</f>
        <v>-0.11724758181451095</v>
      </c>
      <c r="CA19" s="224">
        <f t="shared" si="23"/>
        <v>101590</v>
      </c>
      <c r="CB19" s="221">
        <v>83629</v>
      </c>
      <c r="CC19" s="222">
        <f t="shared" ref="CC19" si="378">(CA19-CB19)/ABS(CB19)</f>
        <v>0.21476999605400041</v>
      </c>
      <c r="CD19" s="224">
        <f t="shared" si="24"/>
        <v>232723</v>
      </c>
      <c r="CE19" s="221">
        <v>204509</v>
      </c>
      <c r="CF19" s="222">
        <f t="shared" ref="CF19" si="379">(CD19-CE19)/ABS(CE19)</f>
        <v>0.13795969859517185</v>
      </c>
      <c r="CG19" s="224">
        <f t="shared" si="25"/>
        <v>149149</v>
      </c>
      <c r="CH19" s="221">
        <v>141786</v>
      </c>
      <c r="CI19" s="222">
        <f t="shared" ref="CI19" si="380">(CG19-CH19)/ABS(CH19)</f>
        <v>5.1930373943830842E-2</v>
      </c>
      <c r="CJ19" s="224">
        <f t="shared" si="26"/>
        <v>250739</v>
      </c>
      <c r="CK19" s="221">
        <v>225415</v>
      </c>
      <c r="CL19" s="222">
        <f t="shared" ref="CL19" si="381">(CJ19-CK19)/ABS(CK19)</f>
        <v>0.11234389903067675</v>
      </c>
      <c r="CM19" s="224">
        <f t="shared" si="27"/>
        <v>483462</v>
      </c>
      <c r="CN19" s="221">
        <v>429924</v>
      </c>
      <c r="CO19" s="222">
        <f t="shared" ref="CO19" si="382">(CM19-CN19)/ABS(CN19)</f>
        <v>0.12452898651854746</v>
      </c>
      <c r="CP19" s="223"/>
      <c r="CQ19" s="224">
        <v>44207</v>
      </c>
      <c r="CR19" s="221">
        <v>52959</v>
      </c>
      <c r="CS19" s="222">
        <f t="shared" ref="CS19" si="383">(CQ19-CR19)/ABS(CR19)</f>
        <v>-0.16525991804981213</v>
      </c>
      <c r="CT19" s="224">
        <v>102910</v>
      </c>
      <c r="CU19" s="221">
        <v>96190</v>
      </c>
      <c r="CV19" s="222">
        <f t="shared" ref="CV19" si="384">(CT19-CU19)/ABS(CU19)</f>
        <v>6.9861731988772227E-2</v>
      </c>
      <c r="CW19" s="224">
        <v>58448</v>
      </c>
      <c r="CX19" s="221">
        <v>101590</v>
      </c>
      <c r="CY19" s="222">
        <f t="shared" ref="CY19" si="385">(CW19-CX19)/ABS(CX19)</f>
        <v>-0.42466778226203367</v>
      </c>
      <c r="CZ19" s="224">
        <v>213056</v>
      </c>
      <c r="DA19" s="221">
        <v>232723</v>
      </c>
      <c r="DB19" s="222">
        <f t="shared" ref="DB19" si="386">(CZ19-DA19)/ABS(DA19)</f>
        <v>-8.4508192142590116E-2</v>
      </c>
      <c r="DC19" s="224">
        <v>147117</v>
      </c>
      <c r="DD19" s="221">
        <v>149149</v>
      </c>
      <c r="DE19" s="222">
        <f t="shared" ref="DE19" si="387">(DC19-DD19)/ABS(DD19)</f>
        <v>-1.3623959932684764E-2</v>
      </c>
      <c r="DF19" s="224">
        <v>205565</v>
      </c>
      <c r="DG19" s="221">
        <v>250739</v>
      </c>
      <c r="DH19" s="222">
        <f t="shared" ref="DH19" si="388">(DF19-DG19)/ABS(DG19)</f>
        <v>-0.18016343688058101</v>
      </c>
      <c r="DI19" s="224">
        <v>418621</v>
      </c>
      <c r="DJ19" s="221">
        <v>483462</v>
      </c>
      <c r="DK19" s="222">
        <f t="shared" ref="DK19" si="389">(DI19-DJ19)/ABS(DJ19)</f>
        <v>-0.13411808994295313</v>
      </c>
      <c r="DL19" s="223"/>
      <c r="DM19" s="224">
        <v>117233</v>
      </c>
      <c r="DN19" s="221">
        <v>44207</v>
      </c>
      <c r="DO19" s="222">
        <f t="shared" si="63"/>
        <v>1.6519103309430634</v>
      </c>
      <c r="DP19" s="224">
        <v>116189</v>
      </c>
      <c r="DQ19" s="221">
        <v>102910</v>
      </c>
      <c r="DR19" s="222">
        <f t="shared" si="64"/>
        <v>0.12903507919541346</v>
      </c>
      <c r="DS19" s="224">
        <v>144030</v>
      </c>
      <c r="DT19" s="221">
        <v>58448</v>
      </c>
      <c r="DU19" s="222">
        <f t="shared" si="65"/>
        <v>1.4642417191349575</v>
      </c>
      <c r="DV19" s="224">
        <v>324522</v>
      </c>
      <c r="DW19" s="221">
        <v>213056</v>
      </c>
      <c r="DX19" s="222">
        <f t="shared" si="66"/>
        <v>0.52317700510663867</v>
      </c>
      <c r="DY19" s="224">
        <v>233422</v>
      </c>
      <c r="DZ19" s="221">
        <v>147117</v>
      </c>
      <c r="EA19" s="222">
        <f t="shared" si="67"/>
        <v>0.58664192445468577</v>
      </c>
      <c r="EB19" s="224">
        <v>377452</v>
      </c>
      <c r="EC19" s="221">
        <v>205565</v>
      </c>
      <c r="ED19" s="222">
        <f t="shared" si="68"/>
        <v>0.8361686084693406</v>
      </c>
      <c r="EE19" s="224">
        <v>701974</v>
      </c>
      <c r="EF19" s="221">
        <v>418621</v>
      </c>
      <c r="EG19" s="222">
        <f t="shared" si="69"/>
        <v>0.67687239770580077</v>
      </c>
      <c r="EH19" s="223"/>
      <c r="EI19" s="224">
        <v>137213</v>
      </c>
      <c r="EJ19" s="221">
        <v>117233</v>
      </c>
      <c r="EK19" s="222">
        <f t="shared" ref="EK19" si="390">(EI19-EJ19)/ABS(EJ19)</f>
        <v>0.17042982777886773</v>
      </c>
      <c r="EL19" s="224">
        <v>159584</v>
      </c>
      <c r="EM19" s="221">
        <v>116189</v>
      </c>
      <c r="EN19" s="222">
        <f t="shared" ref="EN19" si="391">(EL19-EM19)/ABS(EM19)</f>
        <v>0.37348630248990866</v>
      </c>
      <c r="EO19" s="224">
        <v>148518</v>
      </c>
      <c r="EP19" s="221">
        <v>144030</v>
      </c>
      <c r="EQ19" s="222">
        <f t="shared" ref="EQ19" si="392">(EO19-EP19)/ABS(EP19)</f>
        <v>3.116017496354926E-2</v>
      </c>
      <c r="ER19" s="224">
        <v>218669</v>
      </c>
      <c r="ES19" s="221">
        <v>324522</v>
      </c>
      <c r="ET19" s="222">
        <f t="shared" ref="ET19" si="393">(ER19-ES19)/ABS(ES19)</f>
        <v>-0.32618127584570539</v>
      </c>
      <c r="EU19" s="224">
        <v>296797</v>
      </c>
      <c r="EV19" s="221">
        <v>233422</v>
      </c>
      <c r="EW19" s="222">
        <f t="shared" ref="EW19" si="394">(EU19-EV19)/ABS(EV19)</f>
        <v>0.27150397134803061</v>
      </c>
      <c r="EX19" s="224">
        <v>445315</v>
      </c>
      <c r="EY19" s="221">
        <v>377452</v>
      </c>
      <c r="EZ19" s="222">
        <f t="shared" ref="EZ19" si="395">(EX19-EY19)/ABS(EY19)</f>
        <v>0.1797923974439134</v>
      </c>
      <c r="FA19" s="224">
        <v>663984</v>
      </c>
      <c r="FB19" s="221">
        <v>701974</v>
      </c>
      <c r="FC19" s="222">
        <f t="shared" ref="FC19" si="396">(FA19-FB19)/ABS(FB19)</f>
        <v>-5.4118813517309759E-2</v>
      </c>
      <c r="FD19" s="223"/>
      <c r="FE19" s="224">
        <v>93015</v>
      </c>
      <c r="FF19" s="221">
        <v>137213</v>
      </c>
      <c r="FG19" s="222">
        <f t="shared" ref="FG19" si="397">(FE19-FF19)/ABS(FF19)</f>
        <v>-0.32211233629466596</v>
      </c>
      <c r="FH19" s="224">
        <v>99229</v>
      </c>
      <c r="FI19" s="221">
        <v>159584</v>
      </c>
      <c r="FJ19" s="222">
        <f t="shared" ref="FJ19" si="398">(FH19-FI19)/ABS(FI19)</f>
        <v>-0.37820207539602968</v>
      </c>
      <c r="FK19" s="224">
        <v>61827</v>
      </c>
      <c r="FL19" s="221">
        <v>148518</v>
      </c>
      <c r="FM19" s="222">
        <f t="shared" ref="FM19" si="399">(FK19-FL19)/ABS(FL19)</f>
        <v>-0.58370702541106123</v>
      </c>
      <c r="FN19" s="224">
        <v>258517</v>
      </c>
      <c r="FO19" s="221">
        <v>218669</v>
      </c>
      <c r="FP19" s="222">
        <f t="shared" ref="FP19" si="400">(FN19-FO19)/ABS(FO19)</f>
        <v>0.18222976279216532</v>
      </c>
      <c r="FQ19" s="224">
        <v>192244</v>
      </c>
      <c r="FR19" s="221">
        <v>296797</v>
      </c>
      <c r="FS19" s="222">
        <f t="shared" ref="FS19" si="401">(FQ19-FR19)/ABS(FR19)</f>
        <v>-0.35227108090715203</v>
      </c>
      <c r="FT19" s="224">
        <v>254071</v>
      </c>
      <c r="FU19" s="221">
        <v>445315</v>
      </c>
      <c r="FV19" s="222">
        <f t="shared" ref="FV19" si="402">(FT19-FU19)/ABS(FU19)</f>
        <v>-0.4294577995351605</v>
      </c>
      <c r="FW19" s="224">
        <v>512588</v>
      </c>
      <c r="FX19" s="221">
        <v>663984</v>
      </c>
      <c r="FY19" s="222">
        <f t="shared" ref="FY19" si="403">(FW19-FX19)/ABS(FX19)</f>
        <v>-0.22801151834983976</v>
      </c>
      <c r="GA19" s="224">
        <v>-1048</v>
      </c>
      <c r="GB19" s="221">
        <v>93015</v>
      </c>
      <c r="GC19" s="222">
        <f t="shared" ref="GC19" si="404">(GA19-GB19)/ABS(GB19)</f>
        <v>-1.0112669999462451</v>
      </c>
      <c r="GD19" s="224">
        <v>70392</v>
      </c>
      <c r="GE19" s="221">
        <v>99229</v>
      </c>
      <c r="GF19" s="222">
        <f t="shared" ref="GF19" si="405">(GD19-GE19)/ABS(GE19)</f>
        <v>-0.29061060778603032</v>
      </c>
      <c r="GG19" s="224">
        <v>75240</v>
      </c>
      <c r="GH19" s="221">
        <v>61827</v>
      </c>
      <c r="GI19" s="222">
        <f t="shared" ref="GI19" si="406">(GG19-GH19)/ABS(GH19)</f>
        <v>0.21694405356882915</v>
      </c>
      <c r="GJ19" s="224">
        <v>374741</v>
      </c>
      <c r="GK19" s="221">
        <v>258517</v>
      </c>
      <c r="GL19" s="222">
        <f t="shared" ref="GL19" si="407">(GJ19-GK19)/ABS(GK19)</f>
        <v>0.44957971816166831</v>
      </c>
      <c r="GM19" s="224">
        <v>69344</v>
      </c>
      <c r="GN19" s="221">
        <v>192244</v>
      </c>
      <c r="GO19" s="222">
        <f t="shared" ref="GO19" si="408">(GM19-GN19)/ABS(GN19)</f>
        <v>-0.63929173342210943</v>
      </c>
      <c r="GP19" s="224">
        <v>144584</v>
      </c>
      <c r="GQ19" s="221">
        <v>254071</v>
      </c>
      <c r="GR19" s="222">
        <f t="shared" ref="GR19" si="409">(GP19-GQ19)/ABS(GQ19)</f>
        <v>-0.43093072408893579</v>
      </c>
      <c r="GS19" s="224">
        <v>519325</v>
      </c>
      <c r="GT19" s="221">
        <v>512588</v>
      </c>
      <c r="GU19" s="222">
        <f t="shared" ref="GU19" si="410">(GS19-GT19)/ABS(GT19)</f>
        <v>1.3143109085659438E-2</v>
      </c>
      <c r="GW19" s="224">
        <v>91060</v>
      </c>
      <c r="GX19" s="221">
        <v>-1048</v>
      </c>
      <c r="GY19" s="222">
        <f t="shared" ref="GY19" si="411">(GW19-GX19)/ABS(GX19)</f>
        <v>87.889312977099237</v>
      </c>
      <c r="GZ19" s="224">
        <v>216702</v>
      </c>
      <c r="HA19" s="221">
        <v>70392</v>
      </c>
      <c r="HB19" s="222">
        <f t="shared" ref="HB19" si="412">(GZ19-HA19)/ABS(HA19)</f>
        <v>2.0785032390044322</v>
      </c>
      <c r="HC19" s="224">
        <v>208971</v>
      </c>
      <c r="HD19" s="221">
        <v>75240</v>
      </c>
      <c r="HE19" s="222">
        <f t="shared" ref="HE19" si="413">(HC19-HD19)/ABS(HD19)</f>
        <v>1.7773923444976076</v>
      </c>
      <c r="HF19" s="224">
        <v>375928</v>
      </c>
      <c r="HG19" s="221">
        <v>374741</v>
      </c>
      <c r="HH19" s="222">
        <f t="shared" ref="HH19" si="414">(HF19-HG19)/ABS(HG19)</f>
        <v>3.1675210345278471E-3</v>
      </c>
      <c r="HI19" s="224">
        <v>307762</v>
      </c>
      <c r="HJ19" s="221">
        <v>69344</v>
      </c>
      <c r="HK19" s="222">
        <f t="shared" ref="HK19" si="415">(HI19-HJ19)/ABS(HJ19)</f>
        <v>3.4381922011998154</v>
      </c>
      <c r="HL19" s="224">
        <v>516733</v>
      </c>
      <c r="HM19" s="221">
        <v>144584</v>
      </c>
      <c r="HN19" s="222">
        <f t="shared" ref="HN19" si="416">(HL19-HM19)/ABS(HM19)</f>
        <v>2.5739293421125438</v>
      </c>
      <c r="HO19" s="224">
        <v>892661</v>
      </c>
      <c r="HP19" s="221">
        <v>519325</v>
      </c>
      <c r="HQ19" s="222">
        <f t="shared" ref="HQ19" si="417">(HO19-HP19)/ABS(HP19)</f>
        <v>0.7188870168006547</v>
      </c>
      <c r="HS19" s="224">
        <v>127682</v>
      </c>
      <c r="HT19" s="221">
        <v>91060</v>
      </c>
      <c r="HU19" s="222">
        <f t="shared" ref="HU19" si="418">(HS19-HT19)/ABS(HT19)</f>
        <v>0.40217439051175047</v>
      </c>
      <c r="HV19" s="224">
        <v>267527</v>
      </c>
      <c r="HW19" s="221">
        <v>216702</v>
      </c>
      <c r="HX19" s="222">
        <f t="shared" ref="HX19" si="419">(HV19-HW19)/ABS(HW19)</f>
        <v>0.2345386752314238</v>
      </c>
      <c r="HY19" s="224">
        <v>-395209</v>
      </c>
      <c r="HZ19" s="221">
        <v>75240</v>
      </c>
      <c r="IA19" s="222">
        <f t="shared" ref="IA19" si="420">(HY19-HZ19)/ABS(HZ19)</f>
        <v>-6.2526448697501333</v>
      </c>
      <c r="IB19" s="224">
        <v>375928</v>
      </c>
      <c r="IC19" s="221">
        <v>374741</v>
      </c>
      <c r="ID19" s="222">
        <f t="shared" ref="ID19" si="421">(IB19-IC19)/ABS(IC19)</f>
        <v>3.1675210345278471E-3</v>
      </c>
      <c r="IE19" s="224">
        <v>395209</v>
      </c>
      <c r="IF19" s="221">
        <v>307762</v>
      </c>
      <c r="IG19" s="222">
        <f t="shared" ref="IG19" si="422">(IE19-IF19)/ABS(IF19)</f>
        <v>0.28413839265406388</v>
      </c>
      <c r="IH19" s="224">
        <v>516733</v>
      </c>
      <c r="II19" s="221">
        <v>144584</v>
      </c>
      <c r="IJ19" s="222">
        <f t="shared" ref="IJ19" si="423">(IH19-II19)/ABS(II19)</f>
        <v>2.5739293421125438</v>
      </c>
      <c r="IK19" s="224">
        <v>892661</v>
      </c>
      <c r="IL19" s="221">
        <v>519325</v>
      </c>
      <c r="IM19" s="222">
        <f t="shared" ref="IM19" si="424">(IK19-IL19)/ABS(IL19)</f>
        <v>0.7188870168006547</v>
      </c>
    </row>
    <row r="20" spans="1:247" s="64" customFormat="1" ht="11.25" outlineLevel="1">
      <c r="A20" s="57" t="s">
        <v>17</v>
      </c>
      <c r="B20" s="57"/>
      <c r="C20" s="211" t="s">
        <v>17</v>
      </c>
      <c r="D20" s="212" t="s">
        <v>18</v>
      </c>
      <c r="E20" s="212" t="s">
        <v>691</v>
      </c>
      <c r="F20" s="216"/>
      <c r="G20" s="215">
        <f>IFERROR(G19/G$7,"")</f>
        <v>1.1434833170958267E-2</v>
      </c>
      <c r="H20" s="213">
        <f>IFERROR(H19/H$7,"")</f>
        <v>1.9506844517135039E-2</v>
      </c>
      <c r="I20" s="214">
        <f>(G20-H20)*10000</f>
        <v>-80.720113461767724</v>
      </c>
      <c r="J20" s="215">
        <f>IFERROR(J19/J$7,"")</f>
        <v>4.7927970039453989E-2</v>
      </c>
      <c r="K20" s="213">
        <f>IFERROR(K19/K$7,"")</f>
        <v>7.4548801624294211E-2</v>
      </c>
      <c r="L20" s="214">
        <f>(J20-K20)*10000</f>
        <v>-266.20831584840221</v>
      </c>
      <c r="M20" s="215">
        <f>IFERROR(M19/M$7,"")</f>
        <v>3.9458188651143457E-2</v>
      </c>
      <c r="N20" s="213">
        <f>IFERROR(N19/N$7,"")</f>
        <v>3.077038847445334E-2</v>
      </c>
      <c r="O20" s="214">
        <f>(M20-N20)*10000</f>
        <v>86.878001766901164</v>
      </c>
      <c r="P20" s="215">
        <f>IFERROR(P19/P$7,"")</f>
        <v>7.9975348321969633E-2</v>
      </c>
      <c r="Q20" s="213">
        <f>IFERROR(Q19/Q$7,"")</f>
        <v>8.4953986247483043E-2</v>
      </c>
      <c r="R20" s="214">
        <f>(P20-Q20)*10000</f>
        <v>-49.786379255134101</v>
      </c>
      <c r="S20" s="215">
        <f>IFERROR(S19/S$7,"")</f>
        <v>2.9479171825787718E-2</v>
      </c>
      <c r="T20" s="213">
        <f>IFERROR(T19/T$7,"")</f>
        <v>4.6761698422581863E-2</v>
      </c>
      <c r="U20" s="214">
        <f>(S20-T20)*10000</f>
        <v>-172.82526596794145</v>
      </c>
      <c r="V20" s="215">
        <f>IFERROR(V19/V$7,"")</f>
        <v>3.2842593950555402E-2</v>
      </c>
      <c r="W20" s="213">
        <f>IFERROR(W19/W$7,"")</f>
        <v>4.1478733662589667E-2</v>
      </c>
      <c r="X20" s="214">
        <f>(V20-W20)*10000</f>
        <v>-86.361397120342659</v>
      </c>
      <c r="Y20" s="215">
        <f>IFERROR(Y19/Y$7,"")</f>
        <v>4.6059889994112577E-2</v>
      </c>
      <c r="Z20" s="213">
        <f>IFERROR(Z19/Z$7,"")</f>
        <v>5.3955000849920116E-2</v>
      </c>
      <c r="AA20" s="214">
        <f>(Y20-Z20)*10000</f>
        <v>-78.951108558075404</v>
      </c>
      <c r="AB20" s="216"/>
      <c r="AC20" s="215">
        <f>IFERROR(AC19/AC$7,"")</f>
        <v>1.9412924096727843E-2</v>
      </c>
      <c r="AD20" s="213">
        <f t="shared" si="1"/>
        <v>1.1434833170958267E-2</v>
      </c>
      <c r="AE20" s="214">
        <f>(AC20-AD20)*10000</f>
        <v>79.780909257695754</v>
      </c>
      <c r="AF20" s="215">
        <f>IFERROR(AF19/AF$7,"")</f>
        <v>1.7202783710112798E-2</v>
      </c>
      <c r="AG20" s="213">
        <f t="shared" si="2"/>
        <v>4.7927970039453989E-2</v>
      </c>
      <c r="AH20" s="214">
        <f>(AF20-AG20)*10000</f>
        <v>-307.25186329341193</v>
      </c>
      <c r="AI20" s="215">
        <f>IFERROR(AI19/AI$7,"")</f>
        <v>1.9033612526110587E-2</v>
      </c>
      <c r="AJ20" s="213">
        <f t="shared" si="3"/>
        <v>3.9458188651143457E-2</v>
      </c>
      <c r="AK20" s="214">
        <f>(AI20-AJ20)*10000</f>
        <v>-204.24576125032868</v>
      </c>
      <c r="AL20" s="215">
        <f>IFERROR(AL19/AL$7,"")</f>
        <v>5.8839445619359422E-2</v>
      </c>
      <c r="AM20" s="213">
        <f t="shared" si="4"/>
        <v>7.9975348321969633E-2</v>
      </c>
      <c r="AN20" s="214">
        <f>(AL20-AM20)*10000</f>
        <v>-211.3590270261021</v>
      </c>
      <c r="AO20" s="215">
        <f>IFERROR(AO19/AO$7,"")</f>
        <v>1.8318803860450386E-2</v>
      </c>
      <c r="AP20" s="213">
        <f t="shared" si="5"/>
        <v>2.9479171825787718E-2</v>
      </c>
      <c r="AQ20" s="214">
        <f>(AO20-AP20)*10000</f>
        <v>-111.60367965337332</v>
      </c>
      <c r="AR20" s="215">
        <f>IFERROR(AR19/AR$7,"")</f>
        <v>1.8558675374062975E-2</v>
      </c>
      <c r="AS20" s="213">
        <f t="shared" si="6"/>
        <v>3.2842593950555402E-2</v>
      </c>
      <c r="AT20" s="214">
        <f>(AR20-AS20)*10000</f>
        <v>-142.83918576492425</v>
      </c>
      <c r="AU20" s="215">
        <f>IFERROR(AU19/AU$7,"")</f>
        <v>2.9706218347265913E-2</v>
      </c>
      <c r="AV20" s="213">
        <f t="shared" si="7"/>
        <v>4.6059889994112577E-2</v>
      </c>
      <c r="AW20" s="214">
        <f>(AU20-AV20)*10000</f>
        <v>-163.53671646846664</v>
      </c>
      <c r="AX20" s="216"/>
      <c r="AY20" s="213">
        <f t="shared" si="8"/>
        <v>1.2183252148773768E-2</v>
      </c>
      <c r="AZ20" s="213">
        <f t="shared" si="9"/>
        <v>1.9412924096727843E-2</v>
      </c>
      <c r="BA20" s="214">
        <f>(AY20-AZ20)*10000</f>
        <v>-72.296719479540741</v>
      </c>
      <c r="BB20" s="213">
        <f t="shared" si="10"/>
        <v>4.0773730231667048E-2</v>
      </c>
      <c r="BC20" s="213">
        <f t="shared" si="11"/>
        <v>1.7202783710112798E-2</v>
      </c>
      <c r="BD20" s="214">
        <f>(BB20-BC20)*10000</f>
        <v>235.70946521554251</v>
      </c>
      <c r="BE20" s="213">
        <f t="shared" si="12"/>
        <v>3.0952724634784573E-2</v>
      </c>
      <c r="BF20" s="213">
        <f t="shared" si="13"/>
        <v>1.9033612526110587E-2</v>
      </c>
      <c r="BG20" s="214">
        <f>(BE20-BF20)*10000</f>
        <v>119.19112108673986</v>
      </c>
      <c r="BH20" s="213">
        <f t="shared" si="14"/>
        <v>6.5062829793583341E-2</v>
      </c>
      <c r="BI20" s="213">
        <f t="shared" si="15"/>
        <v>5.8839445619359422E-2</v>
      </c>
      <c r="BJ20" s="214">
        <f>(BH20-BI20)*10000</f>
        <v>62.233841742239186</v>
      </c>
      <c r="BK20" s="213">
        <f t="shared" si="16"/>
        <v>2.6421468127680842E-2</v>
      </c>
      <c r="BL20" s="213">
        <f t="shared" si="17"/>
        <v>1.8318803860450386E-2</v>
      </c>
      <c r="BM20" s="214">
        <f>(BK20-BL20)*10000</f>
        <v>81.026642672304561</v>
      </c>
      <c r="BN20" s="213">
        <f t="shared" si="18"/>
        <v>2.7938877670563307E-2</v>
      </c>
      <c r="BO20" s="213">
        <f t="shared" si="19"/>
        <v>1.8558675374062975E-2</v>
      </c>
      <c r="BP20" s="214">
        <f>(BN20-BO20)*10000</f>
        <v>93.802022965003317</v>
      </c>
      <c r="BQ20" s="213">
        <f t="shared" si="20"/>
        <v>3.8347032779664843E-2</v>
      </c>
      <c r="BR20" s="213">
        <f t="shared" si="0"/>
        <v>2.9706218347265913E-2</v>
      </c>
      <c r="BS20" s="214">
        <f>(BQ20-BR20)*10000</f>
        <v>86.408144323989291</v>
      </c>
      <c r="BT20" s="216"/>
      <c r="BU20" s="215">
        <f t="shared" si="21"/>
        <v>1.8975762448779524E-2</v>
      </c>
      <c r="BV20" s="213">
        <f>IFERROR(BV19/BV$7,"")</f>
        <v>1.2183252148773768E-2</v>
      </c>
      <c r="BW20" s="214">
        <f>(BU20-BV20)*10000</f>
        <v>67.925103000057561</v>
      </c>
      <c r="BX20" s="215">
        <f t="shared" si="22"/>
        <v>3.4701891666170617E-2</v>
      </c>
      <c r="BY20" s="213">
        <f>IFERROR(BY19/BY$7,"")</f>
        <v>4.0773730231667048E-2</v>
      </c>
      <c r="BZ20" s="214">
        <f>(BX20-BY20)*10000</f>
        <v>-60.718385654964308</v>
      </c>
      <c r="CA20" s="215">
        <f t="shared" si="23"/>
        <v>3.5546321310892623E-2</v>
      </c>
      <c r="CB20" s="213">
        <f>IFERROR(CB19/CB$7,"")</f>
        <v>3.0952724634784573E-2</v>
      </c>
      <c r="CC20" s="214">
        <f>(CA20-CB20)*10000</f>
        <v>45.9359667610805</v>
      </c>
      <c r="CD20" s="215">
        <f t="shared" si="24"/>
        <v>6.9872161892841053E-2</v>
      </c>
      <c r="CE20" s="213">
        <f>IFERROR(CE19/CE$7,"")</f>
        <v>6.5062829793583341E-2</v>
      </c>
      <c r="CF20" s="214">
        <f>(CD20-CE20)*10000</f>
        <v>48.093320992577127</v>
      </c>
      <c r="CG20" s="215">
        <f t="shared" si="25"/>
        <v>2.6811997114387774E-2</v>
      </c>
      <c r="CH20" s="213">
        <f>IFERROR(CH19/CH$7,"")</f>
        <v>2.6421468127680842E-2</v>
      </c>
      <c r="CI20" s="214">
        <f>(CG20-CH20)*10000</f>
        <v>3.9052898670693255</v>
      </c>
      <c r="CJ20" s="215">
        <f t="shared" si="26"/>
        <v>2.9776389986048719E-2</v>
      </c>
      <c r="CK20" s="213">
        <f>IFERROR(CK19/CK$7,"")</f>
        <v>2.7938877670563307E-2</v>
      </c>
      <c r="CL20" s="214">
        <f>(CJ20-CK20)*10000</f>
        <v>18.375123154854116</v>
      </c>
      <c r="CM20" s="215">
        <f t="shared" si="27"/>
        <v>4.1140698718428202E-2</v>
      </c>
      <c r="CN20" s="213">
        <f>IFERROR(CN19/CN$7,"")</f>
        <v>3.8347032779664843E-2</v>
      </c>
      <c r="CO20" s="214">
        <f>(CM20-CN20)*10000</f>
        <v>27.936659387633593</v>
      </c>
      <c r="CP20" s="216"/>
      <c r="CQ20" s="215">
        <f>IFERROR(CQ19/CQ$7,"")</f>
        <v>1.4486650797229489E-2</v>
      </c>
      <c r="CR20" s="213">
        <f>IFERROR(CR19/CR$7,"")</f>
        <v>1.8975762448779524E-2</v>
      </c>
      <c r="CS20" s="214">
        <f>(CQ20-CR20)*10000</f>
        <v>-44.89111651550035</v>
      </c>
      <c r="CT20" s="215">
        <f>IFERROR(CT19/CT$7,"")</f>
        <v>3.6065050964532469E-2</v>
      </c>
      <c r="CU20" s="213">
        <f>IFERROR(CU19/CU$7,"")</f>
        <v>3.4701891666170617E-2</v>
      </c>
      <c r="CV20" s="214">
        <f>(CT20-CU20)*10000</f>
        <v>13.631592983618518</v>
      </c>
      <c r="CW20" s="215">
        <f>IFERROR(CW19/CW$7,"")</f>
        <v>2.0962793623649566E-2</v>
      </c>
      <c r="CX20" s="213">
        <f>IFERROR(CX19/CX$7,"")</f>
        <v>3.5546321310892623E-2</v>
      </c>
      <c r="CY20" s="214">
        <f>(CW20-CX20)*10000</f>
        <v>-145.83527687243057</v>
      </c>
      <c r="CZ20" s="215">
        <f>IFERROR(CZ19/CZ$7,"")</f>
        <v>6.1063818993651889E-2</v>
      </c>
      <c r="DA20" s="213">
        <f>IFERROR(DA19/DA$7,"")</f>
        <v>6.9872161892841053E-2</v>
      </c>
      <c r="DB20" s="214">
        <f>(CZ20-DA20)*10000</f>
        <v>-88.083428991891637</v>
      </c>
      <c r="DC20" s="215">
        <f>IFERROR(DC19/DC$7,"")</f>
        <v>2.4913874171192899E-2</v>
      </c>
      <c r="DD20" s="213">
        <f>IFERROR(DD19/DD$7,"")</f>
        <v>2.6811997114387774E-2</v>
      </c>
      <c r="DE20" s="214">
        <f>(DC20-DD20)*10000</f>
        <v>-18.981229431948751</v>
      </c>
      <c r="DF20" s="215">
        <f>IFERROR(DF19/DF$7,"")</f>
        <v>2.3646640633294917E-2</v>
      </c>
      <c r="DG20" s="213">
        <f>IFERROR(DG19/DG$7,"")</f>
        <v>2.9776389986048719E-2</v>
      </c>
      <c r="DH20" s="214">
        <f>(DF20-DG20)*10000</f>
        <v>-61.297493527538023</v>
      </c>
      <c r="DI20" s="215">
        <f>IFERROR(DI19/DI$7,"")</f>
        <v>3.4363130292937145E-2</v>
      </c>
      <c r="DJ20" s="213">
        <f>IFERROR(DJ19/DJ$7,"")</f>
        <v>4.1140698718428202E-2</v>
      </c>
      <c r="DK20" s="214">
        <f>(DI20-DJ20)*10000</f>
        <v>-67.775684254910573</v>
      </c>
      <c r="DL20" s="216"/>
      <c r="DM20" s="215">
        <f>IFERROR(DM19/DM$7,"")</f>
        <v>3.9525277256504156E-2</v>
      </c>
      <c r="DN20" s="213">
        <f>IFERROR(DN19/DN$7,"")</f>
        <v>1.4486650797229489E-2</v>
      </c>
      <c r="DO20" s="214">
        <f>(DM20-DN20)*10000</f>
        <v>250.38626459274667</v>
      </c>
      <c r="DP20" s="215">
        <f>IFERROR(DP19/DP$7,"")</f>
        <v>4.1333689078619708E-2</v>
      </c>
      <c r="DQ20" s="213">
        <f>IFERROR(DQ19/DQ$7,"")</f>
        <v>3.6065050964532469E-2</v>
      </c>
      <c r="DR20" s="214">
        <f>(DP20-DQ20)*10000</f>
        <v>52.686381140872385</v>
      </c>
      <c r="DS20" s="215">
        <f>IFERROR(DS19/DS$7,"")</f>
        <v>4.4888344800332103E-2</v>
      </c>
      <c r="DT20" s="213">
        <f>IFERROR(DT19/DT$7,"")</f>
        <v>2.0962793623649566E-2</v>
      </c>
      <c r="DU20" s="214">
        <f>(DS20-DT20)*10000</f>
        <v>239.25551176682535</v>
      </c>
      <c r="DV20" s="215">
        <f>IFERROR(DV19/DV$7,"")</f>
        <v>8.0184939151293169E-2</v>
      </c>
      <c r="DW20" s="213">
        <f>IFERROR(DW19/DW$7,"")</f>
        <v>6.1063818993651889E-2</v>
      </c>
      <c r="DX20" s="214">
        <f>(DV20-DW20)*10000</f>
        <v>191.2112015764128</v>
      </c>
      <c r="DY20" s="215">
        <f>IFERROR(DY19/DY$7,"")</f>
        <v>4.0405218879056452E-2</v>
      </c>
      <c r="DZ20" s="213">
        <f>IFERROR(DZ19/DZ$7,"")</f>
        <v>2.4913874171192899E-2</v>
      </c>
      <c r="EA20" s="214">
        <f>(DY20-DZ20)*10000</f>
        <v>154.91344707863553</v>
      </c>
      <c r="EB20" s="215">
        <f>IFERROR(EB19/EB$7,"")</f>
        <v>4.2006068784754012E-2</v>
      </c>
      <c r="EC20" s="213">
        <f>IFERROR(EC19/EC$7,"")</f>
        <v>2.3646640633294917E-2</v>
      </c>
      <c r="ED20" s="214">
        <f>(EB20-EC20)*10000</f>
        <v>183.59428151459096</v>
      </c>
      <c r="EE20" s="215">
        <f>IFERROR(EE19/EE$7,"")</f>
        <v>5.3862006719495842E-2</v>
      </c>
      <c r="EF20" s="213">
        <f>IFERROR(EF19/EF$7,"")</f>
        <v>3.4363130292937145E-2</v>
      </c>
      <c r="EG20" s="214">
        <f>(EE20-EF20)*10000</f>
        <v>194.98876426558695</v>
      </c>
      <c r="EH20" s="216"/>
      <c r="EI20" s="215">
        <f>IFERROR(EI19/EI$7,"")</f>
        <v>3.8903479461787897E-2</v>
      </c>
      <c r="EJ20" s="213">
        <f>IFERROR(EJ19/EJ$7,"")</f>
        <v>3.9525277256504156E-2</v>
      </c>
      <c r="EK20" s="214">
        <f>(EI20-EJ20)*10000</f>
        <v>-6.2179779471625842</v>
      </c>
      <c r="EL20" s="215">
        <f>IFERROR(EL19/EL$7,"")</f>
        <v>4.4948579978188179E-2</v>
      </c>
      <c r="EM20" s="213">
        <f>IFERROR(EM19/EM$7,"")</f>
        <v>4.1333689078619708E-2</v>
      </c>
      <c r="EN20" s="214">
        <f>(EL20-EM20)*10000</f>
        <v>36.148908995684707</v>
      </c>
      <c r="EO20" s="215">
        <f>IFERROR(EO19/EO$7,"")</f>
        <v>4.0068526412345547E-2</v>
      </c>
      <c r="EP20" s="213">
        <f>IFERROR(EP19/EP$7,"")</f>
        <v>4.4888344800332103E-2</v>
      </c>
      <c r="EQ20" s="214">
        <f>(EO20-EP20)*10000</f>
        <v>-48.19818387986556</v>
      </c>
      <c r="ER20" s="215">
        <f>IFERROR(ER19/ER$7,"")</f>
        <v>4.8639707951328486E-2</v>
      </c>
      <c r="ES20" s="213">
        <f>IFERROR(ES19/ES$7,"")</f>
        <v>8.0184939151293169E-2</v>
      </c>
      <c r="ET20" s="214">
        <f>(ER20-ES20)*10000</f>
        <v>-315.45231199964684</v>
      </c>
      <c r="EU20" s="215">
        <f>IFERROR(EU19/EU$7,"")</f>
        <v>4.1936004840209914E-2</v>
      </c>
      <c r="EV20" s="213">
        <f>IFERROR(EV19/EV$7,"")</f>
        <v>4.0405218879056452E-2</v>
      </c>
      <c r="EW20" s="214">
        <f>(EU20-EV20)*10000</f>
        <v>15.307859611534621</v>
      </c>
      <c r="EX20" s="215">
        <f>IFERROR(EX19/EX$7,"")</f>
        <v>4.1294127149171932E-2</v>
      </c>
      <c r="EY20" s="213">
        <f>IFERROR(EY19/EY$7,"")</f>
        <v>4.2006068784754012E-2</v>
      </c>
      <c r="EZ20" s="214">
        <f>(EX20-EY20)*10000</f>
        <v>-7.1194163558208068</v>
      </c>
      <c r="FA20" s="215">
        <f>IFERROR(FA19/FA$7,"")</f>
        <v>4.3455394449669983E-2</v>
      </c>
      <c r="FB20" s="213">
        <f>IFERROR(FB19/FB$7,"")</f>
        <v>5.3862006719495842E-2</v>
      </c>
      <c r="FC20" s="214">
        <f>(FA20-FB20)*10000</f>
        <v>-104.06612269825858</v>
      </c>
      <c r="FD20" s="216"/>
      <c r="FE20" s="215">
        <f>IFERROR(FE19/FE$7,"")</f>
        <v>2.4329420590199335E-2</v>
      </c>
      <c r="FF20" s="213">
        <f>IFERROR(FF19/FF$7,"")</f>
        <v>3.8903479461787897E-2</v>
      </c>
      <c r="FG20" s="214">
        <f>(FE20-FF20)*10000</f>
        <v>-145.74058871588562</v>
      </c>
      <c r="FH20" s="215">
        <f>IFERROR(FH19/FH$7,"")</f>
        <v>2.6815974298779393E-2</v>
      </c>
      <c r="FI20" s="213">
        <f>IFERROR(FI19/FI$7,"")</f>
        <v>4.4948579978188179E-2</v>
      </c>
      <c r="FJ20" s="214">
        <f>(FH20-FI20)*10000</f>
        <v>-181.32605679408786</v>
      </c>
      <c r="FK20" s="215">
        <f>IFERROR(FK19/FK$7,"")</f>
        <v>1.6209384123628309E-2</v>
      </c>
      <c r="FL20" s="213">
        <f>IFERROR(FL19/FL$7,"")</f>
        <v>4.0068526412345547E-2</v>
      </c>
      <c r="FM20" s="214">
        <f>(FK20-FL20)*10000</f>
        <v>-238.59142288717237</v>
      </c>
      <c r="FN20" s="215">
        <f>IFERROR(FN19/FN$7,"")</f>
        <v>5.7483938909598055E-2</v>
      </c>
      <c r="FO20" s="213">
        <f>IFERROR(FO19/FO$7,"")</f>
        <v>4.8639707951328486E-2</v>
      </c>
      <c r="FP20" s="214">
        <f>(FN20-FO20)*10000</f>
        <v>88.4423095826957</v>
      </c>
      <c r="FQ20" s="215">
        <f>IFERROR(FQ19/FQ$7,"")</f>
        <v>2.5552407796459051E-2</v>
      </c>
      <c r="FR20" s="213">
        <f>IFERROR(FR19/FR$7,"")</f>
        <v>4.1936004840209914E-2</v>
      </c>
      <c r="FS20" s="214">
        <f>(FQ20-FR20)*10000</f>
        <v>-163.83597043750865</v>
      </c>
      <c r="FT20" s="215">
        <f>IFERROR(FT19/FT$7,"")</f>
        <v>2.2409217316602264E-2</v>
      </c>
      <c r="FU20" s="213">
        <f>IFERROR(FU19/FU$7,"")</f>
        <v>4.1294127149171932E-2</v>
      </c>
      <c r="FV20" s="214">
        <f>(FT20-FU20)*10000</f>
        <v>-188.84909832569667</v>
      </c>
      <c r="FW20" s="215">
        <f>IFERROR(FW19/FW$7,"")</f>
        <v>3.2370583784243935E-2</v>
      </c>
      <c r="FX20" s="213">
        <f>IFERROR(FX19/FX$7,"")</f>
        <v>4.3455394449669983E-2</v>
      </c>
      <c r="FY20" s="214">
        <f>(FW20-FX20)*10000</f>
        <v>-110.84810665426048</v>
      </c>
      <c r="GA20" s="215">
        <f>IFERROR(GA19/GA$7,"")</f>
        <v>-2.6707046633867287E-4</v>
      </c>
      <c r="GB20" s="213">
        <f>IFERROR(GB19/GB$7,"")</f>
        <v>2.4329420590199335E-2</v>
      </c>
      <c r="GC20" s="214">
        <f>(GA20-GB20)*10000</f>
        <v>-245.96491056538008</v>
      </c>
      <c r="GD20" s="215">
        <f>IFERROR(GD19/GD$7,"")</f>
        <v>1.9030970205847118E-2</v>
      </c>
      <c r="GE20" s="213">
        <f>IFERROR(GE19/GE$7,"")</f>
        <v>2.6815974298779393E-2</v>
      </c>
      <c r="GF20" s="214">
        <f>(GD20-GE20)*10000</f>
        <v>-77.850040929322745</v>
      </c>
      <c r="GG20" s="215">
        <f>IFERROR(GG19/GG$7,"")</f>
        <v>1.9180064968518845E-2</v>
      </c>
      <c r="GH20" s="213">
        <f>IFERROR(GH19/GH$7,"")</f>
        <v>1.6209384123628309E-2</v>
      </c>
      <c r="GI20" s="214">
        <f>(GG20-GH20)*10000</f>
        <v>29.70680844890536</v>
      </c>
      <c r="GJ20" s="215">
        <f>IFERROR(GJ19/GJ$7,"")</f>
        <v>7.9552018504488037E-2</v>
      </c>
      <c r="GK20" s="213">
        <f>IFERROR(GK19/GK$7,"")</f>
        <v>5.7483938909598055E-2</v>
      </c>
      <c r="GL20" s="214">
        <f>(GJ20-GK20)*10000</f>
        <v>220.68079594889983</v>
      </c>
      <c r="GM20" s="215">
        <f>IFERROR(GM19/GM$7,"")</f>
        <v>9.0968350376124697E-3</v>
      </c>
      <c r="GN20" s="213">
        <f>IFERROR(GN19/GN$7,"")</f>
        <v>2.5552407796459051E-2</v>
      </c>
      <c r="GO20" s="214">
        <f>(GM20-GN20)*10000</f>
        <v>-164.5557275884658</v>
      </c>
      <c r="GP20" s="215">
        <f>IFERROR(GP19/GP$7,"")</f>
        <v>1.2522763897951912E-2</v>
      </c>
      <c r="GQ20" s="213">
        <f>IFERROR(GQ19/GQ$7,"")</f>
        <v>2.2409217316602264E-2</v>
      </c>
      <c r="GR20" s="214">
        <f>(GP20-GQ20)*10000</f>
        <v>-98.864534186503519</v>
      </c>
      <c r="GS20" s="215">
        <f>IFERROR(GS19/GS$7,"")</f>
        <v>3.194600751030291E-2</v>
      </c>
      <c r="GT20" s="213">
        <f>IFERROR(GT19/GT$7,"")</f>
        <v>3.2370583784243935E-2</v>
      </c>
      <c r="GU20" s="214">
        <f>(GS20-GT20)*10000</f>
        <v>-4.2457627394102557</v>
      </c>
      <c r="GW20" s="215">
        <f>IFERROR(GW19/GW$7,"")</f>
        <v>2.2627498349405251E-2</v>
      </c>
      <c r="GX20" s="213">
        <f>IFERROR(GX19/GX$7,"")</f>
        <v>-2.6707046633867287E-4</v>
      </c>
      <c r="GY20" s="214">
        <f>(GW20-GX20)*10000</f>
        <v>228.94568815743924</v>
      </c>
      <c r="GZ20" s="215">
        <f>IFERROR(GZ19/GZ$7,"")</f>
        <v>5.4838289273734679E-2</v>
      </c>
      <c r="HA20" s="213">
        <f>IFERROR(HA19/HA$7,"")</f>
        <v>1.9030970205847118E-2</v>
      </c>
      <c r="HB20" s="214">
        <f>(GZ20-HA20)*10000</f>
        <v>358.07319067887562</v>
      </c>
      <c r="HC20" s="215">
        <f>IFERROR(HC19/HC$7,"")</f>
        <v>5.1024152912039974E-2</v>
      </c>
      <c r="HD20" s="213">
        <f>IFERROR(HD19/HD$7,"")</f>
        <v>1.9180064968518845E-2</v>
      </c>
      <c r="HE20" s="214">
        <f>(HC20-HD20)*10000</f>
        <v>318.44087943521129</v>
      </c>
      <c r="HF20" s="215">
        <f>IFERROR(HF19/HF$7,"")</f>
        <v>7.7747874501651326E-2</v>
      </c>
      <c r="HG20" s="213">
        <f>IFERROR(HG19/HG$7,"")</f>
        <v>7.9552018504488037E-2</v>
      </c>
      <c r="HH20" s="214">
        <f>(HF20-HG20)*10000</f>
        <v>-18.041440028367106</v>
      </c>
      <c r="HI20" s="215">
        <f>IFERROR(HI19/HI$7,"")</f>
        <v>3.8586191859991306E-2</v>
      </c>
      <c r="HJ20" s="213">
        <f>IFERROR(HJ19/HJ$7,"")</f>
        <v>9.0968350376124697E-3</v>
      </c>
      <c r="HK20" s="214">
        <f>(HI20-HJ20)*10000</f>
        <v>294.89356822378835</v>
      </c>
      <c r="HL20" s="215">
        <f>IFERROR(HL19/HL$7,"")</f>
        <v>4.2806055555845497E-2</v>
      </c>
      <c r="HM20" s="213">
        <f>IFERROR(HM19/HM$7,"")</f>
        <v>1.2522763897951912E-2</v>
      </c>
      <c r="HN20" s="214">
        <f>(HL20-HM20)*10000</f>
        <v>302.83291657893585</v>
      </c>
      <c r="HO20" s="215">
        <f>IFERROR(HO19/HO$7,"")</f>
        <v>5.2799207793922318E-2</v>
      </c>
      <c r="HP20" s="213">
        <f>IFERROR(HP19/HP$7,"")</f>
        <v>3.194600751030291E-2</v>
      </c>
      <c r="HQ20" s="214">
        <f>(HO20-HP20)*10000</f>
        <v>208.53200283619407</v>
      </c>
      <c r="HS20" s="215">
        <f>IFERROR(HS19/HS$7,"")</f>
        <v>3.0720436854707697E-2</v>
      </c>
      <c r="HT20" s="213">
        <f>IFERROR(HT19/HT$7,"")</f>
        <v>2.2627498349405251E-2</v>
      </c>
      <c r="HU20" s="214">
        <f>(HS20-HT20)*10000</f>
        <v>80.929385053024461</v>
      </c>
      <c r="HV20" s="215">
        <f>IFERROR(HV19/HV$7,"")</f>
        <v>6.327168888323377E-2</v>
      </c>
      <c r="HW20" s="213">
        <f>IFERROR(HW19/HW$7,"")</f>
        <v>5.4838289273734679E-2</v>
      </c>
      <c r="HX20" s="214">
        <f>(HV20-HW20)*10000</f>
        <v>84.333996094990908</v>
      </c>
      <c r="HY20" s="215">
        <f>IFERROR(HY19/HY$7,"")</f>
        <v>4.7135768196532597E-2</v>
      </c>
      <c r="HZ20" s="213">
        <f>IFERROR(HZ19/HZ$7,"")</f>
        <v>1.9180064968518845E-2</v>
      </c>
      <c r="IA20" s="214">
        <f>(HY20-HZ20)*10000</f>
        <v>279.55703228013755</v>
      </c>
      <c r="IB20" s="215">
        <f>IFERROR(IB19/IB$7,"")</f>
        <v>7.7747874501651326E-2</v>
      </c>
      <c r="IC20" s="213">
        <f>IFERROR(IC19/IC$7,"")</f>
        <v>7.9552018504488037E-2</v>
      </c>
      <c r="ID20" s="214">
        <f>(IB20-IC20)*10000</f>
        <v>-18.041440028367106</v>
      </c>
      <c r="IE20" s="215">
        <f>IFERROR(IE19/IE$7,"")</f>
        <v>4.7135768196532597E-2</v>
      </c>
      <c r="IF20" s="213">
        <f>IFERROR(IF19/IF$7,"")</f>
        <v>3.8586191859991306E-2</v>
      </c>
      <c r="IG20" s="214">
        <f>(IE20-IF20)*10000</f>
        <v>85.495763365412913</v>
      </c>
      <c r="IH20" s="215">
        <f>IFERROR(IH19/IH$7,"")</f>
        <v>4.2806055555845497E-2</v>
      </c>
      <c r="II20" s="213">
        <f>IFERROR(II19/II$7,"")</f>
        <v>1.2522763897951912E-2</v>
      </c>
      <c r="IJ20" s="214">
        <f>(IH20-II20)*10000</f>
        <v>302.83291657893585</v>
      </c>
      <c r="IK20" s="215">
        <f>IFERROR(IK19/IK$7,"")</f>
        <v>5.2799207793922318E-2</v>
      </c>
      <c r="IL20" s="213">
        <f>IFERROR(IL19/IL$7,"")</f>
        <v>3.194600751030291E-2</v>
      </c>
      <c r="IM20" s="214">
        <f>(IK20-IL20)*10000</f>
        <v>208.53200283619407</v>
      </c>
    </row>
    <row r="21" spans="1:247" outlineLevel="1">
      <c r="A21" s="42" t="s">
        <v>19</v>
      </c>
      <c r="B21" s="42"/>
      <c r="C21" s="53" t="s">
        <v>19</v>
      </c>
      <c r="D21" s="43" t="s">
        <v>127</v>
      </c>
      <c r="E21" s="43" t="s">
        <v>692</v>
      </c>
      <c r="F21" s="207"/>
      <c r="G21" s="48">
        <v>-101143</v>
      </c>
      <c r="H21" s="44">
        <v>11058</v>
      </c>
      <c r="I21" s="206">
        <f t="shared" ref="I21" si="425">IF(AND(G21&lt;0,H21&lt;0),((G21-H21)/H21),((G21-H21)/ABS(H21)))</f>
        <v>-10.146590703563032</v>
      </c>
      <c r="J21" s="48">
        <v>-110632</v>
      </c>
      <c r="K21" s="44">
        <v>11205</v>
      </c>
      <c r="L21" s="206">
        <f t="shared" ref="L21" si="426">IF(AND(J21&lt;0,K21&lt;0),((J21-K21)/K21),((J21-K21)/ABS(K21)))</f>
        <v>-10.873449352967425</v>
      </c>
      <c r="M21" s="48">
        <v>-125134</v>
      </c>
      <c r="N21" s="44">
        <v>135401</v>
      </c>
      <c r="O21" s="206">
        <f t="shared" ref="O21" si="427">IF(AND(M21&lt;0,N21&lt;0),((M21-N21)/N21),((M21-N21)/ABS(N21)))</f>
        <v>-1.9241733812896507</v>
      </c>
      <c r="P21" s="48">
        <v>-121401</v>
      </c>
      <c r="Q21" s="44">
        <v>-32628</v>
      </c>
      <c r="R21" s="206">
        <f t="shared" ref="R21" si="428">IF(AND(P21&lt;0,Q21&lt;0),((P21-Q21)/Q21),((P21-Q21)/ABS(Q21)))</f>
        <v>2.7207613093048915</v>
      </c>
      <c r="S21" s="48">
        <v>-211775</v>
      </c>
      <c r="T21" s="44">
        <v>22264</v>
      </c>
      <c r="U21" s="206">
        <f t="shared" ref="U21" si="429">IF(AND(S21&lt;0,T21&lt;0),((S21-T21)/T21),((S21-T21)/ABS(T21)))</f>
        <v>-10.51199245418613</v>
      </c>
      <c r="V21" s="48">
        <v>-336909</v>
      </c>
      <c r="W21" s="44">
        <v>157665</v>
      </c>
      <c r="X21" s="206">
        <f t="shared" ref="X21" si="430">IF(AND(V21&lt;0,W21&lt;0),((V21-W21)/W21),((V21-W21)/ABS(W21)))</f>
        <v>-3.1368661402340403</v>
      </c>
      <c r="Y21" s="48">
        <v>-458310</v>
      </c>
      <c r="Z21" s="44">
        <v>125037</v>
      </c>
      <c r="AA21" s="206">
        <f t="shared" ref="AA21" si="431">IF(AND(Y21&lt;0,Z21&lt;0),((Y21-Z21)/Z21),((Y21-Z21)/ABS(Z21)))</f>
        <v>-4.6653950430672522</v>
      </c>
      <c r="AB21" s="207"/>
      <c r="AC21" s="48">
        <v>-111811</v>
      </c>
      <c r="AD21" s="44">
        <f t="shared" si="1"/>
        <v>-101143</v>
      </c>
      <c r="AE21" s="206">
        <f t="shared" ref="AE21" si="432">IF(AND(AC21&lt;0,AD21&lt;0),((AC21-AD21)/AD21),((AC21-AD21)/ABS(AD21)))</f>
        <v>0.10547442729600665</v>
      </c>
      <c r="AF21" s="48">
        <v>-104818</v>
      </c>
      <c r="AG21" s="44">
        <f t="shared" si="2"/>
        <v>-110632</v>
      </c>
      <c r="AH21" s="206">
        <f t="shared" ref="AH21" si="433">IF(AND(AF21&lt;0,AG21&lt;0),((AF21-AG21)/AG21),((AF21-AG21)/ABS(AG21)))</f>
        <v>-5.2552606840697083E-2</v>
      </c>
      <c r="AI21" s="48">
        <v>-99018</v>
      </c>
      <c r="AJ21" s="44">
        <f t="shared" si="3"/>
        <v>-125134</v>
      </c>
      <c r="AK21" s="206">
        <f t="shared" ref="AK21" si="434">IF(AND(AI21&lt;0,AJ21&lt;0),((AI21-AJ21)/AJ21),((AI21-AJ21)/ABS(AJ21)))</f>
        <v>-0.2087042690236067</v>
      </c>
      <c r="AL21" s="48">
        <v>-106058</v>
      </c>
      <c r="AM21" s="44">
        <f t="shared" si="4"/>
        <v>-121401</v>
      </c>
      <c r="AN21" s="206">
        <f t="shared" ref="AN21" si="435">IF(AND(AL21&lt;0,AM21&lt;0),((AL21-AM21)/AM21),((AL21-AM21)/ABS(AM21)))</f>
        <v>-0.12638281398011547</v>
      </c>
      <c r="AO21" s="48">
        <v>-216629</v>
      </c>
      <c r="AP21" s="44">
        <f t="shared" si="5"/>
        <v>-211775</v>
      </c>
      <c r="AQ21" s="206">
        <f t="shared" ref="AQ21" si="436">IF(AND(AO21&lt;0,AP21&lt;0),((AO21-AP21)/AP21),((AO21-AP21)/ABS(AP21)))</f>
        <v>2.2920552473143667E-2</v>
      </c>
      <c r="AR21" s="48">
        <v>-315647</v>
      </c>
      <c r="AS21" s="44">
        <f t="shared" si="6"/>
        <v>-336909</v>
      </c>
      <c r="AT21" s="206">
        <f t="shared" ref="AT21" si="437">IF(AND(AR21&lt;0,AS21&lt;0),((AR21-AS21)/AS21),((AR21-AS21)/ABS(AS21)))</f>
        <v>-6.3109029441184419E-2</v>
      </c>
      <c r="AU21" s="48">
        <v>-421705</v>
      </c>
      <c r="AV21" s="44">
        <f t="shared" si="7"/>
        <v>-458310</v>
      </c>
      <c r="AW21" s="206">
        <f t="shared" ref="AW21" si="438">IF(AND(AU21&lt;0,AV21&lt;0),((AU21-AV21)/AV21),((AU21-AV21)/ABS(AV21)))</f>
        <v>-7.9869520630141175E-2</v>
      </c>
      <c r="AX21" s="207"/>
      <c r="AY21" s="44">
        <f t="shared" si="8"/>
        <v>-116554</v>
      </c>
      <c r="AZ21" s="44">
        <f t="shared" si="9"/>
        <v>-111811</v>
      </c>
      <c r="BA21" s="206">
        <f t="shared" ref="BA21" si="439">IF(AND(AY21&lt;0,AZ21&lt;0),((AY21-AZ21)/AZ21),((AY21-AZ21)/ABS(AZ21)))</f>
        <v>4.2419797694323455E-2</v>
      </c>
      <c r="BB21" s="44">
        <f t="shared" si="10"/>
        <v>-122793</v>
      </c>
      <c r="BC21" s="44">
        <f t="shared" si="11"/>
        <v>-104818</v>
      </c>
      <c r="BD21" s="206">
        <f t="shared" ref="BD21" si="440">IF(AND(BB21&lt;0,BC21&lt;0),((BB21-BC21)/BC21),((BB21-BC21)/ABS(BC21)))</f>
        <v>0.17148772157453873</v>
      </c>
      <c r="BE21" s="44">
        <f t="shared" si="12"/>
        <v>-117806</v>
      </c>
      <c r="BF21" s="44">
        <f t="shared" si="13"/>
        <v>-99018</v>
      </c>
      <c r="BG21" s="206">
        <f t="shared" ref="BG21" si="441">IF(AND(BE21&lt;0,BF21&lt;0),((BE21-BF21)/BF21),((BE21-BF21)/ABS(BF21)))</f>
        <v>0.18974327899977783</v>
      </c>
      <c r="BH21" s="44">
        <f t="shared" si="14"/>
        <v>-111866</v>
      </c>
      <c r="BI21" s="44">
        <f t="shared" si="15"/>
        <v>-106058</v>
      </c>
      <c r="BJ21" s="206">
        <f t="shared" ref="BJ21" si="442">IF(AND(BH21&lt;0,BI21&lt;0),((BH21-BI21)/BI21),((BH21-BI21)/ABS(BI21)))</f>
        <v>5.4762488449716193E-2</v>
      </c>
      <c r="BK21" s="44">
        <f t="shared" si="16"/>
        <v>-239347</v>
      </c>
      <c r="BL21" s="44">
        <f t="shared" si="17"/>
        <v>-216629</v>
      </c>
      <c r="BM21" s="206">
        <f t="shared" ref="BM21" si="443">IF(AND(BK21&lt;0,BL21&lt;0),((BK21-BL21)/BL21),((BK21-BL21)/ABS(BL21)))</f>
        <v>0.10487053903217021</v>
      </c>
      <c r="BN21" s="44">
        <f t="shared" si="18"/>
        <v>-357153</v>
      </c>
      <c r="BO21" s="44">
        <f t="shared" si="19"/>
        <v>-315647</v>
      </c>
      <c r="BP21" s="206">
        <f t="shared" ref="BP21" si="444">IF(AND(BN21&lt;0,BO21&lt;0),((BN21-BO21)/BO21),((BN21-BO21)/ABS(BO21)))</f>
        <v>0.13149499282426255</v>
      </c>
      <c r="BQ21" s="44">
        <f t="shared" si="20"/>
        <v>-469019</v>
      </c>
      <c r="BR21" s="44">
        <f t="shared" si="0"/>
        <v>-421705</v>
      </c>
      <c r="BS21" s="206">
        <f t="shared" ref="BS21" si="445">IF(AND(BQ21&lt;0,BR21&lt;0),((BQ21-BR21)/BR21),((BQ21-BR21)/ABS(BR21)))</f>
        <v>0.11219691490496911</v>
      </c>
      <c r="BT21" s="207"/>
      <c r="BU21" s="48">
        <f t="shared" si="21"/>
        <v>-98819</v>
      </c>
      <c r="BV21" s="44">
        <v>-116554</v>
      </c>
      <c r="BW21" s="206">
        <f t="shared" ref="BW21" si="446">IF(AND(BU21&lt;0,BV21&lt;0),((BU21-BV21)/BV21),((BU21-BV21)/ABS(BV21)))</f>
        <v>-0.15216122998781681</v>
      </c>
      <c r="BX21" s="48">
        <f t="shared" si="22"/>
        <v>-103751</v>
      </c>
      <c r="BY21" s="44">
        <v>-122793</v>
      </c>
      <c r="BZ21" s="206">
        <f t="shared" ref="BZ21" si="447">IF(AND(BX21&lt;0,BY21&lt;0),((BX21-BY21)/BY21),((BX21-BY21)/ABS(BY21)))</f>
        <v>-0.15507398630215077</v>
      </c>
      <c r="CA21" s="48">
        <f t="shared" si="23"/>
        <v>-104842</v>
      </c>
      <c r="CB21" s="44">
        <v>-117806</v>
      </c>
      <c r="CC21" s="206">
        <f t="shared" ref="CC21" si="448">IF(AND(CA21&lt;0,CB21&lt;0),((CA21-CB21)/CB21),((CA21-CB21)/ABS(CB21)))</f>
        <v>-0.11004532876084409</v>
      </c>
      <c r="CD21" s="48">
        <f t="shared" si="24"/>
        <v>-140984</v>
      </c>
      <c r="CE21" s="44">
        <v>-111866</v>
      </c>
      <c r="CF21" s="206">
        <f t="shared" ref="CF21" si="449">IF(AND(CD21&lt;0,CE21&lt;0),((CD21-CE21)/CE21),((CD21-CE21)/ABS(CE21)))</f>
        <v>0.26029356551588506</v>
      </c>
      <c r="CG21" s="48">
        <f t="shared" si="25"/>
        <v>-202570</v>
      </c>
      <c r="CH21" s="44">
        <v>-239347</v>
      </c>
      <c r="CI21" s="206">
        <f t="shared" ref="CI21" si="450">IF(AND(CG21&lt;0,CH21&lt;0),((CG21-CH21)/CH21),((CG21-CH21)/ABS(CH21)))</f>
        <v>-0.15365557119997325</v>
      </c>
      <c r="CJ21" s="48">
        <f t="shared" si="26"/>
        <v>-307412</v>
      </c>
      <c r="CK21" s="44">
        <v>-357153</v>
      </c>
      <c r="CL21" s="206">
        <f t="shared" ref="CL21" si="451">IF(AND(CJ21&lt;0,CK21&lt;0),((CJ21-CK21)/CK21),((CJ21-CK21)/ABS(CK21)))</f>
        <v>-0.13927084470801029</v>
      </c>
      <c r="CM21" s="48">
        <f t="shared" si="27"/>
        <v>-448396</v>
      </c>
      <c r="CN21" s="44">
        <v>-469019</v>
      </c>
      <c r="CO21" s="206">
        <f t="shared" ref="CO21" si="452">IF(AND(CM21&lt;0,CN21&lt;0),((CM21-CN21)/CN21),((CM21-CN21)/ABS(CN21)))</f>
        <v>-4.3970500128992639E-2</v>
      </c>
      <c r="CP21" s="207"/>
      <c r="CQ21" s="48">
        <v>-31431</v>
      </c>
      <c r="CR21" s="44">
        <v>-98819</v>
      </c>
      <c r="CS21" s="206">
        <f t="shared" ref="CS21" si="453">IF(AND(CQ21&lt;0,CR21&lt;0),((CQ21-CR21)/CR21),((CQ21-CR21)/ABS(CR21)))</f>
        <v>-0.68193363624404213</v>
      </c>
      <c r="CT21" s="48">
        <v>-73780</v>
      </c>
      <c r="CU21" s="44">
        <v>-103751</v>
      </c>
      <c r="CV21" s="206">
        <f t="shared" ref="CV21" si="454">IF(AND(CT21&lt;0,CU21&lt;0),((CT21-CU21)/CU21),((CT21-CU21)/ABS(CU21)))</f>
        <v>-0.2888743241029002</v>
      </c>
      <c r="CW21" s="48">
        <v>-60733</v>
      </c>
      <c r="CX21" s="44">
        <v>-104842</v>
      </c>
      <c r="CY21" s="206">
        <f t="shared" ref="CY21" si="455">IF(AND(CW21&lt;0,CX21&lt;0),((CW21-CX21)/CX21),((CW21-CX21)/ABS(CX21)))</f>
        <v>-0.42071879590240552</v>
      </c>
      <c r="CZ21" s="48">
        <v>-52019</v>
      </c>
      <c r="DA21" s="44">
        <v>-140984</v>
      </c>
      <c r="DB21" s="206">
        <f t="shared" ref="DB21" si="456">IF(AND(CZ21&lt;0,DA21&lt;0),((CZ21-DA21)/DA21),((CZ21-DA21)/ABS(DA21)))</f>
        <v>-0.63102905294217781</v>
      </c>
      <c r="DC21" s="48">
        <v>-105211</v>
      </c>
      <c r="DD21" s="44">
        <v>-202570</v>
      </c>
      <c r="DE21" s="206">
        <f t="shared" ref="DE21" si="457">IF(AND(DC21&lt;0,DD21&lt;0),((DC21-DD21)/DD21),((DC21-DD21)/ABS(DD21)))</f>
        <v>-0.48061904526830229</v>
      </c>
      <c r="DF21" s="48">
        <v>-165944</v>
      </c>
      <c r="DG21" s="44">
        <v>-307412</v>
      </c>
      <c r="DH21" s="206">
        <f t="shared" ref="DH21" si="458">IF(AND(DF21&lt;0,DG21&lt;0),((DF21-DG21)/DG21),((DF21-DG21)/ABS(DG21)))</f>
        <v>-0.46019023330253861</v>
      </c>
      <c r="DI21" s="48">
        <v>-217963</v>
      </c>
      <c r="DJ21" s="44">
        <v>-448396</v>
      </c>
      <c r="DK21" s="206">
        <f t="shared" ref="DK21" si="459">IF(AND(DI21&lt;0,DJ21&lt;0),((DI21-DJ21)/DJ21),((DI21-DJ21)/ABS(DJ21)))</f>
        <v>-0.51390511958179819</v>
      </c>
      <c r="DL21" s="207"/>
      <c r="DM21" s="48">
        <v>-40663</v>
      </c>
      <c r="DN21" s="44">
        <v>-31431</v>
      </c>
      <c r="DO21" s="206">
        <f t="shared" ref="DO21" si="460">IF(AND(DM21&lt;0,DN21&lt;0),((DM21-DN21)/DN21),((DM21-DN21)/ABS(DN21)))</f>
        <v>0.29372275778689827</v>
      </c>
      <c r="DP21" s="48">
        <v>-38250</v>
      </c>
      <c r="DQ21" s="44">
        <v>-73780</v>
      </c>
      <c r="DR21" s="206">
        <f t="shared" ref="DR21" si="461">IF(AND(DP21&lt;0,DQ21&lt;0),((DP21-DQ21)/DQ21),((DP21-DQ21)/ABS(DQ21)))</f>
        <v>-0.48156682027649772</v>
      </c>
      <c r="DS21" s="48">
        <v>-36003</v>
      </c>
      <c r="DT21" s="44">
        <v>-60733</v>
      </c>
      <c r="DU21" s="206">
        <f t="shared" ref="DU21" si="462">IF(AND(DS21&lt;0,DT21&lt;0),((DS21-DT21)/DT21),((DS21-DT21)/ABS(DT21)))</f>
        <v>-0.4071921360709993</v>
      </c>
      <c r="DV21" s="48">
        <v>-46617</v>
      </c>
      <c r="DW21" s="44">
        <v>-52019</v>
      </c>
      <c r="DX21" s="206">
        <f t="shared" ref="DX21" si="463">IF(AND(DV21&lt;0,DW21&lt;0),((DV21-DW21)/DW21),((DV21-DW21)/ABS(DW21)))</f>
        <v>-0.10384667140852381</v>
      </c>
      <c r="DY21" s="48">
        <v>-78913</v>
      </c>
      <c r="DZ21" s="44">
        <v>-105211</v>
      </c>
      <c r="EA21" s="206">
        <f t="shared" ref="EA21" si="464">IF(AND(DY21&lt;0,DZ21&lt;0),((DY21-DZ21)/DZ21),((DY21-DZ21)/ABS(DZ21)))</f>
        <v>-0.24995485262947792</v>
      </c>
      <c r="EB21" s="48">
        <v>-114916</v>
      </c>
      <c r="EC21" s="44">
        <v>-165944</v>
      </c>
      <c r="ED21" s="206">
        <f t="shared" ref="ED21" si="465">IF(AND(EB21&lt;0,EC21&lt;0),((EB21-EC21)/EC21),((EB21-EC21)/ABS(EC21)))</f>
        <v>-0.30750132574844524</v>
      </c>
      <c r="EE21" s="48">
        <v>-161533</v>
      </c>
      <c r="EF21" s="44">
        <v>-217963</v>
      </c>
      <c r="EG21" s="206">
        <f t="shared" ref="EG21" si="466">IF(AND(EE21&lt;0,EF21&lt;0),((EE21-EF21)/EF21),((EE21-EF21)/ABS(EF21)))</f>
        <v>-0.25889715226896309</v>
      </c>
      <c r="EH21" s="207"/>
      <c r="EI21" s="48">
        <v>-36913</v>
      </c>
      <c r="EJ21" s="44">
        <v>-40663</v>
      </c>
      <c r="EK21" s="206">
        <f t="shared" ref="EK21" si="467">IF(AND(EI21&lt;0,EJ21&lt;0),((EI21-EJ21)/EJ21),((EI21-EJ21)/ABS(EJ21)))</f>
        <v>-9.2221429801047639E-2</v>
      </c>
      <c r="EL21" s="48">
        <v>-57310</v>
      </c>
      <c r="EM21" s="44">
        <v>-38250</v>
      </c>
      <c r="EN21" s="206">
        <f t="shared" ref="EN21" si="468">IF(AND(EL21&lt;0,EM21&lt;0),((EL21-EM21)/EM21),((EL21-EM21)/ABS(EM21)))</f>
        <v>0.49830065359477121</v>
      </c>
      <c r="EO21" s="48">
        <v>-75035</v>
      </c>
      <c r="EP21" s="44">
        <v>-36003</v>
      </c>
      <c r="EQ21" s="206">
        <f t="shared" ref="EQ21" si="469">IF(AND(EO21&lt;0,EP21&lt;0),((EO21-EP21)/EP21),((EO21-EP21)/ABS(EP21)))</f>
        <v>1.0841318778990641</v>
      </c>
      <c r="ER21" s="48">
        <v>-94527</v>
      </c>
      <c r="ES21" s="44">
        <v>-46617</v>
      </c>
      <c r="ET21" s="206">
        <f t="shared" ref="ET21" si="470">IF(AND(ER21&lt;0,ES21&lt;0),((ER21-ES21)/ES21),((ER21-ES21)/ABS(ES21)))</f>
        <v>1.0277366625909004</v>
      </c>
      <c r="EU21" s="48">
        <v>-94223</v>
      </c>
      <c r="EV21" s="44">
        <v>-78913</v>
      </c>
      <c r="EW21" s="206">
        <f t="shared" ref="EW21" si="471">IF(AND(EU21&lt;0,EV21&lt;0),((EU21-EV21)/EV21),((EU21-EV21)/ABS(EV21)))</f>
        <v>0.19401112617692903</v>
      </c>
      <c r="EX21" s="48">
        <v>-169258</v>
      </c>
      <c r="EY21" s="44">
        <v>-114916</v>
      </c>
      <c r="EZ21" s="206">
        <f t="shared" ref="EZ21" si="472">IF(AND(EX21&lt;0,EY21&lt;0),((EX21-EY21)/EY21),((EX21-EY21)/ABS(EY21)))</f>
        <v>0.47288454175223643</v>
      </c>
      <c r="FA21" s="48">
        <v>-263785</v>
      </c>
      <c r="FB21" s="44">
        <v>-161533</v>
      </c>
      <c r="FC21" s="206">
        <f t="shared" ref="FC21" si="473">IF(AND(FA21&lt;0,FB21&lt;0),((FA21-FB21)/FB21),((FA21-FB21)/ABS(FB21)))</f>
        <v>0.63300997319433183</v>
      </c>
      <c r="FD21" s="207"/>
      <c r="FE21" s="48">
        <v>-72336</v>
      </c>
      <c r="FF21" s="44">
        <v>-36913</v>
      </c>
      <c r="FG21" s="206">
        <f t="shared" ref="FG21" si="474">IF(AND(FE21&lt;0,FF21&lt;0),((FE21-FF21)/FF21),((FE21-FF21)/ABS(FF21)))</f>
        <v>0.95963481700214015</v>
      </c>
      <c r="FH21" s="48">
        <v>-108437</v>
      </c>
      <c r="FI21" s="44">
        <v>-57310</v>
      </c>
      <c r="FJ21" s="206">
        <f t="shared" ref="FJ21" si="475">IF(AND(FH21&lt;0,FI21&lt;0),((FH21-FI21)/FI21),((FH21-FI21)/ABS(FI21)))</f>
        <v>0.89211306927237832</v>
      </c>
      <c r="FK21" s="48">
        <v>-98150</v>
      </c>
      <c r="FL21" s="44">
        <v>-75035</v>
      </c>
      <c r="FM21" s="206">
        <f t="shared" ref="FM21" si="476">IF(AND(FK21&lt;0,FL21&lt;0),((FK21-FL21)/FL21),((FK21-FL21)/ABS(FL21)))</f>
        <v>0.30805624042113683</v>
      </c>
      <c r="FN21" s="48">
        <v>-107189</v>
      </c>
      <c r="FO21" s="44">
        <v>-94527</v>
      </c>
      <c r="FP21" s="206">
        <f t="shared" ref="FP21" si="477">IF(AND(FN21&lt;0,FO21&lt;0),((FN21-FO21)/FO21),((FN21-FO21)/ABS(FO21)))</f>
        <v>0.13395114623335133</v>
      </c>
      <c r="FQ21" s="48">
        <v>-180773</v>
      </c>
      <c r="FR21" s="44">
        <v>-94223</v>
      </c>
      <c r="FS21" s="206">
        <f t="shared" ref="FS21" si="478">IF(AND(FQ21&lt;0,FR21&lt;0),((FQ21-FR21)/FR21),((FQ21-FR21)/ABS(FR21)))</f>
        <v>0.91856553070906255</v>
      </c>
      <c r="FT21" s="48">
        <v>-278923</v>
      </c>
      <c r="FU21" s="44">
        <v>-169258</v>
      </c>
      <c r="FV21" s="206">
        <f t="shared" ref="FV21" si="479">IF(AND(FT21&lt;0,FU21&lt;0),((FT21-FU21)/FU21),((FT21-FU21)/ABS(FU21)))</f>
        <v>0.64791619893889807</v>
      </c>
      <c r="FW21" s="48">
        <v>-386112</v>
      </c>
      <c r="FX21" s="44">
        <v>-263785</v>
      </c>
      <c r="FY21" s="206">
        <f t="shared" ref="FY21" si="480">IF(AND(FW21&lt;0,FX21&lt;0),((FW21-FX21)/FX21),((FW21-FX21)/ABS(FX21)))</f>
        <v>0.46373751350531683</v>
      </c>
      <c r="GA21" s="48">
        <v>-94714</v>
      </c>
      <c r="GB21" s="44">
        <v>-72336</v>
      </c>
      <c r="GC21" s="206">
        <f t="shared" ref="GC21" si="481">IF(AND(GA21&lt;0,GB21&lt;0),((GA21-GB21)/GB21),((GA21-GB21)/ABS(GB21)))</f>
        <v>0.30936186684361866</v>
      </c>
      <c r="GD21" s="48">
        <v>-94812</v>
      </c>
      <c r="GE21" s="44">
        <v>-108437</v>
      </c>
      <c r="GF21" s="206">
        <f t="shared" ref="GF21" si="482">IF(AND(GD21&lt;0,GE21&lt;0),((GD21-GE21)/GE21),((GD21-GE21)/ABS(GE21)))</f>
        <v>-0.12564899434694798</v>
      </c>
      <c r="GG21" s="48">
        <v>-82637</v>
      </c>
      <c r="GH21" s="44">
        <v>-98150</v>
      </c>
      <c r="GI21" s="206">
        <f t="shared" ref="GI21" si="483">IF(AND(GG21&lt;0,GH21&lt;0),((GG21-GH21)/GH21),((GG21-GH21)/ABS(GH21)))</f>
        <v>-0.1580539989811513</v>
      </c>
      <c r="GJ21" s="48">
        <v>-88861</v>
      </c>
      <c r="GK21" s="44">
        <v>-107189</v>
      </c>
      <c r="GL21" s="206">
        <f t="shared" ref="GL21" si="484">IF(AND(GJ21&lt;0,GK21&lt;0),((GJ21-GK21)/GK21),((GJ21-GK21)/ABS(GK21)))</f>
        <v>-0.1709876946328448</v>
      </c>
      <c r="GM21" s="48">
        <v>-189526</v>
      </c>
      <c r="GN21" s="44">
        <v>-180773</v>
      </c>
      <c r="GO21" s="206">
        <f t="shared" ref="GO21" si="485">IF(AND(GM21&lt;0,GN21&lt;0),((GM21-GN21)/GN21),((GM21-GN21)/ABS(GN21)))</f>
        <v>4.8419841458624907E-2</v>
      </c>
      <c r="GP21" s="48">
        <v>-272163</v>
      </c>
      <c r="GQ21" s="44">
        <v>-278923</v>
      </c>
      <c r="GR21" s="206">
        <f t="shared" ref="GR21" si="486">IF(AND(GP21&lt;0,GQ21&lt;0),((GP21-GQ21)/GQ21),((GP21-GQ21)/ABS(GQ21)))</f>
        <v>-2.4236079491472558E-2</v>
      </c>
      <c r="GS21" s="48">
        <v>-361024</v>
      </c>
      <c r="GT21" s="44">
        <v>-386112</v>
      </c>
      <c r="GU21" s="206">
        <f t="shared" ref="GU21" si="487">IF(AND(GS21&lt;0,GT21&lt;0),((GS21-GT21)/GT21),((GS21-GT21)/ABS(GT21)))</f>
        <v>-6.4975965522957063E-2</v>
      </c>
      <c r="GW21" s="48">
        <v>-69861</v>
      </c>
      <c r="GX21" s="44">
        <v>-94714</v>
      </c>
      <c r="GY21" s="206">
        <f t="shared" ref="GY21" si="488">IF(AND(GW21&lt;0,GX21&lt;0),((GW21-GX21)/GX21),((GW21-GX21)/ABS(GX21)))</f>
        <v>-0.26240048989589715</v>
      </c>
      <c r="GZ21" s="48">
        <v>-68710</v>
      </c>
      <c r="HA21" s="44">
        <v>-94812</v>
      </c>
      <c r="HB21" s="206">
        <f t="shared" ref="HB21" si="489">IF(AND(GZ21&lt;0,HA21&lt;0),((GZ21-HA21)/HA21),((GZ21-HA21)/ABS(HA21)))</f>
        <v>-0.27530270429903386</v>
      </c>
      <c r="HC21" s="48">
        <v>-67655</v>
      </c>
      <c r="HD21" s="44">
        <v>-82637</v>
      </c>
      <c r="HE21" s="206">
        <f t="shared" ref="HE21" si="490">IF(AND(HC21&lt;0,HD21&lt;0),((HC21-HD21)/HD21),((HC21-HD21)/ABS(HD21)))</f>
        <v>-0.18129893389159821</v>
      </c>
      <c r="HF21" s="48">
        <v>-52306</v>
      </c>
      <c r="HG21" s="44">
        <v>-88861</v>
      </c>
      <c r="HH21" s="206">
        <f t="shared" ref="HH21" si="491">IF(AND(HF21&lt;0,HG21&lt;0),((HF21-HG21)/HG21),((HF21-HG21)/ABS(HG21)))</f>
        <v>-0.41137281822171706</v>
      </c>
      <c r="HI21" s="48">
        <v>-138571</v>
      </c>
      <c r="HJ21" s="44">
        <v>-189526</v>
      </c>
      <c r="HK21" s="206">
        <f t="shared" ref="HK21" si="492">IF(AND(HI21&lt;0,HJ21&lt;0),((HI21-HJ21)/HJ21),((HI21-HJ21)/ABS(HJ21)))</f>
        <v>-0.26885493283243461</v>
      </c>
      <c r="HL21" s="48">
        <v>-206226</v>
      </c>
      <c r="HM21" s="44">
        <v>-272163</v>
      </c>
      <c r="HN21" s="206">
        <f t="shared" ref="HN21" si="493">IF(AND(HL21&lt;0,HM21&lt;0),((HL21-HM21)/HM21),((HL21-HM21)/ABS(HM21)))</f>
        <v>-0.24227025716206832</v>
      </c>
      <c r="HO21" s="48">
        <v>-258532</v>
      </c>
      <c r="HP21" s="44">
        <v>-361024</v>
      </c>
      <c r="HQ21" s="206">
        <f t="shared" ref="HQ21" si="494">IF(AND(HO21&lt;0,HP21&lt;0),((HO21-HP21)/HP21),((HO21-HP21)/ABS(HP21)))</f>
        <v>-0.28389248360219821</v>
      </c>
      <c r="HS21" s="48">
        <v>-57382</v>
      </c>
      <c r="HT21" s="44">
        <v>-69861</v>
      </c>
      <c r="HU21" s="206">
        <f t="shared" ref="HU21" si="495">IF(AND(HS21&lt;0,HT21&lt;0),((HS21-HT21)/HT21),((HS21-HT21)/ABS(HT21)))</f>
        <v>-0.17862612902764061</v>
      </c>
      <c r="HV21" s="48">
        <v>-53021</v>
      </c>
      <c r="HW21" s="44">
        <v>-68710</v>
      </c>
      <c r="HX21" s="206">
        <f t="shared" ref="HX21" si="496">IF(AND(HV21&lt;0,HW21&lt;0),((HV21-HW21)/HW21),((HV21-HW21)/ABS(HW21)))</f>
        <v>-0.22833648668316112</v>
      </c>
      <c r="HY21" s="48">
        <v>110403</v>
      </c>
      <c r="HZ21" s="44">
        <v>-82637</v>
      </c>
      <c r="IA21" s="206">
        <f t="shared" ref="IA21" si="497">IF(AND(HY21&lt;0,HZ21&lt;0),((HY21-HZ21)/HZ21),((HY21-HZ21)/ABS(HZ21)))</f>
        <v>2.3359996127642582</v>
      </c>
      <c r="IB21" s="48">
        <v>-52306</v>
      </c>
      <c r="IC21" s="44">
        <v>-88861</v>
      </c>
      <c r="ID21" s="206">
        <f t="shared" ref="ID21" si="498">IF(AND(IB21&lt;0,IC21&lt;0),((IB21-IC21)/IC21),((IB21-IC21)/ABS(IC21)))</f>
        <v>-0.41137281822171706</v>
      </c>
      <c r="IE21" s="48">
        <v>-110403</v>
      </c>
      <c r="IF21" s="44">
        <v>-138571</v>
      </c>
      <c r="IG21" s="206">
        <f t="shared" ref="IG21" si="499">IF(AND(IE21&lt;0,IF21&lt;0),((IE21-IF21)/IF21),((IE21-IF21)/ABS(IF21)))</f>
        <v>-0.20327485548924379</v>
      </c>
      <c r="IH21" s="48">
        <v>-206226</v>
      </c>
      <c r="II21" s="44">
        <v>-272163</v>
      </c>
      <c r="IJ21" s="206">
        <f t="shared" ref="IJ21" si="500">IF(AND(IH21&lt;0,II21&lt;0),((IH21-II21)/II21),((IH21-II21)/ABS(II21)))</f>
        <v>-0.24227025716206832</v>
      </c>
      <c r="IK21" s="48">
        <v>-258532</v>
      </c>
      <c r="IL21" s="44">
        <v>-361024</v>
      </c>
      <c r="IM21" s="206">
        <f t="shared" ref="IM21" si="501">IF(AND(IK21&lt;0,IL21&lt;0),((IK21-IL21)/IL21),((IK21-IL21)/ABS(IL21)))</f>
        <v>-0.28389248360219821</v>
      </c>
    </row>
    <row r="22" spans="1:247">
      <c r="A22" s="49" t="s">
        <v>157</v>
      </c>
      <c r="B22" s="49" t="s">
        <v>378</v>
      </c>
      <c r="C22" s="339" t="s">
        <v>313</v>
      </c>
      <c r="D22" s="330" t="s">
        <v>34</v>
      </c>
      <c r="E22" s="330" t="s">
        <v>701</v>
      </c>
      <c r="F22" s="361"/>
      <c r="G22" s="337">
        <f>+G16-G13</f>
        <v>153776</v>
      </c>
      <c r="H22" s="337">
        <f>+H16-H13</f>
        <v>131912</v>
      </c>
      <c r="I22" s="338">
        <f t="shared" ref="I22" si="502">(G22-H22)/ABS(H22)</f>
        <v>0.16574686154405968</v>
      </c>
      <c r="J22" s="337">
        <f>+J16-J13</f>
        <v>191093</v>
      </c>
      <c r="K22" s="337">
        <f>+K16-K13</f>
        <v>178174</v>
      </c>
      <c r="L22" s="338">
        <f t="shared" ref="L22" si="503">(J22-K22)/ABS(K22)</f>
        <v>7.2507773300257053E-2</v>
      </c>
      <c r="M22" s="337">
        <f>+M16-M13</f>
        <v>171742</v>
      </c>
      <c r="N22" s="337">
        <f>+N16-N13</f>
        <v>183971</v>
      </c>
      <c r="O22" s="338">
        <f t="shared" ref="O22" si="504">(M22-N22)/ABS(N22)</f>
        <v>-6.6472433155225552E-2</v>
      </c>
      <c r="P22" s="337">
        <f>+P16-P13</f>
        <v>306364</v>
      </c>
      <c r="Q22" s="337">
        <f>+Q16-Q13</f>
        <v>312847</v>
      </c>
      <c r="R22" s="338">
        <f t="shared" ref="R22" si="505">(P22-Q22)/ABS(Q22)</f>
        <v>-2.0722589636467666E-2</v>
      </c>
      <c r="S22" s="337">
        <f>+S16-S13</f>
        <v>344869</v>
      </c>
      <c r="T22" s="337">
        <f>+T16-T13</f>
        <v>310086</v>
      </c>
      <c r="U22" s="338">
        <f t="shared" ref="U22" si="506">(S22-T22)/ABS(T22)</f>
        <v>0.11217210709287101</v>
      </c>
      <c r="V22" s="337">
        <f>+V16-V13</f>
        <v>516611</v>
      </c>
      <c r="W22" s="337">
        <f>+W16-W13</f>
        <v>494057</v>
      </c>
      <c r="X22" s="338">
        <f t="shared" ref="X22" si="507">(V22-W22)/ABS(W22)</f>
        <v>4.5650603068067043E-2</v>
      </c>
      <c r="Y22" s="337">
        <f>+Y16-Y13</f>
        <v>822975</v>
      </c>
      <c r="Z22" s="337">
        <f>+Z16-Z13</f>
        <v>806903</v>
      </c>
      <c r="AA22" s="338">
        <f t="shared" ref="AA22" si="508">(Y22-Z22)/ABS(Z22)</f>
        <v>1.9918131423479649E-2</v>
      </c>
      <c r="AB22" s="361"/>
      <c r="AC22" s="337">
        <f>+AC16-AC13</f>
        <v>150185</v>
      </c>
      <c r="AD22" s="337">
        <f t="shared" si="1"/>
        <v>153776</v>
      </c>
      <c r="AE22" s="338">
        <f t="shared" ref="AE22" si="509">(AC22-AD22)/ABS(AD22)</f>
        <v>-2.3352148579752367E-2</v>
      </c>
      <c r="AF22" s="337">
        <f>+AF16-AF13</f>
        <v>123324</v>
      </c>
      <c r="AG22" s="337">
        <f t="shared" si="2"/>
        <v>191093</v>
      </c>
      <c r="AH22" s="338">
        <f t="shared" ref="AH22" si="510">(AF22-AG22)/ABS(AG22)</f>
        <v>-0.35463884077386404</v>
      </c>
      <c r="AI22" s="337">
        <f>+AI16-AI13</f>
        <v>115105</v>
      </c>
      <c r="AJ22" s="337">
        <f t="shared" si="3"/>
        <v>171742</v>
      </c>
      <c r="AK22" s="338">
        <f t="shared" ref="AK22" si="511">(AI22-AJ22)/ABS(AJ22)</f>
        <v>-0.32977955305050599</v>
      </c>
      <c r="AL22" s="337">
        <f>+AL16-AL13</f>
        <v>244154</v>
      </c>
      <c r="AM22" s="337">
        <f t="shared" si="4"/>
        <v>306364</v>
      </c>
      <c r="AN22" s="338">
        <f t="shared" ref="AN22" si="512">(AL22-AM22)/ABS(AM22)</f>
        <v>-0.20305910616129833</v>
      </c>
      <c r="AO22" s="337">
        <f>+AO16-AO13</f>
        <v>273509</v>
      </c>
      <c r="AP22" s="337">
        <f t="shared" si="5"/>
        <v>344869</v>
      </c>
      <c r="AQ22" s="338">
        <f t="shared" ref="AQ22" si="513">(AO22-AP22)/ABS(AP22)</f>
        <v>-0.20691914901020386</v>
      </c>
      <c r="AR22" s="337">
        <f>+AR16-AR13</f>
        <v>388614</v>
      </c>
      <c r="AS22" s="337">
        <f t="shared" si="6"/>
        <v>516611</v>
      </c>
      <c r="AT22" s="338">
        <f t="shared" ref="AT22" si="514">(AR22-AS22)/ABS(AS22)</f>
        <v>-0.24776282347840056</v>
      </c>
      <c r="AU22" s="337">
        <f>+AU16-AU13</f>
        <v>632768</v>
      </c>
      <c r="AV22" s="337">
        <f t="shared" si="7"/>
        <v>822975</v>
      </c>
      <c r="AW22" s="338">
        <f t="shared" ref="AW22" si="515">(AU22-AV22)/ABS(AV22)</f>
        <v>-0.2311212369756068</v>
      </c>
      <c r="AX22" s="361"/>
      <c r="AY22" s="337">
        <f t="shared" si="8"/>
        <v>176035</v>
      </c>
      <c r="AZ22" s="337">
        <f t="shared" si="9"/>
        <v>150185</v>
      </c>
      <c r="BA22" s="338">
        <f t="shared" ref="BA22" si="516">(AY22-AZ22)/ABS(AZ22)</f>
        <v>0.17212105070413158</v>
      </c>
      <c r="BB22" s="337">
        <f t="shared" si="10"/>
        <v>225965</v>
      </c>
      <c r="BC22" s="337">
        <f t="shared" si="11"/>
        <v>123324</v>
      </c>
      <c r="BD22" s="338">
        <f t="shared" ref="BD22" si="517">(BB22-BC22)/ABS(BC22)</f>
        <v>0.83228730822873087</v>
      </c>
      <c r="BE22" s="337">
        <f t="shared" si="12"/>
        <v>192923</v>
      </c>
      <c r="BF22" s="337">
        <f t="shared" si="13"/>
        <v>115105</v>
      </c>
      <c r="BG22" s="338">
        <f t="shared" ref="BG22" si="518">(BE22-BF22)/ABS(BF22)</f>
        <v>0.67606098779375357</v>
      </c>
      <c r="BH22" s="337">
        <f t="shared" si="14"/>
        <v>338684</v>
      </c>
      <c r="BI22" s="337">
        <f t="shared" si="15"/>
        <v>244154</v>
      </c>
      <c r="BJ22" s="338">
        <f t="shared" ref="BJ22" si="519">(BH22-BI22)/ABS(BI22)</f>
        <v>0.38717366907771322</v>
      </c>
      <c r="BK22" s="337">
        <f t="shared" si="16"/>
        <v>402000</v>
      </c>
      <c r="BL22" s="337">
        <f t="shared" si="17"/>
        <v>273509</v>
      </c>
      <c r="BM22" s="338">
        <f t="shared" ref="BM22" si="520">(BK22-BL22)/ABS(BL22)</f>
        <v>0.46978710024167397</v>
      </c>
      <c r="BN22" s="337">
        <f t="shared" si="18"/>
        <v>594923</v>
      </c>
      <c r="BO22" s="337">
        <f t="shared" si="19"/>
        <v>388614</v>
      </c>
      <c r="BP22" s="338">
        <f t="shared" ref="BP22" si="521">(BN22-BO22)/ABS(BO22)</f>
        <v>0.53088411637254451</v>
      </c>
      <c r="BQ22" s="337">
        <f t="shared" si="20"/>
        <v>933607</v>
      </c>
      <c r="BR22" s="337">
        <f t="shared" si="0"/>
        <v>632768</v>
      </c>
      <c r="BS22" s="338">
        <f t="shared" ref="BS22" si="522">(BQ22-BR22)/ABS(BR22)</f>
        <v>0.47543333417619094</v>
      </c>
      <c r="BT22" s="361"/>
      <c r="BU22" s="336">
        <f t="shared" si="21"/>
        <v>183177</v>
      </c>
      <c r="BV22" s="337">
        <v>176035</v>
      </c>
      <c r="BW22" s="338">
        <f t="shared" ref="BW22" si="523">(BU22-BV22)/ABS(BV22)</f>
        <v>4.0571477263044282E-2</v>
      </c>
      <c r="BX22" s="336">
        <f t="shared" si="22"/>
        <v>218007</v>
      </c>
      <c r="BY22" s="337">
        <v>225965</v>
      </c>
      <c r="BZ22" s="338">
        <f t="shared" ref="BZ22" si="524">(BX22-BY22)/ABS(BY22)</f>
        <v>-3.5217843471334054E-2</v>
      </c>
      <c r="CA22" s="336">
        <f t="shared" si="23"/>
        <v>217552</v>
      </c>
      <c r="CB22" s="337">
        <v>192923</v>
      </c>
      <c r="CC22" s="338">
        <f t="shared" ref="CC22" si="525">(CA22-CB22)/ABS(CB22)</f>
        <v>0.12766233160380047</v>
      </c>
      <c r="CD22" s="336">
        <f t="shared" si="24"/>
        <v>388731</v>
      </c>
      <c r="CE22" s="337">
        <v>338684</v>
      </c>
      <c r="CF22" s="338">
        <f t="shared" ref="CF22" si="526">(CD22-CE22)/ABS(CE22)</f>
        <v>0.14776901182222957</v>
      </c>
      <c r="CG22" s="336">
        <f t="shared" si="25"/>
        <v>401184</v>
      </c>
      <c r="CH22" s="337">
        <v>402000</v>
      </c>
      <c r="CI22" s="338">
        <f t="shared" ref="CI22" si="527">(CG22-CH22)/ABS(CH22)</f>
        <v>-2.0298507462686568E-3</v>
      </c>
      <c r="CJ22" s="336">
        <f t="shared" si="26"/>
        <v>618736</v>
      </c>
      <c r="CK22" s="337">
        <v>594923</v>
      </c>
      <c r="CL22" s="338">
        <f t="shared" ref="CL22" si="528">(CJ22-CK22)/ABS(CK22)</f>
        <v>4.0027028707916822E-2</v>
      </c>
      <c r="CM22" s="336">
        <f t="shared" si="27"/>
        <v>1007467</v>
      </c>
      <c r="CN22" s="337">
        <v>933607</v>
      </c>
      <c r="CO22" s="338">
        <f t="shared" ref="CO22" si="529">(CM22-CN22)/ABS(CN22)</f>
        <v>7.9112517365443918E-2</v>
      </c>
      <c r="CP22" s="361"/>
      <c r="CQ22" s="336">
        <v>177786</v>
      </c>
      <c r="CR22" s="337">
        <v>183177</v>
      </c>
      <c r="CS22" s="338">
        <f t="shared" ref="CS22" si="530">(CQ22-CR22)/ABS(CR22)</f>
        <v>-2.9430550778754973E-2</v>
      </c>
      <c r="CT22" s="336">
        <v>243241</v>
      </c>
      <c r="CU22" s="337">
        <v>218007</v>
      </c>
      <c r="CV22" s="338">
        <f t="shared" ref="CV22" si="531">(CT22-CU22)/ABS(CU22)</f>
        <v>0.11574857688055888</v>
      </c>
      <c r="CW22" s="336">
        <v>186554</v>
      </c>
      <c r="CX22" s="337">
        <v>217552</v>
      </c>
      <c r="CY22" s="338">
        <f t="shared" ref="CY22" si="532">(CW22-CX22)/ABS(CX22)</f>
        <v>-0.14248547473707435</v>
      </c>
      <c r="CZ22" s="336">
        <v>368713</v>
      </c>
      <c r="DA22" s="337">
        <v>388731</v>
      </c>
      <c r="DB22" s="338">
        <f t="shared" ref="DB22" si="533">(CZ22-DA22)/ABS(DA22)</f>
        <v>-5.1495764423212964E-2</v>
      </c>
      <c r="DC22" s="336">
        <v>421027</v>
      </c>
      <c r="DD22" s="337">
        <v>401184</v>
      </c>
      <c r="DE22" s="338">
        <f t="shared" ref="DE22" si="534">(DC22-DD22)/ABS(DD22)</f>
        <v>4.9461095158331338E-2</v>
      </c>
      <c r="DF22" s="336">
        <v>607581</v>
      </c>
      <c r="DG22" s="337">
        <v>618736</v>
      </c>
      <c r="DH22" s="338">
        <f t="shared" ref="DH22" si="535">(DF22-DG22)/ABS(DG22)</f>
        <v>-1.8028690750174551E-2</v>
      </c>
      <c r="DI22" s="336">
        <v>976294</v>
      </c>
      <c r="DJ22" s="337">
        <v>1007467</v>
      </c>
      <c r="DK22" s="338">
        <f t="shared" ref="DK22" si="536">(DI22-DJ22)/ABS(DJ22)</f>
        <v>-3.0941956411475513E-2</v>
      </c>
      <c r="DL22" s="361"/>
      <c r="DM22" s="336">
        <v>241519</v>
      </c>
      <c r="DN22" s="337">
        <v>177786</v>
      </c>
      <c r="DO22" s="338">
        <f t="shared" si="63"/>
        <v>0.3584815452285332</v>
      </c>
      <c r="DP22" s="336">
        <v>247072</v>
      </c>
      <c r="DQ22" s="337">
        <v>243241</v>
      </c>
      <c r="DR22" s="338">
        <f t="shared" si="64"/>
        <v>1.5749811914932105E-2</v>
      </c>
      <c r="DS22" s="336">
        <v>278738</v>
      </c>
      <c r="DT22" s="337">
        <v>186554</v>
      </c>
      <c r="DU22" s="338">
        <f t="shared" si="65"/>
        <v>0.49414110659648147</v>
      </c>
      <c r="DV22" s="336">
        <v>454228</v>
      </c>
      <c r="DW22" s="337">
        <v>368713</v>
      </c>
      <c r="DX22" s="338">
        <f t="shared" si="66"/>
        <v>0.23192835620116459</v>
      </c>
      <c r="DY22" s="336">
        <v>488591</v>
      </c>
      <c r="DZ22" s="337">
        <v>421027</v>
      </c>
      <c r="EA22" s="338">
        <f t="shared" si="67"/>
        <v>0.16047426887111754</v>
      </c>
      <c r="EB22" s="336">
        <v>767329</v>
      </c>
      <c r="EC22" s="337">
        <v>607581</v>
      </c>
      <c r="ED22" s="338">
        <f t="shared" si="68"/>
        <v>0.26292461416667079</v>
      </c>
      <c r="EE22" s="336">
        <v>1221557</v>
      </c>
      <c r="EF22" s="337">
        <v>976294</v>
      </c>
      <c r="EG22" s="338">
        <f t="shared" si="69"/>
        <v>0.25121838298709198</v>
      </c>
      <c r="EH22" s="361"/>
      <c r="EI22" s="336">
        <v>261809</v>
      </c>
      <c r="EJ22" s="337">
        <v>241519</v>
      </c>
      <c r="EK22" s="338">
        <f t="shared" ref="EK22" si="537">(EI22-EJ22)/ABS(EJ22)</f>
        <v>8.4009953668241419E-2</v>
      </c>
      <c r="EL22" s="336">
        <v>289657</v>
      </c>
      <c r="EM22" s="337">
        <v>247072</v>
      </c>
      <c r="EN22" s="338">
        <f t="shared" ref="EN22" si="538">(EL22-EM22)/ABS(EM22)</f>
        <v>0.17235866468074085</v>
      </c>
      <c r="EO22" s="336">
        <v>284702</v>
      </c>
      <c r="EP22" s="337">
        <v>278738</v>
      </c>
      <c r="EQ22" s="338">
        <f t="shared" ref="EQ22" si="539">(EO22-EP22)/ABS(EP22)</f>
        <v>2.1396436797279164E-2</v>
      </c>
      <c r="ER22" s="336">
        <v>394693</v>
      </c>
      <c r="ES22" s="337">
        <v>454228</v>
      </c>
      <c r="ET22" s="338">
        <f t="shared" ref="ET22" si="540">(ER22-ES22)/ABS(ES22)</f>
        <v>-0.13106853826712575</v>
      </c>
      <c r="EU22" s="336">
        <v>551466</v>
      </c>
      <c r="EV22" s="337">
        <v>488591</v>
      </c>
      <c r="EW22" s="338">
        <f t="shared" ref="EW22" si="541">(EU22-EV22)/ABS(EV22)</f>
        <v>0.1286863654876983</v>
      </c>
      <c r="EX22" s="336">
        <v>836168</v>
      </c>
      <c r="EY22" s="337">
        <v>767329</v>
      </c>
      <c r="EZ22" s="338">
        <f t="shared" ref="EZ22" si="542">(EX22-EY22)/ABS(EY22)</f>
        <v>8.9712496204366055E-2</v>
      </c>
      <c r="FA22" s="336">
        <v>1230861</v>
      </c>
      <c r="FB22" s="337">
        <v>1221557</v>
      </c>
      <c r="FC22" s="338">
        <f t="shared" ref="FC22" si="543">(FA22-FB22)/ABS(FB22)</f>
        <v>7.6165090945408192E-3</v>
      </c>
      <c r="FD22" s="361"/>
      <c r="FE22" s="336">
        <v>233510</v>
      </c>
      <c r="FF22" s="337">
        <v>261809</v>
      </c>
      <c r="FG22" s="338">
        <f t="shared" ref="FG22" si="544">(FE22-FF22)/ABS(FF22)</f>
        <v>-0.10809024899831557</v>
      </c>
      <c r="FH22" s="336">
        <v>270215</v>
      </c>
      <c r="FI22" s="337">
        <v>289657</v>
      </c>
      <c r="FJ22" s="338">
        <f t="shared" ref="FJ22" si="545">(FH22-FI22)/ABS(FI22)</f>
        <v>-6.7120766976113133E-2</v>
      </c>
      <c r="FK22" s="336">
        <v>226065</v>
      </c>
      <c r="FL22" s="337">
        <v>284702</v>
      </c>
      <c r="FM22" s="338">
        <f t="shared" ref="FM22" si="546">(FK22-FL22)/ABS(FL22)</f>
        <v>-0.20595921349340715</v>
      </c>
      <c r="FN22" s="336">
        <v>407940</v>
      </c>
      <c r="FO22" s="337">
        <v>394693</v>
      </c>
      <c r="FP22" s="338">
        <f t="shared" ref="FP22" si="547">(FN22-FO22)/ABS(FO22)</f>
        <v>3.3562794374361847E-2</v>
      </c>
      <c r="FQ22" s="336">
        <v>503725</v>
      </c>
      <c r="FR22" s="337">
        <v>551466</v>
      </c>
      <c r="FS22" s="338">
        <f t="shared" ref="FS22" si="548">(FQ22-FR22)/ABS(FR22)</f>
        <v>-8.6571066937943586E-2</v>
      </c>
      <c r="FT22" s="336">
        <v>729790</v>
      </c>
      <c r="FU22" s="337">
        <v>836168</v>
      </c>
      <c r="FV22" s="338">
        <f t="shared" ref="FV22" si="549">(FT22-FU22)/ABS(FU22)</f>
        <v>-0.12722084557170329</v>
      </c>
      <c r="FW22" s="336">
        <v>1137730</v>
      </c>
      <c r="FX22" s="337">
        <v>1230861</v>
      </c>
      <c r="FY22" s="338">
        <f t="shared" ref="FY22" si="550">(FW22-FX22)/ABS(FX22)</f>
        <v>-7.5663295855502771E-2</v>
      </c>
      <c r="GA22" s="336">
        <v>177111</v>
      </c>
      <c r="GB22" s="337">
        <v>233510</v>
      </c>
      <c r="GC22" s="338">
        <f t="shared" ref="GC22" si="551">(GA22-GB22)/ABS(GB22)</f>
        <v>-0.2415271294591238</v>
      </c>
      <c r="GD22" s="336">
        <v>230653</v>
      </c>
      <c r="GE22" s="337">
        <v>270215</v>
      </c>
      <c r="GF22" s="338">
        <f t="shared" ref="GF22" si="552">(GD22-GE22)/ABS(GE22)</f>
        <v>-0.14640934071017522</v>
      </c>
      <c r="GG22" s="336">
        <v>250722</v>
      </c>
      <c r="GH22" s="337">
        <v>226065</v>
      </c>
      <c r="GI22" s="338">
        <f t="shared" ref="GI22" si="553">(GG22-GH22)/ABS(GH22)</f>
        <v>0.10907040010616416</v>
      </c>
      <c r="GJ22" s="336">
        <v>532211</v>
      </c>
      <c r="GK22" s="337">
        <v>407940</v>
      </c>
      <c r="GL22" s="338">
        <f t="shared" ref="GL22" si="554">(GJ22-GK22)/ABS(GK22)</f>
        <v>0.30463058292886208</v>
      </c>
      <c r="GM22" s="336">
        <v>407764</v>
      </c>
      <c r="GN22" s="337">
        <v>503725</v>
      </c>
      <c r="GO22" s="338">
        <f t="shared" ref="GO22" si="555">(GM22-GN22)/ABS(GN22)</f>
        <v>-0.19050275447913048</v>
      </c>
      <c r="GP22" s="336">
        <v>658486</v>
      </c>
      <c r="GQ22" s="337">
        <v>729790</v>
      </c>
      <c r="GR22" s="338">
        <f t="shared" ref="GR22" si="556">(GP22-GQ22)/ABS(GQ22)</f>
        <v>-9.7704819194562822E-2</v>
      </c>
      <c r="GS22" s="336">
        <v>1190697</v>
      </c>
      <c r="GT22" s="337">
        <v>1137730</v>
      </c>
      <c r="GU22" s="338">
        <f t="shared" ref="GU22" si="557">(GS22-GT22)/ABS(GT22)</f>
        <v>4.6554982289295353E-2</v>
      </c>
      <c r="GW22" s="336">
        <v>227378</v>
      </c>
      <c r="GX22" s="337">
        <v>177111</v>
      </c>
      <c r="GY22" s="338">
        <f t="shared" ref="GY22" si="558">(GW22-GX22)/ABS(GX22)</f>
        <v>0.28381636374928715</v>
      </c>
      <c r="GZ22" s="336">
        <v>347917</v>
      </c>
      <c r="HA22" s="337">
        <v>230653</v>
      </c>
      <c r="HB22" s="338">
        <f t="shared" ref="HB22" si="559">(GZ22-HA22)/ABS(HA22)</f>
        <v>0.50840006416565142</v>
      </c>
      <c r="HC22" s="336">
        <v>345094</v>
      </c>
      <c r="HD22" s="337">
        <v>250722</v>
      </c>
      <c r="HE22" s="338">
        <f t="shared" ref="HE22" si="560">(HC22-HD22)/ABS(HD22)</f>
        <v>0.37640095404471885</v>
      </c>
      <c r="HF22" s="336">
        <v>538225</v>
      </c>
      <c r="HG22" s="337">
        <v>532211</v>
      </c>
      <c r="HH22" s="338">
        <f t="shared" ref="HH22" si="561">(HF22-HG22)/ABS(HG22)</f>
        <v>1.1300029499578175E-2</v>
      </c>
      <c r="HI22" s="336">
        <v>575295</v>
      </c>
      <c r="HJ22" s="337">
        <v>407764</v>
      </c>
      <c r="HK22" s="338">
        <f t="shared" ref="HK22" si="562">(HI22-HJ22)/ABS(HJ22)</f>
        <v>0.41085284625420587</v>
      </c>
      <c r="HL22" s="336">
        <v>920389</v>
      </c>
      <c r="HM22" s="337">
        <v>658486</v>
      </c>
      <c r="HN22" s="338">
        <f t="shared" ref="HN22" si="563">(HL22-HM22)/ABS(HM22)</f>
        <v>0.39773510750418384</v>
      </c>
      <c r="HO22" s="336">
        <v>1458614</v>
      </c>
      <c r="HP22" s="337">
        <v>1190697</v>
      </c>
      <c r="HQ22" s="338">
        <f t="shared" ref="HQ22" si="564">(HO22-HP22)/ABS(HP22)</f>
        <v>0.22500854541499643</v>
      </c>
      <c r="HS22" s="336">
        <v>261518</v>
      </c>
      <c r="HT22" s="337">
        <v>227378</v>
      </c>
      <c r="HU22" s="338">
        <f t="shared" ref="HU22" si="565">(HS22-HT22)/ABS(HT22)</f>
        <v>0.15014645216335792</v>
      </c>
      <c r="HV22" s="336">
        <v>390685</v>
      </c>
      <c r="HW22" s="337">
        <v>347917</v>
      </c>
      <c r="HX22" s="338">
        <f t="shared" ref="HX22" si="566">(HV22-HW22)/ABS(HW22)</f>
        <v>0.12292587025066323</v>
      </c>
      <c r="HY22" s="336">
        <v>-652203</v>
      </c>
      <c r="HZ22" s="337">
        <v>250722</v>
      </c>
      <c r="IA22" s="338">
        <f t="shared" ref="IA22" si="567">(HY22-HZ22)/ABS(HZ22)</f>
        <v>-3.6012994471964963</v>
      </c>
      <c r="IB22" s="336">
        <v>538225</v>
      </c>
      <c r="IC22" s="337">
        <v>532211</v>
      </c>
      <c r="ID22" s="338">
        <f t="shared" ref="ID22" si="568">(IB22-IC22)/ABS(IC22)</f>
        <v>1.1300029499578175E-2</v>
      </c>
      <c r="IE22" s="336">
        <v>652203</v>
      </c>
      <c r="IF22" s="337">
        <v>575295</v>
      </c>
      <c r="IG22" s="338">
        <f t="shared" ref="IG22" si="569">(IE22-IF22)/ABS(IF22)</f>
        <v>0.13368445753917554</v>
      </c>
      <c r="IH22" s="336">
        <v>920389</v>
      </c>
      <c r="II22" s="337">
        <v>658486</v>
      </c>
      <c r="IJ22" s="338">
        <f t="shared" ref="IJ22" si="570">(IH22-II22)/ABS(II22)</f>
        <v>0.39773510750418384</v>
      </c>
      <c r="IK22" s="336">
        <v>1458614</v>
      </c>
      <c r="IL22" s="337">
        <v>1190697</v>
      </c>
      <c r="IM22" s="338">
        <f t="shared" ref="IM22" si="571">(IK22-IL22)/ABS(IL22)</f>
        <v>0.22500854541499643</v>
      </c>
    </row>
    <row r="23" spans="1:247" s="64" customFormat="1" ht="11.25">
      <c r="A23" s="57" t="s">
        <v>35</v>
      </c>
      <c r="B23" s="57"/>
      <c r="C23" s="211" t="s">
        <v>35</v>
      </c>
      <c r="D23" s="212" t="s">
        <v>251</v>
      </c>
      <c r="E23" s="212" t="s">
        <v>702</v>
      </c>
      <c r="F23" s="216"/>
      <c r="G23" s="213">
        <f>IFERROR(G22/G$7,"")</f>
        <v>5.5797515570771034E-2</v>
      </c>
      <c r="H23" s="213">
        <f>IFERROR(H22/H$7,"")</f>
        <v>5.1564804495697919E-2</v>
      </c>
      <c r="I23" s="214">
        <f>(G23-H23)*10000</f>
        <v>42.327110750731144</v>
      </c>
      <c r="J23" s="215">
        <v>5.1012318473629636E-2</v>
      </c>
      <c r="K23" s="213">
        <f>IFERROR(K22/K$7,"")</f>
        <v>7.107244503746607E-2</v>
      </c>
      <c r="L23" s="214">
        <f>(J23-K23)*10000</f>
        <v>-200.60126563836434</v>
      </c>
      <c r="M23" s="213">
        <f>IFERROR(M22/M$7,"")</f>
        <v>6.1965108861621765E-2</v>
      </c>
      <c r="N23" s="213">
        <f>IFERROR(N22/N$7,"")</f>
        <v>7.3638149934095481E-2</v>
      </c>
      <c r="O23" s="214">
        <f>(M23-N23)*10000</f>
        <v>-116.73041072473717</v>
      </c>
      <c r="P23" s="213">
        <f>IFERROR(P22/P$7,"")</f>
        <v>9.5599831494859039E-2</v>
      </c>
      <c r="Q23" s="213">
        <f>IFERROR(Q22/Q$7,"")</f>
        <v>0.10251211987659763</v>
      </c>
      <c r="R23" s="214">
        <f>(P23-Q23)*10000</f>
        <v>-69.122883817385883</v>
      </c>
      <c r="S23" s="213">
        <f>IFERROR(S22/S$7,"")</f>
        <v>6.3261188184558045E-2</v>
      </c>
      <c r="T23" s="213">
        <f>IFERROR(T22/T$7,"")</f>
        <v>6.123606056423056E-2</v>
      </c>
      <c r="U23" s="214">
        <f>(S23-T23)*10000</f>
        <v>20.251276203274855</v>
      </c>
      <c r="V23" s="213">
        <f>IFERROR(V22/V$7,"")</f>
        <v>6.2824345362613762E-2</v>
      </c>
      <c r="W23" s="213">
        <f>IFERROR(W22/W$7,"")</f>
        <v>6.5333376002302004E-2</v>
      </c>
      <c r="X23" s="214">
        <f>(V23-W23)*10000</f>
        <v>-25.090306396882422</v>
      </c>
      <c r="Y23" s="213">
        <f>IFERROR(Y22/Y$7,"")</f>
        <v>7.2015476009629889E-2</v>
      </c>
      <c r="Z23" s="213">
        <f>IFERROR(Z22/Z$7,"")</f>
        <v>7.5989262283464601E-2</v>
      </c>
      <c r="AA23" s="214">
        <f>(Y23-Z23)*10000</f>
        <v>-39.737862738347118</v>
      </c>
      <c r="AB23" s="216"/>
      <c r="AC23" s="213">
        <f>IFERROR(AC22/AC$7,"")</f>
        <v>5.5703668426959708E-2</v>
      </c>
      <c r="AD23" s="213">
        <f t="shared" si="1"/>
        <v>5.5797515570771034E-2</v>
      </c>
      <c r="AE23" s="214">
        <f>(AC23-AD23)*10000</f>
        <v>-0.93847143811325029</v>
      </c>
      <c r="AF23" s="213">
        <f>IFERROR(AF22/AF$7,"")</f>
        <v>4.6656464521694058E-2</v>
      </c>
      <c r="AG23" s="213">
        <f t="shared" si="2"/>
        <v>5.1012318473629636E-2</v>
      </c>
      <c r="AH23" s="214">
        <f>(AF23-AG23)*10000</f>
        <v>-43.55853951935579</v>
      </c>
      <c r="AI23" s="213">
        <f>IFERROR(AI22/AI$7,"")</f>
        <v>4.2683602903248893E-2</v>
      </c>
      <c r="AJ23" s="213">
        <f t="shared" si="3"/>
        <v>6.1965108861621765E-2</v>
      </c>
      <c r="AK23" s="214">
        <f>(AI23-AJ23)*10000</f>
        <v>-192.81505958372873</v>
      </c>
      <c r="AL23" s="213">
        <f>IFERROR(AL22/AL$7,"")</f>
        <v>7.9401559776866248E-2</v>
      </c>
      <c r="AM23" s="213">
        <f>+P23</f>
        <v>9.5599831494859039E-2</v>
      </c>
      <c r="AN23" s="214">
        <f>(AL23-AM23)*10000</f>
        <v>-161.9827171799279</v>
      </c>
      <c r="AO23" s="213">
        <f>IFERROR(AO22/AO$7,"")</f>
        <v>5.1224890094855632E-2</v>
      </c>
      <c r="AP23" s="213">
        <f t="shared" si="5"/>
        <v>6.3261188184558045E-2</v>
      </c>
      <c r="AQ23" s="214">
        <f>(AO23-AP23)*10000</f>
        <v>-120.36298089702413</v>
      </c>
      <c r="AR23" s="213">
        <f>IFERROR(AR22/AR$7,"")</f>
        <v>4.8358652477327256E-2</v>
      </c>
      <c r="AS23" s="213">
        <f t="shared" si="6"/>
        <v>6.2824345362613762E-2</v>
      </c>
      <c r="AT23" s="214">
        <f>(AR23-AS23)*10000</f>
        <v>-144.65692885286506</v>
      </c>
      <c r="AU23" s="213">
        <f>IFERROR(AU22/AU$7,"")</f>
        <v>5.6949653618254402E-2</v>
      </c>
      <c r="AV23" s="213">
        <f t="shared" si="7"/>
        <v>7.2015476009629889E-2</v>
      </c>
      <c r="AW23" s="214">
        <f>(AU23-AV23)*10000</f>
        <v>-150.65822391375488</v>
      </c>
      <c r="AX23" s="216"/>
      <c r="AY23" s="213">
        <f t="shared" si="8"/>
        <v>6.5346702986270266E-2</v>
      </c>
      <c r="AZ23" s="213">
        <f t="shared" si="9"/>
        <v>5.5703668426959708E-2</v>
      </c>
      <c r="BA23" s="214">
        <f>(AY23-AZ23)*10000</f>
        <v>96.430345593105585</v>
      </c>
      <c r="BB23" s="213">
        <f t="shared" si="10"/>
        <v>8.4553309764501261E-2</v>
      </c>
      <c r="BC23" s="213">
        <f t="shared" si="11"/>
        <v>4.6656464521694058E-2</v>
      </c>
      <c r="BD23" s="214">
        <f>(BB23-BC23)*10000</f>
        <v>378.96845242807206</v>
      </c>
      <c r="BE23" s="213">
        <f t="shared" si="12"/>
        <v>7.1404566534534003E-2</v>
      </c>
      <c r="BF23" s="213">
        <f t="shared" si="13"/>
        <v>4.2683602903248893E-2</v>
      </c>
      <c r="BG23" s="214">
        <f>(BE23-BF23)*10000</f>
        <v>287.2096363128511</v>
      </c>
      <c r="BH23" s="213">
        <f t="shared" si="14"/>
        <v>0.10774948508774665</v>
      </c>
      <c r="BI23" s="213">
        <f t="shared" si="15"/>
        <v>7.9401559776866248E-2</v>
      </c>
      <c r="BJ23" s="214">
        <f>(BH23-BI23)*10000</f>
        <v>283.47925310880402</v>
      </c>
      <c r="BK23" s="213">
        <f t="shared" si="16"/>
        <v>7.4911699232136447E-2</v>
      </c>
      <c r="BL23" s="213">
        <f t="shared" si="17"/>
        <v>5.1224890094855632E-2</v>
      </c>
      <c r="BM23" s="214">
        <f>(BK23-BL23)*10000</f>
        <v>236.86809137280815</v>
      </c>
      <c r="BN23" s="213">
        <f t="shared" si="18"/>
        <v>7.3737244284561965E-2</v>
      </c>
      <c r="BO23" s="213">
        <f t="shared" si="19"/>
        <v>4.8358652477327256E-2</v>
      </c>
      <c r="BP23" s="214">
        <f>(BN23-BO23)*10000</f>
        <v>253.78591807234707</v>
      </c>
      <c r="BQ23" s="213">
        <f t="shared" si="20"/>
        <v>8.3272992976257565E-2</v>
      </c>
      <c r="BR23" s="213">
        <f t="shared" si="0"/>
        <v>5.6949653618254402E-2</v>
      </c>
      <c r="BS23" s="214">
        <f>(BQ23-BR23)*10000</f>
        <v>263.23339358003165</v>
      </c>
      <c r="BT23" s="216"/>
      <c r="BU23" s="215">
        <f t="shared" si="21"/>
        <v>6.5634230972640845E-2</v>
      </c>
      <c r="BV23" s="213">
        <f>IFERROR(BV22/BV$7,"")</f>
        <v>6.5346702986270266E-2</v>
      </c>
      <c r="BW23" s="214">
        <f>(BU23-BV23)*10000</f>
        <v>2.8752798637057819</v>
      </c>
      <c r="BX23" s="215">
        <f t="shared" si="22"/>
        <v>7.8649083028036776E-2</v>
      </c>
      <c r="BY23" s="213">
        <f>IFERROR(BY22/BY$7,"")</f>
        <v>8.4553309764501261E-2</v>
      </c>
      <c r="BZ23" s="214">
        <f>(BX23-BY23)*10000</f>
        <v>-59.04226736464485</v>
      </c>
      <c r="CA23" s="215">
        <f t="shared" si="23"/>
        <v>7.6121402636355084E-2</v>
      </c>
      <c r="CB23" s="213">
        <f>IFERROR(CB22/CB$7,"")</f>
        <v>7.1404566534534003E-2</v>
      </c>
      <c r="CC23" s="214">
        <f>(CA23-CB23)*10000</f>
        <v>47.168361018210817</v>
      </c>
      <c r="CD23" s="215">
        <f t="shared" si="24"/>
        <v>0.1167116072101425</v>
      </c>
      <c r="CE23" s="213">
        <f>IFERROR(CE22/CE$7,"")</f>
        <v>0.10774948508774665</v>
      </c>
      <c r="CF23" s="214">
        <f>(CD23-CE23)*10000</f>
        <v>89.621221223958457</v>
      </c>
      <c r="CG23" s="215">
        <f t="shared" si="25"/>
        <v>7.2119452697225903E-2</v>
      </c>
      <c r="CH23" s="213">
        <f>IFERROR(CH22/CH$7,"")</f>
        <v>7.4911699232136447E-2</v>
      </c>
      <c r="CI23" s="214">
        <f>(CG23-CH23)*10000</f>
        <v>-27.922465349105448</v>
      </c>
      <c r="CJ23" s="215">
        <f t="shared" si="26"/>
        <v>7.3477697663338531E-2</v>
      </c>
      <c r="CK23" s="213">
        <f>IFERROR(CK22/CK$7,"")</f>
        <v>7.3737244284561965E-2</v>
      </c>
      <c r="CL23" s="214">
        <f>(CJ23-CK23)*10000</f>
        <v>-2.5954662122343319</v>
      </c>
      <c r="CM23" s="215">
        <f t="shared" si="27"/>
        <v>8.5731445937340903E-2</v>
      </c>
      <c r="CN23" s="213">
        <f>IFERROR(CN22/CN$7,"")</f>
        <v>8.3272992976257565E-2</v>
      </c>
      <c r="CO23" s="214">
        <f>(CM23-CN23)*10000</f>
        <v>24.584529610833378</v>
      </c>
      <c r="CP23" s="216"/>
      <c r="CQ23" s="215">
        <f>IFERROR(CQ22/CQ$7,"")</f>
        <v>5.8260540155094034E-2</v>
      </c>
      <c r="CR23" s="213">
        <f>IFERROR(CR22/CR$7,"")</f>
        <v>6.5634230972640845E-2</v>
      </c>
      <c r="CS23" s="214">
        <f>(CQ23-CR23)*10000</f>
        <v>-73.736908175468102</v>
      </c>
      <c r="CT23" s="215">
        <f>IFERROR(CT22/CT$7,"")</f>
        <v>8.5244379182429719E-2</v>
      </c>
      <c r="CU23" s="213">
        <f>IFERROR(CU22/CU$7,"")</f>
        <v>7.8649083028036776E-2</v>
      </c>
      <c r="CV23" s="214">
        <f>(CT23-CU23)*10000</f>
        <v>65.952961543929433</v>
      </c>
      <c r="CW23" s="215">
        <f>IFERROR(CW22/CW$7,"")</f>
        <v>6.6908927622268022E-2</v>
      </c>
      <c r="CX23" s="213">
        <f>IFERROR(CX22/CX$7,"")</f>
        <v>7.6121402636355084E-2</v>
      </c>
      <c r="CY23" s="214">
        <f>(CW23-CX23)*10000</f>
        <v>-92.124750140870631</v>
      </c>
      <c r="CZ23" s="215">
        <f>IFERROR(CZ22/CZ$7,"")</f>
        <v>0.10567655401681422</v>
      </c>
      <c r="DA23" s="213">
        <f>IFERROR(DA22/DA$7,"")</f>
        <v>0.1167116072101425</v>
      </c>
      <c r="DB23" s="214">
        <f>(CZ23-DA23)*10000</f>
        <v>-110.35053193328272</v>
      </c>
      <c r="DC23" s="215">
        <f>IFERROR(DC22/DC$7,"")</f>
        <v>7.1299806960955101E-2</v>
      </c>
      <c r="DD23" s="213">
        <f>IFERROR(DD22/DD$7,"")</f>
        <v>7.2119452697225903E-2</v>
      </c>
      <c r="DE23" s="214">
        <f>(DC23-DD23)*10000</f>
        <v>-8.1964573627080206</v>
      </c>
      <c r="DF23" s="215">
        <f>IFERROR(DF22/DF$7,"")</f>
        <v>6.9891516370091986E-2</v>
      </c>
      <c r="DG23" s="213">
        <f>IFERROR(DG22/DG$7,"")</f>
        <v>7.3477697663338531E-2</v>
      </c>
      <c r="DH23" s="214">
        <f>(DF23-DG23)*10000</f>
        <v>-35.861812932465462</v>
      </c>
      <c r="DI23" s="215">
        <f>IFERROR(DI22/DI$7,"")</f>
        <v>8.0140551778847158E-2</v>
      </c>
      <c r="DJ23" s="213">
        <f>IFERROR(DJ22/DJ$7,"")</f>
        <v>8.5731445937340903E-2</v>
      </c>
      <c r="DK23" s="214">
        <f>(DI23-DJ23)*10000</f>
        <v>-55.908941584937452</v>
      </c>
      <c r="DL23" s="216"/>
      <c r="DM23" s="215">
        <f>IFERROR(DM22/DM$7,"")</f>
        <v>8.1428483769191498E-2</v>
      </c>
      <c r="DN23" s="213">
        <f>IFERROR(DN22/DN$7,"")</f>
        <v>5.8260540155094034E-2</v>
      </c>
      <c r="DO23" s="214">
        <f>(DM23-DN23)*10000</f>
        <v>231.67943614097464</v>
      </c>
      <c r="DP23" s="215">
        <f>IFERROR(DP22/DP$7,"")</f>
        <v>8.789469939523302E-2</v>
      </c>
      <c r="DQ23" s="213">
        <f>IFERROR(DQ22/DQ$7,"")</f>
        <v>8.5244379182429719E-2</v>
      </c>
      <c r="DR23" s="214">
        <f>(DP23-DQ23)*10000</f>
        <v>26.503202128033003</v>
      </c>
      <c r="DS23" s="215">
        <f>IFERROR(DS22/DS$7,"")</f>
        <v>8.6871397993160945E-2</v>
      </c>
      <c r="DT23" s="213">
        <f>IFERROR(DT22/DT$7,"")</f>
        <v>6.6908927622268022E-2</v>
      </c>
      <c r="DU23" s="214">
        <f>(DS23-DT23)*10000</f>
        <v>199.62470370892925</v>
      </c>
      <c r="DV23" s="215">
        <f>IFERROR(DV22/DV$7,"")</f>
        <v>0.11223351434051802</v>
      </c>
      <c r="DW23" s="213">
        <f>IFERROR(DW22/DW$7,"")</f>
        <v>0.10567655401681422</v>
      </c>
      <c r="DX23" s="214">
        <f>(DV23-DW23)*10000</f>
        <v>65.56960323703801</v>
      </c>
      <c r="DY23" s="215">
        <f>IFERROR(DY22/DY$7,"")</f>
        <v>8.457483140979459E-2</v>
      </c>
      <c r="DZ23" s="213">
        <f>IFERROR(DZ22/DZ$7,"")</f>
        <v>7.1299806960955101E-2</v>
      </c>
      <c r="EA23" s="214">
        <f>(DY23-DZ23)*10000</f>
        <v>132.75024448839488</v>
      </c>
      <c r="EB23" s="215">
        <f>IFERROR(EB22/EB$7,"")</f>
        <v>8.5394897243984691E-2</v>
      </c>
      <c r="EC23" s="213">
        <f>IFERROR(EC22/EC$7,"")</f>
        <v>6.9891516370091986E-2</v>
      </c>
      <c r="ED23" s="214">
        <f>(EB23-EC23)*10000</f>
        <v>155.03380873892706</v>
      </c>
      <c r="EE23" s="215">
        <f>IFERROR(EE22/EE$7,"")</f>
        <v>9.3729271087315463E-2</v>
      </c>
      <c r="EF23" s="213">
        <f>IFERROR(EF22/EF$7,"")</f>
        <v>8.0140551778847158E-2</v>
      </c>
      <c r="EG23" s="214">
        <f>(EE23-EF23)*10000</f>
        <v>135.88719308468305</v>
      </c>
      <c r="EH23" s="216"/>
      <c r="EI23" s="215">
        <f>IFERROR(EI22/EI$7,"")</f>
        <v>7.4229708951857543E-2</v>
      </c>
      <c r="EJ23" s="213">
        <f>IFERROR(EJ22/EJ$7,"")</f>
        <v>8.1428483769191498E-2</v>
      </c>
      <c r="EK23" s="214">
        <f>(EI23-EJ23)*10000</f>
        <v>-71.987748173339554</v>
      </c>
      <c r="EL23" s="215">
        <f>IFERROR(EL22/EL$7,"")</f>
        <v>8.1585063858169063E-2</v>
      </c>
      <c r="EM23" s="213">
        <f>IFERROR(EM22/EM$7,"")</f>
        <v>8.789469939523302E-2</v>
      </c>
      <c r="EN23" s="214">
        <f>(EL23-EM23)*10000</f>
        <v>-63.096355370639564</v>
      </c>
      <c r="EO23" s="215">
        <f>IFERROR(EO22/EO$7,"")</f>
        <v>7.6809474990557389E-2</v>
      </c>
      <c r="EP23" s="213">
        <f>IFERROR(EP22/EP$7,"")</f>
        <v>8.6871397993160945E-2</v>
      </c>
      <c r="EQ23" s="214">
        <f>(EO23-EP23)*10000</f>
        <v>-100.61923002603557</v>
      </c>
      <c r="ER23" s="215">
        <f>IFERROR(ER22/ER$7,"")</f>
        <v>8.7793661883640087E-2</v>
      </c>
      <c r="ES23" s="213">
        <f>IFERROR(ES22/ES$7,"")</f>
        <v>0.11223351434051802</v>
      </c>
      <c r="ET23" s="214">
        <f>(ER23-ES23)*10000</f>
        <v>-244.39852456877935</v>
      </c>
      <c r="EU23" s="215">
        <f>IFERROR(EU22/EU$7,"")</f>
        <v>7.7919523597648227E-2</v>
      </c>
      <c r="EV23" s="213">
        <f>IFERROR(EV22/EV$7,"")</f>
        <v>8.457483140979459E-2</v>
      </c>
      <c r="EW23" s="214">
        <f>(EU23-EV23)*10000</f>
        <v>-66.553078121463628</v>
      </c>
      <c r="EX23" s="215">
        <f>IFERROR(EX22/EX$7,"")</f>
        <v>7.7537984819888842E-2</v>
      </c>
      <c r="EY23" s="213">
        <f>IFERROR(EY22/EY$7,"")</f>
        <v>8.5394897243984691E-2</v>
      </c>
      <c r="EZ23" s="214">
        <f>(EX23-EY23)*10000</f>
        <v>-78.569124240958487</v>
      </c>
      <c r="FA23" s="215">
        <f>IFERROR(FA22/FA$7,"")</f>
        <v>8.0555480655731523E-2</v>
      </c>
      <c r="FB23" s="213">
        <f>IFERROR(FB22/FB$7,"")</f>
        <v>9.3729271087315463E-2</v>
      </c>
      <c r="FC23" s="214">
        <f>(FA23-FB23)*10000</f>
        <v>-131.73790431583939</v>
      </c>
      <c r="FD23" s="216"/>
      <c r="FE23" s="215">
        <f>IFERROR(FE22/FE$7,"")</f>
        <v>6.107792293734824E-2</v>
      </c>
      <c r="FF23" s="213">
        <f>IFERROR(FF22/FF$7,"")</f>
        <v>7.4229708951857543E-2</v>
      </c>
      <c r="FG23" s="214">
        <f>(FE23-FF23)*10000</f>
        <v>-131.51786014509301</v>
      </c>
      <c r="FH23" s="215">
        <f>IFERROR(FH22/FH$7,"")</f>
        <v>7.3023798437399076E-2</v>
      </c>
      <c r="FI23" s="213">
        <f>IFERROR(FI22/FI$7,"")</f>
        <v>8.1585063858169063E-2</v>
      </c>
      <c r="FJ23" s="214">
        <f>(FH23-FI23)*10000</f>
        <v>-85.612654207699862</v>
      </c>
      <c r="FK23" s="215">
        <f>IFERROR(FK22/FK$7,"")</f>
        <v>5.9268190627202254E-2</v>
      </c>
      <c r="FL23" s="213">
        <f>IFERROR(FL22/FL$7,"")</f>
        <v>7.6809474990557389E-2</v>
      </c>
      <c r="FM23" s="214">
        <f>(FK23-FL23)*10000</f>
        <v>-175.41284363355135</v>
      </c>
      <c r="FN23" s="215">
        <f>IFERROR(FN22/FN$7,"")</f>
        <v>9.0709694290052226E-2</v>
      </c>
      <c r="FO23" s="213">
        <f>IFERROR(FO22/FO$7,"")</f>
        <v>8.7793661883640087E-2</v>
      </c>
      <c r="FP23" s="214">
        <f>(FN23-FO23)*10000</f>
        <v>29.16032406412139</v>
      </c>
      <c r="FQ23" s="215">
        <f>IFERROR(FQ22/FQ$7,"")</f>
        <v>6.6953385371045837E-2</v>
      </c>
      <c r="FR23" s="213">
        <f>IFERROR(FR22/FR$7,"")</f>
        <v>7.7919523597648227E-2</v>
      </c>
      <c r="FS23" s="214">
        <f>(FQ23-FR23)*10000</f>
        <v>-109.66138226602389</v>
      </c>
      <c r="FT23" s="215">
        <f>IFERROR(FT22/FT$7,"")</f>
        <v>6.4367923554766851E-2</v>
      </c>
      <c r="FU23" s="213">
        <f>IFERROR(FU22/FU$7,"")</f>
        <v>7.7537984819888842E-2</v>
      </c>
      <c r="FV23" s="214">
        <f>(FT23-FU23)*10000</f>
        <v>-131.7006126512199</v>
      </c>
      <c r="FW23" s="215">
        <f>IFERROR(FW22/FW$7,"")</f>
        <v>7.18490957432633E-2</v>
      </c>
      <c r="FX23" s="213">
        <f>IFERROR(FX22/FX$7,"")</f>
        <v>8.0555480655731523E-2</v>
      </c>
      <c r="FY23" s="214">
        <f>(FW23-FX23)*10000</f>
        <v>-87.063849124682235</v>
      </c>
      <c r="GA23" s="215">
        <f>IFERROR(GA22/GA$7,"")</f>
        <v>4.5134653973004479E-2</v>
      </c>
      <c r="GB23" s="213">
        <f>IFERROR(GB22/GB$7,"")</f>
        <v>6.107792293734824E-2</v>
      </c>
      <c r="GC23" s="214">
        <f>(GA23-GB23)*10000</f>
        <v>-159.43268964343761</v>
      </c>
      <c r="GD23" s="215">
        <f>IFERROR(GD22/GD$7,"")</f>
        <v>6.235865397899272E-2</v>
      </c>
      <c r="GE23" s="213">
        <f>IFERROR(GE22/GE$7,"")</f>
        <v>7.3023798437399076E-2</v>
      </c>
      <c r="GF23" s="214">
        <f>(GD23-GE23)*10000</f>
        <v>-106.65144458406355</v>
      </c>
      <c r="GG23" s="215">
        <f>IFERROR(GG22/GG$7,"")</f>
        <v>6.3913666255143303E-2</v>
      </c>
      <c r="GH23" s="213">
        <f>IFERROR(GH22/GH$7,"")</f>
        <v>5.9268190627202254E-2</v>
      </c>
      <c r="GI23" s="214">
        <f>(GG23-GH23)*10000</f>
        <v>46.454756279410496</v>
      </c>
      <c r="GJ23" s="215">
        <f>IFERROR(GJ22/GJ$7,"")</f>
        <v>0.11298059011501832</v>
      </c>
      <c r="GK23" s="213">
        <f>IFERROR(GK22/GK$7,"")</f>
        <v>9.0709694290052226E-2</v>
      </c>
      <c r="GL23" s="214">
        <f>(GJ23-GK23)*10000</f>
        <v>222.70895824966095</v>
      </c>
      <c r="GM23" s="215">
        <f>IFERROR(GM22/GM$7,"")</f>
        <v>5.3492181620284539E-2</v>
      </c>
      <c r="GN23" s="213">
        <f>IFERROR(GN22/GN$7,"")</f>
        <v>6.6953385371045837E-2</v>
      </c>
      <c r="GO23" s="214">
        <f>(GM23-GN23)*10000</f>
        <v>-134.612037507613</v>
      </c>
      <c r="GP23" s="215">
        <f>IFERROR(GP22/GP$7,"")</f>
        <v>5.7033037598259576E-2</v>
      </c>
      <c r="GQ23" s="213">
        <f>IFERROR(GQ22/GQ$7,"")</f>
        <v>6.4367923554766851E-2</v>
      </c>
      <c r="GR23" s="214">
        <f>(GP23-GQ23)*10000</f>
        <v>-73.348859565072758</v>
      </c>
      <c r="GS23" s="215">
        <f>IFERROR(GS22/GS$7,"")</f>
        <v>7.3245107215125671E-2</v>
      </c>
      <c r="GT23" s="213">
        <f>IFERROR(GT22/GT$7,"")</f>
        <v>7.18490957432633E-2</v>
      </c>
      <c r="GU23" s="214">
        <f>(GS23-GT23)*10000</f>
        <v>13.960114718623712</v>
      </c>
      <c r="GW23" s="215">
        <f>IFERROR(GW22/GW$7,"")</f>
        <v>5.6501156596651302E-2</v>
      </c>
      <c r="GX23" s="213">
        <f>IFERROR(GX22/GX$7,"")</f>
        <v>4.5134653973004479E-2</v>
      </c>
      <c r="GY23" s="214">
        <f>(GW23-GX23)*10000</f>
        <v>113.66502623646822</v>
      </c>
      <c r="GZ23" s="215">
        <f>IFERROR(GZ22/GZ$7,"")</f>
        <v>8.8043364109468059E-2</v>
      </c>
      <c r="HA23" s="213">
        <f>IFERROR(HA22/HA$7,"")</f>
        <v>6.235865397899272E-2</v>
      </c>
      <c r="HB23" s="214">
        <f>(GZ23-HA23)*10000</f>
        <v>256.84710130475338</v>
      </c>
      <c r="HC23" s="215">
        <f>IFERROR(HC22/HC$7,"")</f>
        <v>8.4261112905750196E-2</v>
      </c>
      <c r="HD23" s="213">
        <f>IFERROR(HD22/HD$7,"")</f>
        <v>6.3913666255143303E-2</v>
      </c>
      <c r="HE23" s="214">
        <f>(HC23-HD23)*10000</f>
        <v>203.47446650606892</v>
      </c>
      <c r="HF23" s="215">
        <f>IFERROR(HF22/HF$7,"")</f>
        <v>0.11131346894525357</v>
      </c>
      <c r="HG23" s="213">
        <f>IFERROR(HG22/HG$7,"")</f>
        <v>0.11298059011501832</v>
      </c>
      <c r="HH23" s="214">
        <f>(HF23-HG23)*10000</f>
        <v>-16.671211697647514</v>
      </c>
      <c r="HI23" s="215">
        <f>IFERROR(HI22/HI$7,"")</f>
        <v>7.2128603421129645E-2</v>
      </c>
      <c r="HJ23" s="213">
        <f>IFERROR(HJ22/HJ$7,"")</f>
        <v>5.3492181620284539E-2</v>
      </c>
      <c r="HK23" s="214">
        <f>(HI23-HJ23)*10000</f>
        <v>186.36421800845105</v>
      </c>
      <c r="HL23" s="215">
        <f>IFERROR(HL22/HL$7,"")</f>
        <v>7.6244835663658167E-2</v>
      </c>
      <c r="HM23" s="213">
        <f>IFERROR(HM22/HM$7,"")</f>
        <v>5.7033037598259576E-2</v>
      </c>
      <c r="HN23" s="214">
        <f>(HL23-HM23)*10000</f>
        <v>192.11798065398591</v>
      </c>
      <c r="HO23" s="215">
        <f>IFERROR(HO22/HO$7,"")</f>
        <v>8.6274256046947509E-2</v>
      </c>
      <c r="HP23" s="213">
        <f>IFERROR(HP22/HP$7,"")</f>
        <v>7.3245107215125671E-2</v>
      </c>
      <c r="HQ23" s="214">
        <f>(HO23-HP23)*10000</f>
        <v>130.29148831821837</v>
      </c>
      <c r="HS23" s="215">
        <f>IFERROR(HS22/HS$7,"")</f>
        <v>6.29215332260573E-2</v>
      </c>
      <c r="HT23" s="213">
        <f>IFERROR(HT22/HT$7,"")</f>
        <v>5.6501156596651302E-2</v>
      </c>
      <c r="HU23" s="214">
        <f>(HS23-HT23)*10000</f>
        <v>64.203766294059974</v>
      </c>
      <c r="HV23" s="215">
        <f>IFERROR(HV22/HV$7,"")</f>
        <v>9.2399270994502181E-2</v>
      </c>
      <c r="HW23" s="213">
        <f>IFERROR(HW22/HW$7,"")</f>
        <v>8.8043364109468059E-2</v>
      </c>
      <c r="HX23" s="214">
        <f>(HV23-HW23)*10000</f>
        <v>43.55906885034122</v>
      </c>
      <c r="HY23" s="215">
        <f>IFERROR(HY22/HY$7,"")</f>
        <v>7.7786916353329877E-2</v>
      </c>
      <c r="HZ23" s="213">
        <f>IFERROR(HZ22/HZ$7,"")</f>
        <v>6.3913666255143303E-2</v>
      </c>
      <c r="IA23" s="214">
        <f>(HY23-HZ23)*10000</f>
        <v>138.73250098186574</v>
      </c>
      <c r="IB23" s="215">
        <f>IFERROR(IB22/IB$7,"")</f>
        <v>0.11131346894525357</v>
      </c>
      <c r="IC23" s="213">
        <f>IFERROR(IC22/IC$7,"")</f>
        <v>0.11298059011501832</v>
      </c>
      <c r="ID23" s="214">
        <f>(IB23-IC23)*10000</f>
        <v>-16.671211697647514</v>
      </c>
      <c r="IE23" s="215">
        <f>IFERROR(IE22/IE$7,"")</f>
        <v>7.7786916353329877E-2</v>
      </c>
      <c r="IF23" s="213">
        <f>IFERROR(IF22/IF$7,"")</f>
        <v>7.2128603421129645E-2</v>
      </c>
      <c r="IG23" s="214">
        <f>(IE23-IF23)*10000</f>
        <v>56.583129322002321</v>
      </c>
      <c r="IH23" s="215">
        <f>IFERROR(IH22/IH$7,"")</f>
        <v>7.6244835663658167E-2</v>
      </c>
      <c r="II23" s="213">
        <f>IFERROR(II22/II$7,"")</f>
        <v>5.7033037598259576E-2</v>
      </c>
      <c r="IJ23" s="214">
        <f>(IH23-II23)*10000</f>
        <v>192.11798065398591</v>
      </c>
      <c r="IK23" s="215">
        <f>IFERROR(IK22/IK$7,"")</f>
        <v>8.6274256046947509E-2</v>
      </c>
      <c r="IL23" s="213">
        <f>IFERROR(IL22/IL$7,"")</f>
        <v>7.3245107215125671E-2</v>
      </c>
      <c r="IM23" s="214">
        <f>(IK23-IL23)*10000</f>
        <v>130.29148831821837</v>
      </c>
    </row>
    <row r="24" spans="1:247">
      <c r="C24" s="481"/>
      <c r="D24" s="481"/>
      <c r="E24" s="481"/>
      <c r="F24" s="124"/>
      <c r="AB24" s="124"/>
      <c r="AF24" s="25"/>
      <c r="AH24" s="124"/>
      <c r="AI24" s="25"/>
      <c r="AK24" s="124"/>
      <c r="AL24" s="25"/>
      <c r="AN24" s="124"/>
      <c r="AO24" s="25"/>
      <c r="AQ24" s="124"/>
      <c r="AR24" s="25"/>
      <c r="AT24" s="124"/>
      <c r="AU24" s="25"/>
      <c r="AV24" s="25"/>
      <c r="AW24" s="124"/>
      <c r="AX24" s="124"/>
      <c r="AY24" s="27"/>
      <c r="AZ24" s="25"/>
      <c r="BB24" s="25"/>
      <c r="BC24" s="25"/>
      <c r="BD24" s="124"/>
      <c r="BE24" s="25"/>
      <c r="BF24" s="25"/>
      <c r="BG24" s="124"/>
      <c r="BH24" s="25"/>
      <c r="BI24" s="25"/>
      <c r="BJ24" s="124"/>
      <c r="BK24" s="25"/>
      <c r="BL24" s="25"/>
      <c r="BM24" s="124"/>
      <c r="BN24" s="25"/>
      <c r="BO24" s="25"/>
      <c r="BP24" s="124"/>
      <c r="BQ24" s="25"/>
      <c r="BR24" s="25"/>
      <c r="BS24" s="124"/>
      <c r="BT24" s="124"/>
      <c r="BX24" s="25"/>
      <c r="BY24" s="25"/>
      <c r="BZ24" s="124"/>
      <c r="CA24" s="25"/>
      <c r="CB24" s="25"/>
      <c r="CC24" s="124"/>
      <c r="CD24" s="25"/>
      <c r="CE24" s="25"/>
      <c r="CF24" s="124"/>
      <c r="CG24" s="25"/>
      <c r="CH24" s="25"/>
      <c r="CI24" s="124"/>
      <c r="CJ24" s="25"/>
      <c r="CK24" s="25"/>
      <c r="CL24" s="124"/>
      <c r="CM24" s="25"/>
      <c r="CN24" s="25"/>
      <c r="CO24" s="124"/>
      <c r="CP24" s="124"/>
      <c r="DL24" s="27"/>
      <c r="DP24" s="25"/>
      <c r="DQ24" s="25"/>
      <c r="DR24" s="25"/>
      <c r="DS24" s="25"/>
      <c r="DT24" s="25"/>
      <c r="DU24" s="25"/>
      <c r="DV24" s="25"/>
      <c r="DW24" s="25"/>
      <c r="DX24" s="25"/>
      <c r="DY24" s="25"/>
      <c r="DZ24" s="25"/>
      <c r="EA24" s="25"/>
      <c r="EC24" s="25"/>
      <c r="ED24" s="25"/>
      <c r="EE24" s="25"/>
      <c r="EF24" s="25"/>
      <c r="EG24" s="25"/>
      <c r="EL24" s="25"/>
      <c r="EM24" s="25"/>
      <c r="EN24" s="25"/>
      <c r="EO24" s="25"/>
      <c r="EP24" s="25"/>
      <c r="EQ24" s="25"/>
      <c r="ER24" s="25"/>
      <c r="ES24" s="25"/>
      <c r="ET24" s="25"/>
      <c r="EU24" s="25"/>
      <c r="EV24" s="25"/>
      <c r="EW24" s="25"/>
      <c r="EY24" s="25"/>
      <c r="EZ24" s="25"/>
      <c r="FA24" s="25"/>
      <c r="FB24" s="25"/>
      <c r="FC24" s="25"/>
      <c r="FE24" s="29">
        <f>FE19-FE13-FE9</f>
        <v>228339</v>
      </c>
      <c r="FF24" s="29">
        <f>FF19-FF13-FF9</f>
        <v>259413</v>
      </c>
      <c r="FH24" s="29">
        <f>FH19-FH13-FH9</f>
        <v>239504</v>
      </c>
      <c r="FI24" s="29">
        <f>FI19-FI13-FI9</f>
        <v>285226</v>
      </c>
      <c r="FJ24" s="25"/>
      <c r="FK24" s="29">
        <f>FK19-FK13-FK9</f>
        <v>200780</v>
      </c>
      <c r="FL24" s="29">
        <f>FL19-FL13-FL9</f>
        <v>276005</v>
      </c>
      <c r="FM24" s="25"/>
      <c r="FN24" s="29">
        <f>FN19-FN13-FN9</f>
        <v>400634</v>
      </c>
      <c r="FO24" s="29">
        <f>FO19-FO13-FO9</f>
        <v>350056</v>
      </c>
      <c r="FP24" s="25"/>
      <c r="FQ24" s="25"/>
      <c r="FR24" s="25"/>
      <c r="FS24" s="25"/>
      <c r="FU24" s="25"/>
      <c r="FV24" s="25"/>
      <c r="FW24" s="25"/>
      <c r="FX24" s="25"/>
      <c r="FY24" s="25"/>
      <c r="GA24" s="29">
        <f>GA19-GA13-GA9</f>
        <v>142018</v>
      </c>
      <c r="GB24" s="29">
        <f>GB19-GB13-GB9</f>
        <v>228339</v>
      </c>
      <c r="GD24" s="29">
        <f>GD19-GD13-GD9</f>
        <v>213422</v>
      </c>
      <c r="GE24" s="29">
        <f>GE19-GE13-GE9</f>
        <v>239504</v>
      </c>
      <c r="GF24" s="25"/>
      <c r="GG24" s="29">
        <f>GG19-GG13-GG9</f>
        <v>218020</v>
      </c>
      <c r="GH24" s="29">
        <f>GH19-GH13-GH9</f>
        <v>200780</v>
      </c>
      <c r="GI24" s="25"/>
      <c r="GJ24" s="29">
        <f>GJ19-GJ13-GJ9</f>
        <v>519661</v>
      </c>
      <c r="GK24" s="29">
        <f>GK19-GK13-GK9</f>
        <v>400634</v>
      </c>
      <c r="GL24" s="25"/>
      <c r="GM24" s="25"/>
      <c r="GN24" s="25"/>
      <c r="GO24" s="25"/>
      <c r="GQ24" s="25"/>
      <c r="GR24" s="25"/>
      <c r="GS24" s="25"/>
      <c r="GT24" s="25"/>
      <c r="GU24" s="25"/>
      <c r="GW24" s="479">
        <f>GW19-GW13-GW9</f>
        <v>233848</v>
      </c>
      <c r="GX24" s="479">
        <f>GX19-GX13-GX9</f>
        <v>142018</v>
      </c>
      <c r="GY24" s="480"/>
      <c r="GZ24" s="479">
        <f>GZ19-GZ13-GZ9</f>
        <v>354369</v>
      </c>
      <c r="HA24" s="479">
        <f>HA19-HA13-HA9</f>
        <v>213422</v>
      </c>
      <c r="HB24" s="481"/>
      <c r="HC24" s="479">
        <f>HC19-HC13-HC9</f>
        <v>344867</v>
      </c>
      <c r="HD24" s="479">
        <f>HD19-HD13-HD9</f>
        <v>218020</v>
      </c>
      <c r="HE24" s="481"/>
      <c r="HF24" s="479">
        <f>HF19-HF13-HF9</f>
        <v>510066</v>
      </c>
      <c r="HG24" s="479">
        <f>HG19-HG13-HG9</f>
        <v>519661</v>
      </c>
      <c r="HH24" s="481"/>
      <c r="HI24" s="481"/>
      <c r="HJ24" s="481"/>
      <c r="HK24" s="481"/>
      <c r="HL24" s="482"/>
      <c r="HM24" s="481"/>
      <c r="HN24" s="481"/>
      <c r="HO24" s="481"/>
      <c r="HP24" s="481"/>
      <c r="HQ24" s="481"/>
      <c r="HS24" s="479">
        <f>HS19-HS13-HS9</f>
        <v>258027</v>
      </c>
      <c r="HT24" s="479">
        <f>HT19-HT13-HT9</f>
        <v>233848</v>
      </c>
      <c r="HU24" s="480"/>
      <c r="HV24" s="479">
        <f>HV19-HV13-HV9</f>
        <v>383997</v>
      </c>
      <c r="HW24" s="479">
        <f>HW19-HW13-HW9</f>
        <v>354369</v>
      </c>
      <c r="HX24" s="481"/>
      <c r="HY24" s="479">
        <f>HY19-HY13-HY9</f>
        <v>-642024</v>
      </c>
      <c r="HZ24" s="479">
        <f>HZ19-HZ13-HZ9</f>
        <v>218020</v>
      </c>
      <c r="IA24" s="481"/>
      <c r="IB24" s="479">
        <f>IB19-IB13-IB9</f>
        <v>510066</v>
      </c>
      <c r="IC24" s="479">
        <f>IC19-IC13-IC9</f>
        <v>519661</v>
      </c>
      <c r="ID24" s="481"/>
      <c r="IE24" s="481"/>
      <c r="IF24" s="481"/>
      <c r="IG24" s="481"/>
      <c r="IH24" s="482"/>
      <c r="II24" s="481"/>
      <c r="IJ24" s="481"/>
      <c r="IK24" s="481"/>
      <c r="IL24" s="481"/>
      <c r="IM24" s="481"/>
    </row>
    <row r="25" spans="1:247">
      <c r="F25" s="124"/>
      <c r="AB25" s="124"/>
      <c r="AF25" s="25"/>
      <c r="AH25" s="124"/>
      <c r="AI25" s="25"/>
      <c r="AK25" s="124"/>
      <c r="AL25" s="25"/>
      <c r="AN25" s="124"/>
      <c r="AO25" s="25"/>
      <c r="AQ25" s="124"/>
      <c r="AR25" s="25"/>
      <c r="AT25" s="124"/>
      <c r="AU25" s="25"/>
      <c r="AV25" s="25"/>
      <c r="AW25" s="124"/>
      <c r="AX25" s="124"/>
      <c r="AY25" s="27"/>
      <c r="AZ25" s="25"/>
      <c r="BB25" s="25"/>
      <c r="BC25" s="25"/>
      <c r="BD25" s="124"/>
      <c r="BE25" s="25"/>
      <c r="BF25" s="25"/>
      <c r="BG25" s="124"/>
      <c r="BH25" s="25"/>
      <c r="BI25" s="25"/>
      <c r="BJ25" s="124"/>
      <c r="BK25" s="25"/>
      <c r="BL25" s="25"/>
      <c r="BM25" s="124"/>
      <c r="BN25" s="25"/>
      <c r="BO25" s="25"/>
      <c r="BP25" s="124"/>
      <c r="BQ25" s="25"/>
      <c r="BR25" s="25"/>
      <c r="BS25" s="124"/>
      <c r="BT25" s="124"/>
      <c r="BX25" s="25"/>
      <c r="BY25" s="25"/>
      <c r="BZ25" s="124"/>
      <c r="CA25" s="25"/>
      <c r="CB25" s="25"/>
      <c r="CC25" s="124"/>
      <c r="CD25" s="25"/>
      <c r="CE25" s="25"/>
      <c r="CF25" s="124"/>
      <c r="CG25" s="25"/>
      <c r="CH25" s="25"/>
      <c r="CI25" s="124"/>
      <c r="CJ25" s="25"/>
      <c r="CK25" s="25"/>
      <c r="CL25" s="124"/>
      <c r="CM25" s="25"/>
      <c r="CN25" s="25"/>
      <c r="CO25" s="124"/>
      <c r="CP25" s="124"/>
      <c r="DL25" s="27"/>
      <c r="DP25" s="25"/>
      <c r="DQ25" s="25"/>
      <c r="DR25" s="25"/>
      <c r="DS25" s="25"/>
      <c r="DT25" s="25"/>
      <c r="DU25" s="25"/>
      <c r="DV25" s="25"/>
      <c r="DW25" s="25"/>
      <c r="DX25" s="25"/>
      <c r="DY25" s="25"/>
      <c r="DZ25" s="25"/>
      <c r="EA25" s="25"/>
      <c r="EC25" s="25"/>
      <c r="ED25" s="25"/>
      <c r="EE25" s="25"/>
      <c r="EF25" s="25"/>
      <c r="EG25" s="25"/>
      <c r="EL25" s="25"/>
      <c r="EM25" s="25"/>
      <c r="EN25" s="25"/>
      <c r="EO25" s="25"/>
      <c r="EP25" s="25"/>
      <c r="EQ25" s="25"/>
      <c r="ER25" s="25"/>
      <c r="ES25" s="25"/>
      <c r="ET25" s="25"/>
      <c r="EU25" s="25"/>
      <c r="EV25" s="25"/>
      <c r="EW25" s="25"/>
      <c r="EY25" s="25"/>
      <c r="EZ25" s="25"/>
      <c r="FA25" s="25"/>
      <c r="FB25" s="25"/>
      <c r="FC25" s="25"/>
      <c r="FH25" s="25"/>
      <c r="FI25" s="25"/>
      <c r="FJ25" s="25"/>
      <c r="FK25" s="25"/>
      <c r="FL25" s="25"/>
      <c r="FM25" s="25"/>
      <c r="FN25" s="25"/>
      <c r="FO25" s="25"/>
      <c r="FP25" s="25"/>
      <c r="FQ25" s="25"/>
      <c r="FR25" s="25"/>
      <c r="FS25" s="25"/>
      <c r="FT25" s="25"/>
      <c r="FU25" s="25"/>
      <c r="FV25" s="25"/>
      <c r="FW25" s="25"/>
      <c r="FX25" s="27"/>
      <c r="FY25" s="25"/>
      <c r="GD25" s="25"/>
      <c r="GE25" s="25"/>
      <c r="GF25" s="25"/>
      <c r="GG25" s="25"/>
      <c r="GH25" s="25"/>
      <c r="GI25" s="25"/>
      <c r="GJ25" s="25"/>
      <c r="GK25" s="25"/>
      <c r="GL25" s="25"/>
      <c r="GM25" s="25"/>
      <c r="GN25" s="25"/>
      <c r="GO25" s="25"/>
      <c r="GP25" s="25"/>
      <c r="GQ25" s="25"/>
      <c r="GR25" s="25"/>
      <c r="GS25" s="25"/>
      <c r="GT25" s="27"/>
      <c r="GU25" s="25"/>
      <c r="GZ25" s="25"/>
      <c r="HA25" s="25"/>
      <c r="HB25" s="25"/>
      <c r="HC25" s="25"/>
      <c r="HD25" s="25"/>
      <c r="HE25" s="25"/>
      <c r="HF25" s="25"/>
      <c r="HG25" s="25"/>
      <c r="HH25" s="25"/>
      <c r="HI25" s="25"/>
      <c r="HJ25" s="25"/>
      <c r="HK25" s="25"/>
      <c r="HL25" s="25"/>
      <c r="HM25" s="25"/>
      <c r="HN25" s="25"/>
      <c r="HO25" s="25"/>
      <c r="HP25" s="27"/>
      <c r="HQ25" s="25"/>
      <c r="HV25" s="25"/>
      <c r="HW25" s="25"/>
      <c r="HX25" s="25"/>
      <c r="HY25" s="25"/>
      <c r="HZ25" s="25"/>
      <c r="IA25" s="25"/>
      <c r="IB25" s="25"/>
      <c r="IC25" s="25"/>
      <c r="ID25" s="25"/>
      <c r="IE25" s="25"/>
      <c r="IF25" s="25"/>
      <c r="IG25" s="25"/>
      <c r="IH25" s="25"/>
      <c r="II25" s="25"/>
      <c r="IJ25" s="25"/>
      <c r="IK25" s="25"/>
      <c r="IL25" s="27"/>
      <c r="IM25" s="25"/>
    </row>
    <row r="26" spans="1:247" ht="15.75">
      <c r="C26" s="28" t="s">
        <v>103</v>
      </c>
      <c r="D26" s="28" t="s">
        <v>103</v>
      </c>
      <c r="E26" s="28" t="s">
        <v>103</v>
      </c>
      <c r="F26" s="226"/>
      <c r="G26" s="27"/>
      <c r="H26" s="27"/>
      <c r="I26" s="226"/>
      <c r="J26" s="27"/>
      <c r="K26" s="27"/>
      <c r="L26" s="226"/>
      <c r="M26" s="27"/>
      <c r="N26" s="27"/>
      <c r="O26" s="226"/>
      <c r="P26" s="27"/>
      <c r="Q26" s="27"/>
      <c r="R26" s="226"/>
      <c r="S26" s="27"/>
      <c r="T26" s="27"/>
      <c r="U26" s="226"/>
      <c r="V26" s="27"/>
      <c r="W26" s="27"/>
      <c r="X26" s="226"/>
      <c r="Y26" s="27"/>
      <c r="Z26" s="27"/>
      <c r="AA26" s="226"/>
      <c r="AB26" s="226"/>
      <c r="AC26" s="27"/>
      <c r="AD26" s="27"/>
      <c r="AE26" s="226"/>
      <c r="AF26" s="27"/>
      <c r="AG26" s="27"/>
      <c r="AH26" s="226"/>
      <c r="AI26" s="27"/>
      <c r="AJ26" s="27"/>
      <c r="AK26" s="226"/>
      <c r="AL26" s="27"/>
      <c r="AM26" s="27"/>
      <c r="AN26" s="226"/>
      <c r="AO26" s="27"/>
      <c r="AP26" s="27"/>
      <c r="AQ26" s="226"/>
      <c r="AR26" s="27"/>
      <c r="AS26" s="27"/>
      <c r="AT26" s="226"/>
      <c r="AU26" s="27"/>
      <c r="AV26" s="27"/>
      <c r="AW26" s="226"/>
      <c r="AX26" s="226"/>
      <c r="AY26" s="27"/>
      <c r="AZ26" s="27"/>
      <c r="BA26" s="226"/>
      <c r="BB26" s="27"/>
      <c r="BC26" s="27"/>
      <c r="BD26" s="226"/>
      <c r="BE26" s="27"/>
      <c r="BF26" s="27"/>
      <c r="BG26" s="226"/>
      <c r="BH26" s="27"/>
      <c r="BI26" s="27"/>
      <c r="BJ26" s="226"/>
      <c r="BK26" s="27"/>
      <c r="BL26" s="27"/>
      <c r="BM26" s="226"/>
      <c r="BN26" s="27"/>
      <c r="BO26" s="27"/>
      <c r="BP26" s="226"/>
      <c r="BQ26" s="27"/>
      <c r="BR26" s="27"/>
      <c r="BS26" s="226"/>
      <c r="BT26" s="226"/>
      <c r="BU26" s="27"/>
      <c r="BV26" s="27"/>
      <c r="BW26" s="226"/>
      <c r="BX26" s="27"/>
      <c r="BY26" s="27"/>
      <c r="BZ26" s="226"/>
      <c r="CA26" s="27"/>
      <c r="CB26" s="27"/>
      <c r="CC26" s="226"/>
      <c r="CD26" s="27"/>
      <c r="CE26" s="27"/>
      <c r="CF26" s="226"/>
      <c r="CG26" s="27"/>
      <c r="CH26" s="27"/>
      <c r="CI26" s="226"/>
      <c r="CJ26" s="27"/>
      <c r="CK26" s="27"/>
      <c r="CL26" s="226"/>
      <c r="CM26" s="27"/>
      <c r="CN26" s="27"/>
      <c r="CO26" s="226"/>
      <c r="CP26" s="226"/>
      <c r="CQ26" s="27"/>
      <c r="CR26" s="27"/>
      <c r="CS26" s="226"/>
      <c r="CT26" s="27"/>
      <c r="CU26" s="27"/>
      <c r="CV26" s="226"/>
      <c r="CW26" s="27"/>
      <c r="CX26" s="27"/>
      <c r="CY26" s="226"/>
      <c r="CZ26" s="27"/>
      <c r="DA26" s="27"/>
      <c r="DB26" s="226"/>
      <c r="DC26" s="27"/>
      <c r="DD26" s="27"/>
      <c r="DE26" s="226"/>
      <c r="DF26" s="27"/>
      <c r="DG26" s="27"/>
      <c r="DH26" s="226"/>
      <c r="DI26" s="27"/>
      <c r="DJ26" s="27"/>
      <c r="DK26" s="226"/>
      <c r="DL26" s="27"/>
      <c r="DM26" s="27"/>
      <c r="DN26" s="27"/>
      <c r="DO26" s="226"/>
      <c r="DP26" s="27"/>
      <c r="DQ26" s="27"/>
      <c r="DR26" s="226"/>
      <c r="DS26" s="27"/>
      <c r="DT26" s="27"/>
      <c r="DU26" s="226"/>
      <c r="DV26" s="27"/>
      <c r="DW26" s="27"/>
      <c r="DX26" s="226"/>
      <c r="DY26" s="27"/>
      <c r="DZ26" s="27"/>
      <c r="EA26" s="226"/>
      <c r="EB26" s="27"/>
      <c r="EC26" s="27"/>
      <c r="ED26" s="226"/>
      <c r="EE26" s="27"/>
      <c r="EF26" s="27"/>
      <c r="EG26" s="226"/>
      <c r="EI26" s="27"/>
      <c r="EJ26" s="27"/>
      <c r="EK26" s="226"/>
      <c r="EL26" s="27"/>
      <c r="EM26" s="27"/>
      <c r="EN26" s="226"/>
      <c r="EO26" s="27"/>
      <c r="EP26" s="27"/>
      <c r="EQ26" s="226"/>
      <c r="ER26" s="27"/>
      <c r="ES26" s="27"/>
      <c r="ET26" s="226"/>
      <c r="EU26" s="27"/>
      <c r="EV26" s="27"/>
      <c r="EW26" s="226"/>
      <c r="EX26" s="27"/>
      <c r="EY26" s="27"/>
      <c r="EZ26" s="226"/>
      <c r="FA26" s="27"/>
      <c r="FB26" s="27"/>
      <c r="FC26" s="226"/>
      <c r="FE26" s="27"/>
      <c r="FF26" s="27"/>
      <c r="FG26" s="226"/>
      <c r="FH26" s="27"/>
      <c r="FI26" s="27"/>
      <c r="FJ26" s="226"/>
      <c r="FK26" s="27"/>
      <c r="FL26" s="27"/>
      <c r="FM26" s="226"/>
      <c r="FN26" s="27"/>
      <c r="FO26" s="27"/>
      <c r="FP26" s="226"/>
      <c r="FQ26" s="27"/>
      <c r="FR26" s="27"/>
      <c r="FS26" s="226"/>
      <c r="FT26" s="27"/>
      <c r="FU26" s="27"/>
      <c r="FV26" s="226"/>
      <c r="FW26" s="27"/>
      <c r="FX26" s="27"/>
      <c r="FY26" s="226"/>
      <c r="GA26" s="27"/>
      <c r="GB26" s="27"/>
      <c r="GC26" s="226"/>
      <c r="GD26" s="27"/>
      <c r="GE26" s="27"/>
      <c r="GF26" s="226"/>
      <c r="GG26" s="27"/>
      <c r="GH26" s="27"/>
      <c r="GI26" s="226"/>
      <c r="GJ26" s="27"/>
      <c r="GK26" s="27"/>
      <c r="GL26" s="226"/>
      <c r="GM26" s="27"/>
      <c r="GN26" s="27"/>
      <c r="GO26" s="226"/>
      <c r="GP26" s="27"/>
      <c r="GQ26" s="27"/>
      <c r="GR26" s="226"/>
      <c r="GS26" s="27"/>
      <c r="GT26" s="27"/>
      <c r="GU26" s="226"/>
      <c r="GW26" s="27"/>
      <c r="GX26" s="27"/>
      <c r="GY26" s="226"/>
      <c r="GZ26" s="27"/>
      <c r="HA26" s="27"/>
      <c r="HB26" s="226"/>
      <c r="HC26" s="27"/>
      <c r="HD26" s="27"/>
      <c r="HE26" s="226"/>
      <c r="HF26" s="27"/>
      <c r="HG26" s="27"/>
      <c r="HH26" s="226"/>
      <c r="HI26" s="27"/>
      <c r="HJ26" s="27"/>
      <c r="HK26" s="226"/>
      <c r="HL26" s="27"/>
      <c r="HM26" s="27"/>
      <c r="HN26" s="226"/>
      <c r="HO26" s="27"/>
      <c r="HP26" s="27"/>
      <c r="HQ26" s="226"/>
      <c r="HS26" s="27"/>
      <c r="HT26" s="27"/>
      <c r="HU26" s="226"/>
      <c r="HV26" s="27"/>
      <c r="HW26" s="27"/>
      <c r="HX26" s="226"/>
      <c r="HY26" s="27"/>
      <c r="HZ26" s="27"/>
      <c r="IA26" s="226"/>
      <c r="IB26" s="27"/>
      <c r="IC26" s="27"/>
      <c r="ID26" s="226"/>
      <c r="IE26" s="27"/>
      <c r="IF26" s="27"/>
      <c r="IG26" s="226"/>
      <c r="IH26" s="27"/>
      <c r="II26" s="27"/>
      <c r="IJ26" s="226"/>
      <c r="IK26" s="27"/>
      <c r="IL26" s="27"/>
      <c r="IM26" s="226"/>
    </row>
    <row r="27" spans="1:247" s="38" customFormat="1" ht="21.75" customHeight="1">
      <c r="A27" s="140"/>
      <c r="B27" s="140"/>
      <c r="C27" s="32" t="s">
        <v>311</v>
      </c>
      <c r="D27" s="32" t="s">
        <v>235</v>
      </c>
      <c r="E27" s="32" t="s">
        <v>724</v>
      </c>
      <c r="F27" s="204"/>
      <c r="G27" s="23" t="str">
        <f>$C26&amp;G28</f>
        <v>Uruguay1Q16</v>
      </c>
      <c r="H27" s="23" t="str">
        <f>$C26&amp;H28</f>
        <v>Uruguay1Q15</v>
      </c>
      <c r="I27" s="203"/>
      <c r="J27" s="23" t="s">
        <v>381</v>
      </c>
      <c r="K27" s="23" t="str">
        <f>$C26&amp;K28</f>
        <v>Uruguay2Q15</v>
      </c>
      <c r="L27" s="204"/>
      <c r="M27" s="23" t="str">
        <f>$C26&amp;M28</f>
        <v>Uruguay3Q16</v>
      </c>
      <c r="N27" s="23" t="str">
        <f>$C26&amp;N28</f>
        <v>Uruguay3Q15</v>
      </c>
      <c r="O27" s="204"/>
      <c r="P27" s="23" t="str">
        <f>$C26&amp;P28</f>
        <v>Uruguay4Q16</v>
      </c>
      <c r="Q27" s="23" t="str">
        <f>$C26&amp;Q28</f>
        <v>Uruguay4Q15</v>
      </c>
      <c r="R27" s="204"/>
      <c r="S27" s="23" t="str">
        <f>$C26&amp;S28</f>
        <v>Uruguay1H16</v>
      </c>
      <c r="T27" s="23" t="str">
        <f>$C26&amp;T28</f>
        <v>Uruguay1H15</v>
      </c>
      <c r="U27" s="204"/>
      <c r="V27" s="23" t="str">
        <f>$C26&amp;V28</f>
        <v>Uruguay9M16</v>
      </c>
      <c r="W27" s="23" t="str">
        <f>$C26&amp;W28</f>
        <v>Uruguay9M15</v>
      </c>
      <c r="X27" s="204"/>
      <c r="Y27" s="23" t="str">
        <f>$C26&amp;Y28</f>
        <v>UruguayFY16</v>
      </c>
      <c r="Z27" s="23" t="str">
        <f>$C26&amp;Z28</f>
        <v>UruguayFY15</v>
      </c>
      <c r="AA27" s="204"/>
      <c r="AB27" s="204"/>
      <c r="AC27" s="23" t="str">
        <f>$C26&amp;AC28</f>
        <v>Uruguay1Q17</v>
      </c>
      <c r="AD27" s="23" t="str">
        <f t="shared" si="1"/>
        <v>Uruguay1Q16</v>
      </c>
      <c r="AE27" s="203"/>
      <c r="AF27" s="23" t="str">
        <f>$C26&amp;AF28</f>
        <v>Uruguay2Q17</v>
      </c>
      <c r="AG27" s="23" t="str">
        <f>$C26&amp;AG28</f>
        <v>Uruguay2Q16</v>
      </c>
      <c r="AH27" s="204"/>
      <c r="AI27" s="23" t="str">
        <f>$C26&amp;AI28</f>
        <v>Uruguay3Q17</v>
      </c>
      <c r="AJ27" s="23" t="str">
        <f>$C26&amp;AJ28</f>
        <v>Uruguay3Q16</v>
      </c>
      <c r="AK27" s="204"/>
      <c r="AL27" s="23" t="str">
        <f>$C26&amp;AL28</f>
        <v>Uruguay4Q17</v>
      </c>
      <c r="AM27" s="23" t="str">
        <f>$C26&amp;AM28</f>
        <v>Uruguay4Q16</v>
      </c>
      <c r="AN27" s="204"/>
      <c r="AO27" s="23" t="str">
        <f>$C26&amp;AO28</f>
        <v>Uruguay1H17</v>
      </c>
      <c r="AP27" s="23" t="str">
        <f>$C26&amp;AP28</f>
        <v>Uruguay1H16</v>
      </c>
      <c r="AQ27" s="204"/>
      <c r="AR27" s="23" t="str">
        <f>$C26&amp;AR28</f>
        <v>Uruguay9M17</v>
      </c>
      <c r="AS27" s="23" t="str">
        <f>$C26&amp;AS28</f>
        <v>Uruguay9M16</v>
      </c>
      <c r="AT27" s="204"/>
      <c r="AU27" s="23" t="str">
        <f>$C26&amp;AU28</f>
        <v>UruguayFY17</v>
      </c>
      <c r="AV27" s="23" t="str">
        <f>$C26&amp;AV28</f>
        <v>UruguayFY16</v>
      </c>
      <c r="AW27" s="204"/>
      <c r="AX27" s="204"/>
      <c r="AY27" s="23" t="str">
        <f>$C26&amp;AY28</f>
        <v>Uruguay1Q18</v>
      </c>
      <c r="AZ27" s="23" t="str">
        <f>$C26&amp;AZ28</f>
        <v>Uruguay1Q17</v>
      </c>
      <c r="BA27" s="203"/>
      <c r="BB27" s="23" t="str">
        <f>$C26&amp;BB28</f>
        <v>Uruguay2Q18</v>
      </c>
      <c r="BC27" s="23" t="str">
        <f>$C26&amp;BC28</f>
        <v>Uruguay2Q17</v>
      </c>
      <c r="BD27" s="204"/>
      <c r="BE27" s="23" t="str">
        <f>$C26&amp;BE28</f>
        <v>Uruguay3Q18</v>
      </c>
      <c r="BF27" s="23" t="str">
        <f>$C26&amp;BF28</f>
        <v>Uruguay3Q17</v>
      </c>
      <c r="BG27" s="204"/>
      <c r="BH27" s="23" t="str">
        <f>$C26&amp;BH28</f>
        <v>Uruguay4Q18</v>
      </c>
      <c r="BI27" s="23" t="str">
        <f>$C26&amp;BI28</f>
        <v>Uruguay4Q17</v>
      </c>
      <c r="BJ27" s="204"/>
      <c r="BK27" s="23" t="str">
        <f>$C26&amp;BK28</f>
        <v>Uruguay1H18</v>
      </c>
      <c r="BL27" s="23" t="str">
        <f>$C26&amp;BL28</f>
        <v>Uruguay1H17</v>
      </c>
      <c r="BM27" s="204"/>
      <c r="BN27" s="23" t="str">
        <f>$C26&amp;BN28</f>
        <v>Uruguay9M18</v>
      </c>
      <c r="BO27" s="23" t="str">
        <f>$C26&amp;BO28</f>
        <v>Uruguay9M17</v>
      </c>
      <c r="BP27" s="204"/>
      <c r="BQ27" s="23" t="str">
        <f>$C26&amp;BQ28</f>
        <v>UruguayFY18</v>
      </c>
      <c r="BR27" s="23" t="str">
        <f>$C26&amp;BR28</f>
        <v>UruguayFY17</v>
      </c>
      <c r="BS27" s="204"/>
      <c r="BT27" s="204"/>
      <c r="BU27" s="23" t="str">
        <f>$C26&amp;BU28</f>
        <v>Uruguay1Q19</v>
      </c>
      <c r="BV27" s="23" t="str">
        <f>$C26&amp;BV28</f>
        <v>Uruguay1Q18</v>
      </c>
      <c r="BW27" s="203"/>
      <c r="BX27" s="23" t="str">
        <f>$C26&amp;BX28</f>
        <v>Uruguay2Q19</v>
      </c>
      <c r="BY27" s="23" t="str">
        <f>$C26&amp;BY28</f>
        <v>Uruguay2Q18</v>
      </c>
      <c r="BZ27" s="204"/>
      <c r="CA27" s="23" t="str">
        <f>$C26&amp;CA28</f>
        <v>Uruguay3Q19</v>
      </c>
      <c r="CB27" s="23" t="str">
        <f>$C26&amp;CB28</f>
        <v>Uruguay3Q18</v>
      </c>
      <c r="CC27" s="204"/>
      <c r="CD27" s="23" t="str">
        <f>$C26&amp;CD28</f>
        <v>Uruguay4Q19</v>
      </c>
      <c r="CE27" s="23" t="str">
        <f>$C26&amp;CE28</f>
        <v>Uruguay4Q18</v>
      </c>
      <c r="CF27" s="204"/>
      <c r="CG27" s="23" t="str">
        <f>$C26&amp;CG28</f>
        <v>Uruguay1H19</v>
      </c>
      <c r="CH27" s="23" t="str">
        <f>$C26&amp;CH28</f>
        <v>Uruguay1H18</v>
      </c>
      <c r="CI27" s="204"/>
      <c r="CJ27" s="23" t="str">
        <f>$C26&amp;CJ28</f>
        <v>Uruguay9M19</v>
      </c>
      <c r="CK27" s="23" t="str">
        <f>$C26&amp;CK28</f>
        <v>Uruguay9M18</v>
      </c>
      <c r="CL27" s="204"/>
      <c r="CM27" s="23" t="str">
        <f>$C26&amp;CM28</f>
        <v>UruguayFY19</v>
      </c>
      <c r="CN27" s="23" t="str">
        <f>$C26&amp;CN28</f>
        <v>UruguayFY18</v>
      </c>
      <c r="CO27" s="204"/>
      <c r="CP27" s="204"/>
      <c r="CQ27" s="23" t="str">
        <f>$C26&amp;CQ28</f>
        <v>Uruguay1Q20</v>
      </c>
      <c r="CR27" s="23" t="str">
        <f>$C26&amp;CR28</f>
        <v>Uruguay1Q19</v>
      </c>
      <c r="CS27" s="203"/>
      <c r="CT27" s="23" t="str">
        <f>$C26&amp;CT28</f>
        <v>Uruguay2Q20</v>
      </c>
      <c r="CU27" s="23" t="str">
        <f>$C26&amp;CU28</f>
        <v>Uruguay2Q19</v>
      </c>
      <c r="CV27" s="204"/>
      <c r="CW27" s="23" t="str">
        <f>$C26&amp;CW28</f>
        <v>Uruguay3Q20</v>
      </c>
      <c r="CX27" s="23" t="str">
        <f>$C26&amp;CX28</f>
        <v>Uruguay3Q19</v>
      </c>
      <c r="CY27" s="204"/>
      <c r="CZ27" s="23" t="str">
        <f>$C26&amp;CZ28</f>
        <v>Uruguay4Q20</v>
      </c>
      <c r="DA27" s="23" t="str">
        <f>$C26&amp;DA28</f>
        <v>Uruguay4Q19</v>
      </c>
      <c r="DB27" s="204"/>
      <c r="DC27" s="23" t="str">
        <f>$C26&amp;DC28</f>
        <v>Uruguay1H20</v>
      </c>
      <c r="DD27" s="23" t="str">
        <f>$C26&amp;DD28</f>
        <v>Uruguay1H19</v>
      </c>
      <c r="DE27" s="204"/>
      <c r="DF27" s="23" t="str">
        <f>$C26&amp;DF28</f>
        <v>Uruguay9M20</v>
      </c>
      <c r="DG27" s="23" t="str">
        <f>$C26&amp;DG28</f>
        <v>Uruguay9M19</v>
      </c>
      <c r="DH27" s="204"/>
      <c r="DI27" s="23" t="str">
        <f>$C26&amp;DI28</f>
        <v>UruguayFY20</v>
      </c>
      <c r="DJ27" s="23" t="str">
        <f>$C26&amp;DJ28</f>
        <v>UruguayFY19</v>
      </c>
      <c r="DK27" s="204"/>
      <c r="DL27" s="27"/>
      <c r="DM27" s="23" t="str">
        <f>$C26&amp;DM28</f>
        <v>Uruguay1Q21</v>
      </c>
      <c r="DN27" s="23" t="str">
        <f>$C26&amp;DN28</f>
        <v>Uruguay1Q20</v>
      </c>
      <c r="DO27" s="203"/>
      <c r="DP27" s="23" t="str">
        <f>$C26&amp;DP28</f>
        <v>Uruguay2Q21</v>
      </c>
      <c r="DQ27" s="23" t="str">
        <f>$C26&amp;DQ28</f>
        <v>Uruguay2Q20</v>
      </c>
      <c r="DR27" s="204"/>
      <c r="DS27" s="23" t="str">
        <f>$C26&amp;DS28</f>
        <v>Uruguay3Q21</v>
      </c>
      <c r="DT27" s="23" t="str">
        <f>$C26&amp;DT28</f>
        <v>Uruguay3Q20</v>
      </c>
      <c r="DU27" s="204"/>
      <c r="DV27" s="23" t="str">
        <f>$C26&amp;DV28</f>
        <v>Uruguay4Q21</v>
      </c>
      <c r="DW27" s="23" t="str">
        <f>$C26&amp;DW28</f>
        <v>Uruguay4Q20</v>
      </c>
      <c r="DX27" s="204"/>
      <c r="DY27" s="23" t="str">
        <f>$C26&amp;DY28</f>
        <v>Uruguay1H21</v>
      </c>
      <c r="DZ27" s="23" t="str">
        <f>$C26&amp;DZ28</f>
        <v>Uruguay1H20</v>
      </c>
      <c r="EA27" s="204"/>
      <c r="EB27" s="23" t="str">
        <f>$C26&amp;EB28</f>
        <v>Uruguay9M21</v>
      </c>
      <c r="EC27" s="23" t="str">
        <f>$C26&amp;EC28</f>
        <v>Uruguay9M20</v>
      </c>
      <c r="ED27" s="204"/>
      <c r="EE27" s="23" t="str">
        <f>$C26&amp;EE28</f>
        <v>UruguayFY21</v>
      </c>
      <c r="EF27" s="23" t="str">
        <f>$C26&amp;EF28</f>
        <v>UruguayFY20</v>
      </c>
      <c r="EG27" s="204"/>
      <c r="EH27" s="25"/>
      <c r="EI27" s="23" t="str">
        <f>$C26&amp;EI28</f>
        <v>Uruguay1Q22</v>
      </c>
      <c r="EJ27" s="23" t="str">
        <f>$C26&amp;EJ28</f>
        <v>Uruguay1Q21</v>
      </c>
      <c r="EK27" s="203"/>
      <c r="EL27" s="23" t="str">
        <f>$C26&amp;EL28</f>
        <v>Uruguay2Q22</v>
      </c>
      <c r="EM27" s="23" t="str">
        <f>$C26&amp;EM28</f>
        <v>Uruguay2Q21</v>
      </c>
      <c r="EN27" s="204"/>
      <c r="EO27" s="23" t="str">
        <f>$C26&amp;EO28</f>
        <v>Uruguay3Q22</v>
      </c>
      <c r="EP27" s="23" t="str">
        <f>$C26&amp;EP28</f>
        <v>Uruguay3Q21</v>
      </c>
      <c r="EQ27" s="204"/>
      <c r="ER27" s="23" t="str">
        <f>$C26&amp;ER28</f>
        <v>Uruguay4Q22</v>
      </c>
      <c r="ES27" s="23" t="str">
        <f>$C26&amp;ES28</f>
        <v>Uruguay4Q21</v>
      </c>
      <c r="ET27" s="204"/>
      <c r="EU27" s="23" t="str">
        <f>$C26&amp;EU28</f>
        <v>Uruguay1H22</v>
      </c>
      <c r="EV27" s="23" t="str">
        <f>$C26&amp;EV28</f>
        <v>Uruguay1H21</v>
      </c>
      <c r="EW27" s="204"/>
      <c r="EX27" s="23" t="str">
        <f>$C26&amp;EX28</f>
        <v>Uruguay9M22</v>
      </c>
      <c r="EY27" s="23" t="str">
        <f>$C26&amp;EY28</f>
        <v>Uruguay9M21</v>
      </c>
      <c r="EZ27" s="204"/>
      <c r="FA27" s="23" t="str">
        <f>$C26&amp;FA28</f>
        <v>UruguayFY22</v>
      </c>
      <c r="FB27" s="23" t="str">
        <f>$C26&amp;FB28</f>
        <v>UruguayFY21</v>
      </c>
      <c r="FC27" s="204"/>
      <c r="FD27" s="25"/>
      <c r="FE27" s="23" t="str">
        <f>$C26&amp;FE28</f>
        <v>Uruguay1Q23</v>
      </c>
      <c r="FF27" s="23" t="str">
        <f>$C26&amp;FF28</f>
        <v>Uruguay1Q22</v>
      </c>
      <c r="FG27" s="203"/>
      <c r="FH27" s="23" t="str">
        <f>$C26&amp;FH28</f>
        <v>Uruguay2Q23</v>
      </c>
      <c r="FI27" s="23" t="str">
        <f>$C26&amp;FI28</f>
        <v>Uruguay2Q22</v>
      </c>
      <c r="FJ27" s="204"/>
      <c r="FK27" s="23" t="str">
        <f>$C26&amp;FK28</f>
        <v>Uruguay3Q23</v>
      </c>
      <c r="FL27" s="23" t="str">
        <f>$C26&amp;FL28</f>
        <v>Uruguay3Q22</v>
      </c>
      <c r="FM27" s="204"/>
      <c r="FN27" s="23" t="str">
        <f>$C26&amp;FN28</f>
        <v>Uruguay4Q23</v>
      </c>
      <c r="FO27" s="23" t="str">
        <f>$C26&amp;FO28</f>
        <v>Uruguay4Q22</v>
      </c>
      <c r="FP27" s="204"/>
      <c r="FQ27" s="23" t="str">
        <f>$C26&amp;FQ28</f>
        <v>Uruguay1H23</v>
      </c>
      <c r="FR27" s="23" t="str">
        <f>$C26&amp;FR28</f>
        <v>Uruguay1H22</v>
      </c>
      <c r="FS27" s="204"/>
      <c r="FT27" s="23" t="str">
        <f>$C26&amp;FT28</f>
        <v>Uruguay9M23</v>
      </c>
      <c r="FU27" s="23" t="str">
        <f>$C26&amp;FU28</f>
        <v>Uruguay9M22</v>
      </c>
      <c r="FV27" s="204"/>
      <c r="FW27" s="23" t="str">
        <f>$C26&amp;FW28</f>
        <v>UruguayFY23</v>
      </c>
      <c r="FX27" s="23" t="str">
        <f>$C26&amp;FX28</f>
        <v>UruguayFY22</v>
      </c>
      <c r="FY27" s="204"/>
      <c r="FZ27" s="37"/>
      <c r="GA27" s="23" t="str">
        <f>$C26&amp;GA28</f>
        <v>Uruguay1Q24</v>
      </c>
      <c r="GB27" s="23" t="str">
        <f>$C26&amp;GB28</f>
        <v>Uruguay1Q23</v>
      </c>
      <c r="GC27" s="203"/>
      <c r="GD27" s="23" t="str">
        <f>$C26&amp;GD28</f>
        <v>Uruguay2Q24</v>
      </c>
      <c r="GE27" s="23" t="str">
        <f>$C26&amp;GE28</f>
        <v>Uruguay2Q23</v>
      </c>
      <c r="GF27" s="204"/>
      <c r="GG27" s="23" t="str">
        <f>$C26&amp;GG28</f>
        <v>Uruguay3Q24</v>
      </c>
      <c r="GH27" s="23" t="str">
        <f>$C26&amp;GH28</f>
        <v>Uruguay3Q23</v>
      </c>
      <c r="GI27" s="204"/>
      <c r="GJ27" s="23" t="str">
        <f>$C26&amp;GJ28</f>
        <v>Uruguay4Q24</v>
      </c>
      <c r="GK27" s="23" t="str">
        <f>$C26&amp;GK28</f>
        <v>Uruguay4Q23</v>
      </c>
      <c r="GL27" s="204"/>
      <c r="GM27" s="23" t="str">
        <f>$C26&amp;GM28</f>
        <v>Uruguay1H24</v>
      </c>
      <c r="GN27" s="23" t="str">
        <f>$C26&amp;GN28</f>
        <v>Uruguay1H23</v>
      </c>
      <c r="GO27" s="204"/>
      <c r="GP27" s="23" t="str">
        <f>$C26&amp;GP28</f>
        <v>Uruguay9M24</v>
      </c>
      <c r="GQ27" s="23" t="str">
        <f>$C26&amp;GQ28</f>
        <v>Uruguay9M23</v>
      </c>
      <c r="GR27" s="204"/>
      <c r="GS27" s="23" t="str">
        <f>$C26&amp;GS28</f>
        <v>UruguayFY24</v>
      </c>
      <c r="GT27" s="23" t="str">
        <f>$C26&amp;GT28</f>
        <v>UruguayFY23</v>
      </c>
      <c r="GU27" s="204"/>
      <c r="GW27" s="23" t="str">
        <f>$C26&amp;GW28</f>
        <v>Uruguay1Q25</v>
      </c>
      <c r="GX27" s="23" t="str">
        <f>$C26&amp;GX28</f>
        <v>Uruguay1Q24</v>
      </c>
      <c r="GY27" s="203"/>
      <c r="GZ27" s="23" t="str">
        <f>$C26&amp;GZ28</f>
        <v>Uruguay2Q25</v>
      </c>
      <c r="HA27" s="23" t="str">
        <f>$C26&amp;HA28</f>
        <v>Uruguay2Q24</v>
      </c>
      <c r="HB27" s="204"/>
      <c r="HC27" s="23" t="str">
        <f>$C26&amp;HC28</f>
        <v>Uruguay3Q25</v>
      </c>
      <c r="HD27" s="23" t="str">
        <f>$C26&amp;HD28</f>
        <v>Uruguay3Q24</v>
      </c>
      <c r="HE27" s="204"/>
      <c r="HF27" s="23" t="str">
        <f>$C26&amp;HF28</f>
        <v>Uruguay4Q25</v>
      </c>
      <c r="HG27" s="23" t="str">
        <f>$C26&amp;HG28</f>
        <v>Uruguay4Q24</v>
      </c>
      <c r="HH27" s="204"/>
      <c r="HI27" s="23" t="str">
        <f>$C26&amp;HI28</f>
        <v>Uruguay1H25</v>
      </c>
      <c r="HJ27" s="23" t="str">
        <f>$C26&amp;HJ28</f>
        <v>Uruguay1H24</v>
      </c>
      <c r="HK27" s="204"/>
      <c r="HL27" s="23" t="str">
        <f>$C26&amp;HL28</f>
        <v>Uruguay9M25</v>
      </c>
      <c r="HM27" s="23" t="str">
        <f>$C26&amp;HM28</f>
        <v>Uruguay9M24</v>
      </c>
      <c r="HN27" s="204"/>
      <c r="HO27" s="23" t="str">
        <f>$C26&amp;HO28</f>
        <v>UruguayFY25</v>
      </c>
      <c r="HP27" s="23" t="str">
        <f>$C26&amp;HP28</f>
        <v>UruguayFY24</v>
      </c>
      <c r="HQ27" s="204"/>
      <c r="HR27" s="37"/>
      <c r="HS27" s="23" t="str">
        <f>$C26&amp;HS28</f>
        <v>Uruguay1Q26</v>
      </c>
      <c r="HT27" s="23" t="str">
        <f>$C26&amp;HT28</f>
        <v>Uruguay1Q25</v>
      </c>
      <c r="HU27" s="203"/>
      <c r="HV27" s="23" t="str">
        <f>$C26&amp;HV28</f>
        <v>Uruguay2Q26</v>
      </c>
      <c r="HW27" s="23" t="str">
        <f>$C26&amp;HW28</f>
        <v>Uruguay2Q25</v>
      </c>
      <c r="HX27" s="204"/>
      <c r="HY27" s="23" t="str">
        <f>$C26&amp;HY28</f>
        <v>Uruguay3Q26</v>
      </c>
      <c r="HZ27" s="23" t="str">
        <f>$C26&amp;HZ28</f>
        <v>Uruguay3Q24</v>
      </c>
      <c r="IA27" s="204"/>
      <c r="IB27" s="23" t="str">
        <f>$C26&amp;IB28</f>
        <v>Uruguay4Q25</v>
      </c>
      <c r="IC27" s="23" t="str">
        <f>$C26&amp;IC28</f>
        <v>Uruguay4Q24</v>
      </c>
      <c r="ID27" s="204"/>
      <c r="IE27" s="23" t="str">
        <f>$C26&amp;IE28</f>
        <v>Uruguay1H26</v>
      </c>
      <c r="IF27" s="23" t="str">
        <f>$C26&amp;IF28</f>
        <v>Uruguay1H25</v>
      </c>
      <c r="IG27" s="204"/>
      <c r="IH27" s="23" t="str">
        <f>$C26&amp;IH28</f>
        <v>Uruguay9M25</v>
      </c>
      <c r="II27" s="23" t="str">
        <f>$C26&amp;II28</f>
        <v>Uruguay9M24</v>
      </c>
      <c r="IJ27" s="204"/>
      <c r="IK27" s="23" t="str">
        <f>$C26&amp;IK28</f>
        <v>UruguayFY25</v>
      </c>
      <c r="IL27" s="23" t="str">
        <f>$C26&amp;IL28</f>
        <v>UruguayFY24</v>
      </c>
      <c r="IM27" s="204"/>
    </row>
    <row r="28" spans="1:247" ht="21.75" customHeight="1" thickBot="1">
      <c r="A28" s="205" t="s">
        <v>146</v>
      </c>
      <c r="B28" s="205"/>
      <c r="C28" s="353" t="s">
        <v>194</v>
      </c>
      <c r="D28" s="354" t="s">
        <v>145</v>
      </c>
      <c r="E28" s="354" t="s">
        <v>700</v>
      </c>
      <c r="F28" s="360"/>
      <c r="G28" s="355" t="str">
        <f>+G76</f>
        <v>1Q16</v>
      </c>
      <c r="H28" s="356" t="str">
        <f>+H76</f>
        <v>1Q15</v>
      </c>
      <c r="I28" s="357" t="str">
        <f>+I76</f>
        <v>% Var</v>
      </c>
      <c r="J28" s="355" t="s">
        <v>354</v>
      </c>
      <c r="K28" s="356" t="str">
        <f t="shared" ref="K28:X28" si="572">+K76</f>
        <v>2Q15</v>
      </c>
      <c r="L28" s="357" t="str">
        <f t="shared" si="572"/>
        <v>% Var</v>
      </c>
      <c r="M28" s="355" t="str">
        <f t="shared" si="572"/>
        <v>3Q16</v>
      </c>
      <c r="N28" s="356" t="str">
        <f t="shared" si="572"/>
        <v>3Q15</v>
      </c>
      <c r="O28" s="357" t="str">
        <f t="shared" si="572"/>
        <v>% Var</v>
      </c>
      <c r="P28" s="355" t="str">
        <f t="shared" si="572"/>
        <v>4Q16</v>
      </c>
      <c r="Q28" s="356" t="str">
        <f t="shared" si="572"/>
        <v>4Q15</v>
      </c>
      <c r="R28" s="357" t="str">
        <f t="shared" si="572"/>
        <v>% Var</v>
      </c>
      <c r="S28" s="355" t="str">
        <f t="shared" si="572"/>
        <v>1H16</v>
      </c>
      <c r="T28" s="356" t="str">
        <f t="shared" si="572"/>
        <v>1H15</v>
      </c>
      <c r="U28" s="357" t="str">
        <f t="shared" si="572"/>
        <v>% Var</v>
      </c>
      <c r="V28" s="355" t="str">
        <f t="shared" si="572"/>
        <v>9M16</v>
      </c>
      <c r="W28" s="356" t="str">
        <f t="shared" si="572"/>
        <v>9M15</v>
      </c>
      <c r="X28" s="357" t="str">
        <f t="shared" si="572"/>
        <v>% Var</v>
      </c>
      <c r="Y28" s="358" t="s">
        <v>349</v>
      </c>
      <c r="Z28" s="359" t="s">
        <v>356</v>
      </c>
      <c r="AA28" s="357" t="s">
        <v>303</v>
      </c>
      <c r="AB28" s="360"/>
      <c r="AC28" s="356" t="str">
        <f>+AC76</f>
        <v>1Q17</v>
      </c>
      <c r="AD28" s="356" t="str">
        <f t="shared" si="1"/>
        <v>1Q16</v>
      </c>
      <c r="AE28" s="357" t="str">
        <f t="shared" ref="AE28:AT28" si="573">+AE76</f>
        <v>% Var</v>
      </c>
      <c r="AF28" s="355" t="str">
        <f t="shared" si="573"/>
        <v>2Q17</v>
      </c>
      <c r="AG28" s="356" t="str">
        <f t="shared" si="573"/>
        <v>2Q16</v>
      </c>
      <c r="AH28" s="357" t="str">
        <f t="shared" si="573"/>
        <v>% Var</v>
      </c>
      <c r="AI28" s="355" t="str">
        <f t="shared" si="573"/>
        <v>3Q17</v>
      </c>
      <c r="AJ28" s="356" t="str">
        <f t="shared" si="573"/>
        <v>3Q16</v>
      </c>
      <c r="AK28" s="357" t="str">
        <f t="shared" si="573"/>
        <v>% Var</v>
      </c>
      <c r="AL28" s="355" t="str">
        <f t="shared" si="573"/>
        <v>4Q17</v>
      </c>
      <c r="AM28" s="356" t="str">
        <f t="shared" si="573"/>
        <v>4Q16</v>
      </c>
      <c r="AN28" s="357" t="str">
        <f t="shared" si="573"/>
        <v>% Var</v>
      </c>
      <c r="AO28" s="355" t="str">
        <f t="shared" si="573"/>
        <v>1H17</v>
      </c>
      <c r="AP28" s="356" t="str">
        <f t="shared" si="573"/>
        <v>1H16</v>
      </c>
      <c r="AQ28" s="357" t="str">
        <f t="shared" si="573"/>
        <v>% Var</v>
      </c>
      <c r="AR28" s="355" t="str">
        <f t="shared" si="573"/>
        <v>9M17</v>
      </c>
      <c r="AS28" s="356" t="str">
        <f t="shared" si="573"/>
        <v>9M16</v>
      </c>
      <c r="AT28" s="357" t="str">
        <f t="shared" si="573"/>
        <v>% Var</v>
      </c>
      <c r="AU28" s="358" t="s">
        <v>348</v>
      </c>
      <c r="AV28" s="359" t="s">
        <v>349</v>
      </c>
      <c r="AW28" s="357" t="s">
        <v>303</v>
      </c>
      <c r="AX28" s="360"/>
      <c r="AY28" s="355" t="str">
        <f t="shared" ref="AY28:BG28" si="574">+AY76</f>
        <v>1Q18</v>
      </c>
      <c r="AZ28" s="356" t="str">
        <f t="shared" si="574"/>
        <v>1Q17</v>
      </c>
      <c r="BA28" s="357" t="str">
        <f t="shared" si="574"/>
        <v>% Var</v>
      </c>
      <c r="BB28" s="355" t="str">
        <f t="shared" si="574"/>
        <v>2Q18</v>
      </c>
      <c r="BC28" s="356" t="str">
        <f t="shared" si="574"/>
        <v>2Q17</v>
      </c>
      <c r="BD28" s="357" t="str">
        <f t="shared" si="574"/>
        <v>% Var</v>
      </c>
      <c r="BE28" s="355" t="str">
        <f t="shared" si="574"/>
        <v>3Q18</v>
      </c>
      <c r="BF28" s="356" t="str">
        <f t="shared" si="574"/>
        <v>3Q17</v>
      </c>
      <c r="BG28" s="357" t="str">
        <f t="shared" si="574"/>
        <v>% Var</v>
      </c>
      <c r="BH28" s="355" t="s">
        <v>171</v>
      </c>
      <c r="BI28" s="356" t="str">
        <f t="shared" ref="BI28:BP28" si="575">+BI76</f>
        <v>4Q17</v>
      </c>
      <c r="BJ28" s="357" t="str">
        <f t="shared" si="575"/>
        <v>% Var</v>
      </c>
      <c r="BK28" s="355" t="str">
        <f t="shared" si="575"/>
        <v>1H18</v>
      </c>
      <c r="BL28" s="356" t="str">
        <f t="shared" si="575"/>
        <v>1H17</v>
      </c>
      <c r="BM28" s="357" t="str">
        <f t="shared" si="575"/>
        <v>% Var</v>
      </c>
      <c r="BN28" s="355" t="str">
        <f t="shared" si="575"/>
        <v>9M18</v>
      </c>
      <c r="BO28" s="356" t="str">
        <f t="shared" si="575"/>
        <v>9M17</v>
      </c>
      <c r="BP28" s="357" t="str">
        <f t="shared" si="575"/>
        <v>% Var</v>
      </c>
      <c r="BQ28" s="358" t="s">
        <v>273</v>
      </c>
      <c r="BR28" s="359" t="s">
        <v>348</v>
      </c>
      <c r="BS28" s="357" t="s">
        <v>303</v>
      </c>
      <c r="BT28" s="360"/>
      <c r="BU28" s="355" t="str">
        <f t="shared" ref="BU28:CL28" si="576">+BU76</f>
        <v>1Q19</v>
      </c>
      <c r="BV28" s="356" t="str">
        <f t="shared" si="576"/>
        <v>1Q18</v>
      </c>
      <c r="BW28" s="357" t="str">
        <f t="shared" si="576"/>
        <v>% Var</v>
      </c>
      <c r="BX28" s="355" t="str">
        <f t="shared" si="576"/>
        <v>2Q19</v>
      </c>
      <c r="BY28" s="356" t="str">
        <f t="shared" si="576"/>
        <v>2Q18</v>
      </c>
      <c r="BZ28" s="357" t="str">
        <f t="shared" si="576"/>
        <v>% Var</v>
      </c>
      <c r="CA28" s="355" t="str">
        <f t="shared" si="576"/>
        <v>3Q19</v>
      </c>
      <c r="CB28" s="356" t="str">
        <f t="shared" si="576"/>
        <v>3Q18</v>
      </c>
      <c r="CC28" s="357" t="str">
        <f t="shared" si="576"/>
        <v>% Var</v>
      </c>
      <c r="CD28" s="355" t="str">
        <f t="shared" si="576"/>
        <v>4Q19</v>
      </c>
      <c r="CE28" s="356" t="str">
        <f t="shared" si="576"/>
        <v>4Q18</v>
      </c>
      <c r="CF28" s="357" t="str">
        <f t="shared" si="576"/>
        <v>% Var</v>
      </c>
      <c r="CG28" s="355" t="str">
        <f t="shared" si="576"/>
        <v>1H19</v>
      </c>
      <c r="CH28" s="356" t="str">
        <f t="shared" si="576"/>
        <v>1H18</v>
      </c>
      <c r="CI28" s="357" t="str">
        <f t="shared" si="576"/>
        <v>% Var</v>
      </c>
      <c r="CJ28" s="355" t="str">
        <f t="shared" si="576"/>
        <v>9M19</v>
      </c>
      <c r="CK28" s="356" t="str">
        <f t="shared" si="576"/>
        <v>9M18</v>
      </c>
      <c r="CL28" s="357" t="str">
        <f t="shared" si="576"/>
        <v>% Var</v>
      </c>
      <c r="CM28" s="358" t="s">
        <v>272</v>
      </c>
      <c r="CN28" s="359" t="s">
        <v>273</v>
      </c>
      <c r="CO28" s="357" t="s">
        <v>303</v>
      </c>
      <c r="CP28" s="360"/>
      <c r="CQ28" s="355" t="str">
        <f t="shared" ref="CQ28:DJ28" si="577">+CQ76</f>
        <v>1Q20</v>
      </c>
      <c r="CR28" s="356" t="str">
        <f t="shared" si="577"/>
        <v>1Q19</v>
      </c>
      <c r="CS28" s="357" t="str">
        <f t="shared" si="577"/>
        <v>% Var</v>
      </c>
      <c r="CT28" s="355" t="str">
        <f t="shared" si="577"/>
        <v>2Q20</v>
      </c>
      <c r="CU28" s="356" t="str">
        <f t="shared" si="577"/>
        <v>2Q19</v>
      </c>
      <c r="CV28" s="357" t="str">
        <f t="shared" si="577"/>
        <v>% Var</v>
      </c>
      <c r="CW28" s="355" t="str">
        <f t="shared" si="577"/>
        <v>3Q20</v>
      </c>
      <c r="CX28" s="356" t="str">
        <f t="shared" si="577"/>
        <v>3Q19</v>
      </c>
      <c r="CY28" s="357" t="str">
        <f t="shared" si="577"/>
        <v>% Var</v>
      </c>
      <c r="CZ28" s="355" t="str">
        <f t="shared" si="577"/>
        <v>4Q20</v>
      </c>
      <c r="DA28" s="356" t="str">
        <f t="shared" si="577"/>
        <v>4Q19</v>
      </c>
      <c r="DB28" s="357" t="str">
        <f t="shared" si="577"/>
        <v>% Var</v>
      </c>
      <c r="DC28" s="355" t="str">
        <f t="shared" si="577"/>
        <v>1H20</v>
      </c>
      <c r="DD28" s="356" t="str">
        <f t="shared" si="577"/>
        <v>1H19</v>
      </c>
      <c r="DE28" s="357" t="str">
        <f t="shared" si="577"/>
        <v>% Var</v>
      </c>
      <c r="DF28" s="355" t="str">
        <f t="shared" si="577"/>
        <v>9M20</v>
      </c>
      <c r="DG28" s="356" t="str">
        <f t="shared" si="577"/>
        <v>9M19</v>
      </c>
      <c r="DH28" s="357" t="str">
        <f t="shared" si="577"/>
        <v>% Var</v>
      </c>
      <c r="DI28" s="358" t="str">
        <f t="shared" si="577"/>
        <v>FY20</v>
      </c>
      <c r="DJ28" s="359" t="str">
        <f t="shared" si="577"/>
        <v>FY19</v>
      </c>
      <c r="DK28" s="357" t="s">
        <v>303</v>
      </c>
      <c r="DL28" s="360"/>
      <c r="DM28" s="355" t="str">
        <f t="shared" ref="DM28:EG28" si="578">+DM4</f>
        <v>1Q21</v>
      </c>
      <c r="DN28" s="356" t="str">
        <f t="shared" si="578"/>
        <v>1Q20</v>
      </c>
      <c r="DO28" s="357" t="str">
        <f t="shared" si="578"/>
        <v>% Var</v>
      </c>
      <c r="DP28" s="355" t="str">
        <f t="shared" si="578"/>
        <v>2Q21</v>
      </c>
      <c r="DQ28" s="356" t="str">
        <f t="shared" si="578"/>
        <v>2Q20</v>
      </c>
      <c r="DR28" s="357" t="str">
        <f t="shared" si="578"/>
        <v>% Var</v>
      </c>
      <c r="DS28" s="355" t="str">
        <f t="shared" si="578"/>
        <v>3Q21</v>
      </c>
      <c r="DT28" s="356" t="str">
        <f t="shared" si="578"/>
        <v>3Q20</v>
      </c>
      <c r="DU28" s="357" t="str">
        <f t="shared" si="578"/>
        <v>% Var</v>
      </c>
      <c r="DV28" s="355" t="str">
        <f t="shared" si="578"/>
        <v>4Q21</v>
      </c>
      <c r="DW28" s="356" t="str">
        <f t="shared" si="578"/>
        <v>4Q20</v>
      </c>
      <c r="DX28" s="357" t="str">
        <f t="shared" si="578"/>
        <v>% Var</v>
      </c>
      <c r="DY28" s="355" t="str">
        <f t="shared" si="578"/>
        <v>1H21</v>
      </c>
      <c r="DZ28" s="356" t="str">
        <f t="shared" si="578"/>
        <v>1H20</v>
      </c>
      <c r="EA28" s="357" t="str">
        <f t="shared" si="578"/>
        <v>% Var</v>
      </c>
      <c r="EB28" s="355" t="str">
        <f t="shared" si="578"/>
        <v>9M21</v>
      </c>
      <c r="EC28" s="356" t="str">
        <f t="shared" si="578"/>
        <v>9M20</v>
      </c>
      <c r="ED28" s="357" t="str">
        <f t="shared" si="578"/>
        <v>% Var</v>
      </c>
      <c r="EE28" s="358" t="str">
        <f t="shared" si="578"/>
        <v>FY21</v>
      </c>
      <c r="EF28" s="359" t="str">
        <f t="shared" si="578"/>
        <v>FY20</v>
      </c>
      <c r="EG28" s="357" t="str">
        <f t="shared" si="578"/>
        <v>% Var</v>
      </c>
      <c r="EH28" s="360"/>
      <c r="EI28" s="355" t="str">
        <f t="shared" ref="EI28:FC28" si="579">+EI4</f>
        <v>1Q22</v>
      </c>
      <c r="EJ28" s="356" t="str">
        <f t="shared" si="579"/>
        <v>1Q21</v>
      </c>
      <c r="EK28" s="357" t="str">
        <f t="shared" si="579"/>
        <v>% Var</v>
      </c>
      <c r="EL28" s="355" t="str">
        <f t="shared" si="579"/>
        <v>2Q22</v>
      </c>
      <c r="EM28" s="356" t="str">
        <f t="shared" si="579"/>
        <v>2Q21</v>
      </c>
      <c r="EN28" s="357" t="str">
        <f t="shared" si="579"/>
        <v>% Var</v>
      </c>
      <c r="EO28" s="355" t="str">
        <f t="shared" si="579"/>
        <v>3Q22</v>
      </c>
      <c r="EP28" s="356" t="str">
        <f t="shared" si="579"/>
        <v>3Q21</v>
      </c>
      <c r="EQ28" s="357" t="str">
        <f t="shared" si="579"/>
        <v>% Var</v>
      </c>
      <c r="ER28" s="355" t="str">
        <f t="shared" si="579"/>
        <v>4Q22</v>
      </c>
      <c r="ES28" s="356" t="str">
        <f t="shared" si="579"/>
        <v>4Q21</v>
      </c>
      <c r="ET28" s="357" t="str">
        <f t="shared" si="579"/>
        <v>% Var</v>
      </c>
      <c r="EU28" s="355" t="str">
        <f t="shared" si="579"/>
        <v>1H22</v>
      </c>
      <c r="EV28" s="356" t="str">
        <f t="shared" si="579"/>
        <v>1H21</v>
      </c>
      <c r="EW28" s="357" t="str">
        <f t="shared" si="579"/>
        <v>% Var</v>
      </c>
      <c r="EX28" s="355" t="str">
        <f t="shared" si="579"/>
        <v>9M22</v>
      </c>
      <c r="EY28" s="356" t="str">
        <f t="shared" si="579"/>
        <v>9M21</v>
      </c>
      <c r="EZ28" s="357" t="str">
        <f t="shared" si="579"/>
        <v>% Var</v>
      </c>
      <c r="FA28" s="358" t="str">
        <f t="shared" si="579"/>
        <v>FY22</v>
      </c>
      <c r="FB28" s="359" t="str">
        <f t="shared" si="579"/>
        <v>FY21</v>
      </c>
      <c r="FC28" s="357" t="str">
        <f t="shared" si="579"/>
        <v>% Var</v>
      </c>
      <c r="FD28" s="360"/>
      <c r="FE28" s="355" t="str">
        <f t="shared" ref="FE28:FY28" si="580">+FE4</f>
        <v>1Q23</v>
      </c>
      <c r="FF28" s="356" t="str">
        <f t="shared" si="580"/>
        <v>1Q22</v>
      </c>
      <c r="FG28" s="357" t="str">
        <f t="shared" si="580"/>
        <v>% Var</v>
      </c>
      <c r="FH28" s="355" t="str">
        <f t="shared" si="580"/>
        <v>2Q23</v>
      </c>
      <c r="FI28" s="356" t="str">
        <f t="shared" si="580"/>
        <v>2Q22</v>
      </c>
      <c r="FJ28" s="357" t="str">
        <f t="shared" si="580"/>
        <v>% Var</v>
      </c>
      <c r="FK28" s="355" t="str">
        <f t="shared" si="580"/>
        <v>3Q23</v>
      </c>
      <c r="FL28" s="356" t="str">
        <f t="shared" si="580"/>
        <v>3Q22</v>
      </c>
      <c r="FM28" s="357" t="str">
        <f t="shared" si="580"/>
        <v>% Var</v>
      </c>
      <c r="FN28" s="355" t="str">
        <f t="shared" si="580"/>
        <v>4Q23</v>
      </c>
      <c r="FO28" s="356" t="str">
        <f t="shared" si="580"/>
        <v>4Q22</v>
      </c>
      <c r="FP28" s="357" t="str">
        <f t="shared" si="580"/>
        <v>% Var</v>
      </c>
      <c r="FQ28" s="355" t="str">
        <f t="shared" si="580"/>
        <v>1H23</v>
      </c>
      <c r="FR28" s="356" t="str">
        <f t="shared" si="580"/>
        <v>1H22</v>
      </c>
      <c r="FS28" s="357" t="str">
        <f t="shared" si="580"/>
        <v>% Var</v>
      </c>
      <c r="FT28" s="355" t="str">
        <f t="shared" si="580"/>
        <v>9M23</v>
      </c>
      <c r="FU28" s="356" t="str">
        <f t="shared" si="580"/>
        <v>9M22</v>
      </c>
      <c r="FV28" s="357" t="str">
        <f t="shared" si="580"/>
        <v>% Var</v>
      </c>
      <c r="FW28" s="358" t="str">
        <f t="shared" si="580"/>
        <v>FY23</v>
      </c>
      <c r="FX28" s="359" t="str">
        <f t="shared" si="580"/>
        <v>FY22</v>
      </c>
      <c r="FY28" s="357" t="str">
        <f t="shared" si="580"/>
        <v>% Var</v>
      </c>
      <c r="GA28" s="355" t="str">
        <f t="shared" ref="GA28:GU28" si="581">+GA4</f>
        <v>1Q24</v>
      </c>
      <c r="GB28" s="356" t="str">
        <f t="shared" si="581"/>
        <v>1Q23</v>
      </c>
      <c r="GC28" s="357" t="str">
        <f t="shared" si="581"/>
        <v>% Var</v>
      </c>
      <c r="GD28" s="355" t="str">
        <f t="shared" si="581"/>
        <v>2Q24</v>
      </c>
      <c r="GE28" s="356" t="str">
        <f t="shared" si="581"/>
        <v>2Q23</v>
      </c>
      <c r="GF28" s="357" t="str">
        <f t="shared" si="581"/>
        <v>% Var</v>
      </c>
      <c r="GG28" s="355" t="str">
        <f t="shared" si="581"/>
        <v>3Q24</v>
      </c>
      <c r="GH28" s="356" t="str">
        <f t="shared" si="581"/>
        <v>3Q23</v>
      </c>
      <c r="GI28" s="357" t="str">
        <f t="shared" si="581"/>
        <v>% Var</v>
      </c>
      <c r="GJ28" s="355" t="str">
        <f t="shared" si="581"/>
        <v>4Q24</v>
      </c>
      <c r="GK28" s="356" t="str">
        <f t="shared" si="581"/>
        <v>4Q23</v>
      </c>
      <c r="GL28" s="357" t="str">
        <f t="shared" si="581"/>
        <v>% Var</v>
      </c>
      <c r="GM28" s="355" t="str">
        <f t="shared" si="581"/>
        <v>1H24</v>
      </c>
      <c r="GN28" s="356" t="str">
        <f t="shared" si="581"/>
        <v>1H23</v>
      </c>
      <c r="GO28" s="357" t="str">
        <f t="shared" si="581"/>
        <v>% Var</v>
      </c>
      <c r="GP28" s="355" t="str">
        <f t="shared" si="581"/>
        <v>9M24</v>
      </c>
      <c r="GQ28" s="356" t="str">
        <f t="shared" si="581"/>
        <v>9M23</v>
      </c>
      <c r="GR28" s="357" t="str">
        <f t="shared" si="581"/>
        <v>% Var</v>
      </c>
      <c r="GS28" s="358" t="str">
        <f t="shared" si="581"/>
        <v>FY24</v>
      </c>
      <c r="GT28" s="359" t="str">
        <f t="shared" si="581"/>
        <v>FY23</v>
      </c>
      <c r="GU28" s="357" t="str">
        <f t="shared" si="581"/>
        <v>% Var</v>
      </c>
      <c r="GW28" s="355" t="str">
        <f t="shared" ref="GW28:HQ28" si="582">+GW4</f>
        <v>1Q25</v>
      </c>
      <c r="GX28" s="356" t="str">
        <f t="shared" si="582"/>
        <v>1Q24</v>
      </c>
      <c r="GY28" s="357" t="str">
        <f t="shared" si="582"/>
        <v>% Var</v>
      </c>
      <c r="GZ28" s="355" t="str">
        <f t="shared" si="582"/>
        <v>2Q25</v>
      </c>
      <c r="HA28" s="356" t="str">
        <f t="shared" si="582"/>
        <v>2Q24</v>
      </c>
      <c r="HB28" s="357" t="str">
        <f t="shared" si="582"/>
        <v>% Var</v>
      </c>
      <c r="HC28" s="355" t="str">
        <f t="shared" si="582"/>
        <v>3Q25</v>
      </c>
      <c r="HD28" s="356" t="str">
        <f t="shared" si="582"/>
        <v>3Q24</v>
      </c>
      <c r="HE28" s="357" t="str">
        <f t="shared" si="582"/>
        <v>% Var</v>
      </c>
      <c r="HF28" s="355" t="str">
        <f t="shared" si="582"/>
        <v>4Q25</v>
      </c>
      <c r="HG28" s="356" t="str">
        <f t="shared" si="582"/>
        <v>4Q24</v>
      </c>
      <c r="HH28" s="357" t="str">
        <f t="shared" si="582"/>
        <v>% Var</v>
      </c>
      <c r="HI28" s="355" t="str">
        <f t="shared" si="582"/>
        <v>1H25</v>
      </c>
      <c r="HJ28" s="356" t="str">
        <f t="shared" si="582"/>
        <v>1H24</v>
      </c>
      <c r="HK28" s="357" t="str">
        <f t="shared" si="582"/>
        <v>% Var</v>
      </c>
      <c r="HL28" s="355" t="str">
        <f t="shared" si="582"/>
        <v>9M25</v>
      </c>
      <c r="HM28" s="356" t="str">
        <f t="shared" si="582"/>
        <v>9M24</v>
      </c>
      <c r="HN28" s="357" t="str">
        <f t="shared" si="582"/>
        <v>% Var</v>
      </c>
      <c r="HO28" s="358" t="str">
        <f t="shared" si="582"/>
        <v>FY25</v>
      </c>
      <c r="HP28" s="359" t="str">
        <f t="shared" si="582"/>
        <v>FY24</v>
      </c>
      <c r="HQ28" s="357" t="str">
        <f t="shared" si="582"/>
        <v>% Var</v>
      </c>
      <c r="HS28" s="355" t="str">
        <f t="shared" ref="HS28:IM28" si="583">+HS4</f>
        <v>1Q26</v>
      </c>
      <c r="HT28" s="356" t="str">
        <f t="shared" si="583"/>
        <v>1Q25</v>
      </c>
      <c r="HU28" s="357" t="str">
        <f t="shared" si="583"/>
        <v>% Var</v>
      </c>
      <c r="HV28" s="355" t="str">
        <f t="shared" si="583"/>
        <v>2Q26</v>
      </c>
      <c r="HW28" s="356" t="str">
        <f t="shared" si="583"/>
        <v>2Q25</v>
      </c>
      <c r="HX28" s="357" t="str">
        <f t="shared" si="583"/>
        <v>% Var</v>
      </c>
      <c r="HY28" s="355" t="str">
        <f t="shared" si="583"/>
        <v>3Q26</v>
      </c>
      <c r="HZ28" s="356" t="str">
        <f t="shared" si="583"/>
        <v>3Q24</v>
      </c>
      <c r="IA28" s="357" t="str">
        <f t="shared" si="583"/>
        <v>% Var</v>
      </c>
      <c r="IB28" s="355" t="str">
        <f t="shared" si="583"/>
        <v>4Q25</v>
      </c>
      <c r="IC28" s="356" t="str">
        <f t="shared" si="583"/>
        <v>4Q24</v>
      </c>
      <c r="ID28" s="357" t="str">
        <f t="shared" si="583"/>
        <v>% Var</v>
      </c>
      <c r="IE28" s="355" t="str">
        <f t="shared" si="583"/>
        <v>1H26</v>
      </c>
      <c r="IF28" s="356" t="str">
        <f t="shared" si="583"/>
        <v>1H25</v>
      </c>
      <c r="IG28" s="357" t="str">
        <f t="shared" si="583"/>
        <v>% Var</v>
      </c>
      <c r="IH28" s="355" t="str">
        <f t="shared" si="583"/>
        <v>9M25</v>
      </c>
      <c r="II28" s="356" t="str">
        <f t="shared" si="583"/>
        <v>9M24</v>
      </c>
      <c r="IJ28" s="357" t="str">
        <f t="shared" si="583"/>
        <v>% Var</v>
      </c>
      <c r="IK28" s="358" t="str">
        <f t="shared" si="583"/>
        <v>FY25</v>
      </c>
      <c r="IL28" s="359" t="str">
        <f t="shared" si="583"/>
        <v>FY24</v>
      </c>
      <c r="IM28" s="357" t="str">
        <f t="shared" si="583"/>
        <v>% Var</v>
      </c>
    </row>
    <row r="29" spans="1:247">
      <c r="A29" s="227" t="s">
        <v>0</v>
      </c>
      <c r="B29" s="227"/>
      <c r="C29" s="228" t="s">
        <v>196</v>
      </c>
      <c r="D29" s="43" t="s">
        <v>1</v>
      </c>
      <c r="E29" s="43" t="s">
        <v>676</v>
      </c>
      <c r="F29" s="207"/>
      <c r="G29" s="44">
        <v>630450</v>
      </c>
      <c r="H29" s="44">
        <v>526710</v>
      </c>
      <c r="I29" s="206">
        <f>(G29-H29)/ABS(H29)</f>
        <v>0.19695847809990316</v>
      </c>
      <c r="J29" s="44">
        <v>526031</v>
      </c>
      <c r="K29" s="44">
        <v>439411</v>
      </c>
      <c r="L29" s="206">
        <f>(J29-K29)/ABS(K29)</f>
        <v>0.19712751842807757</v>
      </c>
      <c r="M29" s="44">
        <v>566162</v>
      </c>
      <c r="N29" s="44">
        <v>557284</v>
      </c>
      <c r="O29" s="206">
        <f>(M29-N29)/ABS(N29)</f>
        <v>1.5930835983089413E-2</v>
      </c>
      <c r="P29" s="44">
        <v>653421</v>
      </c>
      <c r="Q29" s="44">
        <v>599505</v>
      </c>
      <c r="R29" s="206">
        <f>(P29-Q29)/ABS(Q29)</f>
        <v>8.9934195711461953E-2</v>
      </c>
      <c r="S29" s="44">
        <v>1156481</v>
      </c>
      <c r="T29" s="44">
        <v>966121</v>
      </c>
      <c r="U29" s="206">
        <f>(S29-T29)/ABS(T29)</f>
        <v>0.19703536099515484</v>
      </c>
      <c r="V29" s="44">
        <v>1722643</v>
      </c>
      <c r="W29" s="44">
        <v>1523406</v>
      </c>
      <c r="X29" s="206">
        <f>(V29-W29)/ABS(W29)</f>
        <v>0.13078391446534934</v>
      </c>
      <c r="Y29" s="44">
        <v>2376064</v>
      </c>
      <c r="Z29" s="44">
        <v>2122911</v>
      </c>
      <c r="AA29" s="206">
        <f>(Y29-Z29)/ABS(Z29)</f>
        <v>0.11924805137850809</v>
      </c>
      <c r="AB29" s="207"/>
      <c r="AC29" s="44">
        <v>668377</v>
      </c>
      <c r="AD29" s="44">
        <f t="shared" si="1"/>
        <v>630450</v>
      </c>
      <c r="AE29" s="206">
        <f>(AC29-AD29)/ABS(AD29)</f>
        <v>6.0158616860972319E-2</v>
      </c>
      <c r="AF29" s="44">
        <v>603961</v>
      </c>
      <c r="AG29" s="44">
        <f t="shared" ref="AG29:AG47" si="584">+J29</f>
        <v>526031</v>
      </c>
      <c r="AH29" s="206">
        <f>(AF29-AG29)/ABS(AG29)</f>
        <v>0.14814716242959064</v>
      </c>
      <c r="AI29" s="44">
        <v>611919</v>
      </c>
      <c r="AJ29" s="44">
        <f t="shared" ref="AJ29:AJ47" si="585">+M29</f>
        <v>566162</v>
      </c>
      <c r="AK29" s="206">
        <f>(AI29-AJ29)/ABS(AJ29)</f>
        <v>8.0819624065196882E-2</v>
      </c>
      <c r="AL29" s="44">
        <v>705504</v>
      </c>
      <c r="AM29" s="44">
        <f t="shared" ref="AM29:AM47" si="586">+P29</f>
        <v>653421</v>
      </c>
      <c r="AN29" s="206">
        <f>(AL29-AM29)/ABS(AM29)</f>
        <v>7.9708182014352161E-2</v>
      </c>
      <c r="AO29" s="44">
        <v>1272338</v>
      </c>
      <c r="AP29" s="44">
        <f t="shared" ref="AP29:AP47" si="587">+S29</f>
        <v>1156481</v>
      </c>
      <c r="AQ29" s="206">
        <f>(AO29-AP29)/ABS(AP29)</f>
        <v>0.10018063418248981</v>
      </c>
      <c r="AR29" s="44">
        <v>1884257</v>
      </c>
      <c r="AS29" s="44">
        <f t="shared" ref="AS29:AS47" si="588">+V29</f>
        <v>1722643</v>
      </c>
      <c r="AT29" s="206">
        <f>(AR29-AS29)/ABS(AS29)</f>
        <v>9.3817465371525036E-2</v>
      </c>
      <c r="AU29" s="44">
        <v>2589761</v>
      </c>
      <c r="AV29" s="44">
        <f t="shared" ref="AV29:AV47" si="589">+Y29</f>
        <v>2376064</v>
      </c>
      <c r="AW29" s="206">
        <f>(AU29-AV29)/ABS(AV29)</f>
        <v>8.993739225879438E-2</v>
      </c>
      <c r="AX29" s="207"/>
      <c r="AY29" s="44">
        <f>BV29</f>
        <v>709305</v>
      </c>
      <c r="AZ29" s="44">
        <f t="shared" ref="AZ29:AZ47" si="590">+AC29</f>
        <v>668377</v>
      </c>
      <c r="BA29" s="206">
        <f>(AY29-AZ29)/ABS(AZ29)</f>
        <v>6.1234901859280017E-2</v>
      </c>
      <c r="BB29" s="44">
        <f>BY29</f>
        <v>580821</v>
      </c>
      <c r="BC29" s="44">
        <f t="shared" ref="BC29:BC47" si="591">+AF29</f>
        <v>603961</v>
      </c>
      <c r="BD29" s="206">
        <f>(BB29-BC29)/ABS(BC29)</f>
        <v>-3.8313732178071103E-2</v>
      </c>
      <c r="BE29" s="44">
        <f>CB29</f>
        <v>572825</v>
      </c>
      <c r="BF29" s="44">
        <f t="shared" ref="BF29:BF47" si="592">+AI29</f>
        <v>611919</v>
      </c>
      <c r="BG29" s="206">
        <f>(BE29-BF29)/ABS(BF29)</f>
        <v>-6.3887540671232632E-2</v>
      </c>
      <c r="BH29" s="44">
        <f>CE29</f>
        <v>681479</v>
      </c>
      <c r="BI29" s="44">
        <f t="shared" ref="BI29:BI47" si="593">+AL29</f>
        <v>705504</v>
      </c>
      <c r="BJ29" s="206">
        <f>(BH29-BI29)/ABS(BI29)</f>
        <v>-3.4053669433483015E-2</v>
      </c>
      <c r="BK29" s="44">
        <f>CH29</f>
        <v>1290126</v>
      </c>
      <c r="BL29" s="44">
        <f t="shared" ref="BL29:BL47" si="594">+AO29</f>
        <v>1272338</v>
      </c>
      <c r="BM29" s="206">
        <f>(BK29-BL29)/ABS(BL29)</f>
        <v>1.3980561768963907E-2</v>
      </c>
      <c r="BN29" s="44">
        <f>CK29</f>
        <v>1862951</v>
      </c>
      <c r="BO29" s="44">
        <f t="shared" ref="BO29:BO47" si="595">+AR29</f>
        <v>1884257</v>
      </c>
      <c r="BP29" s="206">
        <f>(BN29-BO29)/ABS(BO29)</f>
        <v>-1.1307374737097965E-2</v>
      </c>
      <c r="BQ29" s="44">
        <f>CN29</f>
        <v>2544430</v>
      </c>
      <c r="BR29" s="44">
        <f t="shared" ref="BR29:BR47" si="596">+AU29</f>
        <v>2589761</v>
      </c>
      <c r="BS29" s="206">
        <f>(BQ29-BR29)/ABS(BR29)</f>
        <v>-1.7503931830002845E-2</v>
      </c>
      <c r="BT29" s="207"/>
      <c r="BU29" s="48">
        <f>CR29</f>
        <v>668321</v>
      </c>
      <c r="BV29" s="44">
        <v>709305</v>
      </c>
      <c r="BW29" s="206">
        <f>(BU29-BV29)/ABS(BV29)</f>
        <v>-5.7780503450560759E-2</v>
      </c>
      <c r="BX29" s="48">
        <f>CU29</f>
        <v>589302</v>
      </c>
      <c r="BY29" s="44">
        <v>580821</v>
      </c>
      <c r="BZ29" s="206">
        <f>(BX29-BY29)/ABS(BY29)</f>
        <v>1.4601744771624993E-2</v>
      </c>
      <c r="CA29" s="48">
        <f>CX29</f>
        <v>598234</v>
      </c>
      <c r="CB29" s="44">
        <v>572825</v>
      </c>
      <c r="CC29" s="206">
        <f>(CA29-CB29)/ABS(CB29)</f>
        <v>4.4357351721730019E-2</v>
      </c>
      <c r="CD29" s="48">
        <f>DA29</f>
        <v>699028</v>
      </c>
      <c r="CE29" s="44">
        <v>681479</v>
      </c>
      <c r="CF29" s="206">
        <f>(CD29-CE29)/ABS(CE29)</f>
        <v>2.5751343768480026E-2</v>
      </c>
      <c r="CG29" s="48">
        <f>DD29</f>
        <v>1257623</v>
      </c>
      <c r="CH29" s="44">
        <v>1290126</v>
      </c>
      <c r="CI29" s="206">
        <f>(CG29-CH29)/ABS(CH29)</f>
        <v>-2.5193663254596838E-2</v>
      </c>
      <c r="CJ29" s="48">
        <f>DG29</f>
        <v>1855857</v>
      </c>
      <c r="CK29" s="44">
        <v>1862951</v>
      </c>
      <c r="CL29" s="206">
        <f>(CJ29-CK29)/ABS(CK29)</f>
        <v>-3.8079369774084233E-3</v>
      </c>
      <c r="CM29" s="48">
        <f>DJ29</f>
        <v>2554885</v>
      </c>
      <c r="CN29" s="44">
        <v>2544430</v>
      </c>
      <c r="CO29" s="206">
        <f>(CM29-CN29)/ABS(CN29)</f>
        <v>4.1089752911261067E-3</v>
      </c>
      <c r="CP29" s="207"/>
      <c r="CQ29" s="48">
        <v>704000</v>
      </c>
      <c r="CR29" s="44">
        <v>668321</v>
      </c>
      <c r="CS29" s="206">
        <f>(CQ29-CR29)/ABS(CR29)</f>
        <v>5.3386022584955437E-2</v>
      </c>
      <c r="CT29" s="48">
        <v>641668</v>
      </c>
      <c r="CU29" s="44">
        <v>589302</v>
      </c>
      <c r="CV29" s="206">
        <f>(CT29-CU29)/ABS(CU29)</f>
        <v>8.8861059354965702E-2</v>
      </c>
      <c r="CW29" s="48">
        <v>622176</v>
      </c>
      <c r="CX29" s="44">
        <v>598234</v>
      </c>
      <c r="CY29" s="206">
        <f>(CW29-CX29)/ABS(CX29)</f>
        <v>4.0021128855932626E-2</v>
      </c>
      <c r="CZ29" s="48">
        <v>686492</v>
      </c>
      <c r="DA29" s="44">
        <v>699028</v>
      </c>
      <c r="DB29" s="206">
        <f>(CZ29-DA29)/ABS(DA29)</f>
        <v>-1.7933473337262598E-2</v>
      </c>
      <c r="DC29" s="48">
        <v>1345668</v>
      </c>
      <c r="DD29" s="44">
        <v>1257623</v>
      </c>
      <c r="DE29" s="206">
        <f>(DC29-DD29)/ABS(DD29)</f>
        <v>7.0009056768204778E-2</v>
      </c>
      <c r="DF29" s="48">
        <v>1967844</v>
      </c>
      <c r="DG29" s="44">
        <v>1855857</v>
      </c>
      <c r="DH29" s="206">
        <f>(DF29-DG29)/ABS(DG29)</f>
        <v>6.0342472507310639E-2</v>
      </c>
      <c r="DI29" s="48">
        <v>2654336</v>
      </c>
      <c r="DJ29" s="44">
        <v>2554885</v>
      </c>
      <c r="DK29" s="206">
        <f>(DI29-DJ29)/ABS(DJ29)</f>
        <v>3.8925822492988919E-2</v>
      </c>
      <c r="DL29" s="207"/>
      <c r="DM29" s="48">
        <v>625262</v>
      </c>
      <c r="DN29" s="44">
        <v>704000</v>
      </c>
      <c r="DO29" s="206">
        <f>(DM29-DN29)/ABS(DN29)</f>
        <v>-0.11184375000000001</v>
      </c>
      <c r="DP29" s="48">
        <v>625980</v>
      </c>
      <c r="DQ29" s="44">
        <v>641668</v>
      </c>
      <c r="DR29" s="206">
        <f>(DP29-DQ29)/ABS(DQ29)</f>
        <v>-2.4448780366170667E-2</v>
      </c>
      <c r="DS29" s="48">
        <v>647716</v>
      </c>
      <c r="DT29" s="44">
        <v>622176</v>
      </c>
      <c r="DU29" s="206">
        <f>(DS29-DT29)/ABS(DT29)</f>
        <v>4.1049477961219979E-2</v>
      </c>
      <c r="DV29" s="48">
        <v>744900</v>
      </c>
      <c r="DW29" s="44">
        <v>686492</v>
      </c>
      <c r="DX29" s="206">
        <f>(DV29-DW29)/ABS(DW29)</f>
        <v>8.5081836350605691E-2</v>
      </c>
      <c r="DY29" s="48">
        <v>1251242</v>
      </c>
      <c r="DZ29" s="44">
        <v>1345668</v>
      </c>
      <c r="EA29" s="206">
        <f>(DY29-DZ29)/ABS(DZ29)</f>
        <v>-7.0170354054640519E-2</v>
      </c>
      <c r="EB29" s="48">
        <v>1898958</v>
      </c>
      <c r="EC29" s="44">
        <v>1967844</v>
      </c>
      <c r="ED29" s="206">
        <f>(EB29-EC29)/ABS(EC29)</f>
        <v>-3.5005823632361099E-2</v>
      </c>
      <c r="EE29" s="48">
        <v>2643858</v>
      </c>
      <c r="EF29" s="44">
        <v>2654336</v>
      </c>
      <c r="EG29" s="206">
        <f>(EE29-EF29)/ABS(EF29)</f>
        <v>-3.9475032550513574E-3</v>
      </c>
      <c r="EH29" s="207"/>
      <c r="EI29" s="48">
        <v>761220</v>
      </c>
      <c r="EJ29" s="44">
        <v>625262</v>
      </c>
      <c r="EK29" s="206">
        <f>(EI29-EJ29)/ABS(EJ29)</f>
        <v>0.21744164846096517</v>
      </c>
      <c r="EL29" s="48">
        <v>771878</v>
      </c>
      <c r="EM29" s="44">
        <v>625980</v>
      </c>
      <c r="EN29" s="206">
        <f>(EL29-EM29)/ABS(EM29)</f>
        <v>0.23307134413240041</v>
      </c>
      <c r="EO29" s="48">
        <v>872514</v>
      </c>
      <c r="EP29" s="44">
        <v>647716</v>
      </c>
      <c r="EQ29" s="206">
        <f>(EO29-EP29)/ABS(EP29)</f>
        <v>0.34706260151053858</v>
      </c>
      <c r="ER29" s="48">
        <v>1148313</v>
      </c>
      <c r="ES29" s="44">
        <v>744900</v>
      </c>
      <c r="ET29" s="206">
        <f>(ER29-ES29)/ABS(ES29)</f>
        <v>0.54156665324204589</v>
      </c>
      <c r="EU29" s="48">
        <v>1533098</v>
      </c>
      <c r="EV29" s="44">
        <v>1251242</v>
      </c>
      <c r="EW29" s="206">
        <f>(EU29-EV29)/ABS(EV29)</f>
        <v>0.22526098068958683</v>
      </c>
      <c r="EX29" s="48">
        <v>2405612</v>
      </c>
      <c r="EY29" s="44">
        <v>1898958</v>
      </c>
      <c r="EZ29" s="206">
        <f>(EX29-EY29)/ABS(EY29)</f>
        <v>0.26680632220407191</v>
      </c>
      <c r="FA29" s="48">
        <v>3553925</v>
      </c>
      <c r="FB29" s="44">
        <v>2643858</v>
      </c>
      <c r="FC29" s="206">
        <f>(FA29-FB29)/ABS(FB29)</f>
        <v>0.3442193188892898</v>
      </c>
      <c r="FD29" s="207"/>
      <c r="FE29" s="48">
        <v>1161469</v>
      </c>
      <c r="FF29" s="44">
        <v>761220</v>
      </c>
      <c r="FG29" s="206">
        <f>(FE29-FF29)/ABS(FF29)</f>
        <v>0.52579937468800086</v>
      </c>
      <c r="FH29" s="48">
        <v>1036584</v>
      </c>
      <c r="FI29" s="44">
        <v>771878</v>
      </c>
      <c r="FJ29" s="206">
        <f>(FH29-FI29)/ABS(FI29)</f>
        <v>0.34293761449348215</v>
      </c>
      <c r="FK29" s="48">
        <v>936993</v>
      </c>
      <c r="FL29" s="44">
        <v>872514</v>
      </c>
      <c r="FM29" s="206">
        <f>(FK29-FL29)/ABS(FL29)</f>
        <v>7.3900246872829548E-2</v>
      </c>
      <c r="FN29" s="48">
        <v>1058282</v>
      </c>
      <c r="FO29" s="44">
        <v>1148313</v>
      </c>
      <c r="FP29" s="206">
        <f>(FN29-FO29)/ABS(FO29)</f>
        <v>-7.8402839643894995E-2</v>
      </c>
      <c r="FQ29" s="48">
        <v>2198053</v>
      </c>
      <c r="FR29" s="44">
        <v>1533098</v>
      </c>
      <c r="FS29" s="206">
        <f>(FQ29-FR29)/ABS(FR29)</f>
        <v>0.43373287291484303</v>
      </c>
      <c r="FT29" s="48">
        <v>3135046</v>
      </c>
      <c r="FU29" s="44">
        <v>2405612</v>
      </c>
      <c r="FV29" s="206">
        <f>(FT29-FU29)/ABS(FU29)</f>
        <v>0.30322179969172086</v>
      </c>
      <c r="FW29" s="48">
        <v>4193328</v>
      </c>
      <c r="FX29" s="44">
        <v>3553925</v>
      </c>
      <c r="FY29" s="206">
        <f>(FW29-FX29)/ABS(FX29)</f>
        <v>0.17991460146176411</v>
      </c>
      <c r="GA29" s="48">
        <v>1037043</v>
      </c>
      <c r="GB29" s="44">
        <v>1161469</v>
      </c>
      <c r="GC29" s="206">
        <f>(GA29-GB29)/ABS(GB29)</f>
        <v>-0.10712812825826604</v>
      </c>
      <c r="GD29" s="48">
        <v>959307</v>
      </c>
      <c r="GE29" s="44">
        <v>1036584</v>
      </c>
      <c r="GF29" s="206">
        <f>(GD29-GE29)/ABS(GE29)</f>
        <v>-7.4549674700747845E-2</v>
      </c>
      <c r="GG29" s="48">
        <v>935228</v>
      </c>
      <c r="GH29" s="44">
        <v>936993</v>
      </c>
      <c r="GI29" s="206">
        <f>(GG29-GH29)/ABS(GH29)</f>
        <v>-1.8836853637113618E-3</v>
      </c>
      <c r="GJ29" s="48">
        <v>1102826</v>
      </c>
      <c r="GK29" s="44">
        <v>1058282</v>
      </c>
      <c r="GL29" s="206">
        <f>(GJ29-GK29)/ABS(GK29)</f>
        <v>4.209086047008264E-2</v>
      </c>
      <c r="GM29" s="48">
        <v>1996350</v>
      </c>
      <c r="GN29" s="44">
        <v>2198053</v>
      </c>
      <c r="GO29" s="206">
        <f>(GM29-GN29)/ABS(GN29)</f>
        <v>-9.1764393306257852E-2</v>
      </c>
      <c r="GP29" s="48">
        <v>2931578</v>
      </c>
      <c r="GQ29" s="44">
        <v>3135046</v>
      </c>
      <c r="GR29" s="206">
        <f>(GP29-GQ29)/ABS(GQ29)</f>
        <v>-6.490112106808002E-2</v>
      </c>
      <c r="GS29" s="48">
        <v>4034404</v>
      </c>
      <c r="GT29" s="44">
        <v>4193328</v>
      </c>
      <c r="GU29" s="206">
        <f>(GS29-GT29)/ABS(GT29)</f>
        <v>-3.7899253289988284E-2</v>
      </c>
      <c r="GW29" s="48">
        <v>1054369</v>
      </c>
      <c r="GX29" s="44">
        <v>1037043</v>
      </c>
      <c r="GY29" s="206">
        <f>(GW29-GX29)/ABS(GX29)</f>
        <v>1.670711821978452E-2</v>
      </c>
      <c r="GZ29" s="48">
        <v>994372</v>
      </c>
      <c r="HA29" s="44">
        <v>959307</v>
      </c>
      <c r="HB29" s="206">
        <f>(GZ29-HA29)/ABS(HA29)</f>
        <v>3.6552427950593498E-2</v>
      </c>
      <c r="HC29" s="48">
        <v>964573</v>
      </c>
      <c r="HD29" s="44">
        <v>935228</v>
      </c>
      <c r="HE29" s="206">
        <f>(HC29-HD29)/ABS(HD29)</f>
        <v>3.1377375356597535E-2</v>
      </c>
      <c r="HF29" s="48">
        <v>1104833</v>
      </c>
      <c r="HG29" s="44">
        <v>1102826</v>
      </c>
      <c r="HH29" s="206">
        <f>(HF29-HG29)/ABS(HG29)</f>
        <v>1.819870042962353E-3</v>
      </c>
      <c r="HI29" s="48">
        <v>2048741</v>
      </c>
      <c r="HJ29" s="44">
        <v>1996350</v>
      </c>
      <c r="HK29" s="206">
        <f>(HI29-HJ29)/ABS(HJ29)</f>
        <v>2.6243394194404787E-2</v>
      </c>
      <c r="HL29" s="48">
        <v>3013314</v>
      </c>
      <c r="HM29" s="44">
        <v>2931578</v>
      </c>
      <c r="HN29" s="206">
        <f>(HL29-HM29)/ABS(HM29)</f>
        <v>2.7881229835945008E-2</v>
      </c>
      <c r="HO29" s="48">
        <v>4118147</v>
      </c>
      <c r="HP29" s="44">
        <v>4034404</v>
      </c>
      <c r="HQ29" s="206">
        <f>(HO29-HP29)/ABS(HP29)</f>
        <v>2.0757217175077163E-2</v>
      </c>
      <c r="HS29" s="48">
        <v>1075937</v>
      </c>
      <c r="HT29" s="44">
        <v>1054369</v>
      </c>
      <c r="HU29" s="206">
        <f>(HS29-HT29)/ABS(HT29)</f>
        <v>2.0455836618868725E-2</v>
      </c>
      <c r="HV29" s="48">
        <v>920553</v>
      </c>
      <c r="HW29" s="44">
        <v>994372</v>
      </c>
      <c r="HX29" s="206">
        <f>(HV29-HW29)/ABS(HW29)</f>
        <v>-7.423680473706018E-2</v>
      </c>
      <c r="HY29" s="48">
        <v>-1996490</v>
      </c>
      <c r="HZ29" s="44">
        <v>935228</v>
      </c>
      <c r="IA29" s="206">
        <f>(HY29-HZ29)/ABS(HZ29)</f>
        <v>-3.134762859965698</v>
      </c>
      <c r="IB29" s="48">
        <v>1104833</v>
      </c>
      <c r="IC29" s="44">
        <v>1102826</v>
      </c>
      <c r="ID29" s="206">
        <f>(IB29-IC29)/ABS(IC29)</f>
        <v>1.819870042962353E-3</v>
      </c>
      <c r="IE29" s="48">
        <v>1996490</v>
      </c>
      <c r="IF29" s="44">
        <v>2048741</v>
      </c>
      <c r="IG29" s="206">
        <f>(IE29-IF29)/ABS(IF29)</f>
        <v>-2.5503955844101329E-2</v>
      </c>
      <c r="IH29" s="48">
        <v>3013314</v>
      </c>
      <c r="II29" s="44">
        <v>2931578</v>
      </c>
      <c r="IJ29" s="206">
        <f>(IH29-II29)/ABS(II29)</f>
        <v>2.7881229835945008E-2</v>
      </c>
      <c r="IK29" s="48">
        <v>4118147</v>
      </c>
      <c r="IL29" s="44">
        <v>4034404</v>
      </c>
      <c r="IM29" s="206">
        <f>(IK29-IL29)/ABS(IL29)</f>
        <v>2.0757217175077163E-2</v>
      </c>
    </row>
    <row r="30" spans="1:247">
      <c r="A30" s="227" t="s">
        <v>2</v>
      </c>
      <c r="B30" s="227"/>
      <c r="C30" s="228" t="s">
        <v>2</v>
      </c>
      <c r="D30" s="43" t="s">
        <v>3</v>
      </c>
      <c r="E30" s="43" t="s">
        <v>677</v>
      </c>
      <c r="F30" s="207"/>
      <c r="G30" s="44">
        <v>7321</v>
      </c>
      <c r="H30" s="44">
        <f>+H31-H29</f>
        <v>6511</v>
      </c>
      <c r="I30" s="206">
        <f>(G30-H30)/ABS(H30)</f>
        <v>0.12440485332514206</v>
      </c>
      <c r="J30" s="44">
        <f>+J31-J29</f>
        <v>6551</v>
      </c>
      <c r="K30" s="44">
        <f>+K31-K29</f>
        <v>7085</v>
      </c>
      <c r="L30" s="206">
        <f>(J30-K30)/ABS(K30)</f>
        <v>-7.5370501058574457E-2</v>
      </c>
      <c r="M30" s="44">
        <v>3537</v>
      </c>
      <c r="N30" s="44">
        <f>+N31-N29</f>
        <v>8934</v>
      </c>
      <c r="O30" s="206">
        <f>(M30-N30)/ABS(N30)</f>
        <v>-0.60409670920080594</v>
      </c>
      <c r="P30" s="44">
        <v>8954</v>
      </c>
      <c r="Q30" s="44">
        <v>17351</v>
      </c>
      <c r="R30" s="206">
        <f>(P30-Q30)/ABS(Q30)</f>
        <v>-0.48394905192784277</v>
      </c>
      <c r="S30" s="44">
        <v>13872</v>
      </c>
      <c r="T30" s="44">
        <f>+T31-T29</f>
        <v>13592</v>
      </c>
      <c r="U30" s="206">
        <f>(S30-T30)/ABS(T30)</f>
        <v>2.0600353148911125E-2</v>
      </c>
      <c r="V30" s="44">
        <v>17409</v>
      </c>
      <c r="W30" s="44">
        <f>+W31-W29</f>
        <v>22526</v>
      </c>
      <c r="X30" s="206">
        <f>(V30-W30)/ABS(W30)</f>
        <v>-0.2271597265382225</v>
      </c>
      <c r="Y30" s="44">
        <v>26363</v>
      </c>
      <c r="Z30" s="44">
        <v>40099</v>
      </c>
      <c r="AA30" s="206">
        <f>(Y30-Z30)/ABS(Z30)</f>
        <v>-0.34255218334621812</v>
      </c>
      <c r="AB30" s="207"/>
      <c r="AC30" s="44">
        <v>5124</v>
      </c>
      <c r="AD30" s="44">
        <f t="shared" si="1"/>
        <v>7321</v>
      </c>
      <c r="AE30" s="206">
        <f>(AC30-AD30)/ABS(AD30)</f>
        <v>-0.30009561535309381</v>
      </c>
      <c r="AF30" s="44">
        <v>6140</v>
      </c>
      <c r="AG30" s="44">
        <f t="shared" si="584"/>
        <v>6551</v>
      </c>
      <c r="AH30" s="206">
        <f>(AF30-AG30)/ABS(AG30)</f>
        <v>-6.2738513204090976E-2</v>
      </c>
      <c r="AI30" s="44">
        <v>3979</v>
      </c>
      <c r="AJ30" s="44">
        <f t="shared" si="585"/>
        <v>3537</v>
      </c>
      <c r="AK30" s="206">
        <f>(AI30-AJ30)/ABS(AJ30)</f>
        <v>0.12496465931580436</v>
      </c>
      <c r="AL30" s="44">
        <v>7975</v>
      </c>
      <c r="AM30" s="44">
        <f t="shared" si="586"/>
        <v>8954</v>
      </c>
      <c r="AN30" s="206">
        <f>(AL30-AM30)/ABS(AM30)</f>
        <v>-0.10933660933660934</v>
      </c>
      <c r="AO30" s="44">
        <v>11264</v>
      </c>
      <c r="AP30" s="44">
        <f t="shared" si="587"/>
        <v>13872</v>
      </c>
      <c r="AQ30" s="206">
        <f>(AO30-AP30)/ABS(AP30)</f>
        <v>-0.18800461361014995</v>
      </c>
      <c r="AR30" s="44">
        <v>15243</v>
      </c>
      <c r="AS30" s="44">
        <f t="shared" si="588"/>
        <v>17409</v>
      </c>
      <c r="AT30" s="206">
        <f>(AR30-AS30)/ABS(AS30)</f>
        <v>-0.12441840427365156</v>
      </c>
      <c r="AU30" s="44">
        <v>23218</v>
      </c>
      <c r="AV30" s="44">
        <f t="shared" si="589"/>
        <v>26363</v>
      </c>
      <c r="AW30" s="206">
        <f>(AU30-AV30)/ABS(AV30)</f>
        <v>-0.11929598300648636</v>
      </c>
      <c r="AX30" s="207"/>
      <c r="AY30" s="44">
        <f t="shared" ref="AY30:AY47" si="597">BV30</f>
        <v>5747</v>
      </c>
      <c r="AZ30" s="44">
        <f t="shared" si="590"/>
        <v>5124</v>
      </c>
      <c r="BA30" s="206">
        <f>(AY30-AZ30)/ABS(AZ30)</f>
        <v>0.12158469945355191</v>
      </c>
      <c r="BB30" s="44">
        <f t="shared" ref="BB30:BB47" si="598">BY30</f>
        <v>6458</v>
      </c>
      <c r="BC30" s="44">
        <f t="shared" si="591"/>
        <v>6140</v>
      </c>
      <c r="BD30" s="206">
        <f>(BB30-BC30)/ABS(BC30)</f>
        <v>5.1791530944625408E-2</v>
      </c>
      <c r="BE30" s="44">
        <f t="shared" ref="BE30:BE47" si="599">CB30</f>
        <v>5892</v>
      </c>
      <c r="BF30" s="44">
        <f t="shared" si="592"/>
        <v>3979</v>
      </c>
      <c r="BG30" s="206">
        <f>(BE30-BF30)/ABS(BF30)</f>
        <v>0.48077406383513444</v>
      </c>
      <c r="BH30" s="44">
        <f t="shared" ref="BH30:BH47" si="600">CE30</f>
        <v>8781</v>
      </c>
      <c r="BI30" s="44">
        <f t="shared" si="593"/>
        <v>7975</v>
      </c>
      <c r="BJ30" s="206">
        <f>(BH30-BI30)/ABS(BI30)</f>
        <v>0.10106583072100314</v>
      </c>
      <c r="BK30" s="44">
        <f t="shared" ref="BK30:BK47" si="601">CH30</f>
        <v>12205</v>
      </c>
      <c r="BL30" s="44">
        <f t="shared" si="594"/>
        <v>11264</v>
      </c>
      <c r="BM30" s="206">
        <f>(BK30-BL30)/ABS(BL30)</f>
        <v>8.3540482954545456E-2</v>
      </c>
      <c r="BN30" s="44">
        <f t="shared" ref="BN30:BN47" si="602">CK30</f>
        <v>18097</v>
      </c>
      <c r="BO30" s="44">
        <f t="shared" si="595"/>
        <v>15243</v>
      </c>
      <c r="BP30" s="206">
        <f>(BN30-BO30)/ABS(BO30)</f>
        <v>0.18723348422226596</v>
      </c>
      <c r="BQ30" s="44">
        <f t="shared" ref="BQ30:BQ47" si="603">CN30</f>
        <v>26878</v>
      </c>
      <c r="BR30" s="44">
        <f t="shared" si="596"/>
        <v>23218</v>
      </c>
      <c r="BS30" s="206">
        <f>(BQ30-BR30)/ABS(BR30)</f>
        <v>0.15763631665087433</v>
      </c>
      <c r="BT30" s="207"/>
      <c r="BU30" s="48">
        <f t="shared" ref="BU30:BU47" si="604">CR30</f>
        <v>5435</v>
      </c>
      <c r="BV30" s="44">
        <v>5747</v>
      </c>
      <c r="BW30" s="206">
        <f>(BU30-BV30)/ABS(BV30)</f>
        <v>-5.4289194362275972E-2</v>
      </c>
      <c r="BX30" s="48">
        <f t="shared" ref="BX30:BX47" si="605">CU30</f>
        <v>5346</v>
      </c>
      <c r="BY30" s="44">
        <v>6458</v>
      </c>
      <c r="BZ30" s="206">
        <f>(BX30-BY30)/ABS(BY30)</f>
        <v>-0.17218953236296067</v>
      </c>
      <c r="CA30" s="48">
        <f t="shared" ref="CA30:CA47" si="606">CX30</f>
        <v>6638</v>
      </c>
      <c r="CB30" s="44">
        <v>5892</v>
      </c>
      <c r="CC30" s="206">
        <f>(CA30-CB30)/ABS(CB30)</f>
        <v>0.12661235573659199</v>
      </c>
      <c r="CD30" s="48">
        <f t="shared" ref="CD30:CD47" si="607">DA30</f>
        <v>7871</v>
      </c>
      <c r="CE30" s="44">
        <v>8781</v>
      </c>
      <c r="CF30" s="206">
        <f>(CD30-CE30)/ABS(CE30)</f>
        <v>-0.10363284363967658</v>
      </c>
      <c r="CG30" s="48">
        <f t="shared" ref="CG30:CG47" si="608">DD30</f>
        <v>10781</v>
      </c>
      <c r="CH30" s="44">
        <v>12205</v>
      </c>
      <c r="CI30" s="206">
        <f>(CG30-CH30)/ABS(CH30)</f>
        <v>-0.11667349446947972</v>
      </c>
      <c r="CJ30" s="48">
        <f t="shared" ref="CJ30:CJ47" si="609">DG30</f>
        <v>17419</v>
      </c>
      <c r="CK30" s="44">
        <v>18097</v>
      </c>
      <c r="CL30" s="206">
        <f>(CJ30-CK30)/ABS(CK30)</f>
        <v>-3.7464773166823229E-2</v>
      </c>
      <c r="CM30" s="48">
        <f t="shared" ref="CM30:CM47" si="610">DJ30</f>
        <v>25290</v>
      </c>
      <c r="CN30" s="44">
        <v>26878</v>
      </c>
      <c r="CO30" s="206">
        <f>(CM30-CN30)/ABS(CN30)</f>
        <v>-5.908177691792544E-2</v>
      </c>
      <c r="CP30" s="207"/>
      <c r="CQ30" s="48">
        <v>6285</v>
      </c>
      <c r="CR30" s="44">
        <v>5435</v>
      </c>
      <c r="CS30" s="206">
        <f>(CQ30-CR30)/ABS(CR30)</f>
        <v>0.15639374425023</v>
      </c>
      <c r="CT30" s="48">
        <v>6058</v>
      </c>
      <c r="CU30" s="44">
        <v>5346</v>
      </c>
      <c r="CV30" s="206">
        <f>(CT30-CU30)/ABS(CU30)</f>
        <v>0.1331836887392443</v>
      </c>
      <c r="CW30" s="48">
        <v>6303</v>
      </c>
      <c r="CX30" s="44">
        <v>6638</v>
      </c>
      <c r="CY30" s="206">
        <f>(CW30-CX30)/ABS(CX30)</f>
        <v>-5.0467008134980416E-2</v>
      </c>
      <c r="CZ30" s="48">
        <v>9679</v>
      </c>
      <c r="DA30" s="44">
        <v>7871</v>
      </c>
      <c r="DB30" s="206">
        <f>(CZ30-DA30)/ABS(DA30)</f>
        <v>0.22970397662304662</v>
      </c>
      <c r="DC30" s="48">
        <v>12343</v>
      </c>
      <c r="DD30" s="44">
        <v>10781</v>
      </c>
      <c r="DE30" s="206">
        <f>(DC30-DD30)/ABS(DD30)</f>
        <v>0.14488451906131156</v>
      </c>
      <c r="DF30" s="48">
        <v>18646</v>
      </c>
      <c r="DG30" s="44">
        <v>17419</v>
      </c>
      <c r="DH30" s="206">
        <f>(DF30-DG30)/ABS(DG30)</f>
        <v>7.0440323784373385E-2</v>
      </c>
      <c r="DI30" s="48">
        <v>28325</v>
      </c>
      <c r="DJ30" s="44">
        <v>25290</v>
      </c>
      <c r="DK30" s="206">
        <f>(DI30-DJ30)/ABS(DJ30)</f>
        <v>0.12000790826413603</v>
      </c>
      <c r="DL30" s="207"/>
      <c r="DM30" s="48">
        <v>5524</v>
      </c>
      <c r="DN30" s="44">
        <v>6285</v>
      </c>
      <c r="DO30" s="206">
        <f>(DM30-DN30)/ABS(DN30)</f>
        <v>-0.12108194112967383</v>
      </c>
      <c r="DP30" s="48">
        <v>6600</v>
      </c>
      <c r="DQ30" s="44">
        <v>6058</v>
      </c>
      <c r="DR30" s="206">
        <f>(DP30-DQ30)/ABS(DQ30)</f>
        <v>8.9468471442720368E-2</v>
      </c>
      <c r="DS30" s="48">
        <v>6258</v>
      </c>
      <c r="DT30" s="44">
        <v>6303</v>
      </c>
      <c r="DU30" s="206">
        <f>(DS30-DT30)/ABS(DT30)</f>
        <v>-7.139457401237506E-3</v>
      </c>
      <c r="DV30" s="48">
        <v>10153</v>
      </c>
      <c r="DW30" s="44">
        <v>9679</v>
      </c>
      <c r="DX30" s="206">
        <f>(DV30-DW30)/ABS(DW30)</f>
        <v>4.8972001239797502E-2</v>
      </c>
      <c r="DY30" s="48">
        <v>12124</v>
      </c>
      <c r="DZ30" s="44">
        <v>12343</v>
      </c>
      <c r="EA30" s="206">
        <f>(DY30-DZ30)/ABS(DZ30)</f>
        <v>-1.7742850198493074E-2</v>
      </c>
      <c r="EB30" s="48">
        <v>18382</v>
      </c>
      <c r="EC30" s="44">
        <v>18646</v>
      </c>
      <c r="ED30" s="206">
        <f>(EB30-EC30)/ABS(EC30)</f>
        <v>-1.415853266116057E-2</v>
      </c>
      <c r="EE30" s="48">
        <v>28535</v>
      </c>
      <c r="EF30" s="44">
        <v>28325</v>
      </c>
      <c r="EG30" s="206">
        <f>(EE30-EF30)/ABS(EF30)</f>
        <v>7.4139452780229483E-3</v>
      </c>
      <c r="EH30" s="207"/>
      <c r="EI30" s="48">
        <v>6797</v>
      </c>
      <c r="EJ30" s="44">
        <v>5524</v>
      </c>
      <c r="EK30" s="206">
        <f>(EI30-EJ30)/ABS(EJ30)</f>
        <v>0.23044895003620564</v>
      </c>
      <c r="EL30" s="48">
        <v>6931</v>
      </c>
      <c r="EM30" s="44">
        <v>6600</v>
      </c>
      <c r="EN30" s="206">
        <f>(EL30-EM30)/ABS(EM30)</f>
        <v>5.0151515151515148E-2</v>
      </c>
      <c r="EO30" s="48">
        <v>8856</v>
      </c>
      <c r="EP30" s="44">
        <v>6258</v>
      </c>
      <c r="EQ30" s="206">
        <f>(EO30-EP30)/ABS(EP30)</f>
        <v>0.41514860977948226</v>
      </c>
      <c r="ER30" s="48">
        <v>14014</v>
      </c>
      <c r="ES30" s="44">
        <v>10153</v>
      </c>
      <c r="ET30" s="206">
        <f>(ER30-ES30)/ABS(ES30)</f>
        <v>0.38028169014084506</v>
      </c>
      <c r="EU30" s="48">
        <v>13728</v>
      </c>
      <c r="EV30" s="44">
        <v>12124</v>
      </c>
      <c r="EW30" s="206">
        <f>(EU30-EV30)/ABS(EV30)</f>
        <v>0.13229957109864732</v>
      </c>
      <c r="EX30" s="48">
        <v>22584</v>
      </c>
      <c r="EY30" s="44">
        <v>18382</v>
      </c>
      <c r="EZ30" s="206">
        <f>(EX30-EY30)/ABS(EY30)</f>
        <v>0.22859318898922859</v>
      </c>
      <c r="FA30" s="48">
        <v>36598</v>
      </c>
      <c r="FB30" s="44">
        <v>28535</v>
      </c>
      <c r="FC30" s="206">
        <f>(FA30-FB30)/ABS(FB30)</f>
        <v>0.28256527072016824</v>
      </c>
      <c r="FD30" s="207"/>
      <c r="FE30" s="48">
        <v>9655</v>
      </c>
      <c r="FF30" s="44">
        <v>6797</v>
      </c>
      <c r="FG30" s="206">
        <f>(FE30-FF30)/ABS(FF30)</f>
        <v>0.42047962336324851</v>
      </c>
      <c r="FH30" s="48">
        <v>8692</v>
      </c>
      <c r="FI30" s="44">
        <v>6931</v>
      </c>
      <c r="FJ30" s="206">
        <f>(FH30-FI30)/ABS(FI30)</f>
        <v>0.25407589092483046</v>
      </c>
      <c r="FK30" s="48">
        <v>8865</v>
      </c>
      <c r="FL30" s="44">
        <v>8856</v>
      </c>
      <c r="FM30" s="206">
        <f>(FK30-FL30)/ABS(FL30)</f>
        <v>1.0162601626016261E-3</v>
      </c>
      <c r="FN30" s="48">
        <v>14802</v>
      </c>
      <c r="FO30" s="44">
        <v>14014</v>
      </c>
      <c r="FP30" s="206">
        <f>(FN30-FO30)/ABS(FO30)</f>
        <v>5.6229484800913374E-2</v>
      </c>
      <c r="FQ30" s="48">
        <v>18347</v>
      </c>
      <c r="FR30" s="44">
        <v>13728</v>
      </c>
      <c r="FS30" s="206">
        <f>(FQ30-FR30)/ABS(FR30)</f>
        <v>0.33646561771561773</v>
      </c>
      <c r="FT30" s="48">
        <v>27212</v>
      </c>
      <c r="FU30" s="44">
        <v>22584</v>
      </c>
      <c r="FV30" s="206">
        <f>(FT30-FU30)/ABS(FU30)</f>
        <v>0.20492383988664542</v>
      </c>
      <c r="FW30" s="48">
        <v>42014</v>
      </c>
      <c r="FX30" s="44">
        <v>36598</v>
      </c>
      <c r="FY30" s="206">
        <f>(FW30-FX30)/ABS(FX30)</f>
        <v>0.14798622875566972</v>
      </c>
      <c r="GA30" s="48">
        <v>8512</v>
      </c>
      <c r="GB30" s="44">
        <v>9655</v>
      </c>
      <c r="GC30" s="206">
        <f>(GA30-GB30)/ABS(GB30)</f>
        <v>-0.11838425686172967</v>
      </c>
      <c r="GD30" s="48">
        <v>9398</v>
      </c>
      <c r="GE30" s="44">
        <v>8692</v>
      </c>
      <c r="GF30" s="206">
        <f>(GD30-GE30)/ABS(GE30)</f>
        <v>8.1224114127933733E-2</v>
      </c>
      <c r="GG30" s="48">
        <v>10236</v>
      </c>
      <c r="GH30" s="44">
        <v>8865</v>
      </c>
      <c r="GI30" s="206">
        <f>(GG30-GH30)/ABS(GH30)</f>
        <v>0.15465313028764804</v>
      </c>
      <c r="GJ30" s="48">
        <v>17109</v>
      </c>
      <c r="GK30" s="44">
        <v>14802</v>
      </c>
      <c r="GL30" s="206">
        <f>(GJ30-GK30)/ABS(GK30)</f>
        <v>0.15585731657884069</v>
      </c>
      <c r="GM30" s="48">
        <v>17910</v>
      </c>
      <c r="GN30" s="44">
        <v>18347</v>
      </c>
      <c r="GO30" s="206">
        <f>(GM30-GN30)/ABS(GN30)</f>
        <v>-2.3818607946803291E-2</v>
      </c>
      <c r="GP30" s="48">
        <v>28146</v>
      </c>
      <c r="GQ30" s="44">
        <v>27212</v>
      </c>
      <c r="GR30" s="206">
        <f>(GP30-GQ30)/ABS(GQ30)</f>
        <v>3.4323092753197122E-2</v>
      </c>
      <c r="GS30" s="48">
        <v>45255</v>
      </c>
      <c r="GT30" s="44">
        <v>42014</v>
      </c>
      <c r="GU30" s="206">
        <f>(GS30-GT30)/ABS(GT30)</f>
        <v>7.7140953015661443E-2</v>
      </c>
      <c r="GW30" s="48">
        <v>9144</v>
      </c>
      <c r="GX30" s="44">
        <v>8512</v>
      </c>
      <c r="GY30" s="206">
        <f>(GW30-GX30)/ABS(GX30)</f>
        <v>7.4248120300751883E-2</v>
      </c>
      <c r="GZ30" s="48">
        <v>12299</v>
      </c>
      <c r="HA30" s="44">
        <v>9398</v>
      </c>
      <c r="HB30" s="206">
        <f>(GZ30-HA30)/ABS(HA30)</f>
        <v>0.308682698446478</v>
      </c>
      <c r="HC30" s="48">
        <v>5602</v>
      </c>
      <c r="HD30" s="44">
        <v>10236</v>
      </c>
      <c r="HE30" s="206">
        <f>(HC30-HD30)/ABS(HD30)</f>
        <v>-0.45271590465025402</v>
      </c>
      <c r="HF30" s="48">
        <v>13083</v>
      </c>
      <c r="HG30" s="44">
        <v>17109</v>
      </c>
      <c r="HH30" s="206">
        <f>(HF30-HG30)/ABS(HG30)</f>
        <v>-0.23531474662458354</v>
      </c>
      <c r="HI30" s="48">
        <v>21443</v>
      </c>
      <c r="HJ30" s="44">
        <v>17910</v>
      </c>
      <c r="HK30" s="206">
        <f>(HI30-HJ30)/ABS(HJ30)</f>
        <v>0.19726409826912339</v>
      </c>
      <c r="HL30" s="48">
        <v>27045</v>
      </c>
      <c r="HM30" s="44">
        <v>28146</v>
      </c>
      <c r="HN30" s="206">
        <f>(HL30-HM30)/ABS(HM30)</f>
        <v>-3.9117458963973568E-2</v>
      </c>
      <c r="HO30" s="48">
        <v>40128</v>
      </c>
      <c r="HP30" s="44">
        <v>45255</v>
      </c>
      <c r="HQ30" s="206">
        <f>(HO30-HP30)/ABS(HP30)</f>
        <v>-0.11329134902220749</v>
      </c>
      <c r="HS30" s="48">
        <v>8731</v>
      </c>
      <c r="HT30" s="44">
        <v>9144</v>
      </c>
      <c r="HU30" s="206">
        <f>(HS30-HT30)/ABS(HT30)</f>
        <v>-4.5166229221347332E-2</v>
      </c>
      <c r="HV30" s="48">
        <v>8198</v>
      </c>
      <c r="HW30" s="44">
        <v>12299</v>
      </c>
      <c r="HX30" s="206">
        <f>(HV30-HW30)/ABS(HW30)</f>
        <v>-0.333441743231157</v>
      </c>
      <c r="HY30" s="48">
        <v>-16929</v>
      </c>
      <c r="HZ30" s="44">
        <v>10236</v>
      </c>
      <c r="IA30" s="206">
        <f>(HY30-HZ30)/ABS(HZ30)</f>
        <v>-2.6538686987104336</v>
      </c>
      <c r="IB30" s="48">
        <v>13083</v>
      </c>
      <c r="IC30" s="44">
        <v>17109</v>
      </c>
      <c r="ID30" s="206">
        <f>(IB30-IC30)/ABS(IC30)</f>
        <v>-0.23531474662458354</v>
      </c>
      <c r="IE30" s="48">
        <v>16929</v>
      </c>
      <c r="IF30" s="44">
        <v>21443</v>
      </c>
      <c r="IG30" s="206">
        <f>(IE30-IF30)/ABS(IF30)</f>
        <v>-0.21051158886349858</v>
      </c>
      <c r="IH30" s="48">
        <v>27045</v>
      </c>
      <c r="II30" s="44">
        <v>28146</v>
      </c>
      <c r="IJ30" s="206">
        <f>(IH30-II30)/ABS(II30)</f>
        <v>-3.9117458963973568E-2</v>
      </c>
      <c r="IK30" s="48">
        <v>40128</v>
      </c>
      <c r="IL30" s="44">
        <v>45255</v>
      </c>
      <c r="IM30" s="206">
        <f>(IK30-IL30)/ABS(IL30)</f>
        <v>-0.11329134902220749</v>
      </c>
    </row>
    <row r="31" spans="1:247">
      <c r="A31" s="49" t="s">
        <v>4</v>
      </c>
      <c r="B31" s="49"/>
      <c r="C31" s="339" t="s">
        <v>4</v>
      </c>
      <c r="D31" s="330" t="s">
        <v>5</v>
      </c>
      <c r="E31" s="330" t="s">
        <v>678</v>
      </c>
      <c r="F31" s="361"/>
      <c r="G31" s="337">
        <v>637771</v>
      </c>
      <c r="H31" s="337">
        <v>533221</v>
      </c>
      <c r="I31" s="338">
        <f>(G31-H31)/ABS(H31)</f>
        <v>0.19607254778037625</v>
      </c>
      <c r="J31" s="337">
        <v>532582</v>
      </c>
      <c r="K31" s="337">
        <v>446496</v>
      </c>
      <c r="L31" s="338">
        <f>(J31-K31)/ABS(K31)</f>
        <v>0.19280351895649681</v>
      </c>
      <c r="M31" s="337">
        <v>569699</v>
      </c>
      <c r="N31" s="337">
        <v>566218</v>
      </c>
      <c r="O31" s="338">
        <f>(M31-N31)/ABS(N31)</f>
        <v>6.1478087944925805E-3</v>
      </c>
      <c r="P31" s="337">
        <v>662375</v>
      </c>
      <c r="Q31" s="337">
        <v>616856</v>
      </c>
      <c r="R31" s="338">
        <f>(P31-Q31)/ABS(Q31)</f>
        <v>7.3791938475106025E-2</v>
      </c>
      <c r="S31" s="337">
        <v>1170353</v>
      </c>
      <c r="T31" s="337">
        <v>979713</v>
      </c>
      <c r="U31" s="338">
        <f>(S31-T31)/ABS(T31)</f>
        <v>0.19458759861306321</v>
      </c>
      <c r="V31" s="337">
        <v>1740052</v>
      </c>
      <c r="W31" s="337">
        <v>1545932</v>
      </c>
      <c r="X31" s="338">
        <f>(V31-W31)/ABS(W31)</f>
        <v>0.12556826561582268</v>
      </c>
      <c r="Y31" s="337">
        <v>2402427</v>
      </c>
      <c r="Z31" s="337">
        <v>2163010</v>
      </c>
      <c r="AA31" s="338">
        <f>(Y31-Z31)/ABS(Z31)</f>
        <v>0.11068695937605466</v>
      </c>
      <c r="AB31" s="361"/>
      <c r="AC31" s="337">
        <v>673501</v>
      </c>
      <c r="AD31" s="337">
        <f t="shared" si="1"/>
        <v>637771</v>
      </c>
      <c r="AE31" s="338">
        <f>(AC31-AD31)/ABS(AD31)</f>
        <v>5.6023243452587211E-2</v>
      </c>
      <c r="AF31" s="337">
        <v>610101</v>
      </c>
      <c r="AG31" s="337">
        <f t="shared" si="584"/>
        <v>532582</v>
      </c>
      <c r="AH31" s="338">
        <f>(AF31-AG31)/ABS(AG31)</f>
        <v>0.14555317303250956</v>
      </c>
      <c r="AI31" s="337">
        <v>615898</v>
      </c>
      <c r="AJ31" s="337">
        <f t="shared" si="585"/>
        <v>569699</v>
      </c>
      <c r="AK31" s="338">
        <f>(AI31-AJ31)/ABS(AJ31)</f>
        <v>8.1093700357557238E-2</v>
      </c>
      <c r="AL31" s="337">
        <v>713479</v>
      </c>
      <c r="AM31" s="337">
        <f t="shared" si="586"/>
        <v>662375</v>
      </c>
      <c r="AN31" s="338">
        <f>(AL31-AM31)/ABS(AM31)</f>
        <v>7.7152670315153798E-2</v>
      </c>
      <c r="AO31" s="337">
        <v>1283602</v>
      </c>
      <c r="AP31" s="337">
        <f t="shared" si="587"/>
        <v>1170353</v>
      </c>
      <c r="AQ31" s="338">
        <f>(AO31-AP31)/ABS(AP31)</f>
        <v>9.6764822237393328E-2</v>
      </c>
      <c r="AR31" s="337">
        <v>1899500</v>
      </c>
      <c r="AS31" s="337">
        <f t="shared" si="588"/>
        <v>1740052</v>
      </c>
      <c r="AT31" s="338">
        <f>(AR31-AS31)/ABS(AS31)</f>
        <v>9.1634043120550415E-2</v>
      </c>
      <c r="AU31" s="337">
        <v>2612979</v>
      </c>
      <c r="AV31" s="337">
        <f t="shared" si="589"/>
        <v>2402427</v>
      </c>
      <c r="AW31" s="338">
        <f>(AU31-AV31)/ABS(AV31)</f>
        <v>8.7641372661895658E-2</v>
      </c>
      <c r="AX31" s="361"/>
      <c r="AY31" s="337">
        <f t="shared" si="597"/>
        <v>715052</v>
      </c>
      <c r="AZ31" s="337">
        <f t="shared" si="590"/>
        <v>673501</v>
      </c>
      <c r="BA31" s="338">
        <f>(AY31-AZ31)/ABS(AZ31)</f>
        <v>6.1694043512927225E-2</v>
      </c>
      <c r="BB31" s="337">
        <f t="shared" si="598"/>
        <v>587279</v>
      </c>
      <c r="BC31" s="337">
        <f t="shared" si="591"/>
        <v>610101</v>
      </c>
      <c r="BD31" s="338">
        <f>(BB31-BC31)/ABS(BC31)</f>
        <v>-3.7406921149121211E-2</v>
      </c>
      <c r="BE31" s="337">
        <f t="shared" si="599"/>
        <v>578717</v>
      </c>
      <c r="BF31" s="337">
        <f t="shared" si="592"/>
        <v>615898</v>
      </c>
      <c r="BG31" s="338">
        <f>(BE31-BF31)/ABS(BF31)</f>
        <v>-6.0368762360001167E-2</v>
      </c>
      <c r="BH31" s="337">
        <f t="shared" si="600"/>
        <v>690260</v>
      </c>
      <c r="BI31" s="337">
        <f t="shared" si="593"/>
        <v>713479</v>
      </c>
      <c r="BJ31" s="338">
        <f>(BH31-BI31)/ABS(BI31)</f>
        <v>-3.2543354464532243E-2</v>
      </c>
      <c r="BK31" s="337">
        <f t="shared" si="601"/>
        <v>1302331</v>
      </c>
      <c r="BL31" s="337">
        <f t="shared" si="594"/>
        <v>1283602</v>
      </c>
      <c r="BM31" s="338">
        <f>(BK31-BL31)/ABS(BL31)</f>
        <v>1.4590971344700304E-2</v>
      </c>
      <c r="BN31" s="337">
        <f t="shared" si="602"/>
        <v>1881048</v>
      </c>
      <c r="BO31" s="337">
        <f t="shared" si="595"/>
        <v>1899500</v>
      </c>
      <c r="BP31" s="338">
        <f>(BN31-BO31)/ABS(BO31)</f>
        <v>-9.7141352987628327E-3</v>
      </c>
      <c r="BQ31" s="337">
        <f t="shared" si="603"/>
        <v>2571308</v>
      </c>
      <c r="BR31" s="337">
        <f t="shared" si="596"/>
        <v>2612979</v>
      </c>
      <c r="BS31" s="338">
        <f>(BQ31-BR31)/ABS(BR31)</f>
        <v>-1.5947698010584852E-2</v>
      </c>
      <c r="BT31" s="361"/>
      <c r="BU31" s="336">
        <f t="shared" si="604"/>
        <v>673756</v>
      </c>
      <c r="BV31" s="337">
        <v>715052</v>
      </c>
      <c r="BW31" s="338">
        <f>(BU31-BV31)/ABS(BV31)</f>
        <v>-5.7752443178957613E-2</v>
      </c>
      <c r="BX31" s="336">
        <f t="shared" si="605"/>
        <v>594648</v>
      </c>
      <c r="BY31" s="337">
        <v>587279</v>
      </c>
      <c r="BZ31" s="338">
        <f>(BX31-BY31)/ABS(BY31)</f>
        <v>1.2547698793929292E-2</v>
      </c>
      <c r="CA31" s="336">
        <f t="shared" si="606"/>
        <v>604872</v>
      </c>
      <c r="CB31" s="337">
        <v>578717</v>
      </c>
      <c r="CC31" s="338">
        <f>(CA31-CB31)/ABS(CB31)</f>
        <v>4.519480160423834E-2</v>
      </c>
      <c r="CD31" s="336">
        <f t="shared" si="607"/>
        <v>706899</v>
      </c>
      <c r="CE31" s="337">
        <v>690260</v>
      </c>
      <c r="CF31" s="338">
        <f>(CD31-CE31)/ABS(CE31)</f>
        <v>2.4105409555819548E-2</v>
      </c>
      <c r="CG31" s="336">
        <f t="shared" si="608"/>
        <v>1268404</v>
      </c>
      <c r="CH31" s="337">
        <v>1302331</v>
      </c>
      <c r="CI31" s="338">
        <f>(CG31-CH31)/ABS(CH31)</f>
        <v>-2.6050980895025919E-2</v>
      </c>
      <c r="CJ31" s="336">
        <f t="shared" si="609"/>
        <v>1873276</v>
      </c>
      <c r="CK31" s="337">
        <v>1881048</v>
      </c>
      <c r="CL31" s="338">
        <f>(CJ31-CK31)/ABS(CK31)</f>
        <v>-4.1317393282893364E-3</v>
      </c>
      <c r="CM31" s="336">
        <f t="shared" si="610"/>
        <v>2580175</v>
      </c>
      <c r="CN31" s="337">
        <v>2571308</v>
      </c>
      <c r="CO31" s="338">
        <f>(CM31-CN31)/ABS(CN31)</f>
        <v>3.4484394712729865E-3</v>
      </c>
      <c r="CP31" s="361"/>
      <c r="CQ31" s="336">
        <v>710285</v>
      </c>
      <c r="CR31" s="337">
        <v>673756</v>
      </c>
      <c r="CS31" s="338">
        <f>(CQ31-CR31)/ABS(CR31)</f>
        <v>5.4216956880532421E-2</v>
      </c>
      <c r="CT31" s="336">
        <v>647726</v>
      </c>
      <c r="CU31" s="337">
        <v>594648</v>
      </c>
      <c r="CV31" s="338">
        <f>(CT31-CU31)/ABS(CU31)</f>
        <v>8.9259528326001258E-2</v>
      </c>
      <c r="CW31" s="336">
        <v>628479</v>
      </c>
      <c r="CX31" s="337">
        <v>604872</v>
      </c>
      <c r="CY31" s="338">
        <f>(CW31-CX31)/ABS(CX31)</f>
        <v>3.9028091893822163E-2</v>
      </c>
      <c r="CZ31" s="336">
        <v>696171</v>
      </c>
      <c r="DA31" s="337">
        <v>706899</v>
      </c>
      <c r="DB31" s="338">
        <f>(CZ31-DA31)/ABS(DA31)</f>
        <v>-1.5176142560676984E-2</v>
      </c>
      <c r="DC31" s="336">
        <v>1358011</v>
      </c>
      <c r="DD31" s="337">
        <v>1268404</v>
      </c>
      <c r="DE31" s="338">
        <f>(DC31-DD31)/ABS(DD31)</f>
        <v>7.0645472578137566E-2</v>
      </c>
      <c r="DF31" s="336">
        <v>1986490</v>
      </c>
      <c r="DG31" s="337">
        <v>1873276</v>
      </c>
      <c r="DH31" s="338">
        <f>(DF31-DG31)/ABS(DG31)</f>
        <v>6.0436369226958546E-2</v>
      </c>
      <c r="DI31" s="336">
        <v>2682661</v>
      </c>
      <c r="DJ31" s="337">
        <v>2580175</v>
      </c>
      <c r="DK31" s="338">
        <f>(DI31-DJ31)/ABS(DJ31)</f>
        <v>3.9720561589814643E-2</v>
      </c>
      <c r="DL31" s="361"/>
      <c r="DM31" s="336">
        <v>630786</v>
      </c>
      <c r="DN31" s="337">
        <v>710285</v>
      </c>
      <c r="DO31" s="338">
        <f>(DM31-DN31)/ABS(DN31)</f>
        <v>-0.11192549469579112</v>
      </c>
      <c r="DP31" s="336">
        <v>632580</v>
      </c>
      <c r="DQ31" s="337">
        <v>647726</v>
      </c>
      <c r="DR31" s="338">
        <f>(DP31-DQ31)/ABS(DQ31)</f>
        <v>-2.3383344191834202E-2</v>
      </c>
      <c r="DS31" s="336">
        <v>653974</v>
      </c>
      <c r="DT31" s="337">
        <v>628479</v>
      </c>
      <c r="DU31" s="338">
        <f>(DS31-DT31)/ABS(DT31)</f>
        <v>4.0566192346920105E-2</v>
      </c>
      <c r="DV31" s="336">
        <v>755053</v>
      </c>
      <c r="DW31" s="337">
        <v>696171</v>
      </c>
      <c r="DX31" s="338">
        <f>(DV31-DW31)/ABS(DW31)</f>
        <v>8.4579794332139663E-2</v>
      </c>
      <c r="DY31" s="336">
        <v>1263366</v>
      </c>
      <c r="DZ31" s="337">
        <v>1358011</v>
      </c>
      <c r="EA31" s="338">
        <f>(DY31-DZ31)/ABS(DZ31)</f>
        <v>-6.9693839004249594E-2</v>
      </c>
      <c r="EB31" s="336">
        <v>1917340</v>
      </c>
      <c r="EC31" s="337">
        <v>1986490</v>
      </c>
      <c r="ED31" s="338">
        <f>(EB31-EC31)/ABS(EC31)</f>
        <v>-3.4810142512673108E-2</v>
      </c>
      <c r="EE31" s="336">
        <v>2672393</v>
      </c>
      <c r="EF31" s="337">
        <v>2682661</v>
      </c>
      <c r="EG31" s="338">
        <f>(EE31-EF31)/ABS(EF31)</f>
        <v>-3.8275428762709861E-3</v>
      </c>
      <c r="EH31" s="361"/>
      <c r="EI31" s="336">
        <v>768017</v>
      </c>
      <c r="EJ31" s="337">
        <v>630786</v>
      </c>
      <c r="EK31" s="338">
        <f>(EI31-EJ31)/ABS(EJ31)</f>
        <v>0.2175555576693205</v>
      </c>
      <c r="EL31" s="336">
        <v>778809</v>
      </c>
      <c r="EM31" s="337">
        <v>632580</v>
      </c>
      <c r="EN31" s="338">
        <f>(EL31-EM31)/ABS(EM31)</f>
        <v>0.23116285687185811</v>
      </c>
      <c r="EO31" s="336">
        <v>881370</v>
      </c>
      <c r="EP31" s="337">
        <v>653974</v>
      </c>
      <c r="EQ31" s="338">
        <f>(EO31-EP31)/ABS(EP31)</f>
        <v>0.34771412930789297</v>
      </c>
      <c r="ER31" s="336">
        <v>1162327</v>
      </c>
      <c r="ES31" s="337">
        <v>755053</v>
      </c>
      <c r="ET31" s="338">
        <f>(ER31-ES31)/ABS(ES31)</f>
        <v>0.53939789657149895</v>
      </c>
      <c r="EU31" s="336">
        <v>1546826</v>
      </c>
      <c r="EV31" s="337">
        <v>1263366</v>
      </c>
      <c r="EW31" s="338">
        <f>(EU31-EV31)/ABS(EV31)</f>
        <v>0.2243688685622377</v>
      </c>
      <c r="EX31" s="336">
        <v>2428196</v>
      </c>
      <c r="EY31" s="337">
        <v>1917340</v>
      </c>
      <c r="EZ31" s="338">
        <f>(EX31-EY31)/ABS(EY31)</f>
        <v>0.26643996369970896</v>
      </c>
      <c r="FA31" s="336">
        <v>3590523</v>
      </c>
      <c r="FB31" s="337">
        <v>2672393</v>
      </c>
      <c r="FC31" s="338">
        <f>(FA31-FB31)/ABS(FB31)</f>
        <v>0.34356099570684401</v>
      </c>
      <c r="FD31" s="361"/>
      <c r="FE31" s="336">
        <v>1171124</v>
      </c>
      <c r="FF31" s="337">
        <v>768017</v>
      </c>
      <c r="FG31" s="338">
        <f>(FE31-FF31)/ABS(FF31)</f>
        <v>0.52486728809388339</v>
      </c>
      <c r="FH31" s="336">
        <v>1045276</v>
      </c>
      <c r="FI31" s="337">
        <v>778809</v>
      </c>
      <c r="FJ31" s="338">
        <f>(FH31-FI31)/ABS(FI31)</f>
        <v>0.34214679080493421</v>
      </c>
      <c r="FK31" s="336">
        <v>945858</v>
      </c>
      <c r="FL31" s="337">
        <v>881370</v>
      </c>
      <c r="FM31" s="338">
        <f>(FK31-FL31)/ABS(FL31)</f>
        <v>7.3167909050682461E-2</v>
      </c>
      <c r="FN31" s="336">
        <v>1073084</v>
      </c>
      <c r="FO31" s="337">
        <v>1162327</v>
      </c>
      <c r="FP31" s="338">
        <f>(FN31-FO31)/ABS(FO31)</f>
        <v>-7.6779598168157492E-2</v>
      </c>
      <c r="FQ31" s="336">
        <v>2216400</v>
      </c>
      <c r="FR31" s="337">
        <v>1546826</v>
      </c>
      <c r="FS31" s="338">
        <f>(FQ31-FR31)/ABS(FR31)</f>
        <v>0.43286963110265797</v>
      </c>
      <c r="FT31" s="336">
        <v>3162258</v>
      </c>
      <c r="FU31" s="337">
        <v>2428196</v>
      </c>
      <c r="FV31" s="338">
        <f>(FT31-FU31)/ABS(FU31)</f>
        <v>0.30230755672112136</v>
      </c>
      <c r="FW31" s="336">
        <v>4235342</v>
      </c>
      <c r="FX31" s="337">
        <v>3590523</v>
      </c>
      <c r="FY31" s="338">
        <f>(FW31-FX31)/ABS(FX31)</f>
        <v>0.17958915734560119</v>
      </c>
      <c r="GA31" s="336">
        <v>1045555</v>
      </c>
      <c r="GB31" s="337">
        <v>1171124</v>
      </c>
      <c r="GC31" s="338">
        <f>(GA31-GB31)/ABS(GB31)</f>
        <v>-0.10722092622130534</v>
      </c>
      <c r="GD31" s="336">
        <v>968705</v>
      </c>
      <c r="GE31" s="337">
        <v>1045276</v>
      </c>
      <c r="GF31" s="338">
        <f>(GD31-GE31)/ABS(GE31)</f>
        <v>-7.3254336653668511E-2</v>
      </c>
      <c r="GG31" s="336">
        <v>945464</v>
      </c>
      <c r="GH31" s="337">
        <v>945858</v>
      </c>
      <c r="GI31" s="338">
        <f>(GG31-GH31)/ABS(GH31)</f>
        <v>-4.1655301324300262E-4</v>
      </c>
      <c r="GJ31" s="336">
        <v>1119935</v>
      </c>
      <c r="GK31" s="337">
        <v>1073084</v>
      </c>
      <c r="GL31" s="338">
        <f>(GJ31-GK31)/ABS(GK31)</f>
        <v>4.3660142169671713E-2</v>
      </c>
      <c r="GM31" s="336">
        <v>2014260</v>
      </c>
      <c r="GN31" s="337">
        <v>2216400</v>
      </c>
      <c r="GO31" s="338">
        <f>(GM31-GN31)/ABS(GN31)</f>
        <v>-9.120194910665945E-2</v>
      </c>
      <c r="GP31" s="336">
        <v>2959724</v>
      </c>
      <c r="GQ31" s="337">
        <v>3162258</v>
      </c>
      <c r="GR31" s="338">
        <f>(GP31-GQ31)/ABS(GQ31)</f>
        <v>-6.4047272550184081E-2</v>
      </c>
      <c r="GS31" s="336">
        <v>4079659</v>
      </c>
      <c r="GT31" s="337">
        <v>4235342</v>
      </c>
      <c r="GU31" s="338">
        <f>(GS31-GT31)/ABS(GT31)</f>
        <v>-3.67580705407025E-2</v>
      </c>
      <c r="GW31" s="336">
        <v>1063513</v>
      </c>
      <c r="GX31" s="337">
        <v>1045555</v>
      </c>
      <c r="GY31" s="338">
        <f>(GW31-GX31)/ABS(GX31)</f>
        <v>1.7175567043340619E-2</v>
      </c>
      <c r="GZ31" s="336">
        <v>1006671</v>
      </c>
      <c r="HA31" s="337">
        <v>968705</v>
      </c>
      <c r="HB31" s="338">
        <f>(GZ31-HA31)/ABS(HA31)</f>
        <v>3.9192530233662468E-2</v>
      </c>
      <c r="HC31" s="336">
        <v>970175</v>
      </c>
      <c r="HD31" s="337">
        <v>945464</v>
      </c>
      <c r="HE31" s="338">
        <f>(HC31-HD31)/ABS(HD31)</f>
        <v>2.6136373251652099E-2</v>
      </c>
      <c r="HF31" s="336">
        <v>1117916</v>
      </c>
      <c r="HG31" s="337">
        <v>1119935</v>
      </c>
      <c r="HH31" s="338">
        <f>(HF31-HG31)/ABS(HG31)</f>
        <v>-1.8027831972391255E-3</v>
      </c>
      <c r="HI31" s="336">
        <v>2070184</v>
      </c>
      <c r="HJ31" s="337">
        <v>2014260</v>
      </c>
      <c r="HK31" s="338">
        <f>(HI31-HJ31)/ABS(HJ31)</f>
        <v>2.7764042377845959E-2</v>
      </c>
      <c r="HL31" s="336">
        <v>3040359</v>
      </c>
      <c r="HM31" s="337">
        <v>2959724</v>
      </c>
      <c r="HN31" s="338">
        <f>(HL31-HM31)/ABS(HM31)</f>
        <v>2.7244094381773436E-2</v>
      </c>
      <c r="HO31" s="336">
        <v>4158275</v>
      </c>
      <c r="HP31" s="337">
        <v>4079659</v>
      </c>
      <c r="HQ31" s="338">
        <f>(HO31-HP31)/ABS(HP31)</f>
        <v>1.9270238027246884E-2</v>
      </c>
      <c r="HS31" s="336">
        <v>1084668</v>
      </c>
      <c r="HT31" s="337">
        <v>1063513</v>
      </c>
      <c r="HU31" s="338">
        <f>(HS31-HT31)/ABS(HT31)</f>
        <v>1.989162332759449E-2</v>
      </c>
      <c r="HV31" s="336">
        <v>928751</v>
      </c>
      <c r="HW31" s="337">
        <v>1006671</v>
      </c>
      <c r="HX31" s="338">
        <f>(HV31-HW31)/ABS(HW31)</f>
        <v>-7.7403640315455602E-2</v>
      </c>
      <c r="HY31" s="336">
        <v>-2013419</v>
      </c>
      <c r="HZ31" s="337">
        <v>945464</v>
      </c>
      <c r="IA31" s="338">
        <f>(HY31-HZ31)/ABS(HZ31)</f>
        <v>-3.1295564928966093</v>
      </c>
      <c r="IB31" s="336">
        <v>1117916</v>
      </c>
      <c r="IC31" s="337">
        <v>1119935</v>
      </c>
      <c r="ID31" s="338">
        <f>(IB31-IC31)/ABS(IC31)</f>
        <v>-1.8027831972391255E-3</v>
      </c>
      <c r="IE31" s="336">
        <v>2013419</v>
      </c>
      <c r="IF31" s="337">
        <v>2070184</v>
      </c>
      <c r="IG31" s="338">
        <f>(IE31-IF31)/ABS(IF31)</f>
        <v>-2.7420267956857942E-2</v>
      </c>
      <c r="IH31" s="336">
        <v>3040359</v>
      </c>
      <c r="II31" s="337">
        <v>2959724</v>
      </c>
      <c r="IJ31" s="338">
        <f>(IH31-II31)/ABS(II31)</f>
        <v>2.7244094381773436E-2</v>
      </c>
      <c r="IK31" s="336">
        <v>4158275</v>
      </c>
      <c r="IL31" s="337">
        <v>4079659</v>
      </c>
      <c r="IM31" s="338">
        <f>(IK31-IL31)/ABS(IL31)</f>
        <v>1.9270238027246884E-2</v>
      </c>
    </row>
    <row r="32" spans="1:247" outlineLevel="1">
      <c r="A32" s="227" t="s">
        <v>6</v>
      </c>
      <c r="B32" s="227"/>
      <c r="C32" s="228" t="s">
        <v>6</v>
      </c>
      <c r="D32" s="43" t="s">
        <v>126</v>
      </c>
      <c r="E32" s="43" t="s">
        <v>679</v>
      </c>
      <c r="F32" s="210"/>
      <c r="G32" s="44">
        <v>-421639</v>
      </c>
      <c r="H32" s="44">
        <v>-348138</v>
      </c>
      <c r="I32" s="209">
        <f t="shared" ref="I32" si="611">IF(AND(G32&lt;0,H32&lt;0),((G32-H32)/H32),((G32-H32)/ABS(H32)))</f>
        <v>0.21112604771671004</v>
      </c>
      <c r="J32" s="44">
        <v>-346198</v>
      </c>
      <c r="K32" s="44">
        <v>-292715</v>
      </c>
      <c r="L32" s="209">
        <f t="shared" ref="L32" si="612">IF(AND(J32&lt;0,K32&lt;0),((J32-K32)/K32),((J32-K32)/ABS(K32)))</f>
        <v>0.18271356097227678</v>
      </c>
      <c r="M32" s="44">
        <v>-370299</v>
      </c>
      <c r="N32" s="44">
        <f>+N34-N31</f>
        <v>-374626</v>
      </c>
      <c r="O32" s="209">
        <f t="shared" ref="O32" si="613">IF(AND(M32&lt;0,N32&lt;0),((M32-N32)/N32),((M32-N32)/ABS(N32)))</f>
        <v>-1.1550186052222751E-2</v>
      </c>
      <c r="P32" s="44">
        <v>-431733</v>
      </c>
      <c r="Q32" s="44">
        <v>-400227</v>
      </c>
      <c r="R32" s="209">
        <f t="shared" ref="R32" si="614">IF(AND(P32&lt;0,Q32&lt;0),((P32-Q32)/Q32),((P32-Q32)/ABS(Q32)))</f>
        <v>7.8720326214873057E-2</v>
      </c>
      <c r="S32" s="44">
        <v>-767837</v>
      </c>
      <c r="T32" s="44">
        <f>+T34-T31</f>
        <v>-640853</v>
      </c>
      <c r="U32" s="209">
        <f t="shared" ref="U32" si="615">IF(AND(S32&lt;0,T32&lt;0),((S32-T32)/T32),((S32-T32)/ABS(T32)))</f>
        <v>0.19814840532852307</v>
      </c>
      <c r="V32" s="44">
        <v>-1138136</v>
      </c>
      <c r="W32" s="44">
        <f>+W34-W31</f>
        <v>-1015479</v>
      </c>
      <c r="X32" s="209">
        <f t="shared" ref="X32" si="616">IF(AND(V32&lt;0,W32&lt;0),((V32-W32)/W32),((V32-W32)/ABS(W32)))</f>
        <v>0.12078733287443659</v>
      </c>
      <c r="Y32" s="44">
        <v>-1569869</v>
      </c>
      <c r="Z32" s="44">
        <v>-1415706</v>
      </c>
      <c r="AA32" s="209">
        <f t="shared" ref="AA32" si="617">IF(AND(Y32&lt;0,Z32&lt;0),((Y32-Z32)/Z32),((Y32-Z32)/ABS(Z32)))</f>
        <v>0.10889478465161552</v>
      </c>
      <c r="AB32" s="210"/>
      <c r="AC32" s="44">
        <v>-440687</v>
      </c>
      <c r="AD32" s="44">
        <f t="shared" si="1"/>
        <v>-421639</v>
      </c>
      <c r="AE32" s="209">
        <f t="shared" ref="AE32" si="618">IF(AND(AC32&lt;0,AD32&lt;0),((AC32-AD32)/AD32),((AC32-AD32)/ABS(AD32)))</f>
        <v>4.5176086652325802E-2</v>
      </c>
      <c r="AF32" s="44">
        <v>-408136</v>
      </c>
      <c r="AG32" s="44">
        <f t="shared" si="584"/>
        <v>-346198</v>
      </c>
      <c r="AH32" s="209">
        <f t="shared" ref="AH32" si="619">IF(AND(AF32&lt;0,AG32&lt;0),((AF32-AG32)/AG32),((AF32-AG32)/ABS(AG32)))</f>
        <v>0.17890917914026078</v>
      </c>
      <c r="AI32" s="44">
        <v>-411349</v>
      </c>
      <c r="AJ32" s="44">
        <f t="shared" si="585"/>
        <v>-370299</v>
      </c>
      <c r="AK32" s="209">
        <f t="shared" ref="AK32" si="620">IF(AND(AI32&lt;0,AJ32&lt;0),((AI32-AJ32)/AJ32),((AI32-AJ32)/ABS(AJ32)))</f>
        <v>0.11085636202096144</v>
      </c>
      <c r="AL32" s="44">
        <v>-465731</v>
      </c>
      <c r="AM32" s="44">
        <f t="shared" si="586"/>
        <v>-431733</v>
      </c>
      <c r="AN32" s="209">
        <f t="shared" ref="AN32" si="621">IF(AND(AL32&lt;0,AM32&lt;0),((AL32-AM32)/AM32),((AL32-AM32)/ABS(AM32)))</f>
        <v>7.8747744555083807E-2</v>
      </c>
      <c r="AO32" s="44">
        <v>-848823</v>
      </c>
      <c r="AP32" s="44">
        <f t="shared" si="587"/>
        <v>-767837</v>
      </c>
      <c r="AQ32" s="209">
        <f t="shared" ref="AQ32" si="622">IF(AND(AO32&lt;0,AP32&lt;0),((AO32-AP32)/AP32),((AO32-AP32)/ABS(AP32)))</f>
        <v>0.10547290635903193</v>
      </c>
      <c r="AR32" s="44">
        <v>-1260172</v>
      </c>
      <c r="AS32" s="44">
        <f t="shared" si="588"/>
        <v>-1138136</v>
      </c>
      <c r="AT32" s="209">
        <f t="shared" ref="AT32" si="623">IF(AND(AR32&lt;0,AS32&lt;0),((AR32-AS32)/AS32),((AR32-AS32)/ABS(AS32)))</f>
        <v>0.10722444417890305</v>
      </c>
      <c r="AU32" s="44">
        <v>-1725903</v>
      </c>
      <c r="AV32" s="44">
        <f t="shared" si="589"/>
        <v>-1569869</v>
      </c>
      <c r="AW32" s="209">
        <f t="shared" ref="AW32" si="624">IF(AND(AU32&lt;0,AV32&lt;0),((AU32-AV32)/AV32),((AU32-AV32)/ABS(AV32)))</f>
        <v>9.9393006677627238E-2</v>
      </c>
      <c r="AX32" s="210"/>
      <c r="AY32" s="44">
        <f t="shared" si="597"/>
        <v>-465474</v>
      </c>
      <c r="AZ32" s="44">
        <f t="shared" si="590"/>
        <v>-440687</v>
      </c>
      <c r="BA32" s="209">
        <f t="shared" ref="BA32" si="625">IF(AND(AY32&lt;0,AZ32&lt;0),((AY32-AZ32)/AZ32),((AY32-AZ32)/ABS(AZ32)))</f>
        <v>5.6246270028387495E-2</v>
      </c>
      <c r="BB32" s="44">
        <f t="shared" si="598"/>
        <v>-388544</v>
      </c>
      <c r="BC32" s="44">
        <f t="shared" si="591"/>
        <v>-408136</v>
      </c>
      <c r="BD32" s="209">
        <f t="shared" ref="BD32" si="626">IF(AND(BB32&lt;0,BC32&lt;0),((BB32-BC32)/BC32),((BB32-BC32)/ABS(BC32)))</f>
        <v>-4.8003606640923617E-2</v>
      </c>
      <c r="BE32" s="44">
        <f t="shared" si="599"/>
        <v>-386532</v>
      </c>
      <c r="BF32" s="44">
        <f t="shared" si="592"/>
        <v>-411349</v>
      </c>
      <c r="BG32" s="209">
        <f t="shared" ref="BG32" si="627">IF(AND(BE32&lt;0,BF32&lt;0),((BE32-BF32)/BF32),((BE32-BF32)/ABS(BF32)))</f>
        <v>-6.0330765359828273E-2</v>
      </c>
      <c r="BH32" s="44">
        <f t="shared" si="600"/>
        <v>-459109</v>
      </c>
      <c r="BI32" s="44">
        <f t="shared" si="593"/>
        <v>-465731</v>
      </c>
      <c r="BJ32" s="209">
        <f t="shared" ref="BJ32" si="628">IF(AND(BH32&lt;0,BI32&lt;0),((BH32-BI32)/BI32),((BH32-BI32)/ABS(BI32)))</f>
        <v>-1.4218508108758059E-2</v>
      </c>
      <c r="BK32" s="44">
        <f t="shared" si="601"/>
        <v>-854018</v>
      </c>
      <c r="BL32" s="44">
        <f t="shared" si="594"/>
        <v>-848823</v>
      </c>
      <c r="BM32" s="209">
        <f t="shared" ref="BM32" si="629">IF(AND(BK32&lt;0,BL32&lt;0),((BK32-BL32)/BL32),((BK32-BL32)/ABS(BL32)))</f>
        <v>6.1202394374327744E-3</v>
      </c>
      <c r="BN32" s="44">
        <f t="shared" si="602"/>
        <v>-1240550</v>
      </c>
      <c r="BO32" s="44">
        <f t="shared" si="595"/>
        <v>-1260172</v>
      </c>
      <c r="BP32" s="209">
        <f t="shared" ref="BP32" si="630">IF(AND(BN32&lt;0,BO32&lt;0),((BN32-BO32)/BO32),((BN32-BO32)/ABS(BO32)))</f>
        <v>-1.5570890322908301E-2</v>
      </c>
      <c r="BQ32" s="44">
        <f t="shared" si="603"/>
        <v>-1699659</v>
      </c>
      <c r="BR32" s="44">
        <f t="shared" si="596"/>
        <v>-1725903</v>
      </c>
      <c r="BS32" s="209">
        <f t="shared" ref="BS32" si="631">IF(AND(BQ32&lt;0,BR32&lt;0),((BQ32-BR32)/BR32),((BQ32-BR32)/ABS(BR32)))</f>
        <v>-1.5205953057616796E-2</v>
      </c>
      <c r="BT32" s="210"/>
      <c r="BU32" s="48">
        <f t="shared" si="604"/>
        <v>-439320</v>
      </c>
      <c r="BV32" s="44">
        <v>-465474</v>
      </c>
      <c r="BW32" s="209">
        <f t="shared" ref="BW32" si="632">IF(AND(BU32&lt;0,BV32&lt;0),((BU32-BV32)/BV32),((BU32-BV32)/ABS(BV32)))</f>
        <v>-5.6187885896956648E-2</v>
      </c>
      <c r="BX32" s="48">
        <f t="shared" si="605"/>
        <v>-390574</v>
      </c>
      <c r="BY32" s="44">
        <v>-388544</v>
      </c>
      <c r="BZ32" s="209">
        <f t="shared" ref="BZ32" si="633">IF(AND(BX32&lt;0,BY32&lt;0),((BX32-BY32)/BY32),((BX32-BY32)/ABS(BY32)))</f>
        <v>5.2246335035414267E-3</v>
      </c>
      <c r="CA32" s="48">
        <f t="shared" si="606"/>
        <v>-403502</v>
      </c>
      <c r="CB32" s="44">
        <v>-386532</v>
      </c>
      <c r="CC32" s="209">
        <f t="shared" ref="CC32" si="634">IF(AND(CA32&lt;0,CB32&lt;0),((CA32-CB32)/CB32),((CA32-CB32)/ABS(CB32)))</f>
        <v>4.3903221466786706E-2</v>
      </c>
      <c r="CD32" s="48">
        <f t="shared" si="607"/>
        <v>-471509</v>
      </c>
      <c r="CE32" s="44">
        <v>-459109</v>
      </c>
      <c r="CF32" s="209">
        <f t="shared" ref="CF32" si="635">IF(AND(CD32&lt;0,CE32&lt;0),((CD32-CE32)/CE32),((CD32-CE32)/ABS(CE32)))</f>
        <v>2.7008836681485224E-2</v>
      </c>
      <c r="CG32" s="48">
        <f t="shared" si="608"/>
        <v>-829894</v>
      </c>
      <c r="CH32" s="44">
        <v>-854018</v>
      </c>
      <c r="CI32" s="209">
        <f t="shared" ref="CI32" si="636">IF(AND(CG32&lt;0,CH32&lt;0),((CG32-CH32)/CH32),((CG32-CH32)/ABS(CH32)))</f>
        <v>-2.8247648176033761E-2</v>
      </c>
      <c r="CJ32" s="48">
        <f t="shared" si="609"/>
        <v>-1233396</v>
      </c>
      <c r="CK32" s="44">
        <v>-1240550</v>
      </c>
      <c r="CL32" s="209">
        <f t="shared" ref="CL32" si="637">IF(AND(CJ32&lt;0,CK32&lt;0),((CJ32-CK32)/CK32),((CJ32-CK32)/ABS(CK32)))</f>
        <v>-5.766796985208174E-3</v>
      </c>
      <c r="CM32" s="48">
        <f t="shared" si="610"/>
        <v>-1704905</v>
      </c>
      <c r="CN32" s="44">
        <v>-1699659</v>
      </c>
      <c r="CO32" s="209">
        <f t="shared" ref="CO32" si="638">IF(AND(CM32&lt;0,CN32&lt;0),((CM32-CN32)/CN32),((CM32-CN32)/ABS(CN32)))</f>
        <v>3.0865014688240405E-3</v>
      </c>
      <c r="CP32" s="210"/>
      <c r="CQ32" s="48">
        <v>-470994</v>
      </c>
      <c r="CR32" s="44">
        <v>-439320</v>
      </c>
      <c r="CS32" s="209">
        <f t="shared" ref="CS32" si="639">IF(AND(CQ32&lt;0,CR32&lt;0),((CQ32-CR32)/CR32),((CQ32-CR32)/ABS(CR32)))</f>
        <v>7.2097787489756898E-2</v>
      </c>
      <c r="CT32" s="48">
        <v>-428594</v>
      </c>
      <c r="CU32" s="44">
        <v>-390574</v>
      </c>
      <c r="CV32" s="209">
        <f t="shared" ref="CV32" si="640">IF(AND(CT32&lt;0,CU32&lt;0),((CT32-CU32)/CU32),((CT32-CU32)/ABS(CU32)))</f>
        <v>9.7343909220787866E-2</v>
      </c>
      <c r="CW32" s="48">
        <v>-418347</v>
      </c>
      <c r="CX32" s="44">
        <v>-403502</v>
      </c>
      <c r="CY32" s="209">
        <f t="shared" ref="CY32" si="641">IF(AND(CW32&lt;0,CX32&lt;0),((CW32-CX32)/CX32),((CW32-CX32)/ABS(CX32)))</f>
        <v>3.679040004758341E-2</v>
      </c>
      <c r="CZ32" s="48">
        <v>-445818</v>
      </c>
      <c r="DA32" s="44">
        <v>-471509</v>
      </c>
      <c r="DB32" s="209">
        <f t="shared" ref="DB32" si="642">IF(AND(CZ32&lt;0,DA32&lt;0),((CZ32-DA32)/DA32),((CZ32-DA32)/ABS(DA32)))</f>
        <v>-5.4486764833757147E-2</v>
      </c>
      <c r="DC32" s="48">
        <v>-899588</v>
      </c>
      <c r="DD32" s="44">
        <v>-829894</v>
      </c>
      <c r="DE32" s="209">
        <f t="shared" ref="DE32" si="643">IF(AND(DC32&lt;0,DD32&lt;0),((DC32-DD32)/DD32),((DC32-DD32)/ABS(DD32)))</f>
        <v>8.3979399778766922E-2</v>
      </c>
      <c r="DF32" s="48">
        <v>-1317935</v>
      </c>
      <c r="DG32" s="44">
        <v>-1233396</v>
      </c>
      <c r="DH32" s="209">
        <f t="shared" ref="DH32" si="644">IF(AND(DF32&lt;0,DG32&lt;0),((DF32-DG32)/DG32),((DF32-DG32)/ABS(DG32)))</f>
        <v>6.8541652478198406E-2</v>
      </c>
      <c r="DI32" s="48">
        <v>-1763753</v>
      </c>
      <c r="DJ32" s="44">
        <v>-1704905</v>
      </c>
      <c r="DK32" s="209">
        <f t="shared" ref="DK32" si="645">IF(AND(DI32&lt;0,DJ32&lt;0),((DI32-DJ32)/DJ32),((DI32-DJ32)/ABS(DJ32)))</f>
        <v>3.4516879239605724E-2</v>
      </c>
      <c r="DL32" s="210"/>
      <c r="DM32" s="48">
        <v>-411165</v>
      </c>
      <c r="DN32" s="44">
        <v>-470994</v>
      </c>
      <c r="DO32" s="206">
        <f t="shared" ref="DO32:DO33" si="646">IF(AND(DM32&lt;0,DN32&lt;0),((DM32-DN32)/DN32),((DM32-DN32)/ABS(DN32)))</f>
        <v>-0.12702709588657179</v>
      </c>
      <c r="DP32" s="48">
        <v>-416604</v>
      </c>
      <c r="DQ32" s="44">
        <v>-428594</v>
      </c>
      <c r="DR32" s="206">
        <f t="shared" ref="DR32:DR33" si="647">IF(AND(DP32&lt;0,DQ32&lt;0),((DP32-DQ32)/DQ32),((DP32-DQ32)/ABS(DQ32)))</f>
        <v>-2.797519330648586E-2</v>
      </c>
      <c r="DS32" s="48">
        <v>-426823</v>
      </c>
      <c r="DT32" s="44">
        <v>-418347</v>
      </c>
      <c r="DU32" s="206">
        <f t="shared" ref="DU32:DU33" si="648">IF(AND(DS32&lt;0,DT32&lt;0),((DS32-DT32)/DT32),((DS32-DT32)/ABS(DT32)))</f>
        <v>2.0260692678565881E-2</v>
      </c>
      <c r="DV32" s="48">
        <v>-491531</v>
      </c>
      <c r="DW32" s="44">
        <v>-445818</v>
      </c>
      <c r="DX32" s="206">
        <f t="shared" ref="DX32:DX33" si="649">IF(AND(DV32&lt;0,DW32&lt;0),((DV32-DW32)/DW32),((DV32-DW32)/ABS(DW32)))</f>
        <v>0.1025373582941918</v>
      </c>
      <c r="DY32" s="48">
        <v>-827769</v>
      </c>
      <c r="DZ32" s="44">
        <v>-899588</v>
      </c>
      <c r="EA32" s="206">
        <f t="shared" ref="EA32:EA33" si="650">IF(AND(DY32&lt;0,DZ32&lt;0),((DY32-DZ32)/DZ32),((DY32-DZ32)/ABS(DZ32)))</f>
        <v>-7.9835435777266928E-2</v>
      </c>
      <c r="EB32" s="48">
        <v>-1254592</v>
      </c>
      <c r="EC32" s="44">
        <v>-1317935</v>
      </c>
      <c r="ED32" s="206">
        <f t="shared" ref="ED32:ED33" si="651">IF(AND(EB32&lt;0,EC32&lt;0),((EB32-EC32)/EC32),((EB32-EC32)/ABS(EC32)))</f>
        <v>-4.8062309597969553E-2</v>
      </c>
      <c r="EE32" s="48">
        <v>-1746123</v>
      </c>
      <c r="EF32" s="44">
        <v>-1763753</v>
      </c>
      <c r="EG32" s="206">
        <f t="shared" ref="EG32:EG33" si="652">IF(AND(EE32&lt;0,EF32&lt;0),((EE32-EF32)/EF32),((EE32-EF32)/ABS(EF32)))</f>
        <v>-9.9957306947174585E-3</v>
      </c>
      <c r="EH32" s="210"/>
      <c r="EI32" s="48">
        <v>-500755</v>
      </c>
      <c r="EJ32" s="44">
        <v>-411165</v>
      </c>
      <c r="EK32" s="206">
        <f t="shared" ref="EK32:EK33" si="653">IF(AND(EI32&lt;0,EJ32&lt;0),((EI32-EJ32)/EJ32),((EI32-EJ32)/ABS(EJ32)))</f>
        <v>0.21789305996376152</v>
      </c>
      <c r="EL32" s="48">
        <v>-511561</v>
      </c>
      <c r="EM32" s="44">
        <v>-416604</v>
      </c>
      <c r="EN32" s="206">
        <f t="shared" ref="EN32:EN33" si="654">IF(AND(EL32&lt;0,EM32&lt;0),((EL32-EM32)/EM32),((EL32-EM32)/ABS(EM32)))</f>
        <v>0.22793108083455751</v>
      </c>
      <c r="EO32" s="48">
        <v>-572251</v>
      </c>
      <c r="EP32" s="44">
        <v>-426823</v>
      </c>
      <c r="EQ32" s="206">
        <f t="shared" ref="EQ32:EQ33" si="655">IF(AND(EO32&lt;0,EP32&lt;0),((EO32-EP32)/EP32),((EO32-EP32)/ABS(EP32)))</f>
        <v>0.34072203231784604</v>
      </c>
      <c r="ER32" s="48">
        <v>-750425</v>
      </c>
      <c r="ES32" s="44">
        <v>-491531</v>
      </c>
      <c r="ET32" s="206">
        <f t="shared" ref="ET32:ET33" si="656">IF(AND(ER32&lt;0,ES32&lt;0),((ER32-ES32)/ES32),((ER32-ES32)/ABS(ES32)))</f>
        <v>0.52670940388296972</v>
      </c>
      <c r="EU32" s="48">
        <v>-1012316</v>
      </c>
      <c r="EV32" s="44">
        <v>-827769</v>
      </c>
      <c r="EW32" s="206">
        <f t="shared" ref="EW32:EW33" si="657">IF(AND(EU32&lt;0,EV32&lt;0),((EU32-EV32)/EV32),((EU32-EV32)/ABS(EV32)))</f>
        <v>0.22294504867903969</v>
      </c>
      <c r="EX32" s="48">
        <v>-1584567</v>
      </c>
      <c r="EY32" s="44">
        <v>-1254592</v>
      </c>
      <c r="EZ32" s="206">
        <f t="shared" ref="EZ32:EZ33" si="658">IF(AND(EX32&lt;0,EY32&lt;0),((EX32-EY32)/EY32),((EX32-EY32)/ABS(EY32)))</f>
        <v>0.26301379253175533</v>
      </c>
      <c r="FA32" s="48">
        <v>-2334992</v>
      </c>
      <c r="FB32" s="44">
        <v>-1746123</v>
      </c>
      <c r="FC32" s="206">
        <f t="shared" ref="FC32:FC33" si="659">IF(AND(FA32&lt;0,FB32&lt;0),((FA32-FB32)/FB32),((FA32-FB32)/ABS(FB32)))</f>
        <v>0.33724371078097021</v>
      </c>
      <c r="FD32" s="210"/>
      <c r="FE32" s="48">
        <v>-753041</v>
      </c>
      <c r="FF32" s="44">
        <v>-500755</v>
      </c>
      <c r="FG32" s="206">
        <f t="shared" ref="FG32:FG33" si="660">IF(AND(FE32&lt;0,FF32&lt;0),((FE32-FF32)/FF32),((FE32-FF32)/ABS(FF32)))</f>
        <v>0.50381124502001973</v>
      </c>
      <c r="FH32" s="48">
        <v>-671340</v>
      </c>
      <c r="FI32" s="44">
        <v>-511561</v>
      </c>
      <c r="FJ32" s="206">
        <f t="shared" ref="FJ32:FJ33" si="661">IF(AND(FH32&lt;0,FI32&lt;0),((FH32-FI32)/FI32),((FH32-FI32)/ABS(FI32)))</f>
        <v>0.31233616323371016</v>
      </c>
      <c r="FK32" s="48">
        <v>-606088</v>
      </c>
      <c r="FL32" s="44">
        <v>-572251</v>
      </c>
      <c r="FM32" s="206">
        <f t="shared" ref="FM32:FM33" si="662">IF(AND(FK32&lt;0,FL32&lt;0),((FK32-FL32)/FL32),((FK32-FL32)/ABS(FL32)))</f>
        <v>5.91296476546131E-2</v>
      </c>
      <c r="FN32" s="48">
        <v>-690105</v>
      </c>
      <c r="FO32" s="44">
        <v>-750425</v>
      </c>
      <c r="FP32" s="206">
        <f t="shared" ref="FP32:FP33" si="663">IF(AND(FN32&lt;0,FO32&lt;0),((FN32-FO32)/FO32),((FN32-FO32)/ABS(FO32)))</f>
        <v>-8.0381117366825461E-2</v>
      </c>
      <c r="FQ32" s="48">
        <v>-1424381</v>
      </c>
      <c r="FR32" s="44">
        <v>-1012316</v>
      </c>
      <c r="FS32" s="206">
        <f t="shared" ref="FS32:FS33" si="664">IF(AND(FQ32&lt;0,FR32&lt;0),((FQ32-FR32)/FR32),((FQ32-FR32)/ABS(FR32)))</f>
        <v>0.40705175063912852</v>
      </c>
      <c r="FT32" s="48">
        <v>-2030469</v>
      </c>
      <c r="FU32" s="44">
        <v>-1584567</v>
      </c>
      <c r="FV32" s="206">
        <f t="shared" ref="FV32:FV33" si="665">IF(AND(FT32&lt;0,FU32&lt;0),((FT32-FU32)/FU32),((FT32-FU32)/ABS(FU32)))</f>
        <v>0.28140305837493779</v>
      </c>
      <c r="FW32" s="48">
        <v>-2720574</v>
      </c>
      <c r="FX32" s="44">
        <v>-2334992</v>
      </c>
      <c r="FY32" s="206">
        <f t="shared" ref="FY32:FY33" si="666">IF(AND(FW32&lt;0,FX32&lt;0),((FW32-FX32)/FX32),((FW32-FX32)/ABS(FX32)))</f>
        <v>0.16513204327894915</v>
      </c>
      <c r="GA32" s="48">
        <v>-665068</v>
      </c>
      <c r="GB32" s="44">
        <v>-753041</v>
      </c>
      <c r="GC32" s="206">
        <f t="shared" ref="GC32:GC33" si="667">IF(AND(GA32&lt;0,GB32&lt;0),((GA32-GB32)/GB32),((GA32-GB32)/ABS(GB32)))</f>
        <v>-0.1168236523642139</v>
      </c>
      <c r="GD32" s="48">
        <v>-612483</v>
      </c>
      <c r="GE32" s="44">
        <v>-671340</v>
      </c>
      <c r="GF32" s="206">
        <f t="shared" ref="GF32:GF33" si="668">IF(AND(GD32&lt;0,GE32&lt;0),((GD32-GE32)/GE32),((GD32-GE32)/ABS(GE32)))</f>
        <v>-8.76709268031102E-2</v>
      </c>
      <c r="GG32" s="48">
        <v>-599762</v>
      </c>
      <c r="GH32" s="44">
        <v>-606088</v>
      </c>
      <c r="GI32" s="206">
        <f t="shared" ref="GI32:GI33" si="669">IF(AND(GG32&lt;0,GH32&lt;0),((GG32-GH32)/GH32),((GG32-GH32)/ABS(GH32)))</f>
        <v>-1.0437428228244084E-2</v>
      </c>
      <c r="GJ32" s="48">
        <v>-718872</v>
      </c>
      <c r="GK32" s="44">
        <v>-690105</v>
      </c>
      <c r="GL32" s="206">
        <f t="shared" ref="GL32:GL33" si="670">IF(AND(GJ32&lt;0,GK32&lt;0),((GJ32-GK32)/GK32),((GJ32-GK32)/ABS(GK32)))</f>
        <v>4.1684960984198056E-2</v>
      </c>
      <c r="GM32" s="48">
        <v>-1277551</v>
      </c>
      <c r="GN32" s="44">
        <v>-1424381</v>
      </c>
      <c r="GO32" s="206">
        <f t="shared" ref="GO32:GO33" si="671">IF(AND(GM32&lt;0,GN32&lt;0),((GM32-GN32)/GN32),((GM32-GN32)/ABS(GN32)))</f>
        <v>-0.10308337446231029</v>
      </c>
      <c r="GP32" s="48">
        <v>-1877313</v>
      </c>
      <c r="GQ32" s="44">
        <v>-2030469</v>
      </c>
      <c r="GR32" s="206">
        <f t="shared" ref="GR32:GR33" si="672">IF(AND(GP32&lt;0,GQ32&lt;0),((GP32-GQ32)/GQ32),((GP32-GQ32)/ABS(GQ32)))</f>
        <v>-7.5428878746732902E-2</v>
      </c>
      <c r="GS32" s="48">
        <v>-2596185</v>
      </c>
      <c r="GT32" s="44">
        <v>-2720574</v>
      </c>
      <c r="GU32" s="206">
        <f t="shared" ref="GU32:GU33" si="673">IF(AND(GS32&lt;0,GT32&lt;0),((GS32-GT32)/GT32),((GS32-GT32)/ABS(GT32)))</f>
        <v>-4.572160139735218E-2</v>
      </c>
      <c r="GW32" s="48">
        <v>-655564</v>
      </c>
      <c r="GX32" s="44">
        <v>-665068</v>
      </c>
      <c r="GY32" s="206">
        <f t="shared" ref="GY32:GY33" si="674">IF(AND(GW32&lt;0,GX32&lt;0),((GW32-GX32)/GX32),((GW32-GX32)/ABS(GX32)))</f>
        <v>-1.429026806281463E-2</v>
      </c>
      <c r="GZ32" s="48">
        <v>-637886</v>
      </c>
      <c r="HA32" s="44">
        <v>-612483</v>
      </c>
      <c r="HB32" s="206">
        <f t="shared" ref="HB32:HB33" si="675">IF(AND(GZ32&lt;0,HA32&lt;0),((GZ32-HA32)/HA32),((GZ32-HA32)/ABS(HA32)))</f>
        <v>4.147543686926821E-2</v>
      </c>
      <c r="HC32" s="48">
        <v>-617730</v>
      </c>
      <c r="HD32" s="44">
        <v>-599762</v>
      </c>
      <c r="HE32" s="206">
        <f t="shared" ref="HE32:HE33" si="676">IF(AND(HC32&lt;0,HD32&lt;0),((HC32-HD32)/HD32),((HC32-HD32)/ABS(HD32)))</f>
        <v>2.9958550224922553E-2</v>
      </c>
      <c r="HF32" s="48">
        <v>-722804</v>
      </c>
      <c r="HG32" s="44">
        <v>-718872</v>
      </c>
      <c r="HH32" s="206">
        <f t="shared" ref="HH32:HH33" si="677">IF(AND(HF32&lt;0,HG32&lt;0),((HF32-HG32)/HG32),((HF32-HG32)/ABS(HG32)))</f>
        <v>5.4696802768782202E-3</v>
      </c>
      <c r="HI32" s="48">
        <v>-1293450</v>
      </c>
      <c r="HJ32" s="44">
        <v>-1277551</v>
      </c>
      <c r="HK32" s="206">
        <f t="shared" ref="HK32:HK33" si="678">IF(AND(HI32&lt;0,HJ32&lt;0),((HI32-HJ32)/HJ32),((HI32-HJ32)/ABS(HJ32)))</f>
        <v>1.2444904352155022E-2</v>
      </c>
      <c r="HL32" s="48">
        <v>-1911180</v>
      </c>
      <c r="HM32" s="44">
        <v>-1877313</v>
      </c>
      <c r="HN32" s="206">
        <f t="shared" ref="HN32:HN33" si="679">IF(AND(HL32&lt;0,HM32&lt;0),((HL32-HM32)/HM32),((HL32-HM32)/ABS(HM32)))</f>
        <v>1.8040145676293723E-2</v>
      </c>
      <c r="HO32" s="48">
        <v>-2633984</v>
      </c>
      <c r="HP32" s="44">
        <v>-2596185</v>
      </c>
      <c r="HQ32" s="206">
        <f t="shared" ref="HQ32:HQ33" si="680">IF(AND(HO32&lt;0,HP32&lt;0),((HO32-HP32)/HP32),((HO32-HP32)/ABS(HP32)))</f>
        <v>1.4559440101533596E-2</v>
      </c>
      <c r="HS32" s="48">
        <v>-667111</v>
      </c>
      <c r="HT32" s="44">
        <v>-655564</v>
      </c>
      <c r="HU32" s="206">
        <f t="shared" ref="HU32:HU33" si="681">IF(AND(HS32&lt;0,HT32&lt;0),((HS32-HT32)/HT32),((HS32-HT32)/ABS(HT32)))</f>
        <v>1.7613840906456121E-2</v>
      </c>
      <c r="HV32" s="48">
        <v>-583570</v>
      </c>
      <c r="HW32" s="44">
        <v>-637886</v>
      </c>
      <c r="HX32" s="206">
        <f t="shared" ref="HX32:HX33" si="682">IF(AND(HV32&lt;0,HW32&lt;0),((HV32-HW32)/HW32),((HV32-HW32)/ABS(HW32)))</f>
        <v>-8.5150011130515485E-2</v>
      </c>
      <c r="HY32" s="48">
        <v>1250681</v>
      </c>
      <c r="HZ32" s="44">
        <v>-599762</v>
      </c>
      <c r="IA32" s="206">
        <f t="shared" ref="IA32:IA33" si="683">IF(AND(HY32&lt;0,HZ32&lt;0),((HY32-HZ32)/HZ32),((HY32-HZ32)/ABS(HZ32)))</f>
        <v>3.085295500548551</v>
      </c>
      <c r="IB32" s="48">
        <v>-722804</v>
      </c>
      <c r="IC32" s="44">
        <v>-718872</v>
      </c>
      <c r="ID32" s="206">
        <f t="shared" ref="ID32:ID33" si="684">IF(AND(IB32&lt;0,IC32&lt;0),((IB32-IC32)/IC32),((IB32-IC32)/ABS(IC32)))</f>
        <v>5.4696802768782202E-3</v>
      </c>
      <c r="IE32" s="48">
        <v>-1250681</v>
      </c>
      <c r="IF32" s="44">
        <v>-1293450</v>
      </c>
      <c r="IG32" s="206">
        <f t="shared" ref="IG32:IG33" si="685">IF(AND(IE32&lt;0,IF32&lt;0),((IE32-IF32)/IF32),((IE32-IF32)/ABS(IF32)))</f>
        <v>-3.3065831690440292E-2</v>
      </c>
      <c r="IH32" s="48">
        <v>-1911180</v>
      </c>
      <c r="II32" s="44">
        <v>-1877313</v>
      </c>
      <c r="IJ32" s="206">
        <f t="shared" ref="IJ32:IJ33" si="686">IF(AND(IH32&lt;0,II32&lt;0),((IH32-II32)/II32),((IH32-II32)/ABS(II32)))</f>
        <v>1.8040145676293723E-2</v>
      </c>
      <c r="IK32" s="48">
        <v>-2633984</v>
      </c>
      <c r="IL32" s="44">
        <v>-2596185</v>
      </c>
      <c r="IM32" s="206">
        <f t="shared" ref="IM32:IM33" si="687">IF(AND(IK32&lt;0,IL32&lt;0),((IK32-IL32)/IL32),((IK32-IL32)/ABS(IL32)))</f>
        <v>1.4559440101533596E-2</v>
      </c>
    </row>
    <row r="33" spans="1:247" outlineLevel="1">
      <c r="A33" s="42" t="s">
        <v>93</v>
      </c>
      <c r="B33" s="42"/>
      <c r="C33" s="53" t="s">
        <v>203</v>
      </c>
      <c r="D33" s="43" t="s">
        <v>94</v>
      </c>
      <c r="E33" s="43" t="s">
        <v>680</v>
      </c>
      <c r="F33" s="210"/>
      <c r="G33" s="44">
        <v>0</v>
      </c>
      <c r="H33" s="44">
        <v>0</v>
      </c>
      <c r="I33" s="209">
        <f>IFERROR(IF(AND(G33&lt;0,H33&lt;0),((G33-H33)/H33),((G33-H33)/ABS(H33))),0)</f>
        <v>0</v>
      </c>
      <c r="J33" s="44">
        <v>0</v>
      </c>
      <c r="K33" s="44">
        <v>0</v>
      </c>
      <c r="L33" s="209">
        <f>IFERROR(IF(AND(J33&lt;0,K33&lt;0),((J33-K33)/K33),((J33-K33)/ABS(K33))),0)</f>
        <v>0</v>
      </c>
      <c r="M33" s="44">
        <v>0</v>
      </c>
      <c r="N33" s="44">
        <v>0</v>
      </c>
      <c r="O33" s="209">
        <f>IFERROR(IF(AND(M33&lt;0,N33&lt;0),((M33-N33)/N33),((M33-N33)/ABS(N33))),0)</f>
        <v>0</v>
      </c>
      <c r="P33" s="44">
        <v>0</v>
      </c>
      <c r="Q33" s="44">
        <v>0</v>
      </c>
      <c r="R33" s="209">
        <f>IFERROR(IF(AND(P33&lt;0,Q33&lt;0),((P33-Q33)/Q33),((P33-Q33)/ABS(Q33))),0)</f>
        <v>0</v>
      </c>
      <c r="S33" s="44">
        <v>0</v>
      </c>
      <c r="T33" s="44">
        <v>0</v>
      </c>
      <c r="U33" s="209">
        <f>IFERROR(IF(AND(S33&lt;0,T33&lt;0),((S33-T33)/T33),((S33-T33)/ABS(T33))),0)</f>
        <v>0</v>
      </c>
      <c r="V33" s="44">
        <v>0</v>
      </c>
      <c r="W33" s="44">
        <v>0</v>
      </c>
      <c r="X33" s="209">
        <f>IFERROR(IF(AND(V33&lt;0,W33&lt;0),((V33-W33)/W33),((V33-W33)/ABS(W33))),0)</f>
        <v>0</v>
      </c>
      <c r="Y33" s="44">
        <v>0</v>
      </c>
      <c r="Z33" s="44">
        <v>0</v>
      </c>
      <c r="AA33" s="209">
        <f>IFERROR(IF(AND(Y33&lt;0,Z33&lt;0),((Y33-Z33)/Z33),((Y33-Z33)/ABS(Z33))),0)</f>
        <v>0</v>
      </c>
      <c r="AB33" s="210"/>
      <c r="AC33" s="44">
        <v>0</v>
      </c>
      <c r="AD33" s="44">
        <f t="shared" si="1"/>
        <v>0</v>
      </c>
      <c r="AE33" s="209">
        <f>IFERROR(IF(AND(AC33&lt;0,AD33&lt;0),((AC33-AD33)/AD33),((AC33-AD33)/ABS(AD33))),0)</f>
        <v>0</v>
      </c>
      <c r="AF33" s="44">
        <v>0</v>
      </c>
      <c r="AG33" s="44">
        <f t="shared" si="584"/>
        <v>0</v>
      </c>
      <c r="AH33" s="209">
        <f>IFERROR(IF(AND(AF33&lt;0,AG33&lt;0),((AF33-AG33)/AG33),((AF33-AG33)/ABS(AG33))),0)</f>
        <v>0</v>
      </c>
      <c r="AI33" s="44">
        <v>0</v>
      </c>
      <c r="AJ33" s="44">
        <f t="shared" si="585"/>
        <v>0</v>
      </c>
      <c r="AK33" s="209">
        <f>IFERROR(IF(AND(AI33&lt;0,AJ33&lt;0),((AI33-AJ33)/AJ33),((AI33-AJ33)/ABS(AJ33))),0)</f>
        <v>0</v>
      </c>
      <c r="AL33" s="44">
        <v>0</v>
      </c>
      <c r="AM33" s="44">
        <f t="shared" si="586"/>
        <v>0</v>
      </c>
      <c r="AN33" s="209">
        <f>IFERROR(IF(AND(AL33&lt;0,AM33&lt;0),((AL33-AM33)/AM33),((AL33-AM33)/ABS(AM33))),0)</f>
        <v>0</v>
      </c>
      <c r="AO33" s="44">
        <v>0</v>
      </c>
      <c r="AP33" s="44">
        <f t="shared" si="587"/>
        <v>0</v>
      </c>
      <c r="AQ33" s="209">
        <f>IFERROR(IF(AND(AO33&lt;0,AP33&lt;0),((AO33-AP33)/AP33),((AO33-AP33)/ABS(AP33))),0)</f>
        <v>0</v>
      </c>
      <c r="AR33" s="44">
        <v>0</v>
      </c>
      <c r="AS33" s="44">
        <f t="shared" si="588"/>
        <v>0</v>
      </c>
      <c r="AT33" s="209">
        <f>IFERROR(IF(AND(AR33&lt;0,AS33&lt;0),((AR33-AS33)/AS33),((AR33-AS33)/ABS(AS33))),0)</f>
        <v>0</v>
      </c>
      <c r="AU33" s="44">
        <v>0</v>
      </c>
      <c r="AV33" s="44">
        <f t="shared" si="589"/>
        <v>0</v>
      </c>
      <c r="AW33" s="209">
        <f>IFERROR(IF(AND(AU33&lt;0,AV33&lt;0),((AU33-AV33)/AV33),((AU33-AV33)/ABS(AV33))),0)</f>
        <v>0</v>
      </c>
      <c r="AX33" s="210"/>
      <c r="AY33" s="44">
        <f t="shared" si="597"/>
        <v>-800</v>
      </c>
      <c r="AZ33" s="44">
        <f t="shared" si="590"/>
        <v>0</v>
      </c>
      <c r="BA33" s="209">
        <f>IFERROR(IF(AND(AY33&lt;0,AZ33&lt;0),((AY33-AZ33)/AZ33),((AY33-AZ33)/ABS(AZ33))),0)</f>
        <v>0</v>
      </c>
      <c r="BB33" s="44">
        <f t="shared" si="598"/>
        <v>-758</v>
      </c>
      <c r="BC33" s="44">
        <f t="shared" si="591"/>
        <v>0</v>
      </c>
      <c r="BD33" s="209">
        <f>IFERROR(IF(AND(BB33&lt;0,BC33&lt;0),((BB33-BC33)/BC33),((BB33-BC33)/ABS(BC33))),0)</f>
        <v>0</v>
      </c>
      <c r="BE33" s="44">
        <f t="shared" si="599"/>
        <v>-717</v>
      </c>
      <c r="BF33" s="44">
        <f t="shared" si="592"/>
        <v>0</v>
      </c>
      <c r="BG33" s="209">
        <f>IFERROR(IF(AND(BE33&lt;0,BF33&lt;0),((BE33-BF33)/BF33),((BE33-BF33)/ABS(BF33))),0)</f>
        <v>0</v>
      </c>
      <c r="BH33" s="44">
        <f t="shared" si="600"/>
        <v>-757</v>
      </c>
      <c r="BI33" s="44">
        <f t="shared" si="593"/>
        <v>0</v>
      </c>
      <c r="BJ33" s="209">
        <f>IFERROR(IF(AND(BH33&lt;0,BI33&lt;0),((BH33-BI33)/BI33),((BH33-BI33)/ABS(BI33))),0)</f>
        <v>0</v>
      </c>
      <c r="BK33" s="44">
        <f t="shared" si="601"/>
        <v>-1558</v>
      </c>
      <c r="BL33" s="44">
        <f t="shared" si="594"/>
        <v>0</v>
      </c>
      <c r="BM33" s="209">
        <f>IFERROR(IF(AND(BK33&lt;0,BL33&lt;0),((BK33-BL33)/BL33),((BK33-BL33)/ABS(BL33))),0)</f>
        <v>0</v>
      </c>
      <c r="BN33" s="44">
        <f t="shared" si="602"/>
        <v>-2275</v>
      </c>
      <c r="BO33" s="44">
        <f t="shared" si="595"/>
        <v>0</v>
      </c>
      <c r="BP33" s="209">
        <f>IFERROR(IF(AND(BN33&lt;0,BO33&lt;0),((BN33-BO33)/BO33),((BN33-BO33)/ABS(BO33))),0)</f>
        <v>0</v>
      </c>
      <c r="BQ33" s="44">
        <f t="shared" si="603"/>
        <v>-3032</v>
      </c>
      <c r="BR33" s="44">
        <f t="shared" si="596"/>
        <v>0</v>
      </c>
      <c r="BS33" s="209">
        <f>IFERROR(IF(AND(BQ33&lt;0,BR33&lt;0),((BQ33-BR33)/BR33),((BQ33-BR33)/ABS(BR33))),0)</f>
        <v>0</v>
      </c>
      <c r="BT33" s="210"/>
      <c r="BU33" s="48">
        <f t="shared" si="604"/>
        <v>-1308</v>
      </c>
      <c r="BV33" s="44">
        <v>-800</v>
      </c>
      <c r="BW33" s="209">
        <f>IFERROR(IF(AND(BU33&lt;0,BV33&lt;0),((BU33-BV33)/BV33),((BU33-BV33)/ABS(BV33))),0)</f>
        <v>0.63500000000000001</v>
      </c>
      <c r="BX33" s="48">
        <f t="shared" si="605"/>
        <v>-1324</v>
      </c>
      <c r="BY33" s="44">
        <v>-758</v>
      </c>
      <c r="BZ33" s="209">
        <f>IFERROR(IF(AND(BX33&lt;0,BY33&lt;0),((BX33-BY33)/BY33),((BX33-BY33)/ABS(BY33))),0)</f>
        <v>0.74670184696569919</v>
      </c>
      <c r="CA33" s="48">
        <f t="shared" si="606"/>
        <v>-1414</v>
      </c>
      <c r="CB33" s="44">
        <v>-717</v>
      </c>
      <c r="CC33" s="209">
        <f>IFERROR(IF(AND(CA33&lt;0,CB33&lt;0),((CA33-CB33)/CB33),((CA33-CB33)/ABS(CB33))),0)</f>
        <v>0.97210599721059976</v>
      </c>
      <c r="CD33" s="48">
        <f t="shared" si="607"/>
        <v>-1364</v>
      </c>
      <c r="CE33" s="44">
        <v>-757</v>
      </c>
      <c r="CF33" s="209">
        <f>IFERROR(IF(AND(CD33&lt;0,CE33&lt;0),((CD33-CE33)/CE33),((CD33-CE33)/ABS(CE33))),0)</f>
        <v>0.8018494055482166</v>
      </c>
      <c r="CG33" s="48">
        <f t="shared" si="608"/>
        <v>-2632</v>
      </c>
      <c r="CH33" s="44">
        <v>-1558</v>
      </c>
      <c r="CI33" s="209">
        <f>IFERROR(IF(AND(CG33&lt;0,CH33&lt;0),((CG33-CH33)/CH33),((CG33-CH33)/ABS(CH33))),0)</f>
        <v>0.68934531450577663</v>
      </c>
      <c r="CJ33" s="48">
        <f t="shared" si="609"/>
        <v>-4046</v>
      </c>
      <c r="CK33" s="44">
        <v>-2275</v>
      </c>
      <c r="CL33" s="209">
        <f>IFERROR(IF(AND(CJ33&lt;0,CK33&lt;0),((CJ33-CK33)/CK33),((CJ33-CK33)/ABS(CK33))),0)</f>
        <v>0.77846153846153843</v>
      </c>
      <c r="CM33" s="48">
        <f t="shared" si="610"/>
        <v>-5410</v>
      </c>
      <c r="CN33" s="44">
        <v>-3032</v>
      </c>
      <c r="CO33" s="209">
        <f>IFERROR(IF(AND(CM33&lt;0,CN33&lt;0),((CM33-CN33)/CN33),((CM33-CN33)/ABS(CN33))),0)</f>
        <v>0.78430079155672827</v>
      </c>
      <c r="CP33" s="210"/>
      <c r="CQ33" s="48">
        <v>-1362</v>
      </c>
      <c r="CR33" s="44">
        <v>-1308</v>
      </c>
      <c r="CS33" s="209">
        <f>IFERROR(IF(AND(CQ33&lt;0,CR33&lt;0),((CQ33-CR33)/CR33),((CQ33-CR33)/ABS(CR33))),0)</f>
        <v>4.1284403669724773E-2</v>
      </c>
      <c r="CT33" s="48">
        <v>-1365</v>
      </c>
      <c r="CU33" s="44">
        <v>-1324</v>
      </c>
      <c r="CV33" s="209">
        <f>IFERROR(IF(AND(CT33&lt;0,CU33&lt;0),((CT33-CU33)/CU33),((CT33-CU33)/ABS(CU33))),0)</f>
        <v>3.0966767371601207E-2</v>
      </c>
      <c r="CW33" s="48">
        <v>-1325</v>
      </c>
      <c r="CX33" s="44">
        <v>-1414</v>
      </c>
      <c r="CY33" s="209">
        <f>IFERROR(IF(AND(CW33&lt;0,CX33&lt;0),((CW33-CX33)/CX33),((CW33-CX33)/ABS(CX33))),0)</f>
        <v>-6.2942008486562936E-2</v>
      </c>
      <c r="CZ33" s="48">
        <v>-1293</v>
      </c>
      <c r="DA33" s="44">
        <v>-1364</v>
      </c>
      <c r="DB33" s="209">
        <f>IFERROR(IF(AND(CZ33&lt;0,DA33&lt;0),((CZ33-DA33)/DA33),((CZ33-DA33)/ABS(DA33))),0)</f>
        <v>-5.2052785923753668E-2</v>
      </c>
      <c r="DC33" s="48">
        <v>-2727</v>
      </c>
      <c r="DD33" s="44">
        <v>-2632</v>
      </c>
      <c r="DE33" s="209">
        <f>IFERROR(IF(AND(DC33&lt;0,DD33&lt;0),((DC33-DD33)/DD33),((DC33-DD33)/ABS(DD33))),0)</f>
        <v>3.609422492401216E-2</v>
      </c>
      <c r="DF33" s="48">
        <v>-4052</v>
      </c>
      <c r="DG33" s="44">
        <v>-4046</v>
      </c>
      <c r="DH33" s="209">
        <f>IFERROR(IF(AND(DF33&lt;0,DG33&lt;0),((DF33-DG33)/DG33),((DF33-DG33)/ABS(DG33))),0)</f>
        <v>1.4829461196243204E-3</v>
      </c>
      <c r="DI33" s="48">
        <v>-5345</v>
      </c>
      <c r="DJ33" s="44">
        <v>-5410</v>
      </c>
      <c r="DK33" s="209">
        <f>IFERROR(IF(AND(DI33&lt;0,DJ33&lt;0),((DI33-DJ33)/DJ33),((DI33-DJ33)/ABS(DJ33))),0)</f>
        <v>-1.2014787430683918E-2</v>
      </c>
      <c r="DL33" s="210"/>
      <c r="DM33" s="48">
        <v>-1191</v>
      </c>
      <c r="DN33" s="44">
        <v>-1362</v>
      </c>
      <c r="DO33" s="206">
        <f t="shared" si="646"/>
        <v>-0.12555066079295155</v>
      </c>
      <c r="DP33" s="48">
        <v>-1260</v>
      </c>
      <c r="DQ33" s="44">
        <v>-1365</v>
      </c>
      <c r="DR33" s="206">
        <f t="shared" si="647"/>
        <v>-7.6923076923076927E-2</v>
      </c>
      <c r="DS33" s="48">
        <v>-1342</v>
      </c>
      <c r="DT33" s="44">
        <v>-1325</v>
      </c>
      <c r="DU33" s="206">
        <f t="shared" si="648"/>
        <v>1.2830188679245283E-2</v>
      </c>
      <c r="DV33" s="48">
        <v>-1337</v>
      </c>
      <c r="DW33" s="44">
        <v>-1293</v>
      </c>
      <c r="DX33" s="206">
        <f t="shared" si="649"/>
        <v>3.4029389017788091E-2</v>
      </c>
      <c r="DY33" s="48">
        <v>-2451</v>
      </c>
      <c r="DZ33" s="44">
        <v>-2727</v>
      </c>
      <c r="EA33" s="206">
        <f t="shared" si="650"/>
        <v>-0.10121012101210121</v>
      </c>
      <c r="EB33" s="48">
        <v>-3793</v>
      </c>
      <c r="EC33" s="44">
        <v>-4052</v>
      </c>
      <c r="ED33" s="206">
        <f t="shared" si="651"/>
        <v>-6.391905231984206E-2</v>
      </c>
      <c r="EE33" s="48">
        <v>-5130</v>
      </c>
      <c r="EF33" s="44">
        <v>-5345</v>
      </c>
      <c r="EG33" s="206">
        <f t="shared" si="652"/>
        <v>-4.0224508886810104E-2</v>
      </c>
      <c r="EH33" s="210"/>
      <c r="EI33" s="48">
        <v>-1392</v>
      </c>
      <c r="EJ33" s="44">
        <v>-1191</v>
      </c>
      <c r="EK33" s="206">
        <f t="shared" si="653"/>
        <v>0.16876574307304787</v>
      </c>
      <c r="EL33" s="48">
        <v>-1498</v>
      </c>
      <c r="EM33" s="44">
        <v>-1260</v>
      </c>
      <c r="EN33" s="206">
        <f t="shared" si="654"/>
        <v>0.18888888888888888</v>
      </c>
      <c r="EO33" s="48">
        <v>-1675</v>
      </c>
      <c r="EP33" s="44">
        <v>-1342</v>
      </c>
      <c r="EQ33" s="206">
        <f t="shared" si="655"/>
        <v>0.24813710879284651</v>
      </c>
      <c r="ER33" s="48">
        <v>-1910</v>
      </c>
      <c r="ES33" s="44">
        <v>-1337</v>
      </c>
      <c r="ET33" s="206">
        <f t="shared" si="656"/>
        <v>0.42857142857142855</v>
      </c>
      <c r="EU33" s="48">
        <v>-2890</v>
      </c>
      <c r="EV33" s="44">
        <v>-2451</v>
      </c>
      <c r="EW33" s="206">
        <f t="shared" si="657"/>
        <v>0.17911056711546308</v>
      </c>
      <c r="EX33" s="48">
        <v>-4565</v>
      </c>
      <c r="EY33" s="44">
        <v>-3793</v>
      </c>
      <c r="EZ33" s="206">
        <f t="shared" si="658"/>
        <v>0.20353282362246244</v>
      </c>
      <c r="FA33" s="48">
        <v>-6475</v>
      </c>
      <c r="FB33" s="44">
        <v>-5130</v>
      </c>
      <c r="FC33" s="206">
        <f t="shared" si="659"/>
        <v>0.26218323586744641</v>
      </c>
      <c r="FD33" s="210"/>
      <c r="FE33" s="48">
        <v>-2124</v>
      </c>
      <c r="FF33" s="44">
        <v>-1392</v>
      </c>
      <c r="FG33" s="206">
        <f t="shared" si="660"/>
        <v>0.52586206896551724</v>
      </c>
      <c r="FH33" s="48">
        <v>-2077</v>
      </c>
      <c r="FI33" s="44">
        <v>-1498</v>
      </c>
      <c r="FJ33" s="206">
        <f t="shared" si="661"/>
        <v>0.38651535380507346</v>
      </c>
      <c r="FK33" s="48">
        <v>-1967</v>
      </c>
      <c r="FL33" s="44">
        <v>-1675</v>
      </c>
      <c r="FM33" s="206">
        <f t="shared" si="662"/>
        <v>0.17432835820895523</v>
      </c>
      <c r="FN33" s="48">
        <v>-1946</v>
      </c>
      <c r="FO33" s="44">
        <v>-1910</v>
      </c>
      <c r="FP33" s="206">
        <f t="shared" si="663"/>
        <v>1.8848167539267015E-2</v>
      </c>
      <c r="FQ33" s="48">
        <v>-4201</v>
      </c>
      <c r="FR33" s="44">
        <v>-2890</v>
      </c>
      <c r="FS33" s="206">
        <f t="shared" si="664"/>
        <v>0.4536332179930796</v>
      </c>
      <c r="FT33" s="48">
        <v>-6168</v>
      </c>
      <c r="FU33" s="44">
        <v>-4565</v>
      </c>
      <c r="FV33" s="206">
        <f t="shared" si="665"/>
        <v>0.35115005476451261</v>
      </c>
      <c r="FW33" s="48">
        <v>-8114</v>
      </c>
      <c r="FX33" s="44">
        <v>-6475</v>
      </c>
      <c r="FY33" s="206">
        <f t="shared" si="666"/>
        <v>0.2531274131274131</v>
      </c>
      <c r="GA33" s="48">
        <v>-2095</v>
      </c>
      <c r="GB33" s="44">
        <v>-2124</v>
      </c>
      <c r="GC33" s="206">
        <f t="shared" si="667"/>
        <v>-1.3653483992467044E-2</v>
      </c>
      <c r="GD33" s="48">
        <v>-2118</v>
      </c>
      <c r="GE33" s="44">
        <v>-2077</v>
      </c>
      <c r="GF33" s="206">
        <f t="shared" si="668"/>
        <v>1.9740009629272991E-2</v>
      </c>
      <c r="GG33" s="48">
        <v>-2143</v>
      </c>
      <c r="GH33" s="44">
        <v>-1967</v>
      </c>
      <c r="GI33" s="206">
        <f t="shared" si="669"/>
        <v>8.9476359938993388E-2</v>
      </c>
      <c r="GJ33" s="48">
        <v>-2177</v>
      </c>
      <c r="GK33" s="44">
        <v>-1946</v>
      </c>
      <c r="GL33" s="206">
        <f t="shared" si="670"/>
        <v>0.11870503597122302</v>
      </c>
      <c r="GM33" s="48">
        <v>-4213</v>
      </c>
      <c r="GN33" s="44">
        <v>-4201</v>
      </c>
      <c r="GO33" s="206">
        <f t="shared" si="671"/>
        <v>2.8564627469650082E-3</v>
      </c>
      <c r="GP33" s="48">
        <v>-6356</v>
      </c>
      <c r="GQ33" s="44">
        <v>-6168</v>
      </c>
      <c r="GR33" s="206">
        <f t="shared" si="672"/>
        <v>3.0479896238651102E-2</v>
      </c>
      <c r="GS33" s="48">
        <v>-8533</v>
      </c>
      <c r="GT33" s="44">
        <v>-8114</v>
      </c>
      <c r="GU33" s="206">
        <f t="shared" si="673"/>
        <v>5.1639142223317724E-2</v>
      </c>
      <c r="GW33" s="48">
        <v>-2115</v>
      </c>
      <c r="GX33" s="44">
        <v>-2095</v>
      </c>
      <c r="GY33" s="206">
        <f t="shared" si="674"/>
        <v>9.5465393794749408E-3</v>
      </c>
      <c r="GZ33" s="48">
        <v>-2160</v>
      </c>
      <c r="HA33" s="44">
        <v>-2118</v>
      </c>
      <c r="HB33" s="206">
        <f t="shared" si="675"/>
        <v>1.9830028328611898E-2</v>
      </c>
      <c r="HC33" s="48">
        <v>-2095</v>
      </c>
      <c r="HD33" s="44">
        <v>-2143</v>
      </c>
      <c r="HE33" s="206">
        <f t="shared" si="676"/>
        <v>-2.2398506766215586E-2</v>
      </c>
      <c r="HF33" s="48">
        <v>-1920</v>
      </c>
      <c r="HG33" s="44">
        <v>-2177</v>
      </c>
      <c r="HH33" s="206">
        <f t="shared" si="677"/>
        <v>-0.11805236564079008</v>
      </c>
      <c r="HI33" s="48">
        <v>-4275</v>
      </c>
      <c r="HJ33" s="44">
        <v>-4213</v>
      </c>
      <c r="HK33" s="206">
        <f t="shared" si="678"/>
        <v>1.4716354141941609E-2</v>
      </c>
      <c r="HL33" s="48">
        <v>-6370</v>
      </c>
      <c r="HM33" s="44">
        <v>-6356</v>
      </c>
      <c r="HN33" s="206">
        <f t="shared" si="679"/>
        <v>2.2026431718061676E-3</v>
      </c>
      <c r="HO33" s="48">
        <v>-8290</v>
      </c>
      <c r="HP33" s="44">
        <v>-8533</v>
      </c>
      <c r="HQ33" s="206">
        <f t="shared" si="680"/>
        <v>-2.8477674909176139E-2</v>
      </c>
      <c r="HS33" s="48">
        <v>-1814</v>
      </c>
      <c r="HT33" s="44">
        <v>-2115</v>
      </c>
      <c r="HU33" s="206">
        <f t="shared" si="681"/>
        <v>-0.14231678486997637</v>
      </c>
      <c r="HV33" s="48">
        <v>-1757</v>
      </c>
      <c r="HW33" s="44">
        <v>-2160</v>
      </c>
      <c r="HX33" s="206">
        <f t="shared" si="682"/>
        <v>-0.18657407407407409</v>
      </c>
      <c r="HY33" s="48">
        <v>3571</v>
      </c>
      <c r="HZ33" s="44">
        <v>-2143</v>
      </c>
      <c r="IA33" s="206">
        <f t="shared" si="683"/>
        <v>2.6663555762949138</v>
      </c>
      <c r="IB33" s="48">
        <v>-1920</v>
      </c>
      <c r="IC33" s="44">
        <v>-2177</v>
      </c>
      <c r="ID33" s="206">
        <f t="shared" si="684"/>
        <v>-0.11805236564079008</v>
      </c>
      <c r="IE33" s="48">
        <v>-3571</v>
      </c>
      <c r="IF33" s="44">
        <v>-4275</v>
      </c>
      <c r="IG33" s="206">
        <f t="shared" si="685"/>
        <v>-0.16467836257309942</v>
      </c>
      <c r="IH33" s="48">
        <v>-6370</v>
      </c>
      <c r="II33" s="44">
        <v>-6356</v>
      </c>
      <c r="IJ33" s="206">
        <f t="shared" si="686"/>
        <v>2.2026431718061676E-3</v>
      </c>
      <c r="IK33" s="48">
        <v>-8290</v>
      </c>
      <c r="IL33" s="44">
        <v>-8533</v>
      </c>
      <c r="IM33" s="206">
        <f t="shared" si="687"/>
        <v>-2.8477674909176139E-2</v>
      </c>
    </row>
    <row r="34" spans="1:247">
      <c r="A34" s="49" t="s">
        <v>7</v>
      </c>
      <c r="B34" s="49"/>
      <c r="C34" s="339" t="s">
        <v>7</v>
      </c>
      <c r="D34" s="330" t="s">
        <v>8</v>
      </c>
      <c r="E34" s="330" t="s">
        <v>681</v>
      </c>
      <c r="F34" s="361"/>
      <c r="G34" s="337">
        <v>216132</v>
      </c>
      <c r="H34" s="337">
        <f>+SUM(H31:H33)</f>
        <v>185083</v>
      </c>
      <c r="I34" s="338">
        <f t="shared" ref="I34" si="688">(G34-H34)/ABS(H34)</f>
        <v>0.16775716840552618</v>
      </c>
      <c r="J34" s="337">
        <f>+SUM(J31:J33)</f>
        <v>186384</v>
      </c>
      <c r="K34" s="337">
        <f>+SUM(K31:K33)</f>
        <v>153781</v>
      </c>
      <c r="L34" s="338">
        <f t="shared" ref="L34" si="689">(J34-K34)/ABS(K34)</f>
        <v>0.21200928593259244</v>
      </c>
      <c r="M34" s="337">
        <v>199400</v>
      </c>
      <c r="N34" s="337">
        <v>191592</v>
      </c>
      <c r="O34" s="338">
        <f t="shared" ref="O34" si="690">(M34-N34)/ABS(N34)</f>
        <v>4.0753267359806257E-2</v>
      </c>
      <c r="P34" s="337">
        <v>230642</v>
      </c>
      <c r="Q34" s="337">
        <v>216629</v>
      </c>
      <c r="R34" s="338">
        <f t="shared" ref="R34" si="691">(P34-Q34)/ABS(Q34)</f>
        <v>6.4686630137239243E-2</v>
      </c>
      <c r="S34" s="337">
        <v>402516</v>
      </c>
      <c r="T34" s="337">
        <v>338860</v>
      </c>
      <c r="U34" s="338">
        <f t="shared" ref="U34" si="692">(S34-T34)/ABS(T34)</f>
        <v>0.18785339078085345</v>
      </c>
      <c r="V34" s="337">
        <v>601916</v>
      </c>
      <c r="W34" s="337">
        <v>530453</v>
      </c>
      <c r="X34" s="338">
        <f t="shared" ref="X34" si="693">(V34-W34)/ABS(W34)</f>
        <v>0.13472070098576122</v>
      </c>
      <c r="Y34" s="337">
        <v>832558</v>
      </c>
      <c r="Z34" s="337">
        <v>747304</v>
      </c>
      <c r="AA34" s="338">
        <f t="shared" ref="AA34" si="694">(Y34-Z34)/ABS(Z34)</f>
        <v>0.11408208707567469</v>
      </c>
      <c r="AB34" s="361"/>
      <c r="AC34" s="337">
        <v>232814</v>
      </c>
      <c r="AD34" s="337">
        <f t="shared" si="1"/>
        <v>216132</v>
      </c>
      <c r="AE34" s="338">
        <f t="shared" ref="AE34" si="695">(AC34-AD34)/ABS(AD34)</f>
        <v>7.7184313290026466E-2</v>
      </c>
      <c r="AF34" s="337">
        <v>201965</v>
      </c>
      <c r="AG34" s="337">
        <f t="shared" si="584"/>
        <v>186384</v>
      </c>
      <c r="AH34" s="338">
        <f t="shared" ref="AH34" si="696">(AF34-AG34)/ABS(AG34)</f>
        <v>8.3596231436174784E-2</v>
      </c>
      <c r="AI34" s="337">
        <v>204549</v>
      </c>
      <c r="AJ34" s="337">
        <f t="shared" si="585"/>
        <v>199400</v>
      </c>
      <c r="AK34" s="338">
        <f t="shared" ref="AK34" si="697">(AI34-AJ34)/ABS(AJ34)</f>
        <v>2.582246740220662E-2</v>
      </c>
      <c r="AL34" s="337">
        <v>247748</v>
      </c>
      <c r="AM34" s="337">
        <f t="shared" si="586"/>
        <v>230642</v>
      </c>
      <c r="AN34" s="338">
        <f t="shared" ref="AN34" si="698">(AL34-AM34)/ABS(AM34)</f>
        <v>7.4166890679061057E-2</v>
      </c>
      <c r="AO34" s="337">
        <v>434779</v>
      </c>
      <c r="AP34" s="337">
        <f t="shared" si="587"/>
        <v>402516</v>
      </c>
      <c r="AQ34" s="338">
        <f t="shared" ref="AQ34" si="699">(AO34-AP34)/ABS(AP34)</f>
        <v>8.0153335519581828E-2</v>
      </c>
      <c r="AR34" s="337">
        <v>639328</v>
      </c>
      <c r="AS34" s="337">
        <f t="shared" si="588"/>
        <v>601916</v>
      </c>
      <c r="AT34" s="338">
        <f t="shared" ref="AT34" si="700">(AR34-AS34)/ABS(AS34)</f>
        <v>6.2154852172063874E-2</v>
      </c>
      <c r="AU34" s="337">
        <v>887076</v>
      </c>
      <c r="AV34" s="337">
        <f t="shared" si="589"/>
        <v>832558</v>
      </c>
      <c r="AW34" s="338">
        <f t="shared" ref="AW34" si="701">(AU34-AV34)/ABS(AV34)</f>
        <v>6.5482524941205295E-2</v>
      </c>
      <c r="AX34" s="361"/>
      <c r="AY34" s="337">
        <f t="shared" si="597"/>
        <v>248778</v>
      </c>
      <c r="AZ34" s="337">
        <f t="shared" si="590"/>
        <v>232814</v>
      </c>
      <c r="BA34" s="338">
        <f t="shared" ref="BA34" si="702">(AY34-AZ34)/ABS(AZ34)</f>
        <v>6.8569759550542494E-2</v>
      </c>
      <c r="BB34" s="337">
        <f t="shared" si="598"/>
        <v>197977</v>
      </c>
      <c r="BC34" s="337">
        <f t="shared" si="591"/>
        <v>201965</v>
      </c>
      <c r="BD34" s="338">
        <f t="shared" ref="BD34" si="703">(BB34-BC34)/ABS(BC34)</f>
        <v>-1.974599559329587E-2</v>
      </c>
      <c r="BE34" s="337">
        <f t="shared" si="599"/>
        <v>191468</v>
      </c>
      <c r="BF34" s="337">
        <f t="shared" si="592"/>
        <v>204549</v>
      </c>
      <c r="BG34" s="338">
        <f t="shared" ref="BG34" si="704">(BE34-BF34)/ABS(BF34)</f>
        <v>-6.3950447081139478E-2</v>
      </c>
      <c r="BH34" s="337">
        <f t="shared" si="600"/>
        <v>230394</v>
      </c>
      <c r="BI34" s="337">
        <f t="shared" si="593"/>
        <v>247748</v>
      </c>
      <c r="BJ34" s="338">
        <f t="shared" ref="BJ34" si="705">(BH34-BI34)/ABS(BI34)</f>
        <v>-7.0046983224889808E-2</v>
      </c>
      <c r="BK34" s="337">
        <f t="shared" si="601"/>
        <v>446755</v>
      </c>
      <c r="BL34" s="337">
        <f t="shared" si="594"/>
        <v>434779</v>
      </c>
      <c r="BM34" s="338">
        <f t="shared" ref="BM34" si="706">(BK34-BL34)/ABS(BL34)</f>
        <v>2.7545028623737578E-2</v>
      </c>
      <c r="BN34" s="337">
        <f t="shared" si="602"/>
        <v>638223</v>
      </c>
      <c r="BO34" s="337">
        <f t="shared" si="595"/>
        <v>639328</v>
      </c>
      <c r="BP34" s="338">
        <f t="shared" ref="BP34" si="707">(BN34-BO34)/ABS(BO34)</f>
        <v>-1.7283772961609689E-3</v>
      </c>
      <c r="BQ34" s="337">
        <f t="shared" si="603"/>
        <v>868617</v>
      </c>
      <c r="BR34" s="337">
        <f t="shared" si="596"/>
        <v>887076</v>
      </c>
      <c r="BS34" s="338">
        <f t="shared" ref="BS34" si="708">(BQ34-BR34)/ABS(BR34)</f>
        <v>-2.0808814577330467E-2</v>
      </c>
      <c r="BT34" s="361"/>
      <c r="BU34" s="336">
        <f t="shared" si="604"/>
        <v>233128</v>
      </c>
      <c r="BV34" s="337">
        <v>248778</v>
      </c>
      <c r="BW34" s="338">
        <f t="shared" ref="BW34" si="709">(BU34-BV34)/ABS(BV34)</f>
        <v>-6.2907491820016245E-2</v>
      </c>
      <c r="BX34" s="336">
        <f t="shared" si="605"/>
        <v>202750</v>
      </c>
      <c r="BY34" s="337">
        <v>197977</v>
      </c>
      <c r="BZ34" s="338">
        <f t="shared" ref="BZ34" si="710">(BX34-BY34)/ABS(BY34)</f>
        <v>2.4108861130333323E-2</v>
      </c>
      <c r="CA34" s="336">
        <f t="shared" si="606"/>
        <v>199956</v>
      </c>
      <c r="CB34" s="337">
        <v>191468</v>
      </c>
      <c r="CC34" s="338">
        <f t="shared" ref="CC34" si="711">(CA34-CB34)/ABS(CB34)</f>
        <v>4.4331167610253408E-2</v>
      </c>
      <c r="CD34" s="336">
        <f t="shared" si="607"/>
        <v>234026</v>
      </c>
      <c r="CE34" s="337">
        <v>230394</v>
      </c>
      <c r="CF34" s="338">
        <f t="shared" ref="CF34" si="712">(CD34-CE34)/ABS(CE34)</f>
        <v>1.5764299417519553E-2</v>
      </c>
      <c r="CG34" s="336">
        <f t="shared" si="608"/>
        <v>435878</v>
      </c>
      <c r="CH34" s="337">
        <v>446755</v>
      </c>
      <c r="CI34" s="338">
        <f t="shared" ref="CI34" si="713">(CG34-CH34)/ABS(CH34)</f>
        <v>-2.4346677709258989E-2</v>
      </c>
      <c r="CJ34" s="336">
        <f t="shared" si="609"/>
        <v>635834</v>
      </c>
      <c r="CK34" s="337">
        <v>638223</v>
      </c>
      <c r="CL34" s="338">
        <f t="shared" ref="CL34" si="714">(CJ34-CK34)/ABS(CK34)</f>
        <v>-3.7432057447005199E-3</v>
      </c>
      <c r="CM34" s="336">
        <f t="shared" si="610"/>
        <v>869860</v>
      </c>
      <c r="CN34" s="337">
        <v>868617</v>
      </c>
      <c r="CO34" s="338">
        <f t="shared" ref="CO34" si="715">(CM34-CN34)/ABS(CN34)</f>
        <v>1.431010445340121E-3</v>
      </c>
      <c r="CP34" s="361"/>
      <c r="CQ34" s="336">
        <v>237929</v>
      </c>
      <c r="CR34" s="337">
        <v>233128</v>
      </c>
      <c r="CS34" s="338">
        <f t="shared" ref="CS34" si="716">(CQ34-CR34)/ABS(CR34)</f>
        <v>2.0593836862152982E-2</v>
      </c>
      <c r="CT34" s="336">
        <v>217767</v>
      </c>
      <c r="CU34" s="337">
        <v>202750</v>
      </c>
      <c r="CV34" s="338">
        <f t="shared" ref="CV34" si="717">(CT34-CU34)/ABS(CU34)</f>
        <v>7.4066584463625157E-2</v>
      </c>
      <c r="CW34" s="336">
        <v>208807</v>
      </c>
      <c r="CX34" s="337">
        <v>199956</v>
      </c>
      <c r="CY34" s="338">
        <f t="shared" ref="CY34" si="718">(CW34-CX34)/ABS(CX34)</f>
        <v>4.426473824241333E-2</v>
      </c>
      <c r="CZ34" s="336">
        <v>249060</v>
      </c>
      <c r="DA34" s="337">
        <v>234026</v>
      </c>
      <c r="DB34" s="338">
        <f t="shared" ref="DB34" si="719">(CZ34-DA34)/ABS(DA34)</f>
        <v>6.4240725389486636E-2</v>
      </c>
      <c r="DC34" s="336">
        <v>455696</v>
      </c>
      <c r="DD34" s="337">
        <v>435878</v>
      </c>
      <c r="DE34" s="338">
        <f t="shared" ref="DE34" si="720">(DC34-DD34)/ABS(DD34)</f>
        <v>4.5466850816054033E-2</v>
      </c>
      <c r="DF34" s="336">
        <v>664503</v>
      </c>
      <c r="DG34" s="337">
        <v>635834</v>
      </c>
      <c r="DH34" s="338">
        <f t="shared" ref="DH34" si="721">(DF34-DG34)/ABS(DG34)</f>
        <v>4.5088812488794247E-2</v>
      </c>
      <c r="DI34" s="336">
        <v>913563</v>
      </c>
      <c r="DJ34" s="337">
        <v>869860</v>
      </c>
      <c r="DK34" s="338">
        <f t="shared" ref="DK34" si="722">(DI34-DJ34)/ABS(DJ34)</f>
        <v>5.0241418159244017E-2</v>
      </c>
      <c r="DL34" s="361"/>
      <c r="DM34" s="336">
        <v>218430</v>
      </c>
      <c r="DN34" s="337">
        <v>237929</v>
      </c>
      <c r="DO34" s="338">
        <f t="shared" ref="DO34:DO46" si="723">(DM34-DN34)/ABS(DN34)</f>
        <v>-8.1953019598283522E-2</v>
      </c>
      <c r="DP34" s="336">
        <v>214716</v>
      </c>
      <c r="DQ34" s="337">
        <v>217767</v>
      </c>
      <c r="DR34" s="338">
        <f t="shared" ref="DR34:DR46" si="724">(DP34-DQ34)/ABS(DQ34)</f>
        <v>-1.4010387248756698E-2</v>
      </c>
      <c r="DS34" s="336">
        <v>225809</v>
      </c>
      <c r="DT34" s="337">
        <v>208807</v>
      </c>
      <c r="DU34" s="338">
        <f t="shared" ref="DU34:DU46" si="725">(DS34-DT34)/ABS(DT34)</f>
        <v>8.1424473317465412E-2</v>
      </c>
      <c r="DV34" s="336">
        <v>262185</v>
      </c>
      <c r="DW34" s="337">
        <v>249060</v>
      </c>
      <c r="DX34" s="338">
        <f t="shared" ref="DX34:DX46" si="726">(DV34-DW34)/ABS(DW34)</f>
        <v>5.2698145025295108E-2</v>
      </c>
      <c r="DY34" s="336">
        <v>433146</v>
      </c>
      <c r="DZ34" s="337">
        <v>455696</v>
      </c>
      <c r="EA34" s="338">
        <f t="shared" ref="EA34:EA46" si="727">(DY34-DZ34)/ABS(DZ34)</f>
        <v>-4.9484744215441877E-2</v>
      </c>
      <c r="EB34" s="336">
        <v>658955</v>
      </c>
      <c r="EC34" s="337">
        <v>664503</v>
      </c>
      <c r="ED34" s="338">
        <f t="shared" ref="ED34:ED46" si="728">(EB34-EC34)/ABS(EC34)</f>
        <v>-8.3490969942949852E-3</v>
      </c>
      <c r="EE34" s="336">
        <v>921140</v>
      </c>
      <c r="EF34" s="337">
        <v>913563</v>
      </c>
      <c r="EG34" s="338">
        <f t="shared" ref="EG34:EG46" si="729">(EE34-EF34)/ABS(EF34)</f>
        <v>8.293899818622252E-3</v>
      </c>
      <c r="EH34" s="361"/>
      <c r="EI34" s="336">
        <v>265870</v>
      </c>
      <c r="EJ34" s="337">
        <v>218430</v>
      </c>
      <c r="EK34" s="338">
        <f t="shared" ref="EK34" si="730">(EI34-EJ34)/ABS(EJ34)</f>
        <v>0.21718628393535686</v>
      </c>
      <c r="EL34" s="336">
        <v>265750</v>
      </c>
      <c r="EM34" s="337">
        <v>214716</v>
      </c>
      <c r="EN34" s="338">
        <f t="shared" ref="EN34" si="731">(EL34-EM34)/ABS(EM34)</f>
        <v>0.23768140241062613</v>
      </c>
      <c r="EO34" s="336">
        <v>307444</v>
      </c>
      <c r="EP34" s="337">
        <v>225809</v>
      </c>
      <c r="EQ34" s="338">
        <f t="shared" ref="EQ34" si="732">(EO34-EP34)/ABS(EP34)</f>
        <v>0.36152234853349513</v>
      </c>
      <c r="ER34" s="336">
        <v>409992</v>
      </c>
      <c r="ES34" s="337">
        <v>262185</v>
      </c>
      <c r="ET34" s="338">
        <f t="shared" ref="ET34" si="733">(ER34-ES34)/ABS(ES34)</f>
        <v>0.5637507866582756</v>
      </c>
      <c r="EU34" s="336">
        <v>531620</v>
      </c>
      <c r="EV34" s="337">
        <v>433146</v>
      </c>
      <c r="EW34" s="338">
        <f t="shared" ref="EW34" si="734">(EU34-EV34)/ABS(EV34)</f>
        <v>0.22734597572181203</v>
      </c>
      <c r="EX34" s="336">
        <v>839064</v>
      </c>
      <c r="EY34" s="337">
        <v>658955</v>
      </c>
      <c r="EZ34" s="338">
        <f t="shared" ref="EZ34" si="735">(EX34-EY34)/ABS(EY34)</f>
        <v>0.27332518912520581</v>
      </c>
      <c r="FA34" s="336">
        <v>1249056</v>
      </c>
      <c r="FB34" s="337">
        <v>921140</v>
      </c>
      <c r="FC34" s="338">
        <f t="shared" ref="FC34" si="736">(FA34-FB34)/ABS(FB34)</f>
        <v>0.35598931758473196</v>
      </c>
      <c r="FD34" s="361"/>
      <c r="FE34" s="336">
        <v>415959</v>
      </c>
      <c r="FF34" s="337">
        <v>265870</v>
      </c>
      <c r="FG34" s="338">
        <f t="shared" ref="FG34" si="737">(FE34-FF34)/ABS(FF34)</f>
        <v>0.56452025425960051</v>
      </c>
      <c r="FH34" s="336">
        <v>371859</v>
      </c>
      <c r="FI34" s="337">
        <v>265750</v>
      </c>
      <c r="FJ34" s="338">
        <f t="shared" ref="FJ34" si="738">(FH34-FI34)/ABS(FI34)</f>
        <v>0.3992812793979304</v>
      </c>
      <c r="FK34" s="336">
        <v>337803</v>
      </c>
      <c r="FL34" s="337">
        <v>307444</v>
      </c>
      <c r="FM34" s="338">
        <f t="shared" ref="FM34" si="739">(FK34-FL34)/ABS(FL34)</f>
        <v>9.8746438375769241E-2</v>
      </c>
      <c r="FN34" s="336">
        <v>381033</v>
      </c>
      <c r="FO34" s="337">
        <v>409992</v>
      </c>
      <c r="FP34" s="338">
        <f t="shared" ref="FP34" si="740">(FN34-FO34)/ABS(FO34)</f>
        <v>-7.0633085523619979E-2</v>
      </c>
      <c r="FQ34" s="336">
        <v>787818</v>
      </c>
      <c r="FR34" s="337">
        <v>531620</v>
      </c>
      <c r="FS34" s="338">
        <f t="shared" ref="FS34" si="741">(FQ34-FR34)/ABS(FR34)</f>
        <v>0.48191941612429934</v>
      </c>
      <c r="FT34" s="336">
        <v>1125621</v>
      </c>
      <c r="FU34" s="337">
        <v>839064</v>
      </c>
      <c r="FV34" s="338">
        <f t="shared" ref="FV34" si="742">(FT34-FU34)/ABS(FU34)</f>
        <v>0.34151983638911931</v>
      </c>
      <c r="FW34" s="336">
        <v>1506654</v>
      </c>
      <c r="FX34" s="337">
        <v>1249056</v>
      </c>
      <c r="FY34" s="338">
        <f t="shared" ref="FY34" si="743">(FW34-FX34)/ABS(FX34)</f>
        <v>0.20623414802859119</v>
      </c>
      <c r="GA34" s="336">
        <v>378392</v>
      </c>
      <c r="GB34" s="337">
        <v>415959</v>
      </c>
      <c r="GC34" s="338">
        <f t="shared" ref="GC34" si="744">(GA34-GB34)/ABS(GB34)</f>
        <v>-9.0314189619650015E-2</v>
      </c>
      <c r="GD34" s="336">
        <v>354104</v>
      </c>
      <c r="GE34" s="337">
        <v>371859</v>
      </c>
      <c r="GF34" s="338">
        <f t="shared" ref="GF34" si="745">(GD34-GE34)/ABS(GE34)</f>
        <v>-4.774659212228291E-2</v>
      </c>
      <c r="GG34" s="336">
        <v>343559</v>
      </c>
      <c r="GH34" s="337">
        <v>337803</v>
      </c>
      <c r="GI34" s="338">
        <f t="shared" ref="GI34" si="746">(GG34-GH34)/ABS(GH34)</f>
        <v>1.7039517115004899E-2</v>
      </c>
      <c r="GJ34" s="336">
        <v>398886</v>
      </c>
      <c r="GK34" s="337">
        <v>381033</v>
      </c>
      <c r="GL34" s="338">
        <f t="shared" ref="GL34" si="747">(GJ34-GK34)/ABS(GK34)</f>
        <v>4.6854209477919233E-2</v>
      </c>
      <c r="GM34" s="336">
        <v>732496</v>
      </c>
      <c r="GN34" s="337">
        <v>787818</v>
      </c>
      <c r="GO34" s="338">
        <f t="shared" ref="GO34" si="748">(GM34-GN34)/ABS(GN34)</f>
        <v>-7.0221802497531155E-2</v>
      </c>
      <c r="GP34" s="336">
        <v>1076055</v>
      </c>
      <c r="GQ34" s="337">
        <v>1125621</v>
      </c>
      <c r="GR34" s="338">
        <f t="shared" ref="GR34" si="749">(GP34-GQ34)/ABS(GQ34)</f>
        <v>-4.4034359700112206E-2</v>
      </c>
      <c r="GS34" s="336">
        <v>1474941</v>
      </c>
      <c r="GT34" s="337">
        <v>1506654</v>
      </c>
      <c r="GU34" s="338">
        <f t="shared" ref="GU34" si="750">(GS34-GT34)/ABS(GT34)</f>
        <v>-2.104862828492806E-2</v>
      </c>
      <c r="GW34" s="336">
        <v>405834</v>
      </c>
      <c r="GX34" s="337">
        <v>378392</v>
      </c>
      <c r="GY34" s="338">
        <f t="shared" ref="GY34" si="751">(GW34-GX34)/ABS(GX34)</f>
        <v>7.2522674897989386E-2</v>
      </c>
      <c r="GZ34" s="336">
        <v>366625</v>
      </c>
      <c r="HA34" s="337">
        <v>354104</v>
      </c>
      <c r="HB34" s="338">
        <f t="shared" ref="HB34" si="752">(GZ34-HA34)/ABS(HA34)</f>
        <v>3.5359668346022638E-2</v>
      </c>
      <c r="HC34" s="336">
        <v>350350</v>
      </c>
      <c r="HD34" s="337">
        <v>343559</v>
      </c>
      <c r="HE34" s="338">
        <f t="shared" ref="HE34" si="753">(HC34-HD34)/ABS(HD34)</f>
        <v>1.976661941617015E-2</v>
      </c>
      <c r="HF34" s="336">
        <v>393192</v>
      </c>
      <c r="HG34" s="337">
        <v>398886</v>
      </c>
      <c r="HH34" s="338">
        <f t="shared" ref="HH34" si="754">(HF34-HG34)/ABS(HG34)</f>
        <v>-1.4274755193213098E-2</v>
      </c>
      <c r="HI34" s="336">
        <v>772459</v>
      </c>
      <c r="HJ34" s="337">
        <v>732496</v>
      </c>
      <c r="HK34" s="338">
        <f t="shared" ref="HK34" si="755">(HI34-HJ34)/ABS(HJ34)</f>
        <v>5.4557294510823265E-2</v>
      </c>
      <c r="HL34" s="336">
        <v>1122809</v>
      </c>
      <c r="HM34" s="337">
        <v>1076055</v>
      </c>
      <c r="HN34" s="338">
        <f t="shared" ref="HN34" si="756">(HL34-HM34)/ABS(HM34)</f>
        <v>4.344945193321903E-2</v>
      </c>
      <c r="HO34" s="336">
        <v>1516001</v>
      </c>
      <c r="HP34" s="337">
        <v>1474941</v>
      </c>
      <c r="HQ34" s="338">
        <f t="shared" ref="HQ34" si="757">(HO34-HP34)/ABS(HP34)</f>
        <v>2.7838401671660087E-2</v>
      </c>
      <c r="HS34" s="336">
        <v>415743</v>
      </c>
      <c r="HT34" s="337">
        <v>405834</v>
      </c>
      <c r="HU34" s="338">
        <f t="shared" ref="HU34" si="758">(HS34-HT34)/ABS(HT34)</f>
        <v>2.4416386995668178E-2</v>
      </c>
      <c r="HV34" s="336">
        <v>343424</v>
      </c>
      <c r="HW34" s="337">
        <v>366625</v>
      </c>
      <c r="HX34" s="338">
        <f t="shared" ref="HX34" si="759">(HV34-HW34)/ABS(HW34)</f>
        <v>-6.3282645755199457E-2</v>
      </c>
      <c r="HY34" s="336">
        <v>-759167</v>
      </c>
      <c r="HZ34" s="337">
        <v>343559</v>
      </c>
      <c r="IA34" s="338">
        <f t="shared" ref="IA34" si="760">(HY34-HZ34)/ABS(HZ34)</f>
        <v>-3.2097136154197679</v>
      </c>
      <c r="IB34" s="336">
        <v>393192</v>
      </c>
      <c r="IC34" s="337">
        <v>398886</v>
      </c>
      <c r="ID34" s="338">
        <f t="shared" ref="ID34" si="761">(IB34-IC34)/ABS(IC34)</f>
        <v>-1.4274755193213098E-2</v>
      </c>
      <c r="IE34" s="336">
        <v>759167</v>
      </c>
      <c r="IF34" s="337">
        <v>772459</v>
      </c>
      <c r="IG34" s="338">
        <f t="shared" ref="IG34" si="762">(IE34-IF34)/ABS(IF34)</f>
        <v>-1.7207385764163533E-2</v>
      </c>
      <c r="IH34" s="336">
        <v>1122809</v>
      </c>
      <c r="II34" s="337">
        <v>1076055</v>
      </c>
      <c r="IJ34" s="338">
        <f t="shared" ref="IJ34" si="763">(IH34-II34)/ABS(II34)</f>
        <v>4.344945193321903E-2</v>
      </c>
      <c r="IK34" s="336">
        <v>1516001</v>
      </c>
      <c r="IL34" s="337">
        <v>1474941</v>
      </c>
      <c r="IM34" s="338">
        <f t="shared" ref="IM34" si="764">(IK34-IL34)/ABS(IL34)</f>
        <v>2.7838401671660087E-2</v>
      </c>
    </row>
    <row r="35" spans="1:247" s="64" customFormat="1" ht="11.25">
      <c r="A35" s="229" t="s">
        <v>9</v>
      </c>
      <c r="B35" s="229"/>
      <c r="C35" s="230" t="s">
        <v>9</v>
      </c>
      <c r="D35" s="212" t="s">
        <v>248</v>
      </c>
      <c r="E35" s="212" t="s">
        <v>682</v>
      </c>
      <c r="F35" s="216"/>
      <c r="G35" s="213">
        <f>IFERROR(G34/G$31,"")</f>
        <v>0.33888652823662413</v>
      </c>
      <c r="H35" s="213">
        <f>IFERROR(H34/H$31,"")</f>
        <v>0.34710373372391562</v>
      </c>
      <c r="I35" s="214">
        <f>(G35-H35)*10000</f>
        <v>-82.172054872914899</v>
      </c>
      <c r="J35" s="213">
        <f>IFERROR(J34/J$31,"")</f>
        <v>0.34996301039088817</v>
      </c>
      <c r="K35" s="213">
        <f>IFERROR(K34/K$31,"")</f>
        <v>0.34441741919300511</v>
      </c>
      <c r="L35" s="214">
        <f>(J35-K35)*10000</f>
        <v>55.455911978830599</v>
      </c>
      <c r="M35" s="213">
        <f>IFERROR(M34/M$31,"")</f>
        <v>0.35000939092397915</v>
      </c>
      <c r="N35" s="213">
        <f>IFERROR(N34/N$31,"")</f>
        <v>0.33837143997541586</v>
      </c>
      <c r="O35" s="214">
        <f>(M35-N35)*10000</f>
        <v>116.37950948563291</v>
      </c>
      <c r="P35" s="213">
        <f>IFERROR(P34/P$31,"")</f>
        <v>0.34820456689941498</v>
      </c>
      <c r="Q35" s="213">
        <f>IFERROR(Q34/Q$31,"")</f>
        <v>0.35118244776738816</v>
      </c>
      <c r="R35" s="214">
        <f>(P35-Q35)*10000</f>
        <v>-29.778808679731817</v>
      </c>
      <c r="S35" s="213">
        <f>IFERROR(S34/S$31,"")</f>
        <v>0.34392700322039588</v>
      </c>
      <c r="T35" s="213">
        <f>IFERROR(T34/T$31,"")</f>
        <v>0.34587680269629983</v>
      </c>
      <c r="U35" s="214">
        <f>(S35-T35)*10000</f>
        <v>-19.497994759039571</v>
      </c>
      <c r="V35" s="213">
        <f>IFERROR(V34/V$31,"")</f>
        <v>0.34591839784098405</v>
      </c>
      <c r="W35" s="213">
        <f>IFERROR(W34/W$31,"")</f>
        <v>0.3431282876607768</v>
      </c>
      <c r="X35" s="214">
        <f>(V35-W35)*10000</f>
        <v>27.901101802072503</v>
      </c>
      <c r="Y35" s="213">
        <f>IFERROR(Y34/Y$31,"")</f>
        <v>0.34654871927430053</v>
      </c>
      <c r="Z35" s="213">
        <f>IFERROR(Z34/Z$31,"")</f>
        <v>0.34549262370492972</v>
      </c>
      <c r="AA35" s="214">
        <f>(Y35-Z35)*10000</f>
        <v>10.560955693708074</v>
      </c>
      <c r="AB35" s="216"/>
      <c r="AC35" s="213">
        <f>IFERROR(AC34/AC$31,"")</f>
        <v>0.34567728926905827</v>
      </c>
      <c r="AD35" s="213">
        <f t="shared" si="1"/>
        <v>0.33888652823662413</v>
      </c>
      <c r="AE35" s="214">
        <f>(AC35-AD35)*10000</f>
        <v>67.907610324341448</v>
      </c>
      <c r="AF35" s="213">
        <f>IFERROR(AF34/AF$31,"")</f>
        <v>0.331035353162837</v>
      </c>
      <c r="AG35" s="213">
        <f t="shared" si="584"/>
        <v>0.34996301039088817</v>
      </c>
      <c r="AH35" s="214">
        <f>(AF35-AG35)*10000</f>
        <v>-189.27657228051174</v>
      </c>
      <c r="AI35" s="213">
        <f>IFERROR(AI34/AI$31,"")</f>
        <v>0.33211505801285279</v>
      </c>
      <c r="AJ35" s="213">
        <f t="shared" si="585"/>
        <v>0.35000939092397915</v>
      </c>
      <c r="AK35" s="214">
        <f>(AI35-AJ35)*10000</f>
        <v>-178.94332911126355</v>
      </c>
      <c r="AL35" s="213">
        <f>IFERROR(AL34/AL$31,"")</f>
        <v>0.3472393721469027</v>
      </c>
      <c r="AM35" s="213">
        <f t="shared" si="586"/>
        <v>0.34820456689941498</v>
      </c>
      <c r="AN35" s="214">
        <f>(AL35-AM35)*10000</f>
        <v>-9.6519475251227718</v>
      </c>
      <c r="AO35" s="213">
        <f>IFERROR(AO34/AO$31,"")</f>
        <v>0.33871792035225873</v>
      </c>
      <c r="AP35" s="213">
        <f t="shared" si="587"/>
        <v>0.34392700322039588</v>
      </c>
      <c r="AQ35" s="214">
        <f>(AO35-AP35)*10000</f>
        <v>-52.090828681371491</v>
      </c>
      <c r="AR35" s="213">
        <f>IFERROR(AR34/AR$31,"")</f>
        <v>0.33657699394577523</v>
      </c>
      <c r="AS35" s="213">
        <f t="shared" si="588"/>
        <v>0.34591839784098405</v>
      </c>
      <c r="AT35" s="214">
        <f>(AR35-AS35)*10000</f>
        <v>-93.41403895208822</v>
      </c>
      <c r="AU35" s="213">
        <f>IFERROR(AU34/AU$31,"")</f>
        <v>0.33948837705928753</v>
      </c>
      <c r="AV35" s="213">
        <f t="shared" si="589"/>
        <v>0.34654871927430053</v>
      </c>
      <c r="AW35" s="214">
        <f>(AU35-AV35)*10000</f>
        <v>-70.603422150130044</v>
      </c>
      <c r="AX35" s="216"/>
      <c r="AY35" s="213">
        <f t="shared" si="597"/>
        <v>0.34791595576265782</v>
      </c>
      <c r="AZ35" s="213">
        <f t="shared" si="590"/>
        <v>0.34567728926905827</v>
      </c>
      <c r="BA35" s="214">
        <f>(AY35-AZ35)*10000</f>
        <v>22.386664935995505</v>
      </c>
      <c r="BB35" s="213">
        <f t="shared" si="598"/>
        <v>0.33710893800050745</v>
      </c>
      <c r="BC35" s="213">
        <f t="shared" si="591"/>
        <v>0.331035353162837</v>
      </c>
      <c r="BD35" s="214">
        <f>(BB35-BC35)*10000</f>
        <v>60.735848376704539</v>
      </c>
      <c r="BE35" s="213">
        <f t="shared" si="599"/>
        <v>0.330849102411023</v>
      </c>
      <c r="BF35" s="213">
        <f t="shared" si="592"/>
        <v>0.33211505801285279</v>
      </c>
      <c r="BG35" s="214">
        <f>(BE35-BF35)*10000</f>
        <v>-12.659556018297934</v>
      </c>
      <c r="BH35" s="213">
        <f t="shared" si="600"/>
        <v>0.33377857618868251</v>
      </c>
      <c r="BI35" s="213">
        <f t="shared" si="593"/>
        <v>0.3472393721469027</v>
      </c>
      <c r="BJ35" s="214">
        <f>(BH35-BI35)*10000</f>
        <v>-134.60795958220194</v>
      </c>
      <c r="BK35" s="213">
        <f t="shared" si="601"/>
        <v>0.34304259055493574</v>
      </c>
      <c r="BL35" s="213">
        <f t="shared" si="594"/>
        <v>0.33871792035225873</v>
      </c>
      <c r="BM35" s="214">
        <f>(BK35-BL35)*10000</f>
        <v>43.246702026770166</v>
      </c>
      <c r="BN35" s="213">
        <f t="shared" si="602"/>
        <v>0.33929118236217259</v>
      </c>
      <c r="BO35" s="213">
        <f t="shared" si="595"/>
        <v>0.33657699394577523</v>
      </c>
      <c r="BP35" s="214">
        <f>(BN35-BO35)*10000</f>
        <v>27.141884163973671</v>
      </c>
      <c r="BQ35" s="213">
        <f t="shared" si="603"/>
        <v>0.33781133959836784</v>
      </c>
      <c r="BR35" s="213">
        <f t="shared" si="596"/>
        <v>0.33948837705928753</v>
      </c>
      <c r="BS35" s="214">
        <f>(BQ35-BR35)*10000</f>
        <v>-16.770374609196836</v>
      </c>
      <c r="BT35" s="216"/>
      <c r="BU35" s="215">
        <f t="shared" si="604"/>
        <v>0.34601250304264453</v>
      </c>
      <c r="BV35" s="213">
        <f>IFERROR(BV34/BV$31,"")</f>
        <v>0.34791595576265782</v>
      </c>
      <c r="BW35" s="214">
        <f>(BU35-BV35)*10000</f>
        <v>-19.034527200132988</v>
      </c>
      <c r="BX35" s="215">
        <f t="shared" si="605"/>
        <v>0.34095801213491006</v>
      </c>
      <c r="BY35" s="213">
        <f>IFERROR(BY34/BY$31,"")</f>
        <v>0.33710893800050745</v>
      </c>
      <c r="BZ35" s="214">
        <f>(BX35-BY35)*10000</f>
        <v>38.490741344026077</v>
      </c>
      <c r="CA35" s="215">
        <f t="shared" si="606"/>
        <v>0.33057572511208982</v>
      </c>
      <c r="CB35" s="213">
        <f>IFERROR(CB34/CB$31,"")</f>
        <v>0.330849102411023</v>
      </c>
      <c r="CC35" s="214">
        <f>(CA35-CB35)*10000</f>
        <v>-2.7337729893317508</v>
      </c>
      <c r="CD35" s="215">
        <f t="shared" si="607"/>
        <v>0.33106002413357494</v>
      </c>
      <c r="CE35" s="213">
        <f>IFERROR(CE34/CE$31,"")</f>
        <v>0.33377857618868251</v>
      </c>
      <c r="CF35" s="214">
        <f>(CD35-CE35)*10000</f>
        <v>-27.185520551075705</v>
      </c>
      <c r="CG35" s="215">
        <f t="shared" si="608"/>
        <v>0.34364287719054815</v>
      </c>
      <c r="CH35" s="213">
        <f>IFERROR(CH34/CH$31,"")</f>
        <v>0.34304259055493574</v>
      </c>
      <c r="CI35" s="214">
        <f>(CG35-CH35)*10000</f>
        <v>6.0028663561240148</v>
      </c>
      <c r="CJ35" s="215">
        <f t="shared" si="609"/>
        <v>0.33942355531165724</v>
      </c>
      <c r="CK35" s="213">
        <f>IFERROR(CK34/CK$31,"")</f>
        <v>0.33929118236217259</v>
      </c>
      <c r="CL35" s="214">
        <f>(CJ35-CK35)*10000</f>
        <v>1.3237294948464928</v>
      </c>
      <c r="CM35" s="215">
        <f t="shared" si="610"/>
        <v>0.33713217126745276</v>
      </c>
      <c r="CN35" s="213">
        <f>IFERROR(CN34/CN$31,"")</f>
        <v>0.33781133959836784</v>
      </c>
      <c r="CO35" s="214">
        <f>(CM35-CN35)*10000</f>
        <v>-6.7916833091508089</v>
      </c>
      <c r="CP35" s="216"/>
      <c r="CQ35" s="215">
        <f>IFERROR(CQ34/CQ$31,"")</f>
        <v>0.33497680508528266</v>
      </c>
      <c r="CR35" s="213">
        <f>IFERROR(CR34/CR$31,"")</f>
        <v>0.34601250304264453</v>
      </c>
      <c r="CS35" s="214">
        <f>(CQ35-CR35)*10000</f>
        <v>-110.35697957361867</v>
      </c>
      <c r="CT35" s="215">
        <f>IFERROR(CT34/CT$31,"")</f>
        <v>0.33620234481864247</v>
      </c>
      <c r="CU35" s="213">
        <f>IFERROR(CU34/CU$31,"")</f>
        <v>0.34095801213491006</v>
      </c>
      <c r="CV35" s="214">
        <f>(CT35-CU35)*10000</f>
        <v>-47.556673162675864</v>
      </c>
      <c r="CW35" s="215">
        <f>IFERROR(CW34/CW$31,"")</f>
        <v>0.33224180919330637</v>
      </c>
      <c r="CX35" s="213">
        <f>IFERROR(CX34/CX$31,"")</f>
        <v>0.33057572511208982</v>
      </c>
      <c r="CY35" s="214">
        <f>(CW35-CX35)*10000</f>
        <v>16.660840812165457</v>
      </c>
      <c r="CZ35" s="215">
        <f>IFERROR(CZ34/CZ$31,"")</f>
        <v>0.35775693040933909</v>
      </c>
      <c r="DA35" s="213">
        <f>IFERROR(DA34/DA$31,"")</f>
        <v>0.33106002413357494</v>
      </c>
      <c r="DB35" s="214">
        <f>(CZ35-DA35)*10000</f>
        <v>266.96906275764155</v>
      </c>
      <c r="DC35" s="215">
        <f>IFERROR(DC34/DC$31,"")</f>
        <v>0.33556134670484994</v>
      </c>
      <c r="DD35" s="213">
        <f>IFERROR(DD34/DD$31,"")</f>
        <v>0.34364287719054815</v>
      </c>
      <c r="DE35" s="214">
        <f>(DC35-DD35)*10000</f>
        <v>-80.815304856982067</v>
      </c>
      <c r="DF35" s="215">
        <f>IFERROR(DF34/DF$31,"")</f>
        <v>0.33451112263338856</v>
      </c>
      <c r="DG35" s="213">
        <f>IFERROR(DG34/DG$31,"")</f>
        <v>0.33942355531165724</v>
      </c>
      <c r="DH35" s="214">
        <f>(DF35-DG35)*10000</f>
        <v>-49.124326782686857</v>
      </c>
      <c r="DI35" s="215">
        <f>IFERROR(DI34/DI$31,"")</f>
        <v>0.34054358713232868</v>
      </c>
      <c r="DJ35" s="213">
        <f>IFERROR(DJ34/DJ$31,"")</f>
        <v>0.33713217126745276</v>
      </c>
      <c r="DK35" s="214">
        <f>(DI35-DJ35)*10000</f>
        <v>34.114158648759215</v>
      </c>
      <c r="DL35" s="216"/>
      <c r="DM35" s="215">
        <f>IFERROR(DM34/DM$31,"")</f>
        <v>0.34628225737413321</v>
      </c>
      <c r="DN35" s="213">
        <f>IFERROR(DN34/DN$31,"")</f>
        <v>0.33497680508528266</v>
      </c>
      <c r="DO35" s="214">
        <f>(DM35-DN35)*10000</f>
        <v>113.05452288850549</v>
      </c>
      <c r="DP35" s="215">
        <f>IFERROR(DP34/DP$31,"")</f>
        <v>0.33942900502703216</v>
      </c>
      <c r="DQ35" s="213">
        <f>IFERROR(DQ34/DQ$31,"")</f>
        <v>0.33620234481864247</v>
      </c>
      <c r="DR35" s="214">
        <f>(DP35-DQ35)*10000</f>
        <v>32.266602083896871</v>
      </c>
      <c r="DS35" s="215">
        <f>IFERROR(DS34/DS$31,"")</f>
        <v>0.34528742732891521</v>
      </c>
      <c r="DT35" s="213">
        <f>IFERROR(DT34/DT$31,"")</f>
        <v>0.33224180919330637</v>
      </c>
      <c r="DU35" s="214">
        <f>(DS35-DT35)*10000</f>
        <v>130.45618135608839</v>
      </c>
      <c r="DV35" s="215">
        <f>IFERROR(DV34/DV$31,"")</f>
        <v>0.34724052483732931</v>
      </c>
      <c r="DW35" s="213">
        <f>IFERROR(DW34/DW$31,"")</f>
        <v>0.35775693040933909</v>
      </c>
      <c r="DX35" s="214">
        <f>(DV35-DW35)*10000</f>
        <v>-105.16405572009779</v>
      </c>
      <c r="DY35" s="215">
        <f>IFERROR(DY34/DY$31,"")</f>
        <v>0.34285076533641085</v>
      </c>
      <c r="DZ35" s="213">
        <f>IFERROR(DZ34/DZ$31,"")</f>
        <v>0.33556134670484994</v>
      </c>
      <c r="EA35" s="214">
        <f>(DY35-DZ35)*10000</f>
        <v>72.894186315609062</v>
      </c>
      <c r="EB35" s="215">
        <f>IFERROR(EB34/EB$31,"")</f>
        <v>0.34368187175983395</v>
      </c>
      <c r="EC35" s="213">
        <f>IFERROR(EC34/EC$31,"")</f>
        <v>0.33451112263338856</v>
      </c>
      <c r="ED35" s="214">
        <f>(EB35-EC35)*10000</f>
        <v>91.707491264453878</v>
      </c>
      <c r="EE35" s="215">
        <f>IFERROR(EE34/EE$31,"")</f>
        <v>0.34468732705107369</v>
      </c>
      <c r="EF35" s="213">
        <f>IFERROR(EF34/EF$31,"")</f>
        <v>0.34054358713232868</v>
      </c>
      <c r="EG35" s="214">
        <f>(EE35-EF35)*10000</f>
        <v>41.43739918745004</v>
      </c>
      <c r="EH35" s="216"/>
      <c r="EI35" s="215">
        <f>IFERROR(EI34/EI$31,"")</f>
        <v>0.34617723305603915</v>
      </c>
      <c r="EJ35" s="213">
        <f>IFERROR(EJ34/EJ$31,"")</f>
        <v>0.34628225737413321</v>
      </c>
      <c r="EK35" s="214">
        <f>(EI35-EJ35)*10000</f>
        <v>-1.0502431809406021</v>
      </c>
      <c r="EL35" s="215">
        <f>IFERROR(EL34/EL$31,"")</f>
        <v>0.34122615429457032</v>
      </c>
      <c r="EM35" s="213">
        <f>IFERROR(EM34/EM$31,"")</f>
        <v>0.33942900502703216</v>
      </c>
      <c r="EN35" s="214">
        <f>(EL35-EM35)*10000</f>
        <v>17.971492675381562</v>
      </c>
      <c r="EO35" s="215">
        <f>IFERROR(EO34/EO$31,"")</f>
        <v>0.34882512452205089</v>
      </c>
      <c r="EP35" s="213">
        <f>IFERROR(EP34/EP$31,"")</f>
        <v>0.34528742732891521</v>
      </c>
      <c r="EQ35" s="214">
        <f>(EO35-EP35)*10000</f>
        <v>35.376971931356806</v>
      </c>
      <c r="ER35" s="215">
        <f>IFERROR(ER34/ER$31,"")</f>
        <v>0.35273378317805576</v>
      </c>
      <c r="ES35" s="213">
        <f>IFERROR(ES34/ES$31,"")</f>
        <v>0.34724052483732931</v>
      </c>
      <c r="ET35" s="214">
        <f>(ER35-ES35)*10000</f>
        <v>54.932583407264481</v>
      </c>
      <c r="EU35" s="215">
        <f>IFERROR(EU34/EU$31,"")</f>
        <v>0.3436844221651304</v>
      </c>
      <c r="EV35" s="213">
        <f>IFERROR(EV34/EV$31,"")</f>
        <v>0.34285076533641085</v>
      </c>
      <c r="EW35" s="214">
        <f>(EU35-EV35)*10000</f>
        <v>8.3365682871955329</v>
      </c>
      <c r="EX35" s="215">
        <f>IFERROR(EX34/EX$31,"")</f>
        <v>0.34555035919670407</v>
      </c>
      <c r="EY35" s="213">
        <f>IFERROR(EY34/EY$31,"")</f>
        <v>0.34368187175983395</v>
      </c>
      <c r="EZ35" s="214">
        <f>(EX35-EY35)*10000</f>
        <v>18.684874368701255</v>
      </c>
      <c r="FA35" s="215">
        <f>IFERROR(FA34/FA$31,"")</f>
        <v>0.34787578299874422</v>
      </c>
      <c r="FB35" s="213">
        <f>IFERROR(FB34/FB$31,"")</f>
        <v>0.34468732705107369</v>
      </c>
      <c r="FC35" s="214">
        <f>(FA35-FB35)*10000</f>
        <v>31.88455947670532</v>
      </c>
      <c r="FD35" s="216"/>
      <c r="FE35" s="215">
        <f>IFERROR(FE34/FE$31,"")</f>
        <v>0.35517929783694979</v>
      </c>
      <c r="FF35" s="213">
        <f>IFERROR(FF34/FF$31,"")</f>
        <v>0.34617723305603915</v>
      </c>
      <c r="FG35" s="214">
        <f>(FE35-FF35)*10000</f>
        <v>90.020647809106464</v>
      </c>
      <c r="FH35" s="215">
        <f>IFERROR(FH34/FH$31,"")</f>
        <v>0.35575197364141148</v>
      </c>
      <c r="FI35" s="213">
        <f>IFERROR(FI34/FI$31,"")</f>
        <v>0.34122615429457032</v>
      </c>
      <c r="FJ35" s="214">
        <f>(FH35-FI35)*10000</f>
        <v>145.25819346841163</v>
      </c>
      <c r="FK35" s="215">
        <f>IFERROR(FK34/FK$31,"")</f>
        <v>0.35713923231605588</v>
      </c>
      <c r="FL35" s="213">
        <f>IFERROR(FL34/FL$31,"")</f>
        <v>0.34882512452205089</v>
      </c>
      <c r="FM35" s="214">
        <f>(FK35-FL35)*10000</f>
        <v>83.141077940049882</v>
      </c>
      <c r="FN35" s="215">
        <f>IFERROR(FN34/FN$31,"")</f>
        <v>0.35508217436845579</v>
      </c>
      <c r="FO35" s="213">
        <f>IFERROR(FO34/FO$31,"")</f>
        <v>0.35273378317805576</v>
      </c>
      <c r="FP35" s="214">
        <f>(FN35-FO35)*10000</f>
        <v>23.483911904000344</v>
      </c>
      <c r="FQ35" s="215">
        <f>IFERROR(FQ34/FQ$31,"")</f>
        <v>0.35544937736870602</v>
      </c>
      <c r="FR35" s="213">
        <f>IFERROR(FR34/FR$31,"")</f>
        <v>0.3436844221651304</v>
      </c>
      <c r="FS35" s="214">
        <f>(FQ35-FR35)*10000</f>
        <v>117.64955203575622</v>
      </c>
      <c r="FT35" s="215">
        <f>IFERROR(FT34/FT$31,"")</f>
        <v>0.35595482721523669</v>
      </c>
      <c r="FU35" s="213">
        <f>IFERROR(FU34/FU$31,"")</f>
        <v>0.34555035919670407</v>
      </c>
      <c r="FV35" s="214">
        <f>(FT35-FU35)*10000</f>
        <v>104.0446801853262</v>
      </c>
      <c r="FW35" s="215">
        <f>IFERROR(FW34/FW$31,"")</f>
        <v>0.35573372823257249</v>
      </c>
      <c r="FX35" s="213">
        <f>IFERROR(FX34/FX$31,"")</f>
        <v>0.34787578299874422</v>
      </c>
      <c r="FY35" s="214">
        <f>(FW35-FX35)*10000</f>
        <v>78.579452338282678</v>
      </c>
      <c r="GA35" s="215">
        <f>IFERROR(GA34/GA$31,"")</f>
        <v>0.36190539952465439</v>
      </c>
      <c r="GB35" s="213">
        <f>IFERROR(GB34/GB$31,"")</f>
        <v>0.35517929783694979</v>
      </c>
      <c r="GC35" s="214">
        <f>(GA35-GB35)*10000</f>
        <v>67.261016877046004</v>
      </c>
      <c r="GD35" s="215">
        <f>IFERROR(GD34/GD$31,"")</f>
        <v>0.36554368977139584</v>
      </c>
      <c r="GE35" s="213">
        <f>IFERROR(GE34/GE$31,"")</f>
        <v>0.35575197364141148</v>
      </c>
      <c r="GF35" s="214">
        <f>(GD35-GE35)*10000</f>
        <v>97.917161299843627</v>
      </c>
      <c r="GG35" s="215">
        <f>IFERROR(GG34/GG$31,"")</f>
        <v>0.36337607777768377</v>
      </c>
      <c r="GH35" s="213">
        <f>IFERROR(GH34/GH$31,"")</f>
        <v>0.35713923231605588</v>
      </c>
      <c r="GI35" s="214">
        <f>(GG35-GH35)*10000</f>
        <v>62.368454616278932</v>
      </c>
      <c r="GJ35" s="215">
        <f>IFERROR(GJ34/GJ$31,"")</f>
        <v>0.35616888480135006</v>
      </c>
      <c r="GK35" s="213">
        <f>IFERROR(GK34/GK$31,"")</f>
        <v>0.35508217436845579</v>
      </c>
      <c r="GL35" s="214">
        <f>(GJ35-GK35)*10000</f>
        <v>10.867104328942666</v>
      </c>
      <c r="GM35" s="215">
        <f>IFERROR(GM34/GM$31,"")</f>
        <v>0.36365513885992873</v>
      </c>
      <c r="GN35" s="213">
        <f>IFERROR(GN34/GN$31,"")</f>
        <v>0.35544937736870602</v>
      </c>
      <c r="GO35" s="214">
        <f>(GM35-GN35)*10000</f>
        <v>82.057614912227066</v>
      </c>
      <c r="GP35" s="215">
        <f>IFERROR(GP34/GP$31,"")</f>
        <v>0.36356599466707029</v>
      </c>
      <c r="GQ35" s="213">
        <f>IFERROR(GQ34/GQ$31,"")</f>
        <v>0.35595482721523669</v>
      </c>
      <c r="GR35" s="214">
        <f>(GP35-GQ35)*10000</f>
        <v>76.111674518336002</v>
      </c>
      <c r="GS35" s="215">
        <f>IFERROR(GS34/GS$31,"")</f>
        <v>0.36153536361740035</v>
      </c>
      <c r="GT35" s="213">
        <f>IFERROR(GT34/GT$31,"")</f>
        <v>0.35573372823257249</v>
      </c>
      <c r="GU35" s="214">
        <f>(GS35-GT35)*10000</f>
        <v>58.016353848278634</v>
      </c>
      <c r="GW35" s="215">
        <f>IFERROR(GW34/GW$31,"")</f>
        <v>0.38159759213098476</v>
      </c>
      <c r="GX35" s="213">
        <f>IFERROR(GX34/GX$31,"")</f>
        <v>0.36190539952465439</v>
      </c>
      <c r="GY35" s="214">
        <f>(GW35-GX35)*10000</f>
        <v>196.92192606330372</v>
      </c>
      <c r="GZ35" s="215">
        <f>IFERROR(GZ34/GZ$31,"")</f>
        <v>0.36419545213878218</v>
      </c>
      <c r="HA35" s="213">
        <f>IFERROR(HA34/HA$31,"")</f>
        <v>0.36554368977139584</v>
      </c>
      <c r="HB35" s="214">
        <f>(GZ35-HA35)*10000</f>
        <v>-13.482376326136581</v>
      </c>
      <c r="HC35" s="215">
        <f>IFERROR(HC34/HC$31,"")</f>
        <v>0.36112041641971809</v>
      </c>
      <c r="HD35" s="213">
        <f>IFERROR(HD34/HD$31,"")</f>
        <v>0.36337607777768377</v>
      </c>
      <c r="HE35" s="214">
        <f>(HC35-HD35)*10000</f>
        <v>-22.556613579656769</v>
      </c>
      <c r="HF35" s="215">
        <f>IFERROR(HF34/HF$31,"")</f>
        <v>0.35171873378679613</v>
      </c>
      <c r="HG35" s="213">
        <f>IFERROR(HG34/HG$31,"")</f>
        <v>0.35616888480135006</v>
      </c>
      <c r="HH35" s="214">
        <f>(HF35-HG35)*10000</f>
        <v>-44.501510145539271</v>
      </c>
      <c r="HI35" s="215">
        <f>IFERROR(HI34/HI$31,"")</f>
        <v>0.37313543143991068</v>
      </c>
      <c r="HJ35" s="213">
        <f>IFERROR(HJ34/HJ$31,"")</f>
        <v>0.36365513885992873</v>
      </c>
      <c r="HK35" s="214">
        <f>(HI35-HJ35)*10000</f>
        <v>94.802925799819519</v>
      </c>
      <c r="HL35" s="215">
        <f>IFERROR(HL34/HL$31,"")</f>
        <v>0.3693014542032701</v>
      </c>
      <c r="HM35" s="213">
        <f>IFERROR(HM34/HM$31,"")</f>
        <v>0.36356599466707029</v>
      </c>
      <c r="HN35" s="214">
        <f>(HL35-HM35)*10000</f>
        <v>57.354595361998051</v>
      </c>
      <c r="HO35" s="215">
        <f>IFERROR(HO34/HO$31,"")</f>
        <v>0.36457449302896033</v>
      </c>
      <c r="HP35" s="213">
        <f>IFERROR(HP34/HP$31,"")</f>
        <v>0.36153536361740035</v>
      </c>
      <c r="HQ35" s="214">
        <f>(HO35-HP35)*10000</f>
        <v>30.39129411559982</v>
      </c>
      <c r="HS35" s="215">
        <f>IFERROR(HS34/HS$31,"")</f>
        <v>0.38329055526668065</v>
      </c>
      <c r="HT35" s="213">
        <f>IFERROR(HT34/HT$31,"")</f>
        <v>0.38159759213098476</v>
      </c>
      <c r="HU35" s="214">
        <f>(HS35-HT35)*10000</f>
        <v>16.929631356958907</v>
      </c>
      <c r="HV35" s="215">
        <f>IFERROR(HV34/HV$31,"")</f>
        <v>0.36976972299356881</v>
      </c>
      <c r="HW35" s="213">
        <f>IFERROR(HW34/HW$31,"")</f>
        <v>0.36419545213878218</v>
      </c>
      <c r="HX35" s="214">
        <f>(HV35-HW35)*10000</f>
        <v>55.742708547866229</v>
      </c>
      <c r="HY35" s="215">
        <f>IFERROR(HY34/HY$31,"")</f>
        <v>0.37705365847843891</v>
      </c>
      <c r="HZ35" s="213">
        <f>IFERROR(HZ34/HZ$31,"")</f>
        <v>0.36337607777768377</v>
      </c>
      <c r="IA35" s="214">
        <f>(HY35-HZ35)*10000</f>
        <v>136.77580700755144</v>
      </c>
      <c r="IB35" s="215">
        <f>IFERROR(IB34/IB$31,"")</f>
        <v>0.35171873378679613</v>
      </c>
      <c r="IC35" s="213">
        <f>IFERROR(IC34/IC$31,"")</f>
        <v>0.35616888480135006</v>
      </c>
      <c r="ID35" s="214">
        <f>(IB35-IC35)*10000</f>
        <v>-44.501510145539271</v>
      </c>
      <c r="IE35" s="215">
        <f>IFERROR(IE34/IE$31,"")</f>
        <v>0.37705365847843891</v>
      </c>
      <c r="IF35" s="213">
        <f>IFERROR(IF34/IF$31,"")</f>
        <v>0.37313543143991068</v>
      </c>
      <c r="IG35" s="214">
        <f>(IE35-IF35)*10000</f>
        <v>39.182270385282322</v>
      </c>
      <c r="IH35" s="215">
        <f>IFERROR(IH34/IH$31,"")</f>
        <v>0.3693014542032701</v>
      </c>
      <c r="II35" s="213">
        <f>IFERROR(II34/II$31,"")</f>
        <v>0.36356599466707029</v>
      </c>
      <c r="IJ35" s="214">
        <f>(IH35-II35)*10000</f>
        <v>57.354595361998051</v>
      </c>
      <c r="IK35" s="215">
        <f>IFERROR(IK34/IK$31,"")</f>
        <v>0.36457449302896033</v>
      </c>
      <c r="IL35" s="213">
        <f>IFERROR(IL34/IL$31,"")</f>
        <v>0.36153536361740035</v>
      </c>
      <c r="IM35" s="214">
        <f>(IK35-IL35)*10000</f>
        <v>30.39129411559982</v>
      </c>
    </row>
    <row r="36" spans="1:247" outlineLevel="1">
      <c r="A36" s="227" t="s">
        <v>10</v>
      </c>
      <c r="B36" s="227"/>
      <c r="C36" s="228" t="s">
        <v>10</v>
      </c>
      <c r="D36" s="43" t="s">
        <v>11</v>
      </c>
      <c r="E36" s="43" t="s">
        <v>683</v>
      </c>
      <c r="F36" s="207"/>
      <c r="G36" s="44">
        <v>-152916</v>
      </c>
      <c r="H36" s="44">
        <v>-137162</v>
      </c>
      <c r="I36" s="206">
        <f t="shared" ref="I36:I37" si="765">IF(AND(G36&lt;0,H36&lt;0),((G36-H36)/H36),((G36-H36)/ABS(H36)))</f>
        <v>0.11485688455986352</v>
      </c>
      <c r="J36" s="44">
        <v>-144907</v>
      </c>
      <c r="K36" s="44">
        <v>-119553</v>
      </c>
      <c r="L36" s="206">
        <f t="shared" ref="L36:L37" si="766">IF(AND(J36&lt;0,K36&lt;0),((J36-K36)/K36),((J36-K36)/ABS(K36)))</f>
        <v>0.21207330639967212</v>
      </c>
      <c r="M36" s="44">
        <v>-167685</v>
      </c>
      <c r="N36" s="44">
        <v>-156715</v>
      </c>
      <c r="O36" s="206">
        <f t="shared" ref="O36:O37" si="767">IF(AND(M36&lt;0,N36&lt;0),((M36-N36)/N36),((M36-N36)/ABS(N36)))</f>
        <v>6.9999680949494311E-2</v>
      </c>
      <c r="P36" s="44">
        <v>-178641</v>
      </c>
      <c r="Q36" s="44">
        <v>-164355</v>
      </c>
      <c r="R36" s="206">
        <f t="shared" ref="R36:R37" si="768">IF(AND(P36&lt;0,Q36&lt;0),((P36-Q36)/Q36),((P36-Q36)/ABS(Q36)))</f>
        <v>8.692160262845669E-2</v>
      </c>
      <c r="S36" s="44">
        <v>-297823</v>
      </c>
      <c r="T36" s="44">
        <v>-256711</v>
      </c>
      <c r="U36" s="206">
        <f t="shared" ref="U36:U37" si="769">IF(AND(S36&lt;0,T36&lt;0),((S36-T36)/T36),((S36-T36)/ABS(T36)))</f>
        <v>0.1601489612833108</v>
      </c>
      <c r="V36" s="44">
        <v>-465508</v>
      </c>
      <c r="W36" s="44">
        <v>-413427</v>
      </c>
      <c r="X36" s="206">
        <f t="shared" ref="X36:X37" si="770">IF(AND(V36&lt;0,W36&lt;0),((V36-W36)/W36),((V36-W36)/ABS(W36)))</f>
        <v>0.12597387204996288</v>
      </c>
      <c r="Y36" s="44">
        <v>-644149</v>
      </c>
      <c r="Z36" s="44">
        <v>-578003</v>
      </c>
      <c r="AA36" s="206">
        <f t="shared" ref="AA36:AA37" si="771">IF(AND(Y36&lt;0,Z36&lt;0),((Y36-Z36)/Z36),((Y36-Z36)/ABS(Z36)))</f>
        <v>0.11443885239349968</v>
      </c>
      <c r="AB36" s="207"/>
      <c r="AC36" s="44">
        <v>-165911</v>
      </c>
      <c r="AD36" s="44">
        <f t="shared" si="1"/>
        <v>-152916</v>
      </c>
      <c r="AE36" s="206">
        <f t="shared" ref="AE36:AE37" si="772">IF(AND(AC36&lt;0,AD36&lt;0),((AC36-AD36)/AD36),((AC36-AD36)/ABS(AD36)))</f>
        <v>8.4981296921185487E-2</v>
      </c>
      <c r="AF36" s="44">
        <v>-162588</v>
      </c>
      <c r="AG36" s="44">
        <f t="shared" si="584"/>
        <v>-144907</v>
      </c>
      <c r="AH36" s="206">
        <f t="shared" ref="AH36:AH37" si="773">IF(AND(AF36&lt;0,AG36&lt;0),((AF36-AG36)/AG36),((AF36-AG36)/ABS(AG36)))</f>
        <v>0.12201618969407965</v>
      </c>
      <c r="AI36" s="44">
        <v>-164996</v>
      </c>
      <c r="AJ36" s="44">
        <f t="shared" si="585"/>
        <v>-167685</v>
      </c>
      <c r="AK36" s="206">
        <f t="shared" ref="AK36:AK37" si="774">IF(AND(AI36&lt;0,AJ36&lt;0),((AI36-AJ36)/AJ36),((AI36-AJ36)/ABS(AJ36)))</f>
        <v>-1.6036019918299192E-2</v>
      </c>
      <c r="AL36" s="44">
        <v>-188677</v>
      </c>
      <c r="AM36" s="44">
        <f t="shared" si="586"/>
        <v>-178641</v>
      </c>
      <c r="AN36" s="206">
        <f t="shared" ref="AN36:AN37" si="775">IF(AND(AL36&lt;0,AM36&lt;0),((AL36-AM36)/AM36),((AL36-AM36)/ABS(AM36)))</f>
        <v>5.6179712384055169E-2</v>
      </c>
      <c r="AO36" s="44">
        <v>-328499</v>
      </c>
      <c r="AP36" s="44">
        <f t="shared" si="587"/>
        <v>-297823</v>
      </c>
      <c r="AQ36" s="206">
        <f t="shared" ref="AQ36:AQ37" si="776">IF(AND(AO36&lt;0,AP36&lt;0),((AO36-AP36)/AP36),((AO36-AP36)/ABS(AP36)))</f>
        <v>0.10300077562847731</v>
      </c>
      <c r="AR36" s="44">
        <v>-493495</v>
      </c>
      <c r="AS36" s="44">
        <f t="shared" si="588"/>
        <v>-465508</v>
      </c>
      <c r="AT36" s="206">
        <f t="shared" ref="AT36:AT37" si="777">IF(AND(AR36&lt;0,AS36&lt;0),((AR36-AS36)/AS36),((AR36-AS36)/ABS(AS36)))</f>
        <v>6.0121415743660686E-2</v>
      </c>
      <c r="AU36" s="44">
        <v>-682172</v>
      </c>
      <c r="AV36" s="44">
        <f t="shared" si="589"/>
        <v>-644149</v>
      </c>
      <c r="AW36" s="206">
        <f t="shared" ref="AW36:AW37" si="778">IF(AND(AU36&lt;0,AV36&lt;0),((AU36-AV36)/AV36),((AU36-AV36)/ABS(AV36)))</f>
        <v>5.9028268304382993E-2</v>
      </c>
      <c r="AX36" s="207"/>
      <c r="AY36" s="44">
        <f t="shared" si="597"/>
        <v>-164508</v>
      </c>
      <c r="AZ36" s="44">
        <f t="shared" si="590"/>
        <v>-165911</v>
      </c>
      <c r="BA36" s="206">
        <f t="shared" ref="BA36:BA37" si="779">IF(AND(AY36&lt;0,AZ36&lt;0),((AY36-AZ36)/AZ36),((AY36-AZ36)/ABS(AZ36)))</f>
        <v>-8.4563410503221605E-3</v>
      </c>
      <c r="BB36" s="44">
        <f t="shared" si="598"/>
        <v>-149636</v>
      </c>
      <c r="BC36" s="44">
        <f t="shared" si="591"/>
        <v>-162588</v>
      </c>
      <c r="BD36" s="206">
        <f t="shared" ref="BD36:BD37" si="780">IF(AND(BB36&lt;0,BC36&lt;0),((BB36-BC36)/BC36),((BB36-BC36)/ABS(BC36)))</f>
        <v>-7.966147563165793E-2</v>
      </c>
      <c r="BE36" s="44">
        <f t="shared" si="599"/>
        <v>-148918</v>
      </c>
      <c r="BF36" s="44">
        <f t="shared" si="592"/>
        <v>-164996</v>
      </c>
      <c r="BG36" s="206">
        <f t="shared" ref="BG36:BG37" si="781">IF(AND(BE36&lt;0,BF36&lt;0),((BE36-BF36)/BF36),((BE36-BF36)/ABS(BF36)))</f>
        <v>-9.7444786540279771E-2</v>
      </c>
      <c r="BH36" s="44">
        <f t="shared" si="600"/>
        <v>-173098</v>
      </c>
      <c r="BI36" s="44">
        <f t="shared" si="593"/>
        <v>-188677</v>
      </c>
      <c r="BJ36" s="206">
        <f t="shared" ref="BJ36:BJ37" si="782">IF(AND(BH36&lt;0,BI36&lt;0),((BH36-BI36)/BI36),((BH36-BI36)/ABS(BI36)))</f>
        <v>-8.2569682579222689E-2</v>
      </c>
      <c r="BK36" s="44">
        <f t="shared" si="601"/>
        <v>-314144</v>
      </c>
      <c r="BL36" s="44">
        <f t="shared" si="594"/>
        <v>-328499</v>
      </c>
      <c r="BM36" s="206">
        <f t="shared" ref="BM36:BM37" si="783">IF(AND(BK36&lt;0,BL36&lt;0),((BK36-BL36)/BL36),((BK36-BL36)/ABS(BL36)))</f>
        <v>-4.3698763162140525E-2</v>
      </c>
      <c r="BN36" s="44">
        <f t="shared" si="602"/>
        <v>-463062</v>
      </c>
      <c r="BO36" s="44">
        <f t="shared" si="595"/>
        <v>-493495</v>
      </c>
      <c r="BP36" s="206">
        <f t="shared" ref="BP36:BP37" si="784">IF(AND(BN36&lt;0,BO36&lt;0),((BN36-BO36)/BO36),((BN36-BO36)/ABS(BO36)))</f>
        <v>-6.1668304643410776E-2</v>
      </c>
      <c r="BQ36" s="44">
        <f t="shared" si="603"/>
        <v>-636160</v>
      </c>
      <c r="BR36" s="44">
        <f t="shared" si="596"/>
        <v>-682172</v>
      </c>
      <c r="BS36" s="206">
        <f t="shared" ref="BS36:BS37" si="785">IF(AND(BQ36&lt;0,BR36&lt;0),((BQ36-BR36)/BR36),((BQ36-BR36)/ABS(BR36)))</f>
        <v>-6.7449264994752053E-2</v>
      </c>
      <c r="BT36" s="207"/>
      <c r="BU36" s="48">
        <f t="shared" si="604"/>
        <v>-161663</v>
      </c>
      <c r="BV36" s="44">
        <v>-164508</v>
      </c>
      <c r="BW36" s="206">
        <f t="shared" ref="BW36:BW37" si="786">IF(AND(BU36&lt;0,BV36&lt;0),((BU36-BV36)/BV36),((BU36-BV36)/ABS(BV36)))</f>
        <v>-1.7293991781554698E-2</v>
      </c>
      <c r="BX36" s="48">
        <f t="shared" si="605"/>
        <v>-151109</v>
      </c>
      <c r="BY36" s="44">
        <v>-149636</v>
      </c>
      <c r="BZ36" s="206">
        <f t="shared" ref="BZ36:BZ37" si="787">IF(AND(BX36&lt;0,BY36&lt;0),((BX36-BY36)/BY36),((BX36-BY36)/ABS(BY36)))</f>
        <v>9.8438878344783345E-3</v>
      </c>
      <c r="CA36" s="48">
        <f t="shared" si="606"/>
        <v>-150749</v>
      </c>
      <c r="CB36" s="44">
        <v>-148918</v>
      </c>
      <c r="CC36" s="206">
        <f t="shared" ref="CC36:CC37" si="788">IF(AND(CA36&lt;0,CB36&lt;0),((CA36-CB36)/CB36),((CA36-CB36)/ABS(CB36)))</f>
        <v>1.2295357176432667E-2</v>
      </c>
      <c r="CD36" s="48">
        <f t="shared" si="607"/>
        <v>-173685</v>
      </c>
      <c r="CE36" s="44">
        <v>-173098</v>
      </c>
      <c r="CF36" s="206">
        <f t="shared" ref="CF36:CF37" si="789">IF(AND(CD36&lt;0,CE36&lt;0),((CD36-CE36)/CE36),((CD36-CE36)/ABS(CE36)))</f>
        <v>3.3911425897468488E-3</v>
      </c>
      <c r="CG36" s="48">
        <f t="shared" si="608"/>
        <v>-312772</v>
      </c>
      <c r="CH36" s="44">
        <v>-314144</v>
      </c>
      <c r="CI36" s="206">
        <f t="shared" ref="CI36:CI37" si="790">IF(AND(CG36&lt;0,CH36&lt;0),((CG36-CH36)/CH36),((CG36-CH36)/ABS(CH36)))</f>
        <v>-4.3674238565753285E-3</v>
      </c>
      <c r="CJ36" s="48">
        <f t="shared" si="609"/>
        <v>-463521</v>
      </c>
      <c r="CK36" s="44">
        <v>-463062</v>
      </c>
      <c r="CL36" s="206">
        <f t="shared" ref="CL36:CL37" si="791">IF(AND(CJ36&lt;0,CK36&lt;0),((CJ36-CK36)/CK36),((CJ36-CK36)/ABS(CK36)))</f>
        <v>9.9122795651554224E-4</v>
      </c>
      <c r="CM36" s="48">
        <f t="shared" si="610"/>
        <v>-637206</v>
      </c>
      <c r="CN36" s="44">
        <v>-636160</v>
      </c>
      <c r="CO36" s="206">
        <f t="shared" ref="CO36:CO37" si="792">IF(AND(CM36&lt;0,CN36&lt;0),((CM36-CN36)/CN36),((CM36-CN36)/ABS(CN36)))</f>
        <v>1.6442404426559357E-3</v>
      </c>
      <c r="CP36" s="207"/>
      <c r="CQ36" s="48">
        <v>-159145</v>
      </c>
      <c r="CR36" s="44">
        <v>-161663</v>
      </c>
      <c r="CS36" s="206">
        <f t="shared" ref="CS36:CS37" si="793">IF(AND(CQ36&lt;0,CR36&lt;0),((CQ36-CR36)/CR36),((CQ36-CR36)/ABS(CR36)))</f>
        <v>-1.5575610993239022E-2</v>
      </c>
      <c r="CT36" s="48">
        <v>-152735</v>
      </c>
      <c r="CU36" s="44">
        <v>-151109</v>
      </c>
      <c r="CV36" s="206">
        <f t="shared" ref="CV36:CV37" si="794">IF(AND(CT36&lt;0,CU36&lt;0),((CT36-CU36)/CU36),((CT36-CU36)/ABS(CU36)))</f>
        <v>1.0760444447385662E-2</v>
      </c>
      <c r="CW36" s="48">
        <v>-152001</v>
      </c>
      <c r="CX36" s="44">
        <v>-150749</v>
      </c>
      <c r="CY36" s="206">
        <f t="shared" ref="CY36:CY37" si="795">IF(AND(CW36&lt;0,CX36&lt;0),((CW36-CX36)/CX36),((CW36-CX36)/ABS(CX36)))</f>
        <v>8.3051960543685192E-3</v>
      </c>
      <c r="CZ36" s="48">
        <v>-177409</v>
      </c>
      <c r="DA36" s="44">
        <v>-173685</v>
      </c>
      <c r="DB36" s="206">
        <f t="shared" ref="DB36:DB37" si="796">IF(AND(CZ36&lt;0,DA36&lt;0),((CZ36-DA36)/DA36),((CZ36-DA36)/ABS(DA36)))</f>
        <v>2.1441114661600022E-2</v>
      </c>
      <c r="DC36" s="48">
        <v>-311880</v>
      </c>
      <c r="DD36" s="44">
        <v>-312772</v>
      </c>
      <c r="DE36" s="206">
        <f t="shared" ref="DE36:DE37" si="797">IF(AND(DC36&lt;0,DD36&lt;0),((DC36-DD36)/DD36),((DC36-DD36)/ABS(DD36)))</f>
        <v>-2.8519176908418913E-3</v>
      </c>
      <c r="DF36" s="48">
        <v>-463881</v>
      </c>
      <c r="DG36" s="44">
        <v>-463521</v>
      </c>
      <c r="DH36" s="206">
        <f t="shared" ref="DH36:DH37" si="798">IF(AND(DF36&lt;0,DG36&lt;0),((DF36-DG36)/DG36),((DF36-DG36)/ABS(DG36)))</f>
        <v>7.7666384047324712E-4</v>
      </c>
      <c r="DI36" s="48">
        <v>-641290</v>
      </c>
      <c r="DJ36" s="44">
        <v>-637206</v>
      </c>
      <c r="DK36" s="206">
        <f t="shared" ref="DK36:DK37" si="799">IF(AND(DI36&lt;0,DJ36&lt;0),((DI36-DJ36)/DJ36),((DI36-DJ36)/ABS(DJ36)))</f>
        <v>6.4092302960110231E-3</v>
      </c>
      <c r="DL36" s="207"/>
      <c r="DM36" s="48">
        <v>-154379</v>
      </c>
      <c r="DN36" s="44">
        <v>-159145</v>
      </c>
      <c r="DO36" s="206">
        <f t="shared" ref="DO36:DO37" si="800">IF(AND(DM36&lt;0,DN36&lt;0),((DM36-DN36)/DN36),((DM36-DN36)/ABS(DN36)))</f>
        <v>-2.9947532124791856E-2</v>
      </c>
      <c r="DP36" s="48">
        <v>-155766</v>
      </c>
      <c r="DQ36" s="44">
        <v>-152735</v>
      </c>
      <c r="DR36" s="206">
        <f t="shared" ref="DR36:DR37" si="801">IF(AND(DP36&lt;0,DQ36&lt;0),((DP36-DQ36)/DQ36),((DP36-DQ36)/ABS(DQ36)))</f>
        <v>1.9844829279470979E-2</v>
      </c>
      <c r="DS36" s="48">
        <v>-160773</v>
      </c>
      <c r="DT36" s="44">
        <v>-152001</v>
      </c>
      <c r="DU36" s="206">
        <f t="shared" ref="DU36:DU37" si="802">IF(AND(DS36&lt;0,DT36&lt;0),((DS36-DT36)/DT36),((DS36-DT36)/ABS(DT36)))</f>
        <v>5.7710146643772081E-2</v>
      </c>
      <c r="DV36" s="48">
        <v>-183295</v>
      </c>
      <c r="DW36" s="44">
        <v>-177409</v>
      </c>
      <c r="DX36" s="206">
        <f t="shared" ref="DX36:DX37" si="803">IF(AND(DV36&lt;0,DW36&lt;0),((DV36-DW36)/DW36),((DV36-DW36)/ABS(DW36)))</f>
        <v>3.3177572727426455E-2</v>
      </c>
      <c r="DY36" s="48">
        <v>-310145</v>
      </c>
      <c r="DZ36" s="44">
        <v>-311880</v>
      </c>
      <c r="EA36" s="206">
        <f t="shared" ref="EA36:EA37" si="804">IF(AND(DY36&lt;0,DZ36&lt;0),((DY36-DZ36)/DZ36),((DY36-DZ36)/ABS(DZ36)))</f>
        <v>-5.5630370655380271E-3</v>
      </c>
      <c r="EB36" s="48">
        <v>-470918</v>
      </c>
      <c r="EC36" s="44">
        <v>-463881</v>
      </c>
      <c r="ED36" s="206">
        <f t="shared" ref="ED36:ED37" si="805">IF(AND(EB36&lt;0,EC36&lt;0),((EB36-EC36)/EC36),((EB36-EC36)/ABS(EC36)))</f>
        <v>1.5169838816420591E-2</v>
      </c>
      <c r="EE36" s="48">
        <v>-654213</v>
      </c>
      <c r="EF36" s="44">
        <v>-641290</v>
      </c>
      <c r="EG36" s="206">
        <f t="shared" ref="EG36:EG37" si="806">IF(AND(EE36&lt;0,EF36&lt;0),((EE36-EF36)/EF36),((EE36-EF36)/ABS(EF36)))</f>
        <v>2.0151569492741193E-2</v>
      </c>
      <c r="EH36" s="207"/>
      <c r="EI36" s="48">
        <v>-181375</v>
      </c>
      <c r="EJ36" s="44">
        <v>-154379</v>
      </c>
      <c r="EK36" s="206">
        <f t="shared" ref="EK36:EK37" si="807">IF(AND(EI36&lt;0,EJ36&lt;0),((EI36-EJ36)/EJ36),((EI36-EJ36)/ABS(EJ36)))</f>
        <v>0.17486834349231437</v>
      </c>
      <c r="EL36" s="48">
        <v>-192948</v>
      </c>
      <c r="EM36" s="44">
        <v>-155766</v>
      </c>
      <c r="EN36" s="206">
        <f t="shared" ref="EN36:EN37" si="808">IF(AND(EL36&lt;0,EM36&lt;0),((EL36-EM36)/EM36),((EL36-EM36)/ABS(EM36)))</f>
        <v>0.23870421016139595</v>
      </c>
      <c r="EO36" s="48">
        <v>-221319</v>
      </c>
      <c r="EP36" s="44">
        <v>-160773</v>
      </c>
      <c r="EQ36" s="206">
        <f t="shared" ref="EQ36:EQ37" si="809">IF(AND(EO36&lt;0,EP36&lt;0),((EO36-EP36)/EP36),((EO36-EP36)/ABS(EP36)))</f>
        <v>0.37659308465973762</v>
      </c>
      <c r="ER36" s="48">
        <v>-304358</v>
      </c>
      <c r="ES36" s="44">
        <v>-183295</v>
      </c>
      <c r="ET36" s="206">
        <f t="shared" ref="ET36:ET37" si="810">IF(AND(ER36&lt;0,ES36&lt;0),((ER36-ES36)/ES36),((ER36-ES36)/ABS(ES36)))</f>
        <v>0.66048173709048252</v>
      </c>
      <c r="EU36" s="48">
        <v>-374323</v>
      </c>
      <c r="EV36" s="44">
        <v>-310145</v>
      </c>
      <c r="EW36" s="206">
        <f t="shared" ref="EW36:EW37" si="811">IF(AND(EU36&lt;0,EV36&lt;0),((EU36-EV36)/EV36),((EU36-EV36)/ABS(EV36)))</f>
        <v>0.20692901707265957</v>
      </c>
      <c r="EX36" s="48">
        <v>-595642</v>
      </c>
      <c r="EY36" s="44">
        <v>-470918</v>
      </c>
      <c r="EZ36" s="206">
        <f t="shared" ref="EZ36:EZ37" si="812">IF(AND(EX36&lt;0,EY36&lt;0),((EX36-EY36)/EY36),((EX36-EY36)/ABS(EY36)))</f>
        <v>0.26485290432729264</v>
      </c>
      <c r="FA36" s="48">
        <v>-900000</v>
      </c>
      <c r="FB36" s="44">
        <v>-654213</v>
      </c>
      <c r="FC36" s="206">
        <f t="shared" ref="FC36:FC37" si="813">IF(AND(FA36&lt;0,FB36&lt;0),((FA36-FB36)/FB36),((FA36-FB36)/ABS(FB36)))</f>
        <v>0.37569874031852013</v>
      </c>
      <c r="FD36" s="207"/>
      <c r="FE36" s="48">
        <v>-278500</v>
      </c>
      <c r="FF36" s="44">
        <v>-181375</v>
      </c>
      <c r="FG36" s="206">
        <f t="shared" ref="FG36:FG37" si="814">IF(AND(FE36&lt;0,FF36&lt;0),((FE36-FF36)/FF36),((FE36-FF36)/ABS(FF36)))</f>
        <v>0.5354927636113026</v>
      </c>
      <c r="FH36" s="48">
        <v>-255383</v>
      </c>
      <c r="FI36" s="44">
        <v>-192948</v>
      </c>
      <c r="FJ36" s="206">
        <f t="shared" ref="FJ36:FJ37" si="815">IF(AND(FH36&lt;0,FI36&lt;0),((FH36-FI36)/FI36),((FH36-FI36)/ABS(FI36)))</f>
        <v>0.32358459274001283</v>
      </c>
      <c r="FK36" s="48">
        <v>-259503</v>
      </c>
      <c r="FL36" s="44">
        <v>-221319</v>
      </c>
      <c r="FM36" s="206">
        <f t="shared" ref="FM36:FM37" si="816">IF(AND(FK36&lt;0,FL36&lt;0),((FK36-FL36)/FL36),((FK36-FL36)/ABS(FL36)))</f>
        <v>0.17252924511677714</v>
      </c>
      <c r="FN36" s="48">
        <v>-269993</v>
      </c>
      <c r="FO36" s="44">
        <v>-304358</v>
      </c>
      <c r="FP36" s="206">
        <f t="shared" ref="FP36:FP37" si="817">IF(AND(FN36&lt;0,FO36&lt;0),((FN36-FO36)/FO36),((FN36-FO36)/ABS(FO36)))</f>
        <v>-0.11290979701535692</v>
      </c>
      <c r="FQ36" s="48">
        <v>-533883</v>
      </c>
      <c r="FR36" s="44">
        <v>-374323</v>
      </c>
      <c r="FS36" s="206">
        <f t="shared" ref="FS36:FS37" si="818">IF(AND(FQ36&lt;0,FR36&lt;0),((FQ36-FR36)/FR36),((FQ36-FR36)/ABS(FR36)))</f>
        <v>0.42626287991921413</v>
      </c>
      <c r="FT36" s="48">
        <v>-793386</v>
      </c>
      <c r="FU36" s="44">
        <v>-595642</v>
      </c>
      <c r="FV36" s="206">
        <f t="shared" ref="FV36:FV37" si="819">IF(AND(FT36&lt;0,FU36&lt;0),((FT36-FU36)/FU36),((FT36-FU36)/ABS(FU36)))</f>
        <v>0.33198464849691595</v>
      </c>
      <c r="FW36" s="48">
        <v>-1063379</v>
      </c>
      <c r="FX36" s="44">
        <v>-900000</v>
      </c>
      <c r="FY36" s="206">
        <f t="shared" ref="FY36:FY37" si="820">IF(AND(FW36&lt;0,FX36&lt;0),((FW36-FX36)/FX36),((FW36-FX36)/ABS(FX36)))</f>
        <v>0.18153222222222223</v>
      </c>
      <c r="GA36" s="48">
        <v>-258083</v>
      </c>
      <c r="GB36" s="44">
        <v>-278500</v>
      </c>
      <c r="GC36" s="206">
        <f t="shared" ref="GC36:GC37" si="821">IF(AND(GA36&lt;0,GB36&lt;0),((GA36-GB36)/GB36),((GA36-GB36)/ABS(GB36)))</f>
        <v>-7.3310592459605028E-2</v>
      </c>
      <c r="GD36" s="48">
        <v>-247401</v>
      </c>
      <c r="GE36" s="44">
        <v>-255383</v>
      </c>
      <c r="GF36" s="206">
        <f t="shared" ref="GF36:GF37" si="822">IF(AND(GD36&lt;0,GE36&lt;0),((GD36-GE36)/GE36),((GD36-GE36)/ABS(GE36)))</f>
        <v>-3.1255016974504959E-2</v>
      </c>
      <c r="GG36" s="48">
        <v>-247541</v>
      </c>
      <c r="GH36" s="44">
        <v>-259503</v>
      </c>
      <c r="GI36" s="206">
        <f t="shared" ref="GI36:GI37" si="823">IF(AND(GG36&lt;0,GH36&lt;0),((GG36-GH36)/GH36),((GG36-GH36)/ABS(GH36)))</f>
        <v>-4.6095806214186345E-2</v>
      </c>
      <c r="GJ36" s="48">
        <v>-264737</v>
      </c>
      <c r="GK36" s="44">
        <v>-269993</v>
      </c>
      <c r="GL36" s="206">
        <f t="shared" ref="GL36:GL37" si="824">IF(AND(GJ36&lt;0,GK36&lt;0),((GJ36-GK36)/GK36),((GJ36-GK36)/ABS(GK36)))</f>
        <v>-1.9467171371109621E-2</v>
      </c>
      <c r="GM36" s="48">
        <v>-505484</v>
      </c>
      <c r="GN36" s="44">
        <v>-533883</v>
      </c>
      <c r="GO36" s="206">
        <f t="shared" ref="GO36:GO37" si="825">IF(AND(GM36&lt;0,GN36&lt;0),((GM36-GN36)/GN36),((GM36-GN36)/ABS(GN36)))</f>
        <v>-5.3193302652453818E-2</v>
      </c>
      <c r="GP36" s="48">
        <v>-753025</v>
      </c>
      <c r="GQ36" s="44">
        <v>-793386</v>
      </c>
      <c r="GR36" s="206">
        <f t="shared" ref="GR36:GR37" si="826">IF(AND(GP36&lt;0,GQ36&lt;0),((GP36-GQ36)/GQ36),((GP36-GQ36)/ABS(GQ36)))</f>
        <v>-5.0871832878321525E-2</v>
      </c>
      <c r="GS36" s="48">
        <v>-1017762</v>
      </c>
      <c r="GT36" s="44">
        <v>-1063379</v>
      </c>
      <c r="GU36" s="206">
        <f t="shared" ref="GU36:GU37" si="827">IF(AND(GS36&lt;0,GT36&lt;0),((GS36-GT36)/GT36),((GS36-GT36)/ABS(GT36)))</f>
        <v>-4.2898157665329104E-2</v>
      </c>
      <c r="GW36" s="48">
        <v>-255755</v>
      </c>
      <c r="GX36" s="44">
        <v>-258083</v>
      </c>
      <c r="GY36" s="206">
        <f t="shared" ref="GY36:GY37" si="828">IF(AND(GW36&lt;0,GX36&lt;0),((GW36-GX36)/GX36),((GW36-GX36)/ABS(GX36)))</f>
        <v>-9.0203539171506836E-3</v>
      </c>
      <c r="GZ36" s="48">
        <v>-249212</v>
      </c>
      <c r="HA36" s="44">
        <v>-247401</v>
      </c>
      <c r="HB36" s="206">
        <f t="shared" ref="HB36:HB37" si="829">IF(AND(GZ36&lt;0,HA36&lt;0),((GZ36-HA36)/HA36),((GZ36-HA36)/ABS(HA36)))</f>
        <v>7.3200997570745472E-3</v>
      </c>
      <c r="HC36" s="48">
        <v>-240890</v>
      </c>
      <c r="HD36" s="44">
        <v>-247541</v>
      </c>
      <c r="HE36" s="206">
        <f t="shared" ref="HE36:HE37" si="830">IF(AND(HC36&lt;0,HD36&lt;0),((HC36-HD36)/HD36),((HC36-HD36)/ABS(HD36)))</f>
        <v>-2.6868276366339313E-2</v>
      </c>
      <c r="HF36" s="48">
        <v>-257683</v>
      </c>
      <c r="HG36" s="44">
        <v>-264737</v>
      </c>
      <c r="HH36" s="206">
        <f t="shared" ref="HH36:HH37" si="831">IF(AND(HF36&lt;0,HG36&lt;0),((HF36-HG36)/HG36),((HF36-HG36)/ABS(HG36)))</f>
        <v>-2.6645312139972878E-2</v>
      </c>
      <c r="HI36" s="48">
        <v>-504967</v>
      </c>
      <c r="HJ36" s="44">
        <v>-505484</v>
      </c>
      <c r="HK36" s="206">
        <f t="shared" ref="HK36:HK37" si="832">IF(AND(HI36&lt;0,HJ36&lt;0),((HI36-HJ36)/HJ36),((HI36-HJ36)/ABS(HJ36)))</f>
        <v>-1.0227821256459156E-3</v>
      </c>
      <c r="HL36" s="48">
        <v>-745857</v>
      </c>
      <c r="HM36" s="44">
        <v>-753025</v>
      </c>
      <c r="HN36" s="206">
        <f t="shared" ref="HN36:HN37" si="833">IF(AND(HL36&lt;0,HM36&lt;0),((HL36-HM36)/HM36),((HL36-HM36)/ABS(HM36)))</f>
        <v>-9.5189402742272833E-3</v>
      </c>
      <c r="HO36" s="48">
        <v>-1003540</v>
      </c>
      <c r="HP36" s="44">
        <v>-1017762</v>
      </c>
      <c r="HQ36" s="206">
        <f t="shared" ref="HQ36:HQ37" si="834">IF(AND(HO36&lt;0,HP36&lt;0),((HO36-HP36)/HP36),((HO36-HP36)/ABS(HP36)))</f>
        <v>-1.3973797410396538E-2</v>
      </c>
      <c r="HS36" s="48">
        <v>-238194</v>
      </c>
      <c r="HT36" s="44">
        <v>-255755</v>
      </c>
      <c r="HU36" s="206">
        <f t="shared" ref="HU36:HU37" si="835">IF(AND(HS36&lt;0,HT36&lt;0),((HS36-HT36)/HT36),((HS36-HT36)/ABS(HT36)))</f>
        <v>-6.8663369240093058E-2</v>
      </c>
      <c r="HV36" s="48">
        <v>-223242</v>
      </c>
      <c r="HW36" s="44">
        <v>-249212</v>
      </c>
      <c r="HX36" s="206">
        <f t="shared" ref="HX36:HX37" si="836">IF(AND(HV36&lt;0,HW36&lt;0),((HV36-HW36)/HW36),((HV36-HW36)/ABS(HW36)))</f>
        <v>-0.10420846508193828</v>
      </c>
      <c r="HY36" s="48">
        <v>461436</v>
      </c>
      <c r="HZ36" s="44">
        <v>-247541</v>
      </c>
      <c r="IA36" s="206">
        <f t="shared" ref="IA36:IA37" si="837">IF(AND(HY36&lt;0,HZ36&lt;0),((HY36-HZ36)/HZ36),((HY36-HZ36)/ABS(HZ36)))</f>
        <v>2.8640790818490673</v>
      </c>
      <c r="IB36" s="48">
        <v>-257683</v>
      </c>
      <c r="IC36" s="44">
        <v>-264737</v>
      </c>
      <c r="ID36" s="206">
        <f t="shared" ref="ID36:ID37" si="838">IF(AND(IB36&lt;0,IC36&lt;0),((IB36-IC36)/IC36),((IB36-IC36)/ABS(IC36)))</f>
        <v>-2.6645312139972878E-2</v>
      </c>
      <c r="IE36" s="48">
        <v>-461436</v>
      </c>
      <c r="IF36" s="44">
        <v>-504967</v>
      </c>
      <c r="IG36" s="206">
        <f t="shared" ref="IG36:IG37" si="839">IF(AND(IE36&lt;0,IF36&lt;0),((IE36-IF36)/IF36),((IE36-IF36)/ABS(IF36)))</f>
        <v>-8.6205633239399809E-2</v>
      </c>
      <c r="IH36" s="48">
        <v>-745857</v>
      </c>
      <c r="II36" s="44">
        <v>-753025</v>
      </c>
      <c r="IJ36" s="206">
        <f t="shared" ref="IJ36:IJ37" si="840">IF(AND(IH36&lt;0,II36&lt;0),((IH36-II36)/II36),((IH36-II36)/ABS(II36)))</f>
        <v>-9.5189402742272833E-3</v>
      </c>
      <c r="IK36" s="48">
        <v>-1003540</v>
      </c>
      <c r="IL36" s="44">
        <v>-1017762</v>
      </c>
      <c r="IM36" s="206">
        <f t="shared" ref="IM36:IM37" si="841">IF(AND(IK36&lt;0,IL36&lt;0),((IK36-IL36)/IL36),((IK36-IL36)/ABS(IL36)))</f>
        <v>-1.3973797410396538E-2</v>
      </c>
    </row>
    <row r="37" spans="1:247" outlineLevel="1">
      <c r="A37" s="227" t="s">
        <v>153</v>
      </c>
      <c r="B37" s="227"/>
      <c r="C37" s="228" t="s">
        <v>197</v>
      </c>
      <c r="D37" s="43" t="s">
        <v>95</v>
      </c>
      <c r="E37" s="43" t="s">
        <v>684</v>
      </c>
      <c r="F37" s="207"/>
      <c r="G37" s="44">
        <v>8975</v>
      </c>
      <c r="H37" s="44">
        <v>-8383</v>
      </c>
      <c r="I37" s="206">
        <f t="shared" si="765"/>
        <v>2.0706191101037814</v>
      </c>
      <c r="J37" s="44">
        <v>-6651</v>
      </c>
      <c r="K37" s="44">
        <v>-4299</v>
      </c>
      <c r="L37" s="206">
        <f t="shared" si="766"/>
        <v>0.54710397766922536</v>
      </c>
      <c r="M37" s="44">
        <v>-4399</v>
      </c>
      <c r="N37" s="44">
        <v>-12966</v>
      </c>
      <c r="O37" s="206">
        <f t="shared" si="767"/>
        <v>-0.66072805799784051</v>
      </c>
      <c r="P37" s="44">
        <v>-5708</v>
      </c>
      <c r="Q37" s="44">
        <v>-13146</v>
      </c>
      <c r="R37" s="206">
        <f t="shared" si="768"/>
        <v>-0.56579948273239011</v>
      </c>
      <c r="S37" s="44">
        <v>2324</v>
      </c>
      <c r="T37" s="44">
        <v>-12682</v>
      </c>
      <c r="U37" s="206">
        <f t="shared" si="769"/>
        <v>1.1832518530200284</v>
      </c>
      <c r="V37" s="44">
        <v>-2075</v>
      </c>
      <c r="W37" s="44">
        <v>-25647</v>
      </c>
      <c r="X37" s="206">
        <f t="shared" si="770"/>
        <v>-0.91909385113268605</v>
      </c>
      <c r="Y37" s="44">
        <v>-7783</v>
      </c>
      <c r="Z37" s="44">
        <v>-38793</v>
      </c>
      <c r="AA37" s="206">
        <f t="shared" si="771"/>
        <v>-0.79937102054494369</v>
      </c>
      <c r="AB37" s="207"/>
      <c r="AC37" s="44">
        <v>-6114</v>
      </c>
      <c r="AD37" s="44">
        <f t="shared" si="1"/>
        <v>8975</v>
      </c>
      <c r="AE37" s="206">
        <f t="shared" si="772"/>
        <v>-1.6812256267409471</v>
      </c>
      <c r="AF37" s="44">
        <v>-6163</v>
      </c>
      <c r="AG37" s="44">
        <f t="shared" si="584"/>
        <v>-6651</v>
      </c>
      <c r="AH37" s="206">
        <f t="shared" si="773"/>
        <v>-7.3372425199218161E-2</v>
      </c>
      <c r="AI37" s="44">
        <v>-6203</v>
      </c>
      <c r="AJ37" s="44">
        <f t="shared" si="585"/>
        <v>-4399</v>
      </c>
      <c r="AK37" s="206">
        <f t="shared" si="774"/>
        <v>0.41009320300068197</v>
      </c>
      <c r="AL37" s="44">
        <v>-6254</v>
      </c>
      <c r="AM37" s="44">
        <f t="shared" si="586"/>
        <v>-5708</v>
      </c>
      <c r="AN37" s="206">
        <f t="shared" si="775"/>
        <v>9.5655220742817099E-2</v>
      </c>
      <c r="AO37" s="44">
        <v>-12277</v>
      </c>
      <c r="AP37" s="44">
        <f t="shared" si="587"/>
        <v>2324</v>
      </c>
      <c r="AQ37" s="206">
        <f t="shared" si="776"/>
        <v>-6.2827022375215149</v>
      </c>
      <c r="AR37" s="44">
        <v>-18480</v>
      </c>
      <c r="AS37" s="44">
        <f t="shared" si="588"/>
        <v>-2075</v>
      </c>
      <c r="AT37" s="206">
        <f t="shared" si="777"/>
        <v>7.9060240963855426</v>
      </c>
      <c r="AU37" s="44">
        <v>-24734</v>
      </c>
      <c r="AV37" s="44">
        <f t="shared" si="589"/>
        <v>-7783</v>
      </c>
      <c r="AW37" s="206">
        <f t="shared" si="778"/>
        <v>2.1779519465501735</v>
      </c>
      <c r="AX37" s="207"/>
      <c r="AY37" s="44">
        <f t="shared" si="597"/>
        <v>-11433</v>
      </c>
      <c r="AZ37" s="44">
        <f t="shared" si="590"/>
        <v>-6114</v>
      </c>
      <c r="BA37" s="206">
        <f t="shared" si="779"/>
        <v>0.86997055937193324</v>
      </c>
      <c r="BB37" s="44">
        <f t="shared" si="598"/>
        <v>-11186</v>
      </c>
      <c r="BC37" s="44">
        <f t="shared" si="591"/>
        <v>-6163</v>
      </c>
      <c r="BD37" s="206">
        <f t="shared" si="780"/>
        <v>0.81502515008924226</v>
      </c>
      <c r="BE37" s="44">
        <f t="shared" si="599"/>
        <v>-11495</v>
      </c>
      <c r="BF37" s="44">
        <f t="shared" si="592"/>
        <v>-6203</v>
      </c>
      <c r="BG37" s="206">
        <f t="shared" si="781"/>
        <v>0.85313557955827823</v>
      </c>
      <c r="BH37" s="44">
        <f t="shared" si="600"/>
        <v>-12038</v>
      </c>
      <c r="BI37" s="44">
        <f t="shared" si="593"/>
        <v>-6254</v>
      </c>
      <c r="BJ37" s="206">
        <f t="shared" si="782"/>
        <v>0.92484809721778061</v>
      </c>
      <c r="BK37" s="44">
        <f t="shared" si="601"/>
        <v>-22619</v>
      </c>
      <c r="BL37" s="44">
        <f t="shared" si="594"/>
        <v>-12277</v>
      </c>
      <c r="BM37" s="206">
        <f t="shared" si="783"/>
        <v>0.84238820558768424</v>
      </c>
      <c r="BN37" s="44">
        <f t="shared" si="602"/>
        <v>-34114</v>
      </c>
      <c r="BO37" s="44">
        <f t="shared" si="595"/>
        <v>-18480</v>
      </c>
      <c r="BP37" s="206">
        <f t="shared" si="784"/>
        <v>0.84599567099567097</v>
      </c>
      <c r="BQ37" s="44">
        <f t="shared" si="603"/>
        <v>-46152</v>
      </c>
      <c r="BR37" s="44">
        <f t="shared" si="596"/>
        <v>-24734</v>
      </c>
      <c r="BS37" s="206">
        <f t="shared" si="785"/>
        <v>0.86593353278887364</v>
      </c>
      <c r="BT37" s="207"/>
      <c r="BU37" s="48">
        <f t="shared" si="604"/>
        <v>-11278</v>
      </c>
      <c r="BV37" s="44">
        <v>-11433</v>
      </c>
      <c r="BW37" s="206">
        <f t="shared" si="786"/>
        <v>-1.3557246566955304E-2</v>
      </c>
      <c r="BX37" s="48">
        <f t="shared" si="605"/>
        <v>-11177</v>
      </c>
      <c r="BY37" s="44">
        <v>-11186</v>
      </c>
      <c r="BZ37" s="206">
        <f t="shared" si="787"/>
        <v>-8.0457715000893974E-4</v>
      </c>
      <c r="CA37" s="48">
        <f t="shared" si="606"/>
        <v>-11305</v>
      </c>
      <c r="CB37" s="44">
        <v>-11495</v>
      </c>
      <c r="CC37" s="206">
        <f t="shared" si="788"/>
        <v>-1.6528925619834711E-2</v>
      </c>
      <c r="CD37" s="48">
        <f t="shared" si="607"/>
        <v>-11443</v>
      </c>
      <c r="CE37" s="44">
        <v>-12038</v>
      </c>
      <c r="CF37" s="206">
        <f t="shared" si="789"/>
        <v>-4.9426815085562383E-2</v>
      </c>
      <c r="CG37" s="48">
        <f t="shared" si="608"/>
        <v>-22455</v>
      </c>
      <c r="CH37" s="44">
        <v>-22619</v>
      </c>
      <c r="CI37" s="206">
        <f t="shared" si="790"/>
        <v>-7.2505415800875371E-3</v>
      </c>
      <c r="CJ37" s="48">
        <f t="shared" si="609"/>
        <v>-33760</v>
      </c>
      <c r="CK37" s="44">
        <v>-34114</v>
      </c>
      <c r="CL37" s="206">
        <f t="shared" si="791"/>
        <v>-1.0376971331418187E-2</v>
      </c>
      <c r="CM37" s="48">
        <f t="shared" si="610"/>
        <v>-45203</v>
      </c>
      <c r="CN37" s="44">
        <v>-46152</v>
      </c>
      <c r="CO37" s="206">
        <f t="shared" si="792"/>
        <v>-2.0562489166233315E-2</v>
      </c>
      <c r="CP37" s="207"/>
      <c r="CQ37" s="48">
        <v>-11598</v>
      </c>
      <c r="CR37" s="44">
        <v>-11278</v>
      </c>
      <c r="CS37" s="206">
        <f t="shared" si="793"/>
        <v>2.8373825146302534E-2</v>
      </c>
      <c r="CT37" s="48">
        <v>-11830</v>
      </c>
      <c r="CU37" s="44">
        <v>-11177</v>
      </c>
      <c r="CV37" s="206">
        <f t="shared" si="794"/>
        <v>5.8423548358235662E-2</v>
      </c>
      <c r="CW37" s="48">
        <v>-11622</v>
      </c>
      <c r="CX37" s="44">
        <v>-11305</v>
      </c>
      <c r="CY37" s="206">
        <f t="shared" si="795"/>
        <v>2.8040689960194605E-2</v>
      </c>
      <c r="CZ37" s="48">
        <v>-11980</v>
      </c>
      <c r="DA37" s="44">
        <v>-11443</v>
      </c>
      <c r="DB37" s="206">
        <f t="shared" si="796"/>
        <v>4.6928253080485885E-2</v>
      </c>
      <c r="DC37" s="48">
        <v>-23428</v>
      </c>
      <c r="DD37" s="44">
        <v>-22455</v>
      </c>
      <c r="DE37" s="206">
        <f t="shared" si="797"/>
        <v>4.3331106657759966E-2</v>
      </c>
      <c r="DF37" s="48">
        <v>-35050</v>
      </c>
      <c r="DG37" s="44">
        <v>-33760</v>
      </c>
      <c r="DH37" s="206">
        <f t="shared" si="798"/>
        <v>3.8210900473933648E-2</v>
      </c>
      <c r="DI37" s="48">
        <v>-47030</v>
      </c>
      <c r="DJ37" s="44">
        <v>-45203</v>
      </c>
      <c r="DK37" s="206">
        <f t="shared" si="799"/>
        <v>4.0417671393491582E-2</v>
      </c>
      <c r="DL37" s="207"/>
      <c r="DM37" s="48">
        <v>-11498</v>
      </c>
      <c r="DN37" s="44">
        <v>-11598</v>
      </c>
      <c r="DO37" s="206">
        <f t="shared" si="800"/>
        <v>-8.6221762372822898E-3</v>
      </c>
      <c r="DP37" s="48">
        <v>-12323</v>
      </c>
      <c r="DQ37" s="44">
        <v>-11830</v>
      </c>
      <c r="DR37" s="206">
        <f t="shared" si="801"/>
        <v>4.1673710904480132E-2</v>
      </c>
      <c r="DS37" s="48">
        <v>-13171</v>
      </c>
      <c r="DT37" s="44">
        <v>-11622</v>
      </c>
      <c r="DU37" s="206">
        <f t="shared" si="802"/>
        <v>0.13328170710721046</v>
      </c>
      <c r="DV37" s="48">
        <v>-13430</v>
      </c>
      <c r="DW37" s="44">
        <v>-11980</v>
      </c>
      <c r="DX37" s="206">
        <f t="shared" si="803"/>
        <v>0.12103505843071787</v>
      </c>
      <c r="DY37" s="48">
        <v>-23821</v>
      </c>
      <c r="DZ37" s="44">
        <v>-23428</v>
      </c>
      <c r="EA37" s="206">
        <f t="shared" si="804"/>
        <v>1.6774799385350862E-2</v>
      </c>
      <c r="EB37" s="48">
        <v>-36992</v>
      </c>
      <c r="EC37" s="44">
        <v>-35050</v>
      </c>
      <c r="ED37" s="206">
        <f t="shared" si="805"/>
        <v>5.5406562054208276E-2</v>
      </c>
      <c r="EE37" s="48">
        <v>-50422</v>
      </c>
      <c r="EF37" s="44">
        <v>-47030</v>
      </c>
      <c r="EG37" s="206">
        <f t="shared" si="806"/>
        <v>7.2124176057835429E-2</v>
      </c>
      <c r="EH37" s="207"/>
      <c r="EI37" s="48">
        <v>-13907</v>
      </c>
      <c r="EJ37" s="44">
        <v>-11498</v>
      </c>
      <c r="EK37" s="206">
        <f t="shared" si="807"/>
        <v>0.20951469820838406</v>
      </c>
      <c r="EL37" s="48">
        <v>-15150</v>
      </c>
      <c r="EM37" s="44">
        <v>-12323</v>
      </c>
      <c r="EN37" s="206">
        <f t="shared" si="808"/>
        <v>0.22940842327355351</v>
      </c>
      <c r="EO37" s="48">
        <v>-17095</v>
      </c>
      <c r="EP37" s="44">
        <v>-13171</v>
      </c>
      <c r="EQ37" s="206">
        <f t="shared" si="809"/>
        <v>0.29792726444461315</v>
      </c>
      <c r="ER37" s="48">
        <v>-19558</v>
      </c>
      <c r="ES37" s="44">
        <v>-13430</v>
      </c>
      <c r="ET37" s="206">
        <f t="shared" si="810"/>
        <v>0.45629188384214447</v>
      </c>
      <c r="EU37" s="48">
        <v>-29057</v>
      </c>
      <c r="EV37" s="44">
        <v>-23821</v>
      </c>
      <c r="EW37" s="206">
        <f t="shared" si="811"/>
        <v>0.21980605348222157</v>
      </c>
      <c r="EX37" s="48">
        <v>-46152</v>
      </c>
      <c r="EY37" s="44">
        <v>-36992</v>
      </c>
      <c r="EZ37" s="206">
        <f t="shared" si="812"/>
        <v>0.24762110726643599</v>
      </c>
      <c r="FA37" s="48">
        <v>-65710</v>
      </c>
      <c r="FB37" s="44">
        <v>-50422</v>
      </c>
      <c r="FC37" s="206">
        <f t="shared" si="813"/>
        <v>0.3032009836975923</v>
      </c>
      <c r="FD37" s="207"/>
      <c r="FE37" s="48">
        <v>-20168</v>
      </c>
      <c r="FF37" s="44">
        <v>-13907</v>
      </c>
      <c r="FG37" s="206">
        <f t="shared" si="814"/>
        <v>0.45020493276767098</v>
      </c>
      <c r="FH37" s="48">
        <v>-19450</v>
      </c>
      <c r="FI37" s="44">
        <v>-15150</v>
      </c>
      <c r="FJ37" s="206">
        <f t="shared" si="815"/>
        <v>0.28382838283828382</v>
      </c>
      <c r="FK37" s="48">
        <v>-18413</v>
      </c>
      <c r="FL37" s="44">
        <v>-17095</v>
      </c>
      <c r="FM37" s="206">
        <f t="shared" si="816"/>
        <v>7.7098566832407137E-2</v>
      </c>
      <c r="FN37" s="48">
        <v>-18030</v>
      </c>
      <c r="FO37" s="44">
        <v>-19558</v>
      </c>
      <c r="FP37" s="206">
        <f t="shared" si="817"/>
        <v>-7.812659781163718E-2</v>
      </c>
      <c r="FQ37" s="48">
        <v>-39618</v>
      </c>
      <c r="FR37" s="44">
        <v>-29057</v>
      </c>
      <c r="FS37" s="206">
        <f t="shared" si="818"/>
        <v>0.36345803076711292</v>
      </c>
      <c r="FT37" s="48">
        <v>-58031</v>
      </c>
      <c r="FU37" s="44">
        <v>-46152</v>
      </c>
      <c r="FV37" s="206">
        <f t="shared" si="819"/>
        <v>0.25738862887848846</v>
      </c>
      <c r="FW37" s="48">
        <v>-76061</v>
      </c>
      <c r="FX37" s="44">
        <v>-65710</v>
      </c>
      <c r="FY37" s="206">
        <f t="shared" si="820"/>
        <v>0.15752549079287781</v>
      </c>
      <c r="GA37" s="48">
        <v>-21092</v>
      </c>
      <c r="GB37" s="44">
        <v>-20168</v>
      </c>
      <c r="GC37" s="206">
        <f t="shared" si="821"/>
        <v>4.5815152717175726E-2</v>
      </c>
      <c r="GD37" s="48">
        <v>-22193</v>
      </c>
      <c r="GE37" s="44">
        <v>-19450</v>
      </c>
      <c r="GF37" s="206">
        <f t="shared" si="822"/>
        <v>0.14102827763496145</v>
      </c>
      <c r="GG37" s="48">
        <v>-22274</v>
      </c>
      <c r="GH37" s="44">
        <v>-18413</v>
      </c>
      <c r="GI37" s="206">
        <f t="shared" si="823"/>
        <v>0.20968880682126759</v>
      </c>
      <c r="GJ37" s="48">
        <v>-22969</v>
      </c>
      <c r="GK37" s="44">
        <v>-18030</v>
      </c>
      <c r="GL37" s="206">
        <f t="shared" si="824"/>
        <v>0.27393233499722686</v>
      </c>
      <c r="GM37" s="48">
        <v>-43285</v>
      </c>
      <c r="GN37" s="44">
        <v>-39618</v>
      </c>
      <c r="GO37" s="206">
        <f t="shared" si="825"/>
        <v>9.2558937856529855E-2</v>
      </c>
      <c r="GP37" s="48">
        <v>-65559</v>
      </c>
      <c r="GQ37" s="44">
        <v>-58031</v>
      </c>
      <c r="GR37" s="206">
        <f t="shared" si="826"/>
        <v>0.12972376833071977</v>
      </c>
      <c r="GS37" s="48">
        <v>-88528</v>
      </c>
      <c r="GT37" s="44">
        <v>-76061</v>
      </c>
      <c r="GU37" s="206">
        <f t="shared" si="827"/>
        <v>0.16390791601477761</v>
      </c>
      <c r="GW37" s="48">
        <v>-22457</v>
      </c>
      <c r="GX37" s="44">
        <v>-21092</v>
      </c>
      <c r="GY37" s="206">
        <f t="shared" si="828"/>
        <v>6.4716480182059555E-2</v>
      </c>
      <c r="GZ37" s="48">
        <v>-23515</v>
      </c>
      <c r="HA37" s="44">
        <v>-22193</v>
      </c>
      <c r="HB37" s="206">
        <f t="shared" si="829"/>
        <v>5.9568332357049524E-2</v>
      </c>
      <c r="HC37" s="48">
        <v>-23078</v>
      </c>
      <c r="HD37" s="44">
        <v>-22274</v>
      </c>
      <c r="HE37" s="206">
        <f t="shared" si="830"/>
        <v>3.6095896561012843E-2</v>
      </c>
      <c r="HF37" s="48">
        <v>-22172</v>
      </c>
      <c r="HG37" s="44">
        <v>-22969</v>
      </c>
      <c r="HH37" s="206">
        <f t="shared" si="831"/>
        <v>-3.4698942052331407E-2</v>
      </c>
      <c r="HI37" s="48">
        <v>-45972</v>
      </c>
      <c r="HJ37" s="44">
        <v>-43285</v>
      </c>
      <c r="HK37" s="206">
        <f t="shared" si="832"/>
        <v>6.2076931962573641E-2</v>
      </c>
      <c r="HL37" s="48">
        <v>-69050</v>
      </c>
      <c r="HM37" s="44">
        <v>-65559</v>
      </c>
      <c r="HN37" s="206">
        <f t="shared" si="833"/>
        <v>5.3249744504949743E-2</v>
      </c>
      <c r="HO37" s="48">
        <v>-91222</v>
      </c>
      <c r="HP37" s="44">
        <v>-88528</v>
      </c>
      <c r="HQ37" s="206">
        <f t="shared" si="834"/>
        <v>3.0431050063256821E-2</v>
      </c>
      <c r="HS37" s="48">
        <v>-21979</v>
      </c>
      <c r="HT37" s="44">
        <v>-22457</v>
      </c>
      <c r="HU37" s="206">
        <f t="shared" si="835"/>
        <v>-2.1285122678897449E-2</v>
      </c>
      <c r="HV37" s="48">
        <v>-20972</v>
      </c>
      <c r="HW37" s="44">
        <v>-23515</v>
      </c>
      <c r="HX37" s="206">
        <f t="shared" si="836"/>
        <v>-0.10814373803954923</v>
      </c>
      <c r="HY37" s="48">
        <v>42951</v>
      </c>
      <c r="HZ37" s="44">
        <v>-22274</v>
      </c>
      <c r="IA37" s="206">
        <f t="shared" si="837"/>
        <v>2.9283020562090329</v>
      </c>
      <c r="IB37" s="48">
        <v>-22172</v>
      </c>
      <c r="IC37" s="44">
        <v>-22969</v>
      </c>
      <c r="ID37" s="206">
        <f t="shared" si="838"/>
        <v>-3.4698942052331407E-2</v>
      </c>
      <c r="IE37" s="48">
        <v>-42951</v>
      </c>
      <c r="IF37" s="44">
        <v>-45972</v>
      </c>
      <c r="IG37" s="206">
        <f t="shared" si="839"/>
        <v>-6.5713912816496994E-2</v>
      </c>
      <c r="IH37" s="48">
        <v>-69050</v>
      </c>
      <c r="II37" s="44">
        <v>-65559</v>
      </c>
      <c r="IJ37" s="206">
        <f t="shared" si="840"/>
        <v>5.3249744504949743E-2</v>
      </c>
      <c r="IK37" s="48">
        <v>-91222</v>
      </c>
      <c r="IL37" s="44">
        <v>-88528</v>
      </c>
      <c r="IM37" s="206">
        <f t="shared" si="841"/>
        <v>3.0431050063256821E-2</v>
      </c>
    </row>
    <row r="38" spans="1:247" s="37" customFormat="1" ht="15.75">
      <c r="A38" s="66"/>
      <c r="B38" s="66"/>
      <c r="C38" s="67" t="s">
        <v>304</v>
      </c>
      <c r="D38" s="68" t="s">
        <v>305</v>
      </c>
      <c r="E38" s="68" t="s">
        <v>685</v>
      </c>
      <c r="F38" s="218"/>
      <c r="G38" s="69">
        <f>+G36+G37</f>
        <v>-143941</v>
      </c>
      <c r="H38" s="69">
        <f>+H36+H37</f>
        <v>-145545</v>
      </c>
      <c r="I38" s="73">
        <f>IF(AND(G38&lt;0,H38&lt;0),((G38-H38)/H38),((G38-H38)/ABS(H38)))</f>
        <v>-1.1020646535435776E-2</v>
      </c>
      <c r="J38" s="69">
        <f>+J36+J37</f>
        <v>-151558</v>
      </c>
      <c r="K38" s="69">
        <f>+K36+K37</f>
        <v>-123852</v>
      </c>
      <c r="L38" s="73">
        <f>IF(AND(J38&lt;0,K38&lt;0),((J38-K38)/K38),((J38-K38)/ABS(K38)))</f>
        <v>0.22370248360946937</v>
      </c>
      <c r="M38" s="69">
        <f>+M36+M37</f>
        <v>-172084</v>
      </c>
      <c r="N38" s="69">
        <f>+N36+N37</f>
        <v>-169681</v>
      </c>
      <c r="O38" s="73">
        <f>IF(AND(M38&lt;0,N38&lt;0),((M38-N38)/N38),((M38-N38)/ABS(N38)))</f>
        <v>1.4161868447262804E-2</v>
      </c>
      <c r="P38" s="69">
        <f>+P36+P37</f>
        <v>-184349</v>
      </c>
      <c r="Q38" s="69">
        <f>+Q36+Q37</f>
        <v>-177501</v>
      </c>
      <c r="R38" s="73">
        <f>IF(AND(P38&lt;0,Q38&lt;0),((P38-Q38)/Q38),((P38-Q38)/ABS(Q38)))</f>
        <v>3.8580064337665705E-2</v>
      </c>
      <c r="S38" s="69">
        <f>+S36+S37</f>
        <v>-295499</v>
      </c>
      <c r="T38" s="69">
        <f>+T36+T37</f>
        <v>-269393</v>
      </c>
      <c r="U38" s="73">
        <f>IF(AND(S38&lt;0,T38&lt;0),((S38-T38)/T38),((S38-T38)/ABS(T38)))</f>
        <v>9.6906749618586974E-2</v>
      </c>
      <c r="V38" s="69">
        <f>+V36+V37</f>
        <v>-467583</v>
      </c>
      <c r="W38" s="69">
        <f>+W36+W37</f>
        <v>-439074</v>
      </c>
      <c r="X38" s="73">
        <f>IF(AND(V38&lt;0,W38&lt;0),((V38-W38)/W38),((V38-W38)/ABS(W38)))</f>
        <v>6.4929829595922334E-2</v>
      </c>
      <c r="Y38" s="69">
        <f>+Y36+Y37</f>
        <v>-651932</v>
      </c>
      <c r="Z38" s="69">
        <f>+Z36+Z37</f>
        <v>-616796</v>
      </c>
      <c r="AA38" s="73">
        <f>IF(AND(Y38&lt;0,Z38&lt;0),((Y38-Z38)/Z38),((Y38-Z38)/ABS(Z38)))</f>
        <v>5.6965349969844162E-2</v>
      </c>
      <c r="AB38" s="218"/>
      <c r="AC38" s="69">
        <f>+AC36+AC37</f>
        <v>-172025</v>
      </c>
      <c r="AD38" s="69">
        <f t="shared" ref="AD38:AD71" si="842">+G38</f>
        <v>-143941</v>
      </c>
      <c r="AE38" s="73">
        <f>IF(AND(AC38&lt;0,AD38&lt;0),((AC38-AD38)/AD38),((AC38-AD38)/ABS(AD38)))</f>
        <v>0.19510771774546515</v>
      </c>
      <c r="AF38" s="69">
        <f>+AF36+AF37</f>
        <v>-168751</v>
      </c>
      <c r="AG38" s="69">
        <f t="shared" si="584"/>
        <v>-151558</v>
      </c>
      <c r="AH38" s="73">
        <f>IF(AND(AF38&lt;0,AG38&lt;0),((AF38-AG38)/AG38),((AF38-AG38)/ABS(AG38)))</f>
        <v>0.11344171868195674</v>
      </c>
      <c r="AI38" s="69">
        <f>+AI36+AI37</f>
        <v>-171199</v>
      </c>
      <c r="AJ38" s="69">
        <f t="shared" si="585"/>
        <v>-172084</v>
      </c>
      <c r="AK38" s="73">
        <f>IF(AND(AI38&lt;0,AJ38&lt;0),((AI38-AJ38)/AJ38),((AI38-AJ38)/ABS(AJ38)))</f>
        <v>-5.1428372190325655E-3</v>
      </c>
      <c r="AL38" s="69">
        <f>+AL36+AL37</f>
        <v>-194931</v>
      </c>
      <c r="AM38" s="69">
        <f t="shared" si="586"/>
        <v>-184349</v>
      </c>
      <c r="AN38" s="73">
        <f>IF(AND(AL38&lt;0,AM38&lt;0),((AL38-AM38)/AM38),((AL38-AM38)/ABS(AM38)))</f>
        <v>5.7401992959007102E-2</v>
      </c>
      <c r="AO38" s="69">
        <f>+AO36+AO37</f>
        <v>-340776</v>
      </c>
      <c r="AP38" s="69">
        <f t="shared" si="587"/>
        <v>-295499</v>
      </c>
      <c r="AQ38" s="73">
        <f>IF(AND(AO38&lt;0,AP38&lt;0),((AO38-AP38)/AP38),((AO38-AP38)/ABS(AP38)))</f>
        <v>0.15322217672479432</v>
      </c>
      <c r="AR38" s="69">
        <f>+AR36+AR37</f>
        <v>-511975</v>
      </c>
      <c r="AS38" s="69">
        <f t="shared" si="588"/>
        <v>-467583</v>
      </c>
      <c r="AT38" s="73">
        <f>IF(AND(AR38&lt;0,AS38&lt;0),((AR38-AS38)/AS38),((AR38-AS38)/ABS(AS38)))</f>
        <v>9.4939294200174093E-2</v>
      </c>
      <c r="AU38" s="69">
        <f>+AU36+AU37</f>
        <v>-706906</v>
      </c>
      <c r="AV38" s="69">
        <f t="shared" si="589"/>
        <v>-651932</v>
      </c>
      <c r="AW38" s="73">
        <f>IF(AND(AU38&lt;0,AV38&lt;0),((AU38-AV38)/AV38),((AU38-AV38)/ABS(AV38)))</f>
        <v>8.4324745525606967E-2</v>
      </c>
      <c r="AX38" s="218"/>
      <c r="AY38" s="69">
        <f t="shared" si="597"/>
        <v>-175941</v>
      </c>
      <c r="AZ38" s="69">
        <f t="shared" si="590"/>
        <v>-172025</v>
      </c>
      <c r="BA38" s="73">
        <f>IF(AND(AY38&lt;0,AZ38&lt;0),((AY38-AZ38)/AZ38),((AY38-AZ38)/ABS(AZ38)))</f>
        <v>2.276413312018602E-2</v>
      </c>
      <c r="BB38" s="69">
        <f t="shared" si="598"/>
        <v>-160822</v>
      </c>
      <c r="BC38" s="69">
        <f t="shared" si="591"/>
        <v>-168751</v>
      </c>
      <c r="BD38" s="73">
        <f>IF(AND(BB38&lt;0,BC38&lt;0),((BB38-BC38)/BC38),((BB38-BC38)/ABS(BC38)))</f>
        <v>-4.6986388228810495E-2</v>
      </c>
      <c r="BE38" s="69">
        <f t="shared" si="599"/>
        <v>-160413</v>
      </c>
      <c r="BF38" s="69">
        <f t="shared" si="592"/>
        <v>-171199</v>
      </c>
      <c r="BG38" s="73">
        <f>IF(AND(BE38&lt;0,BF38&lt;0),((BE38-BF38)/BF38),((BE38-BF38)/ABS(BF38)))</f>
        <v>-6.3002704455049394E-2</v>
      </c>
      <c r="BH38" s="69">
        <f t="shared" si="600"/>
        <v>-185136</v>
      </c>
      <c r="BI38" s="69">
        <f t="shared" si="593"/>
        <v>-194931</v>
      </c>
      <c r="BJ38" s="73">
        <f>IF(AND(BH38&lt;0,BI38&lt;0),((BH38-BI38)/BI38),((BH38-BI38)/ABS(BI38)))</f>
        <v>-5.0248549486741463E-2</v>
      </c>
      <c r="BK38" s="69">
        <f t="shared" si="601"/>
        <v>-336763</v>
      </c>
      <c r="BL38" s="69">
        <f t="shared" si="594"/>
        <v>-340776</v>
      </c>
      <c r="BM38" s="73">
        <f>IF(AND(BK38&lt;0,BL38&lt;0),((BK38-BL38)/BL38),((BK38-BL38)/ABS(BL38)))</f>
        <v>-1.177606404206869E-2</v>
      </c>
      <c r="BN38" s="69">
        <f t="shared" si="602"/>
        <v>-497176</v>
      </c>
      <c r="BO38" s="69">
        <f t="shared" si="595"/>
        <v>-511975</v>
      </c>
      <c r="BP38" s="73">
        <f>IF(AND(BN38&lt;0,BO38&lt;0),((BN38-BO38)/BO38),((BN38-BO38)/ABS(BO38)))</f>
        <v>-2.8905708286537428E-2</v>
      </c>
      <c r="BQ38" s="69">
        <f t="shared" si="603"/>
        <v>-682312</v>
      </c>
      <c r="BR38" s="69">
        <f t="shared" si="596"/>
        <v>-706906</v>
      </c>
      <c r="BS38" s="73">
        <f>IF(AND(BQ38&lt;0,BR38&lt;0),((BQ38-BR38)/BR38),((BQ38-BR38)/ABS(BR38)))</f>
        <v>-3.4791047183076677E-2</v>
      </c>
      <c r="BT38" s="218"/>
      <c r="BU38" s="72">
        <f t="shared" si="604"/>
        <v>-172941</v>
      </c>
      <c r="BV38" s="69">
        <f>+BV36+BV37</f>
        <v>-175941</v>
      </c>
      <c r="BW38" s="73">
        <f>IF(AND(BU38&lt;0,BV38&lt;0),((BU38-BV38)/BV38),((BU38-BV38)/ABS(BV38)))</f>
        <v>-1.7051170562859139E-2</v>
      </c>
      <c r="BX38" s="72">
        <f t="shared" si="605"/>
        <v>-162286</v>
      </c>
      <c r="BY38" s="69">
        <f>+BY36+BY37</f>
        <v>-160822</v>
      </c>
      <c r="BZ38" s="73">
        <f>IF(AND(BX38&lt;0,BY38&lt;0),((BX38-BY38)/BY38),((BX38-BY38)/ABS(BY38)))</f>
        <v>9.1032321448558037E-3</v>
      </c>
      <c r="CA38" s="72">
        <f t="shared" si="606"/>
        <v>-162054</v>
      </c>
      <c r="CB38" s="69">
        <f>+CB36+CB37</f>
        <v>-160413</v>
      </c>
      <c r="CC38" s="73">
        <f>IF(AND(CA38&lt;0,CB38&lt;0),((CA38-CB38)/CB38),((CA38-CB38)/ABS(CB38)))</f>
        <v>1.022984421462101E-2</v>
      </c>
      <c r="CD38" s="72">
        <f t="shared" si="607"/>
        <v>-185128</v>
      </c>
      <c r="CE38" s="69">
        <f>+CE36+CE37</f>
        <v>-185136</v>
      </c>
      <c r="CF38" s="73">
        <f>IF(AND(CD38&lt;0,CE38&lt;0),((CD38-CE38)/CE38),((CD38-CE38)/ABS(CE38)))</f>
        <v>-4.3211476968282778E-5</v>
      </c>
      <c r="CG38" s="72">
        <f t="shared" si="608"/>
        <v>-335227</v>
      </c>
      <c r="CH38" s="69">
        <f>+CH36+CH37</f>
        <v>-336763</v>
      </c>
      <c r="CI38" s="73">
        <f>IF(AND(CG38&lt;0,CH38&lt;0),((CG38-CH38)/CH38),((CG38-CH38)/ABS(CH38)))</f>
        <v>-4.5610711390503111E-3</v>
      </c>
      <c r="CJ38" s="72">
        <f t="shared" si="609"/>
        <v>-497281</v>
      </c>
      <c r="CK38" s="69">
        <f>+CK36+CK37</f>
        <v>-497176</v>
      </c>
      <c r="CL38" s="73">
        <f>IF(AND(CJ38&lt;0,CK38&lt;0),((CJ38-CK38)/CK38),((CJ38-CK38)/ABS(CK38)))</f>
        <v>2.1119281703058877E-4</v>
      </c>
      <c r="CM38" s="72">
        <f t="shared" si="610"/>
        <v>-682409</v>
      </c>
      <c r="CN38" s="69">
        <f>+CN36+CN37</f>
        <v>-682312</v>
      </c>
      <c r="CO38" s="73">
        <f>IF(AND(CM38&lt;0,CN38&lt;0),((CM38-CN38)/CN38),((CM38-CN38)/ABS(CN38)))</f>
        <v>1.4216370223592726E-4</v>
      </c>
      <c r="CP38" s="218"/>
      <c r="CQ38" s="72">
        <f>+CQ36+CQ37</f>
        <v>-170743</v>
      </c>
      <c r="CR38" s="69">
        <f>+CR36+CR37</f>
        <v>-172941</v>
      </c>
      <c r="CS38" s="73">
        <f>IF(AND(CQ38&lt;0,CR38&lt;0),((CQ38-CR38)/CR38),((CQ38-CR38)/ABS(CR38)))</f>
        <v>-1.270953677843889E-2</v>
      </c>
      <c r="CT38" s="72">
        <f>+CT36+CT37</f>
        <v>-164565</v>
      </c>
      <c r="CU38" s="69">
        <f>+CU36+CU37</f>
        <v>-162286</v>
      </c>
      <c r="CV38" s="73">
        <f>IF(AND(CT38&lt;0,CU38&lt;0),((CT38-CU38)/CU38),((CT38-CU38)/ABS(CU38)))</f>
        <v>1.4043109079033311E-2</v>
      </c>
      <c r="CW38" s="72">
        <f>+CW36+CW37</f>
        <v>-163623</v>
      </c>
      <c r="CX38" s="69">
        <f>+CX36+CX37</f>
        <v>-162054</v>
      </c>
      <c r="CY38" s="73">
        <f>IF(AND(CW38&lt;0,CX38&lt;0),((CW38-CX38)/CX38),((CW38-CX38)/ABS(CX38)))</f>
        <v>9.6819578658965538E-3</v>
      </c>
      <c r="CZ38" s="72">
        <f>+CZ36+CZ37</f>
        <v>-189389</v>
      </c>
      <c r="DA38" s="69">
        <f>+DA36+DA37</f>
        <v>-185128</v>
      </c>
      <c r="DB38" s="73">
        <f>IF(AND(CZ38&lt;0,DA38&lt;0),((CZ38-DA38)/DA38),((CZ38-DA38)/ABS(DA38)))</f>
        <v>2.3016507497515232E-2</v>
      </c>
      <c r="DC38" s="72">
        <f>+DC36+DC37</f>
        <v>-335308</v>
      </c>
      <c r="DD38" s="69">
        <f>+DD36+DD37</f>
        <v>-335227</v>
      </c>
      <c r="DE38" s="73">
        <f>IF(AND(DC38&lt;0,DD38&lt;0),((DC38-DD38)/DD38),((DC38-DD38)/ABS(DD38)))</f>
        <v>2.4162731522222255E-4</v>
      </c>
      <c r="DF38" s="72">
        <f>+DF36+DF37</f>
        <v>-498931</v>
      </c>
      <c r="DG38" s="69">
        <f>+DG36+DG37</f>
        <v>-497281</v>
      </c>
      <c r="DH38" s="73">
        <f>IF(AND(DF38&lt;0,DG38&lt;0),((DF38-DG38)/DG38),((DF38-DG38)/ABS(DG38)))</f>
        <v>3.3180435206653781E-3</v>
      </c>
      <c r="DI38" s="72">
        <f>+DI36+DI37</f>
        <v>-688320</v>
      </c>
      <c r="DJ38" s="69">
        <f>+DJ36+DJ37</f>
        <v>-682409</v>
      </c>
      <c r="DK38" s="73">
        <f>IF(AND(DI38&lt;0,DJ38&lt;0),((DI38-DJ38)/DJ38),((DI38-DJ38)/ABS(DJ38)))</f>
        <v>8.6619607889110491E-3</v>
      </c>
      <c r="DL38" s="218"/>
      <c r="DM38" s="72">
        <f>+DM36+DM37</f>
        <v>-165877</v>
      </c>
      <c r="DN38" s="69">
        <f>+DN36+DN37</f>
        <v>-170743</v>
      </c>
      <c r="DO38" s="73">
        <f>IF(AND(DM38&lt;0,DN38&lt;0),((DM38-DN38)/DN38),((DM38-DN38)/ABS(DN38)))</f>
        <v>-2.8498972139414207E-2</v>
      </c>
      <c r="DP38" s="72">
        <f>+DP36+DP37</f>
        <v>-168089</v>
      </c>
      <c r="DQ38" s="69">
        <f>+DQ36+DQ37</f>
        <v>-164565</v>
      </c>
      <c r="DR38" s="73">
        <f>IF(AND(DP38&lt;0,DQ38&lt;0),((DP38-DQ38)/DQ38),((DP38-DQ38)/ABS(DQ38)))</f>
        <v>2.1414030930027649E-2</v>
      </c>
      <c r="DS38" s="72">
        <f>+DS36+DS37</f>
        <v>-173944</v>
      </c>
      <c r="DT38" s="69">
        <f>+DT36+DT37</f>
        <v>-163623</v>
      </c>
      <c r="DU38" s="73">
        <f>IF(AND(DS38&lt;0,DT38&lt;0),((DS38-DT38)/DT38),((DS38-DT38)/ABS(DT38)))</f>
        <v>6.3077929141991035E-2</v>
      </c>
      <c r="DV38" s="72">
        <f>+DV36+DV37</f>
        <v>-196725</v>
      </c>
      <c r="DW38" s="69">
        <f>+DW36+DW37</f>
        <v>-189389</v>
      </c>
      <c r="DX38" s="73">
        <f>IF(AND(DV38&lt;0,DW38&lt;0),((DV38-DW38)/DW38),((DV38-DW38)/ABS(DW38)))</f>
        <v>3.8735090211152706E-2</v>
      </c>
      <c r="DY38" s="72">
        <f>+DY36+DY37</f>
        <v>-333966</v>
      </c>
      <c r="DZ38" s="69">
        <f>+DZ36+DZ37</f>
        <v>-335308</v>
      </c>
      <c r="EA38" s="73">
        <f>IF(AND(DY38&lt;0,DZ38&lt;0),((DY38-DZ38)/DZ38),((DY38-DZ38)/ABS(DZ38)))</f>
        <v>-4.0022904314838898E-3</v>
      </c>
      <c r="EB38" s="72">
        <f>+EB36+EB37</f>
        <v>-507910</v>
      </c>
      <c r="EC38" s="69">
        <f>+EC36+EC37</f>
        <v>-498931</v>
      </c>
      <c r="ED38" s="73">
        <f>IF(AND(EB38&lt;0,EC38&lt;0),((EB38-EC38)/EC38),((EB38-EC38)/ABS(EC38)))</f>
        <v>1.7996476466685774E-2</v>
      </c>
      <c r="EE38" s="72">
        <f>+EE36+EE37</f>
        <v>-704635</v>
      </c>
      <c r="EF38" s="69">
        <f>+EF36+EF37</f>
        <v>-688320</v>
      </c>
      <c r="EG38" s="73">
        <f>IF(AND(EE38&lt;0,EF38&lt;0),((EE38-EF38)/EF38),((EE38-EF38)/ABS(EF38)))</f>
        <v>2.370263830776383E-2</v>
      </c>
      <c r="EH38" s="218"/>
      <c r="EI38" s="72">
        <f>+EI36+EI37</f>
        <v>-195282</v>
      </c>
      <c r="EJ38" s="69">
        <f>+EJ36+EJ37</f>
        <v>-165877</v>
      </c>
      <c r="EK38" s="73">
        <f>IF(AND(EI38&lt;0,EJ38&lt;0),((EI38-EJ38)/EJ38),((EI38-EJ38)/ABS(EJ38)))</f>
        <v>0.17726990480898497</v>
      </c>
      <c r="EL38" s="72">
        <f>+EL36+EL37</f>
        <v>-208098</v>
      </c>
      <c r="EM38" s="69">
        <f>+EM36+EM37</f>
        <v>-168089</v>
      </c>
      <c r="EN38" s="73">
        <f>IF(AND(EL38&lt;0,EM38&lt;0),((EL38-EM38)/EM38),((EL38-EM38)/ABS(EM38)))</f>
        <v>0.23802271415738091</v>
      </c>
      <c r="EO38" s="72">
        <f>+EO36+EO37</f>
        <v>-238414</v>
      </c>
      <c r="EP38" s="69">
        <f>+EP36+EP37</f>
        <v>-173944</v>
      </c>
      <c r="EQ38" s="73">
        <f>IF(AND(EO38&lt;0,EP38&lt;0),((EO38-EP38)/EP38),((EO38-EP38)/ABS(EP38)))</f>
        <v>0.3706365266982477</v>
      </c>
      <c r="ER38" s="72">
        <f>+ER36+ER37</f>
        <v>-323916</v>
      </c>
      <c r="ES38" s="69">
        <f>+ES36+ES37</f>
        <v>-196725</v>
      </c>
      <c r="ET38" s="73">
        <f>IF(AND(ER38&lt;0,ES38&lt;0),((ER38-ES38)/ES38),((ER38-ES38)/ABS(ES38)))</f>
        <v>0.64654212733511252</v>
      </c>
      <c r="EU38" s="72">
        <f>+EU36+EU37</f>
        <v>-403380</v>
      </c>
      <c r="EV38" s="69">
        <f>+EV36+EV37</f>
        <v>-333966</v>
      </c>
      <c r="EW38" s="73">
        <f>IF(AND(EU38&lt;0,EV38&lt;0),((EU38-EV38)/EV38),((EU38-EV38)/ABS(EV38)))</f>
        <v>0.20784750543468497</v>
      </c>
      <c r="EX38" s="72">
        <f>+EX36+EX37</f>
        <v>-641794</v>
      </c>
      <c r="EY38" s="69">
        <f>+EY36+EY37</f>
        <v>-507910</v>
      </c>
      <c r="EZ38" s="73">
        <f>IF(AND(EX38&lt;0,EY38&lt;0),((EX38-EY38)/EY38),((EX38-EY38)/ABS(EY38)))</f>
        <v>0.26359788151444152</v>
      </c>
      <c r="FA38" s="72">
        <f>+FA36+FA37</f>
        <v>-965710</v>
      </c>
      <c r="FB38" s="69">
        <f>+FB36+FB37</f>
        <v>-704635</v>
      </c>
      <c r="FC38" s="73">
        <f>IF(AND(FA38&lt;0,FB38&lt;0),((FA38-FB38)/FB38),((FA38-FB38)/ABS(FB38)))</f>
        <v>0.37051097376656</v>
      </c>
      <c r="FD38" s="218"/>
      <c r="FE38" s="72">
        <f>+FE36+FE37</f>
        <v>-298668</v>
      </c>
      <c r="FF38" s="69">
        <f>+FF36+FF37</f>
        <v>-195282</v>
      </c>
      <c r="FG38" s="73">
        <f>IF(AND(FE38&lt;0,FF38&lt;0),((FE38-FF38)/FF38),((FE38-FF38)/ABS(FF38)))</f>
        <v>0.52941899407011395</v>
      </c>
      <c r="FH38" s="72">
        <f>+FH36+FH37</f>
        <v>-274833</v>
      </c>
      <c r="FI38" s="69">
        <f>+FI36+FI37</f>
        <v>-208098</v>
      </c>
      <c r="FJ38" s="73">
        <f>IF(AND(FH38&lt;0,FI38&lt;0),((FH38-FI38)/FI38),((FH38-FI38)/ABS(FI38)))</f>
        <v>0.32069025170832971</v>
      </c>
      <c r="FK38" s="72">
        <f>+FK36+FK37</f>
        <v>-277916</v>
      </c>
      <c r="FL38" s="69">
        <f>+FL36+FL37</f>
        <v>-238414</v>
      </c>
      <c r="FM38" s="73">
        <f>IF(AND(FK38&lt;0,FL38&lt;0),((FK38-FL38)/FL38),((FK38-FL38)/ABS(FL38)))</f>
        <v>0.16568657880829146</v>
      </c>
      <c r="FN38" s="72">
        <f>+FN36+FN37</f>
        <v>-288023</v>
      </c>
      <c r="FO38" s="69">
        <f>+FO36+FO37</f>
        <v>-323916</v>
      </c>
      <c r="FP38" s="73">
        <f>IF(AND(FN38&lt;0,FO38&lt;0),((FN38-FO38)/FO38),((FN38-FO38)/ABS(FO38)))</f>
        <v>-0.11080959261042986</v>
      </c>
      <c r="FQ38" s="72">
        <f>+FQ36+FQ37</f>
        <v>-573501</v>
      </c>
      <c r="FR38" s="69">
        <f>+FR36+FR37</f>
        <v>-403380</v>
      </c>
      <c r="FS38" s="73">
        <f>IF(AND(FQ38&lt;0,FR38&lt;0),((FQ38-FR38)/FR38),((FQ38-FR38)/ABS(FR38)))</f>
        <v>0.42173880708017253</v>
      </c>
      <c r="FT38" s="72">
        <f>+FT36+FT37</f>
        <v>-851417</v>
      </c>
      <c r="FU38" s="69">
        <f>+FU36+FU37</f>
        <v>-641794</v>
      </c>
      <c r="FV38" s="73">
        <f>IF(AND(FT38&lt;0,FU38&lt;0),((FT38-FU38)/FU38),((FT38-FU38)/ABS(FU38)))</f>
        <v>0.32662037974801883</v>
      </c>
      <c r="FW38" s="72">
        <f>+FW36+FW37</f>
        <v>-1139440</v>
      </c>
      <c r="FX38" s="69">
        <f>+FX36+FX37</f>
        <v>-965710</v>
      </c>
      <c r="FY38" s="73">
        <f>IF(AND(FW38&lt;0,FX38&lt;0),((FW38-FX38)/FX38),((FW38-FX38)/ABS(FX38)))</f>
        <v>0.17989872736121609</v>
      </c>
      <c r="GA38" s="72">
        <f>+GA36+GA37</f>
        <v>-279175</v>
      </c>
      <c r="GB38" s="69">
        <f>+GB36+GB37</f>
        <v>-298668</v>
      </c>
      <c r="GC38" s="73">
        <f>IF(AND(GA38&lt;0,GB38&lt;0),((GA38-GB38)/GB38),((GA38-GB38)/ABS(GB38)))</f>
        <v>-6.5266449703349536E-2</v>
      </c>
      <c r="GD38" s="72">
        <f>+GD36+GD37</f>
        <v>-269594</v>
      </c>
      <c r="GE38" s="69">
        <f>+GE36+GE37</f>
        <v>-274833</v>
      </c>
      <c r="GF38" s="73">
        <f>IF(AND(GD38&lt;0,GE38&lt;0),((GD38-GE38)/GE38),((GD38-GE38)/ABS(GE38)))</f>
        <v>-1.9062485218296201E-2</v>
      </c>
      <c r="GG38" s="72">
        <f>+GG36+GG37</f>
        <v>-269815</v>
      </c>
      <c r="GH38" s="69">
        <f>+GH36+GH37</f>
        <v>-277916</v>
      </c>
      <c r="GI38" s="73">
        <f>IF(AND(GG38&lt;0,GH38&lt;0),((GG38-GH38)/GH38),((GG38-GH38)/ABS(GH38)))</f>
        <v>-2.9149095410123921E-2</v>
      </c>
      <c r="GJ38" s="72">
        <f>+GJ36+GJ37</f>
        <v>-287706</v>
      </c>
      <c r="GK38" s="69">
        <f>+GK36+GK37</f>
        <v>-288023</v>
      </c>
      <c r="GL38" s="73">
        <f>IF(AND(GJ38&lt;0,GK38&lt;0),((GJ38-GK38)/GK38),((GJ38-GK38)/ABS(GK38)))</f>
        <v>-1.1006065487825624E-3</v>
      </c>
      <c r="GM38" s="72">
        <f>+GM36+GM37</f>
        <v>-548769</v>
      </c>
      <c r="GN38" s="69">
        <f>+GN36+GN37</f>
        <v>-573501</v>
      </c>
      <c r="GO38" s="73">
        <f>IF(AND(GM38&lt;0,GN38&lt;0),((GM38-GN38)/GN38),((GM38-GN38)/ABS(GN38)))</f>
        <v>-4.312459786469422E-2</v>
      </c>
      <c r="GP38" s="72">
        <f>+GP36+GP37</f>
        <v>-818584</v>
      </c>
      <c r="GQ38" s="69">
        <f>+GQ36+GQ37</f>
        <v>-851417</v>
      </c>
      <c r="GR38" s="73">
        <f>IF(AND(GP38&lt;0,GQ38&lt;0),((GP38-GQ38)/GQ38),((GP38-GQ38)/ABS(GQ38)))</f>
        <v>-3.8562772413517701E-2</v>
      </c>
      <c r="GS38" s="72">
        <f>+GS36+GS37</f>
        <v>-1106290</v>
      </c>
      <c r="GT38" s="69">
        <f>+GT36+GT37</f>
        <v>-1139440</v>
      </c>
      <c r="GU38" s="73">
        <f>IF(AND(GS38&lt;0,GT38&lt;0),((GS38-GT38)/GT38),((GS38-GT38)/ABS(GT38)))</f>
        <v>-2.9093238783964054E-2</v>
      </c>
      <c r="GW38" s="72">
        <f>+GW36+GW37</f>
        <v>-278212</v>
      </c>
      <c r="GX38" s="69">
        <f>+GX36+GX37</f>
        <v>-279175</v>
      </c>
      <c r="GY38" s="73">
        <f>IF(AND(GW38&lt;0,GX38&lt;0),((GW38-GX38)/GX38),((GW38-GX38)/ABS(GX38)))</f>
        <v>-3.4494492701710399E-3</v>
      </c>
      <c r="GZ38" s="72">
        <f>+GZ36+GZ37</f>
        <v>-272727</v>
      </c>
      <c r="HA38" s="69">
        <f>+HA36+HA37</f>
        <v>-269594</v>
      </c>
      <c r="HB38" s="73">
        <f>IF(AND(GZ38&lt;0,HA38&lt;0),((GZ38-HA38)/HA38),((GZ38-HA38)/ABS(HA38)))</f>
        <v>1.1621178512874916E-2</v>
      </c>
      <c r="HC38" s="72">
        <f>+HC36+HC37</f>
        <v>-263968</v>
      </c>
      <c r="HD38" s="69">
        <f>+HD36+HD37</f>
        <v>-269815</v>
      </c>
      <c r="HE38" s="73">
        <f>IF(AND(HC38&lt;0,HD38&lt;0),((HC38-HD38)/HD38),((HC38-HD38)/ABS(HD38)))</f>
        <v>-2.1670403795193003E-2</v>
      </c>
      <c r="HF38" s="72">
        <f>+HF36+HF37</f>
        <v>-279855</v>
      </c>
      <c r="HG38" s="69">
        <f>+HG36+HG37</f>
        <v>-287706</v>
      </c>
      <c r="HH38" s="73">
        <f>IF(AND(HF38&lt;0,HG38&lt;0),((HF38-HG38)/HG38),((HF38-HG38)/ABS(HG38)))</f>
        <v>-2.7288273445809263E-2</v>
      </c>
      <c r="HI38" s="72">
        <f>+HI36+HI37</f>
        <v>-550939</v>
      </c>
      <c r="HJ38" s="69">
        <f>+HJ36+HJ37</f>
        <v>-548769</v>
      </c>
      <c r="HK38" s="73">
        <f>IF(AND(HI38&lt;0,HJ38&lt;0),((HI38-HJ38)/HJ38),((HI38-HJ38)/ABS(HJ38)))</f>
        <v>3.9543049990068682E-3</v>
      </c>
      <c r="HL38" s="72">
        <f>+HL36+HL37</f>
        <v>-814907</v>
      </c>
      <c r="HM38" s="69">
        <f>+HM36+HM37</f>
        <v>-818584</v>
      </c>
      <c r="HN38" s="73">
        <f>IF(AND(HL38&lt;0,HM38&lt;0),((HL38-HM38)/HM38),((HL38-HM38)/ABS(HM38)))</f>
        <v>-4.4919030911916187E-3</v>
      </c>
      <c r="HO38" s="72">
        <f>+HO36+HO37</f>
        <v>-1094762</v>
      </c>
      <c r="HP38" s="69">
        <f>+HP36+HP37</f>
        <v>-1106290</v>
      </c>
      <c r="HQ38" s="73">
        <f>IF(AND(HO38&lt;0,HP38&lt;0),((HO38-HP38)/HP38),((HO38-HP38)/ABS(HP38)))</f>
        <v>-1.04204141771145E-2</v>
      </c>
      <c r="HS38" s="72">
        <f>+HS36+HS37</f>
        <v>-260173</v>
      </c>
      <c r="HT38" s="69">
        <f>+HT36+HT37</f>
        <v>-278212</v>
      </c>
      <c r="HU38" s="73">
        <f>IF(AND(HS38&lt;0,HT38&lt;0),((HS38-HT38)/HT38),((HS38-HT38)/ABS(HT38)))</f>
        <v>-6.4839043607033492E-2</v>
      </c>
      <c r="HV38" s="72">
        <f>+HV36+HV37</f>
        <v>-244214</v>
      </c>
      <c r="HW38" s="69">
        <f>+HW36+HW37</f>
        <v>-272727</v>
      </c>
      <c r="HX38" s="73">
        <f>IF(AND(HV38&lt;0,HW38&lt;0),((HV38-HW38)/HW38),((HV38-HW38)/ABS(HW38)))</f>
        <v>-0.10454777121443788</v>
      </c>
      <c r="HY38" s="72">
        <f>+HY36+HY37</f>
        <v>504387</v>
      </c>
      <c r="HZ38" s="69">
        <f>+HZ36+HZ37</f>
        <v>-269815</v>
      </c>
      <c r="IA38" s="73">
        <f>IF(AND(HY38&lt;0,HZ38&lt;0),((HY38-HZ38)/HZ38),((HY38-HZ38)/ABS(HZ38)))</f>
        <v>2.869380872079017</v>
      </c>
      <c r="IB38" s="72">
        <f>+IB36+IB37</f>
        <v>-279855</v>
      </c>
      <c r="IC38" s="69">
        <f>+IC36+IC37</f>
        <v>-287706</v>
      </c>
      <c r="ID38" s="73">
        <f>IF(AND(IB38&lt;0,IC38&lt;0),((IB38-IC38)/IC38),((IB38-IC38)/ABS(IC38)))</f>
        <v>-2.7288273445809263E-2</v>
      </c>
      <c r="IE38" s="72">
        <f>+IE36+IE37</f>
        <v>-504387</v>
      </c>
      <c r="IF38" s="69">
        <f>+IF36+IF37</f>
        <v>-550939</v>
      </c>
      <c r="IG38" s="73">
        <f>IF(AND(IE38&lt;0,IF38&lt;0),((IE38-IF38)/IF38),((IE38-IF38)/ABS(IF38)))</f>
        <v>-8.4495742722878575E-2</v>
      </c>
      <c r="IH38" s="72">
        <f>+IH36+IH37</f>
        <v>-814907</v>
      </c>
      <c r="II38" s="69">
        <f>+II36+II37</f>
        <v>-818584</v>
      </c>
      <c r="IJ38" s="73">
        <f>IF(AND(IH38&lt;0,II38&lt;0),((IH38-II38)/II38),((IH38-II38)/ABS(II38)))</f>
        <v>-4.4919030911916187E-3</v>
      </c>
      <c r="IK38" s="72">
        <f>+IK36+IK37</f>
        <v>-1094762</v>
      </c>
      <c r="IL38" s="69">
        <f>+IL36+IL37</f>
        <v>-1106290</v>
      </c>
      <c r="IM38" s="73">
        <f>IF(AND(IK38&lt;0,IL38&lt;0),((IK38-IL38)/IL38),((IK38-IL38)/ABS(IL38)))</f>
        <v>-1.04204141771145E-2</v>
      </c>
    </row>
    <row r="39" spans="1:247" s="64" customFormat="1" ht="11.25">
      <c r="A39" s="57" t="s">
        <v>9</v>
      </c>
      <c r="B39" s="57"/>
      <c r="C39" s="58" t="s">
        <v>600</v>
      </c>
      <c r="D39" s="59" t="s">
        <v>599</v>
      </c>
      <c r="E39" s="59" t="s">
        <v>686</v>
      </c>
      <c r="F39" s="216"/>
      <c r="G39" s="213">
        <f>IFERROR(-G38/G$31,"")</f>
        <v>0.22569386190341048</v>
      </c>
      <c r="H39" s="213">
        <f>IFERROR(-H38/H$31,"")</f>
        <v>0.27295436601334155</v>
      </c>
      <c r="I39" s="214">
        <f>(G39-H39)*10000</f>
        <v>-472.60504109931071</v>
      </c>
      <c r="J39" s="213">
        <f>IFERROR(-J38/J$31,"")</f>
        <v>0.28457214100363887</v>
      </c>
      <c r="K39" s="213">
        <f>IFERROR(-K38/K$31,"")</f>
        <v>0.27738658353042356</v>
      </c>
      <c r="L39" s="214">
        <f>(J39-K39)*10000</f>
        <v>71.855574732153087</v>
      </c>
      <c r="M39" s="213">
        <f>IFERROR(-M38/M$31,"")</f>
        <v>0.30206126393060195</v>
      </c>
      <c r="N39" s="213">
        <f>IFERROR(-N38/N$31,"")</f>
        <v>0.29967433038158448</v>
      </c>
      <c r="O39" s="214">
        <f>(M39-N39)*10000</f>
        <v>23.86933549017478</v>
      </c>
      <c r="P39" s="213">
        <f>IFERROR(-P38/P$31,"")</f>
        <v>0.27831515380260424</v>
      </c>
      <c r="Q39" s="213">
        <f>IFERROR(-Q38/Q$31,"")</f>
        <v>0.28775111209099047</v>
      </c>
      <c r="R39" s="214">
        <f>(P39-Q39)*10000</f>
        <v>-94.359582883862259</v>
      </c>
      <c r="S39" s="213">
        <f>IFERROR(-S38/S$31,"")</f>
        <v>0.25248707014037647</v>
      </c>
      <c r="T39" s="213">
        <f>IFERROR(-T38/T$31,"")</f>
        <v>0.27497134364859915</v>
      </c>
      <c r="U39" s="214">
        <f>(S39-T39)*10000</f>
        <v>-224.84273508222685</v>
      </c>
      <c r="V39" s="213">
        <f>IFERROR(-V38/V$31,"")</f>
        <v>0.26871783142112993</v>
      </c>
      <c r="W39" s="213">
        <f>IFERROR(-W38/W$31,"")</f>
        <v>0.28401896073048494</v>
      </c>
      <c r="X39" s="214">
        <f>(V39-W39)*10000</f>
        <v>-153.01129309355011</v>
      </c>
      <c r="Y39" s="213">
        <f>IFERROR(-Y38/Y$31,"")</f>
        <v>0.2713639165726992</v>
      </c>
      <c r="Z39" s="213">
        <f>IFERROR(-Z38/Z$31,"")</f>
        <v>0.28515633307289379</v>
      </c>
      <c r="AA39" s="214">
        <f>(Y39-Z39)*10000</f>
        <v>-137.92416500194582</v>
      </c>
      <c r="AB39" s="216"/>
      <c r="AC39" s="213">
        <f>IFERROR(-AC38/AC$31,"")</f>
        <v>0.25541907138964903</v>
      </c>
      <c r="AD39" s="213">
        <f t="shared" si="842"/>
        <v>0.22569386190341048</v>
      </c>
      <c r="AE39" s="214">
        <f>(AC39-AD39)*10000</f>
        <v>297.25209486238549</v>
      </c>
      <c r="AF39" s="213">
        <f>IFERROR(-AF38/AF$31,"")</f>
        <v>0.27659518669859579</v>
      </c>
      <c r="AG39" s="213">
        <f t="shared" si="584"/>
        <v>0.28457214100363887</v>
      </c>
      <c r="AH39" s="214">
        <f>(AF39-AG39)*10000</f>
        <v>-79.769543050430826</v>
      </c>
      <c r="AI39" s="213">
        <f>IFERROR(-AI38/AI$31,"")</f>
        <v>0.27796648146283964</v>
      </c>
      <c r="AJ39" s="213">
        <f t="shared" si="585"/>
        <v>0.30206126393060195</v>
      </c>
      <c r="AK39" s="214">
        <f>(AI39-AJ39)*10000</f>
        <v>-240.94782467762309</v>
      </c>
      <c r="AL39" s="213">
        <f>IFERROR(-AL38/AL$31,"")</f>
        <v>0.27321196559394179</v>
      </c>
      <c r="AM39" s="213">
        <f t="shared" si="586"/>
        <v>0.27831515380260424</v>
      </c>
      <c r="AN39" s="214">
        <f>(AL39-AM39)*10000</f>
        <v>-51.03188208662457</v>
      </c>
      <c r="AO39" s="213">
        <f>IFERROR(-AO38/AO$31,"")</f>
        <v>0.26548416097824717</v>
      </c>
      <c r="AP39" s="213">
        <f t="shared" si="587"/>
        <v>0.25248707014037647</v>
      </c>
      <c r="AQ39" s="214">
        <f>(AO39-AP39)*10000</f>
        <v>129.97090837870707</v>
      </c>
      <c r="AR39" s="213">
        <f>IFERROR(-AR38/AR$31,"")</f>
        <v>0.26953145564622272</v>
      </c>
      <c r="AS39" s="213">
        <f t="shared" si="588"/>
        <v>0.26871783142112993</v>
      </c>
      <c r="AT39" s="214">
        <f>(AR39-AS39)*10000</f>
        <v>8.1362422509279053</v>
      </c>
      <c r="AU39" s="213">
        <f>IFERROR(-AU38/AU$31,"")</f>
        <v>0.27053642604858286</v>
      </c>
      <c r="AV39" s="213">
        <f t="shared" si="589"/>
        <v>0.2713639165726992</v>
      </c>
      <c r="AW39" s="61">
        <f>(AU39-AV39)*10000</f>
        <v>-8.2749052411634771</v>
      </c>
      <c r="AX39" s="216"/>
      <c r="AY39" s="213">
        <f t="shared" si="597"/>
        <v>0.24605343387613768</v>
      </c>
      <c r="AZ39" s="213">
        <f t="shared" si="590"/>
        <v>0.25541907138964903</v>
      </c>
      <c r="BA39" s="61">
        <f>(AY39-AZ39)*10000</f>
        <v>-93.656375135113549</v>
      </c>
      <c r="BB39" s="213">
        <f t="shared" si="598"/>
        <v>0.27384258589188443</v>
      </c>
      <c r="BC39" s="213">
        <f t="shared" si="591"/>
        <v>0.27659518669859579</v>
      </c>
      <c r="BD39" s="61">
        <f>(BB39-BC39)*10000</f>
        <v>-27.526008067113583</v>
      </c>
      <c r="BE39" s="213">
        <f t="shared" si="599"/>
        <v>0.27718729534470216</v>
      </c>
      <c r="BF39" s="213">
        <f t="shared" si="592"/>
        <v>0.27796648146283964</v>
      </c>
      <c r="BG39" s="61">
        <f>(BE39-BF39)*10000</f>
        <v>-7.7918611813748706</v>
      </c>
      <c r="BH39" s="213">
        <f t="shared" si="600"/>
        <v>0.26821197809521052</v>
      </c>
      <c r="BI39" s="213">
        <f t="shared" si="593"/>
        <v>0.27321196559394179</v>
      </c>
      <c r="BJ39" s="61">
        <f>(BH39-BI39)*10000</f>
        <v>-49.999874987312623</v>
      </c>
      <c r="BK39" s="213">
        <f t="shared" si="601"/>
        <v>0.25858479910253229</v>
      </c>
      <c r="BL39" s="213">
        <f t="shared" si="594"/>
        <v>0.26548416097824717</v>
      </c>
      <c r="BM39" s="61">
        <f>(BK39-BL39)*10000</f>
        <v>-68.993618757148823</v>
      </c>
      <c r="BN39" s="213">
        <f t="shared" si="602"/>
        <v>0.26430798150818052</v>
      </c>
      <c r="BO39" s="213">
        <f t="shared" si="595"/>
        <v>0.26953145564622272</v>
      </c>
      <c r="BP39" s="61">
        <f>(BN39-BO39)*10000</f>
        <v>-52.234741380421944</v>
      </c>
      <c r="BQ39" s="213">
        <f t="shared" si="603"/>
        <v>0.26535599780345254</v>
      </c>
      <c r="BR39" s="213">
        <f t="shared" si="596"/>
        <v>0.27053642604858286</v>
      </c>
      <c r="BS39" s="61">
        <f>(BQ39-BR39)*10000</f>
        <v>-51.804282451303195</v>
      </c>
      <c r="BT39" s="216"/>
      <c r="BU39" s="215">
        <f t="shared" si="604"/>
        <v>0.25668194420532064</v>
      </c>
      <c r="BV39" s="213">
        <f>IFERROR(-BV38/BV$31,"")</f>
        <v>0.24605343387613768</v>
      </c>
      <c r="BW39" s="61">
        <f>(BU39-BV39)*10000</f>
        <v>106.28510329182966</v>
      </c>
      <c r="BX39" s="215">
        <f t="shared" si="605"/>
        <v>0.2729110330817559</v>
      </c>
      <c r="BY39" s="213">
        <f>IFERROR(-BY38/BY$31,"")</f>
        <v>0.27384258589188443</v>
      </c>
      <c r="BZ39" s="61">
        <f>(BX39-BY39)*10000</f>
        <v>-9.3155281012852207</v>
      </c>
      <c r="CA39" s="215">
        <f t="shared" si="606"/>
        <v>0.26791453398404952</v>
      </c>
      <c r="CB39" s="213">
        <f>IFERROR(-CB38/CB$31,"")</f>
        <v>0.27718729534470216</v>
      </c>
      <c r="CC39" s="61">
        <f>(CA39-CB39)*10000</f>
        <v>-92.727613606526376</v>
      </c>
      <c r="CD39" s="215">
        <f t="shared" si="607"/>
        <v>0.26188748321896055</v>
      </c>
      <c r="CE39" s="213">
        <f>IFERROR(-CE38/CE$31,"")</f>
        <v>0.26821197809521052</v>
      </c>
      <c r="CF39" s="61">
        <f>(CD39-CE39)*10000</f>
        <v>-63.244948762499753</v>
      </c>
      <c r="CG39" s="215">
        <f t="shared" si="608"/>
        <v>0.26429039958877454</v>
      </c>
      <c r="CH39" s="213">
        <f>IFERROR(-CH38/CH$31,"")</f>
        <v>0.25858479910253229</v>
      </c>
      <c r="CI39" s="61">
        <f>(CG39-CH39)*10000</f>
        <v>57.056004862422462</v>
      </c>
      <c r="CJ39" s="215">
        <f t="shared" si="609"/>
        <v>0.26546061552061734</v>
      </c>
      <c r="CK39" s="213">
        <f>IFERROR(-CK38/CK$31,"")</f>
        <v>0.26430798150818052</v>
      </c>
      <c r="CL39" s="61">
        <f>(CJ39-CK39)*10000</f>
        <v>11.526340124368151</v>
      </c>
      <c r="CM39" s="215">
        <f t="shared" si="610"/>
        <v>0.26448167275475498</v>
      </c>
      <c r="CN39" s="213">
        <f>IFERROR(-CN38/CN$31,"")</f>
        <v>0.26535599780345254</v>
      </c>
      <c r="CO39" s="61">
        <f>(CM39-CN39)*10000</f>
        <v>-8.7432504869755512</v>
      </c>
      <c r="CP39" s="216"/>
      <c r="CQ39" s="215">
        <f>IFERROR(-CQ38/CQ$31,"")</f>
        <v>0.24038660537671497</v>
      </c>
      <c r="CR39" s="213">
        <f>IFERROR(-CR38/CR$31,"")</f>
        <v>0.25668194420532064</v>
      </c>
      <c r="CS39" s="61">
        <f>(CQ39-CR39)*10000</f>
        <v>-162.95338828605676</v>
      </c>
      <c r="CT39" s="215">
        <f>IFERROR(-CT38/CT$31,"")</f>
        <v>0.25406576237483131</v>
      </c>
      <c r="CU39" s="213">
        <f>IFERROR(-CU38/CU$31,"")</f>
        <v>0.2729110330817559</v>
      </c>
      <c r="CV39" s="61">
        <f>(CT39-CU39)*10000</f>
        <v>-188.452707069246</v>
      </c>
      <c r="CW39" s="215">
        <f>IFERROR(-CW38/CW$31,"")</f>
        <v>0.26034760111316368</v>
      </c>
      <c r="CX39" s="213">
        <f>IFERROR(-CX38/CX$31,"")</f>
        <v>0.26791453398404952</v>
      </c>
      <c r="CY39" s="61">
        <f>(CW39-CX39)*10000</f>
        <v>-75.669328708858345</v>
      </c>
      <c r="CZ39" s="215">
        <f>IFERROR(-CZ38/CZ$31,"")</f>
        <v>0.2720437938380082</v>
      </c>
      <c r="DA39" s="213">
        <f>IFERROR(-DA38/DA$31,"")</f>
        <v>0.26188748321896055</v>
      </c>
      <c r="DB39" s="61">
        <f>(CZ39-DA39)*10000</f>
        <v>101.56310619047647</v>
      </c>
      <c r="DC39" s="215">
        <f>IFERROR(-DC38/DC$31,"")</f>
        <v>0.24691110749471101</v>
      </c>
      <c r="DD39" s="213">
        <f>IFERROR(-DD38/DD$31,"")</f>
        <v>0.26429039958877454</v>
      </c>
      <c r="DE39" s="61">
        <f>(DC39-DD39)*10000</f>
        <v>-173.79292094063524</v>
      </c>
      <c r="DF39" s="215">
        <f>IFERROR(-DF38/DF$31,"")</f>
        <v>0.2511620999854014</v>
      </c>
      <c r="DG39" s="213">
        <f>IFERROR(-DG38/DG$31,"")</f>
        <v>0.26546061552061734</v>
      </c>
      <c r="DH39" s="61">
        <f>(DF39-DG39)*10000</f>
        <v>-142.98515535215938</v>
      </c>
      <c r="DI39" s="215">
        <f>IFERROR(-DI38/DI$31,"")</f>
        <v>0.25658105888146138</v>
      </c>
      <c r="DJ39" s="213">
        <f>IFERROR(-DJ38/DJ$31,"")</f>
        <v>0.26448167275475498</v>
      </c>
      <c r="DK39" s="61">
        <f>(DI39-DJ39)*10000</f>
        <v>-79.006138732936051</v>
      </c>
      <c r="DL39" s="216"/>
      <c r="DM39" s="215">
        <f>IFERROR(-DM38/DM$31,"")</f>
        <v>0.26296874058714048</v>
      </c>
      <c r="DN39" s="213">
        <f>IFERROR(-DN38/DN$31,"")</f>
        <v>0.24038660537671497</v>
      </c>
      <c r="DO39" s="214">
        <f>(DM39-DN39)*10000</f>
        <v>225.82135210425514</v>
      </c>
      <c r="DP39" s="215">
        <f>IFERROR(-DP38/DP$31,"")</f>
        <v>0.26571975086155109</v>
      </c>
      <c r="DQ39" s="213">
        <f>IFERROR(-DQ38/DQ$31,"")</f>
        <v>0.25406576237483131</v>
      </c>
      <c r="DR39" s="214">
        <f>(DP39-DQ39)*10000</f>
        <v>116.5398848671978</v>
      </c>
      <c r="DS39" s="215">
        <f>IFERROR(-DS38/DS$31,"")</f>
        <v>0.26597999308841025</v>
      </c>
      <c r="DT39" s="213">
        <f>IFERROR(-DT38/DT$31,"")</f>
        <v>0.26034760111316368</v>
      </c>
      <c r="DU39" s="214">
        <f>(DS39-DT39)*10000</f>
        <v>56.323919752465642</v>
      </c>
      <c r="DV39" s="215">
        <f>IFERROR(-DV38/DV$31,"")</f>
        <v>0.2605446240197708</v>
      </c>
      <c r="DW39" s="213">
        <f>IFERROR(-DW38/DW$31,"")</f>
        <v>0.2720437938380082</v>
      </c>
      <c r="DX39" s="214">
        <f>(DV39-DW39)*10000</f>
        <v>-114.99169818237398</v>
      </c>
      <c r="DY39" s="215">
        <f>IFERROR(-DY38/DY$31,"")</f>
        <v>0.26434619896372075</v>
      </c>
      <c r="DZ39" s="213">
        <f>IFERROR(-DZ38/DZ$31,"")</f>
        <v>0.24691110749471101</v>
      </c>
      <c r="EA39" s="214">
        <f>(DY39-DZ39)*10000</f>
        <v>174.35091469009734</v>
      </c>
      <c r="EB39" s="215">
        <f>IFERROR(-EB38/EB$31,"")</f>
        <v>0.26490346000187759</v>
      </c>
      <c r="EC39" s="213">
        <f>IFERROR(-EC38/EC$31,"")</f>
        <v>0.2511620999854014</v>
      </c>
      <c r="ED39" s="214">
        <f>(EB39-EC39)*10000</f>
        <v>137.4136001647619</v>
      </c>
      <c r="EE39" s="215">
        <f>IFERROR(-EE38/EE$31,"")</f>
        <v>0.26367192250540994</v>
      </c>
      <c r="EF39" s="213">
        <f>IFERROR(-EF38/EF$31,"")</f>
        <v>0.25658105888146138</v>
      </c>
      <c r="EG39" s="214">
        <f>(EE39-EF39)*10000</f>
        <v>70.908636239485617</v>
      </c>
      <c r="EH39" s="216"/>
      <c r="EI39" s="215">
        <f>IFERROR(-EI38/EI$31,"")</f>
        <v>0.25426780917609898</v>
      </c>
      <c r="EJ39" s="213">
        <f>IFERROR(-EJ38/EJ$31,"")</f>
        <v>0.26296874058714048</v>
      </c>
      <c r="EK39" s="214">
        <f>(EI39-EJ39)*10000</f>
        <v>-87.009314110415019</v>
      </c>
      <c r="EL39" s="215">
        <f>IFERROR(-EL38/EL$31,"")</f>
        <v>0.26720030199959166</v>
      </c>
      <c r="EM39" s="213">
        <f>IFERROR(-EM38/EM$31,"")</f>
        <v>0.26571975086155109</v>
      </c>
      <c r="EN39" s="214">
        <f>(EL39-EM39)*10000</f>
        <v>14.805511380405756</v>
      </c>
      <c r="EO39" s="215">
        <f>IFERROR(-EO38/EO$31,"")</f>
        <v>0.27050387464969311</v>
      </c>
      <c r="EP39" s="213">
        <f>IFERROR(-EP38/EP$31,"")</f>
        <v>0.26597999308841025</v>
      </c>
      <c r="EQ39" s="214">
        <f>(EO39-EP39)*10000</f>
        <v>45.23881561282861</v>
      </c>
      <c r="ER39" s="215">
        <f>IFERROR(-ER38/ER$31,"")</f>
        <v>0.27867889156837966</v>
      </c>
      <c r="ES39" s="213">
        <f>IFERROR(-ES38/ES$31,"")</f>
        <v>0.2605446240197708</v>
      </c>
      <c r="ET39" s="214">
        <f>(ER39-ES39)*10000</f>
        <v>181.34267548608861</v>
      </c>
      <c r="EU39" s="215">
        <f>IFERROR(-EU38/EU$31,"")</f>
        <v>0.26077916973208365</v>
      </c>
      <c r="EV39" s="213">
        <f>IFERROR(-EV38/EV$31,"")</f>
        <v>0.26434619896372075</v>
      </c>
      <c r="EW39" s="214">
        <f>(EU39-EV39)*10000</f>
        <v>-35.670292316370976</v>
      </c>
      <c r="EX39" s="215">
        <f>IFERROR(-EX38/EX$31,"")</f>
        <v>0.26430897670534009</v>
      </c>
      <c r="EY39" s="213">
        <f>IFERROR(-EY38/EY$31,"")</f>
        <v>0.26490346000187759</v>
      </c>
      <c r="EZ39" s="214">
        <f>(EX39-EY39)*10000</f>
        <v>-5.9448329653749576</v>
      </c>
      <c r="FA39" s="215">
        <f>IFERROR(-FA38/FA$31,"")</f>
        <v>0.26896081712886954</v>
      </c>
      <c r="FB39" s="213">
        <f>IFERROR(-FB38/FB$31,"")</f>
        <v>0.26367192250540994</v>
      </c>
      <c r="FC39" s="214">
        <f>(FA39-FB39)*10000</f>
        <v>52.888946234596055</v>
      </c>
      <c r="FD39" s="216"/>
      <c r="FE39" s="215">
        <f>IFERROR(-FE38/FE$31,"")</f>
        <v>0.25502679477151863</v>
      </c>
      <c r="FF39" s="213">
        <f>IFERROR(-FF38/FF$31,"")</f>
        <v>0.25426780917609898</v>
      </c>
      <c r="FG39" s="214">
        <f>(FE39-FF39)*10000</f>
        <v>7.5898559541964783</v>
      </c>
      <c r="FH39" s="215">
        <f>IFERROR(-FH38/FH$31,"")</f>
        <v>0.26292864276994782</v>
      </c>
      <c r="FI39" s="213">
        <f>IFERROR(-FI38/FI$31,"")</f>
        <v>0.26720030199959166</v>
      </c>
      <c r="FJ39" s="214">
        <f>(FH39-FI39)*10000</f>
        <v>-42.716592296438428</v>
      </c>
      <c r="FK39" s="215">
        <f>IFERROR(-FK38/FK$31,"")</f>
        <v>0.29382423154426984</v>
      </c>
      <c r="FL39" s="213">
        <f>IFERROR(-FL38/FL$31,"")</f>
        <v>0.27050387464969311</v>
      </c>
      <c r="FM39" s="214">
        <f>(FK39-FL39)*10000</f>
        <v>233.20356894576733</v>
      </c>
      <c r="FN39" s="215">
        <f>IFERROR(-FN38/FN$31,"")</f>
        <v>0.26840676032817562</v>
      </c>
      <c r="FO39" s="213">
        <f>IFERROR(-FO38/FO$31,"")</f>
        <v>0.27867889156837966</v>
      </c>
      <c r="FP39" s="214">
        <f>(FN39-FO39)*10000</f>
        <v>-102.72131240204041</v>
      </c>
      <c r="FQ39" s="215">
        <f>IFERROR(-FQ38/FQ$31,"")</f>
        <v>0.25875338386572821</v>
      </c>
      <c r="FR39" s="213">
        <f>IFERROR(-FR38/FR$31,"")</f>
        <v>0.26077916973208365</v>
      </c>
      <c r="FS39" s="214">
        <f>(FQ39-FR39)*10000</f>
        <v>-20.257858663554341</v>
      </c>
      <c r="FT39" s="215">
        <f>IFERROR(-FT38/FT$31,"")</f>
        <v>0.26924336976932306</v>
      </c>
      <c r="FU39" s="213">
        <f>IFERROR(-FU38/FU$31,"")</f>
        <v>0.26430897670534009</v>
      </c>
      <c r="FV39" s="214">
        <f>(FT39-FU39)*10000</f>
        <v>49.343930639829672</v>
      </c>
      <c r="FW39" s="215">
        <f>IFERROR(-FW38/FW$31,"")</f>
        <v>0.26903140289497285</v>
      </c>
      <c r="FX39" s="213">
        <f>IFERROR(-FX38/FX$31,"")</f>
        <v>0.26896081712886954</v>
      </c>
      <c r="FY39" s="214">
        <f>(FW39-FX39)*10000</f>
        <v>0.70585766103303804</v>
      </c>
      <c r="GA39" s="215">
        <f>IFERROR(-GA38/GA$31,"")</f>
        <v>0.26701130021854425</v>
      </c>
      <c r="GB39" s="213">
        <f>IFERROR(-GB38/GB$31,"")</f>
        <v>0.25502679477151863</v>
      </c>
      <c r="GC39" s="214">
        <f>(GA39-GB39)*10000</f>
        <v>119.84505447025617</v>
      </c>
      <c r="GD39" s="215">
        <f>IFERROR(-GD38/GD$31,"")</f>
        <v>0.27830350829199807</v>
      </c>
      <c r="GE39" s="213">
        <f>IFERROR(-GE38/GE$31,"")</f>
        <v>0.26292864276994782</v>
      </c>
      <c r="GF39" s="214">
        <f>(GD39-GE39)*10000</f>
        <v>153.74865522050251</v>
      </c>
      <c r="GG39" s="215">
        <f>IFERROR(-GG38/GG$31,"")</f>
        <v>0.28537839621603783</v>
      </c>
      <c r="GH39" s="213">
        <f>IFERROR(-GH38/GH$31,"")</f>
        <v>0.29382423154426984</v>
      </c>
      <c r="GI39" s="214">
        <f>(GG39-GH39)*10000</f>
        <v>-84.458353282320104</v>
      </c>
      <c r="GJ39" s="215">
        <f>IFERROR(-GJ38/GJ$31,"")</f>
        <v>0.25689526624313019</v>
      </c>
      <c r="GK39" s="213">
        <f>IFERROR(-GK38/GK$31,"")</f>
        <v>0.26840676032817562</v>
      </c>
      <c r="GL39" s="214">
        <f>(GJ39-GK39)*10000</f>
        <v>-115.11494085045426</v>
      </c>
      <c r="GM39" s="215">
        <f>IFERROR(-GM38/GM$31,"")</f>
        <v>0.27244198862113134</v>
      </c>
      <c r="GN39" s="213">
        <f>IFERROR(-GN38/GN$31,"")</f>
        <v>0.25875338386572821</v>
      </c>
      <c r="GO39" s="214">
        <f>(GM39-GN39)*10000</f>
        <v>136.88604755403122</v>
      </c>
      <c r="GP39" s="215">
        <f>IFERROR(-GP38/GP$31,"")</f>
        <v>0.27657443734618498</v>
      </c>
      <c r="GQ39" s="213">
        <f>IFERROR(-GQ38/GQ$31,"")</f>
        <v>0.26924336976932306</v>
      </c>
      <c r="GR39" s="214">
        <f>(GP39-GQ39)*10000</f>
        <v>73.310675768619163</v>
      </c>
      <c r="GS39" s="215">
        <f>IFERROR(-GS38/GS$31,"")</f>
        <v>0.27117217394885212</v>
      </c>
      <c r="GT39" s="213">
        <f>IFERROR(-GT38/GT$31,"")</f>
        <v>0.26903140289497285</v>
      </c>
      <c r="GU39" s="214">
        <f>(GS39-GT39)*10000</f>
        <v>21.407710538792756</v>
      </c>
      <c r="GW39" s="215">
        <f>IFERROR(-GW38/GW$31,"")</f>
        <v>0.26159717840778629</v>
      </c>
      <c r="GX39" s="213">
        <f>IFERROR(-GX38/GX$31,"")</f>
        <v>0.26701130021854425</v>
      </c>
      <c r="GY39" s="214">
        <f>(GW39-GX39)*10000</f>
        <v>-54.141218107579547</v>
      </c>
      <c r="GZ39" s="215">
        <f>IFERROR(-GZ38/GZ$31,"")</f>
        <v>0.27091969471654592</v>
      </c>
      <c r="HA39" s="213">
        <f>IFERROR(-HA38/HA$31,"")</f>
        <v>0.27830350829199807</v>
      </c>
      <c r="HB39" s="214">
        <f>(GZ39-HA39)*10000</f>
        <v>-73.838135754521474</v>
      </c>
      <c r="HC39" s="215">
        <f>IFERROR(-HC38/HC$31,"")</f>
        <v>0.27208287164686784</v>
      </c>
      <c r="HD39" s="213">
        <f>IFERROR(-HD38/HD$31,"")</f>
        <v>0.28537839621603783</v>
      </c>
      <c r="HE39" s="214">
        <f>(HC39-HD39)*10000</f>
        <v>-132.95524569169993</v>
      </c>
      <c r="HF39" s="215">
        <f>IFERROR(-HF38/HF$31,"")</f>
        <v>0.2503363401185778</v>
      </c>
      <c r="HG39" s="213">
        <f>IFERROR(-HG38/HG$31,"")</f>
        <v>0.25689526624313019</v>
      </c>
      <c r="HH39" s="214">
        <f>(HF39-HG39)*10000</f>
        <v>-65.589261245523886</v>
      </c>
      <c r="HI39" s="215">
        <f>IFERROR(-HI38/HI$31,"")</f>
        <v>0.2661304502401719</v>
      </c>
      <c r="HJ39" s="213">
        <f>IFERROR(-HJ38/HJ$31,"")</f>
        <v>0.27244198862113134</v>
      </c>
      <c r="HK39" s="214">
        <f>(HI39-HJ39)*10000</f>
        <v>-63.115383809594363</v>
      </c>
      <c r="HL39" s="215">
        <f>IFERROR(-HL38/HL$31,"")</f>
        <v>0.26802986094734205</v>
      </c>
      <c r="HM39" s="213">
        <f>IFERROR(-HM38/HM$31,"")</f>
        <v>0.27657443734618498</v>
      </c>
      <c r="HN39" s="214">
        <f>(HL39-HM39)*10000</f>
        <v>-85.445763988429292</v>
      </c>
      <c r="HO39" s="215">
        <f>IFERROR(-HO38/HO$31,"")</f>
        <v>0.26327311204766402</v>
      </c>
      <c r="HP39" s="213">
        <f>IFERROR(-HP38/HP$31,"")</f>
        <v>0.27117217394885212</v>
      </c>
      <c r="HQ39" s="214">
        <f>(HO39-HP39)*10000</f>
        <v>-78.990619011881094</v>
      </c>
      <c r="HS39" s="215">
        <f>IFERROR(-HS38/HS$31,"")</f>
        <v>0.23986417963837783</v>
      </c>
      <c r="HT39" s="213">
        <f>IFERROR(-HT38/HT$31,"")</f>
        <v>0.26159717840778629</v>
      </c>
      <c r="HU39" s="214">
        <f>(HS39-HT39)*10000</f>
        <v>-217.32998769408456</v>
      </c>
      <c r="HV39" s="215">
        <f>IFERROR(-HV38/HV$31,"")</f>
        <v>0.26294884204700719</v>
      </c>
      <c r="HW39" s="213">
        <f>IFERROR(-HW38/HW$31,"")</f>
        <v>0.27091969471654592</v>
      </c>
      <c r="HX39" s="214">
        <f>(HV39-HW39)*10000</f>
        <v>-79.708526695387306</v>
      </c>
      <c r="HY39" s="215">
        <f>IFERROR(-HY38/HY$31,"")</f>
        <v>0.2505126851390595</v>
      </c>
      <c r="HZ39" s="213">
        <f>IFERROR(-HZ38/HZ$31,"")</f>
        <v>0.28537839621603783</v>
      </c>
      <c r="IA39" s="214">
        <f>(HY39-HZ39)*10000</f>
        <v>-348.65711076978334</v>
      </c>
      <c r="IB39" s="215">
        <f>IFERROR(-IB38/IB$31,"")</f>
        <v>0.2503363401185778</v>
      </c>
      <c r="IC39" s="213">
        <f>IFERROR(-IC38/IC$31,"")</f>
        <v>0.25689526624313019</v>
      </c>
      <c r="ID39" s="214">
        <f>(IB39-IC39)*10000</f>
        <v>-65.589261245523886</v>
      </c>
      <c r="IE39" s="215">
        <f>IFERROR(-IE38/IE$31,"")</f>
        <v>0.2505126851390595</v>
      </c>
      <c r="IF39" s="213">
        <f>IFERROR(-IF38/IF$31,"")</f>
        <v>0.2661304502401719</v>
      </c>
      <c r="IG39" s="214">
        <f>(IE39-IF39)*10000</f>
        <v>-156.17765101112403</v>
      </c>
      <c r="IH39" s="215">
        <f>IFERROR(-IH38/IH$31,"")</f>
        <v>0.26802986094734205</v>
      </c>
      <c r="II39" s="213">
        <f>IFERROR(-II38/II$31,"")</f>
        <v>0.27657443734618498</v>
      </c>
      <c r="IJ39" s="214">
        <f>(IH39-II39)*10000</f>
        <v>-85.445763988429292</v>
      </c>
      <c r="IK39" s="215">
        <f>IFERROR(-IK38/IK$31,"")</f>
        <v>0.26327311204766402</v>
      </c>
      <c r="IL39" s="213">
        <f>IFERROR(-IL38/IL$31,"")</f>
        <v>0.27117217394885212</v>
      </c>
      <c r="IM39" s="214">
        <f>(IK39-IL39)*10000</f>
        <v>-78.990619011881094</v>
      </c>
    </row>
    <row r="40" spans="1:247">
      <c r="A40" s="49" t="s">
        <v>12</v>
      </c>
      <c r="B40" s="49"/>
      <c r="C40" s="339" t="s">
        <v>12</v>
      </c>
      <c r="D40" s="330" t="s">
        <v>13</v>
      </c>
      <c r="E40" s="330" t="s">
        <v>687</v>
      </c>
      <c r="F40" s="361"/>
      <c r="G40" s="337">
        <v>72191</v>
      </c>
      <c r="H40" s="337">
        <f>+H34+H38</f>
        <v>39538</v>
      </c>
      <c r="I40" s="338">
        <f t="shared" ref="I40" si="843">(G40-H40)/ABS(H40)</f>
        <v>0.82586372603571245</v>
      </c>
      <c r="J40" s="337">
        <f>+J34+J38</f>
        <v>34826</v>
      </c>
      <c r="K40" s="337">
        <f>+K34+K38</f>
        <v>29929</v>
      </c>
      <c r="L40" s="338">
        <f t="shared" ref="L40" si="844">(J40-K40)/ABS(K40)</f>
        <v>0.16362056867920746</v>
      </c>
      <c r="M40" s="337">
        <v>27316</v>
      </c>
      <c r="N40" s="337">
        <f>+N34+N38</f>
        <v>21911</v>
      </c>
      <c r="O40" s="338">
        <f t="shared" ref="O40" si="845">(M40-N40)/ABS(N40)</f>
        <v>0.24667974989731184</v>
      </c>
      <c r="P40" s="337">
        <v>46293</v>
      </c>
      <c r="Q40" s="337">
        <v>39128</v>
      </c>
      <c r="R40" s="338">
        <f t="shared" ref="R40" si="846">(P40-Q40)/ABS(Q40)</f>
        <v>0.18311694949907995</v>
      </c>
      <c r="S40" s="337">
        <f>+S34+S38</f>
        <v>107017</v>
      </c>
      <c r="T40" s="337">
        <v>69467</v>
      </c>
      <c r="U40" s="338">
        <f t="shared" ref="U40" si="847">(S40-T40)/ABS(T40)</f>
        <v>0.54054443116875639</v>
      </c>
      <c r="V40" s="337">
        <f>+V34+V38</f>
        <v>134333</v>
      </c>
      <c r="W40" s="337">
        <v>91379</v>
      </c>
      <c r="X40" s="338">
        <f t="shared" ref="X40" si="848">(V40-W40)/ABS(W40)</f>
        <v>0.4700642379540157</v>
      </c>
      <c r="Y40" s="337">
        <f>+Y34+Y38</f>
        <v>180626</v>
      </c>
      <c r="Z40" s="337">
        <v>130508</v>
      </c>
      <c r="AA40" s="338">
        <f t="shared" ref="AA40" si="849">(Y40-Z40)/ABS(Z40)</f>
        <v>0.38402243540625863</v>
      </c>
      <c r="AB40" s="361"/>
      <c r="AC40" s="337">
        <f>+AC34+AC38</f>
        <v>60789</v>
      </c>
      <c r="AD40" s="337">
        <f t="shared" si="842"/>
        <v>72191</v>
      </c>
      <c r="AE40" s="338">
        <f t="shared" ref="AE40" si="850">(AC40-AD40)/ABS(AD40)</f>
        <v>-0.1579421257497472</v>
      </c>
      <c r="AF40" s="337">
        <f>+AF34+AF38</f>
        <v>33214</v>
      </c>
      <c r="AG40" s="337">
        <f t="shared" si="584"/>
        <v>34826</v>
      </c>
      <c r="AH40" s="338">
        <f t="shared" ref="AH40" si="851">(AF40-AG40)/ABS(AG40)</f>
        <v>-4.628725664733245E-2</v>
      </c>
      <c r="AI40" s="337">
        <f>+AI34+AI38</f>
        <v>33350</v>
      </c>
      <c r="AJ40" s="337">
        <f t="shared" si="585"/>
        <v>27316</v>
      </c>
      <c r="AK40" s="338">
        <f t="shared" ref="AK40" si="852">(AI40-AJ40)/ABS(AJ40)</f>
        <v>0.22089617806413822</v>
      </c>
      <c r="AL40" s="337">
        <f>+AL34+AL38</f>
        <v>52817</v>
      </c>
      <c r="AM40" s="337">
        <f t="shared" si="586"/>
        <v>46293</v>
      </c>
      <c r="AN40" s="338">
        <f t="shared" ref="AN40" si="853">(AL40-AM40)/ABS(AM40)</f>
        <v>0.14092843410450825</v>
      </c>
      <c r="AO40" s="337">
        <f>+AO34+AO38</f>
        <v>94003</v>
      </c>
      <c r="AP40" s="337">
        <f t="shared" si="587"/>
        <v>107017</v>
      </c>
      <c r="AQ40" s="338">
        <f t="shared" ref="AQ40" si="854">(AO40-AP40)/ABS(AP40)</f>
        <v>-0.12160684751020866</v>
      </c>
      <c r="AR40" s="337">
        <f>+AR34+AR38</f>
        <v>127353</v>
      </c>
      <c r="AS40" s="337">
        <f t="shared" si="588"/>
        <v>134333</v>
      </c>
      <c r="AT40" s="338">
        <f t="shared" ref="AT40" si="855">(AR40-AS40)/ABS(AS40)</f>
        <v>-5.196042670081067E-2</v>
      </c>
      <c r="AU40" s="337">
        <f>+AU34+AU38</f>
        <v>180170</v>
      </c>
      <c r="AV40" s="337">
        <f t="shared" si="589"/>
        <v>180626</v>
      </c>
      <c r="AW40" s="338">
        <f t="shared" ref="AW40" si="856">(AU40-AV40)/ABS(AV40)</f>
        <v>-2.524553497281676E-3</v>
      </c>
      <c r="AX40" s="361"/>
      <c r="AY40" s="337">
        <f t="shared" si="597"/>
        <v>72837</v>
      </c>
      <c r="AZ40" s="337">
        <f t="shared" si="590"/>
        <v>60789</v>
      </c>
      <c r="BA40" s="338">
        <f t="shared" ref="BA40" si="857">(AY40-AZ40)/ABS(AZ40)</f>
        <v>0.19819375215910773</v>
      </c>
      <c r="BB40" s="337">
        <f t="shared" si="598"/>
        <v>37155</v>
      </c>
      <c r="BC40" s="337">
        <f t="shared" si="591"/>
        <v>33214</v>
      </c>
      <c r="BD40" s="338">
        <f t="shared" ref="BD40" si="858">(BB40-BC40)/ABS(BC40)</f>
        <v>0.11865478412717528</v>
      </c>
      <c r="BE40" s="337">
        <f t="shared" si="599"/>
        <v>31055</v>
      </c>
      <c r="BF40" s="337">
        <f t="shared" si="592"/>
        <v>33350</v>
      </c>
      <c r="BG40" s="338">
        <f t="shared" ref="BG40" si="859">(BE40-BF40)/ABS(BF40)</f>
        <v>-6.8815592203898046E-2</v>
      </c>
      <c r="BH40" s="337">
        <f t="shared" si="600"/>
        <v>45258</v>
      </c>
      <c r="BI40" s="337">
        <f t="shared" si="593"/>
        <v>52817</v>
      </c>
      <c r="BJ40" s="338">
        <f t="shared" ref="BJ40" si="860">(BH40-BI40)/ABS(BI40)</f>
        <v>-0.14311679951530756</v>
      </c>
      <c r="BK40" s="337">
        <f t="shared" si="601"/>
        <v>109992</v>
      </c>
      <c r="BL40" s="337">
        <f t="shared" si="594"/>
        <v>94003</v>
      </c>
      <c r="BM40" s="338">
        <f t="shared" ref="BM40" si="861">(BK40-BL40)/ABS(BL40)</f>
        <v>0.17009031626650215</v>
      </c>
      <c r="BN40" s="337">
        <f t="shared" si="602"/>
        <v>141047</v>
      </c>
      <c r="BO40" s="337">
        <f t="shared" si="595"/>
        <v>127353</v>
      </c>
      <c r="BP40" s="338">
        <f t="shared" ref="BP40" si="862">(BN40-BO40)/ABS(BO40)</f>
        <v>0.1075278949062841</v>
      </c>
      <c r="BQ40" s="337">
        <f t="shared" si="603"/>
        <v>186305</v>
      </c>
      <c r="BR40" s="337">
        <f t="shared" si="596"/>
        <v>180170</v>
      </c>
      <c r="BS40" s="338">
        <f t="shared" ref="BS40" si="863">(BQ40-BR40)/ABS(BR40)</f>
        <v>3.4051173891324858E-2</v>
      </c>
      <c r="BT40" s="361"/>
      <c r="BU40" s="336">
        <f t="shared" si="604"/>
        <v>60187</v>
      </c>
      <c r="BV40" s="337">
        <v>72837</v>
      </c>
      <c r="BW40" s="338">
        <f t="shared" ref="BW40" si="864">(BU40-BV40)/ABS(BV40)</f>
        <v>-0.1736754671389541</v>
      </c>
      <c r="BX40" s="336">
        <f t="shared" si="605"/>
        <v>40464</v>
      </c>
      <c r="BY40" s="337">
        <v>37155</v>
      </c>
      <c r="BZ40" s="338">
        <f t="shared" ref="BZ40" si="865">(BX40-BY40)/ABS(BY40)</f>
        <v>8.9059345983044005E-2</v>
      </c>
      <c r="CA40" s="336">
        <f t="shared" si="606"/>
        <v>37902</v>
      </c>
      <c r="CB40" s="337">
        <v>31055</v>
      </c>
      <c r="CC40" s="338">
        <f t="shared" ref="CC40" si="866">(CA40-CB40)/ABS(CB40)</f>
        <v>0.2204797939140235</v>
      </c>
      <c r="CD40" s="336">
        <f t="shared" si="607"/>
        <v>48898</v>
      </c>
      <c r="CE40" s="337">
        <v>45258</v>
      </c>
      <c r="CF40" s="338">
        <f t="shared" ref="CF40" si="867">(CD40-CE40)/ABS(CE40)</f>
        <v>8.0427769676079369E-2</v>
      </c>
      <c r="CG40" s="336">
        <f t="shared" si="608"/>
        <v>100651</v>
      </c>
      <c r="CH40" s="337">
        <v>109992</v>
      </c>
      <c r="CI40" s="338">
        <f t="shared" ref="CI40" si="868">(CG40-CH40)/ABS(CH40)</f>
        <v>-8.4924358135137101E-2</v>
      </c>
      <c r="CJ40" s="336">
        <f t="shared" si="609"/>
        <v>138553</v>
      </c>
      <c r="CK40" s="337">
        <v>141047</v>
      </c>
      <c r="CL40" s="338">
        <f t="shared" ref="CL40" si="869">(CJ40-CK40)/ABS(CK40)</f>
        <v>-1.7682049245996017E-2</v>
      </c>
      <c r="CM40" s="336">
        <f t="shared" si="610"/>
        <v>187451</v>
      </c>
      <c r="CN40" s="337">
        <v>186305</v>
      </c>
      <c r="CO40" s="338">
        <f t="shared" ref="CO40" si="870">(CM40-CN40)/ABS(CN40)</f>
        <v>6.1512036713990501E-3</v>
      </c>
      <c r="CP40" s="361"/>
      <c r="CQ40" s="336">
        <v>67186</v>
      </c>
      <c r="CR40" s="337">
        <v>60187</v>
      </c>
      <c r="CS40" s="338">
        <f t="shared" ref="CS40" si="871">(CQ40-CR40)/ABS(CR40)</f>
        <v>0.11628757040556931</v>
      </c>
      <c r="CT40" s="336">
        <v>53202</v>
      </c>
      <c r="CU40" s="337">
        <v>40464</v>
      </c>
      <c r="CV40" s="338">
        <f t="shared" ref="CV40" si="872">(CT40-CU40)/ABS(CU40)</f>
        <v>0.31479833926453143</v>
      </c>
      <c r="CW40" s="336">
        <v>45184</v>
      </c>
      <c r="CX40" s="337">
        <v>37902</v>
      </c>
      <c r="CY40" s="338">
        <f t="shared" ref="CY40" si="873">(CW40-CX40)/ABS(CX40)</f>
        <v>0.19212706453485304</v>
      </c>
      <c r="CZ40" s="336">
        <v>59671</v>
      </c>
      <c r="DA40" s="337">
        <v>48898</v>
      </c>
      <c r="DB40" s="338">
        <f t="shared" ref="DB40" si="874">(CZ40-DA40)/ABS(DA40)</f>
        <v>0.22031575933576014</v>
      </c>
      <c r="DC40" s="336">
        <v>120388</v>
      </c>
      <c r="DD40" s="337">
        <v>100651</v>
      </c>
      <c r="DE40" s="338">
        <f t="shared" ref="DE40" si="875">(DC40-DD40)/ABS(DD40)</f>
        <v>0.19609343175924729</v>
      </c>
      <c r="DF40" s="336">
        <v>165572</v>
      </c>
      <c r="DG40" s="337">
        <v>138553</v>
      </c>
      <c r="DH40" s="338">
        <f t="shared" ref="DH40" si="876">(DF40-DG40)/ABS(DG40)</f>
        <v>0.19500840833471667</v>
      </c>
      <c r="DI40" s="336">
        <v>225243</v>
      </c>
      <c r="DJ40" s="337">
        <v>187451</v>
      </c>
      <c r="DK40" s="338">
        <f t="shared" ref="DK40" si="877">(DI40-DJ40)/ABS(DJ40)</f>
        <v>0.20161002075208989</v>
      </c>
      <c r="DL40" s="361"/>
      <c r="DM40" s="336">
        <v>52553</v>
      </c>
      <c r="DN40" s="337">
        <v>67186</v>
      </c>
      <c r="DO40" s="338">
        <f t="shared" si="723"/>
        <v>-0.21779835084690263</v>
      </c>
      <c r="DP40" s="336">
        <v>46627</v>
      </c>
      <c r="DQ40" s="337">
        <v>53202</v>
      </c>
      <c r="DR40" s="338">
        <f t="shared" si="724"/>
        <v>-0.12358557948949288</v>
      </c>
      <c r="DS40" s="336">
        <v>51865</v>
      </c>
      <c r="DT40" s="337">
        <v>45184</v>
      </c>
      <c r="DU40" s="338">
        <f t="shared" si="725"/>
        <v>0.14786207507082152</v>
      </c>
      <c r="DV40" s="336">
        <v>65460</v>
      </c>
      <c r="DW40" s="337">
        <v>59671</v>
      </c>
      <c r="DX40" s="338">
        <f t="shared" si="726"/>
        <v>9.7015300564763457E-2</v>
      </c>
      <c r="DY40" s="336">
        <v>99180</v>
      </c>
      <c r="DZ40" s="337">
        <v>120388</v>
      </c>
      <c r="EA40" s="338">
        <f t="shared" si="727"/>
        <v>-0.17616373724955975</v>
      </c>
      <c r="EB40" s="336">
        <v>151045</v>
      </c>
      <c r="EC40" s="337">
        <v>165572</v>
      </c>
      <c r="ED40" s="338">
        <f t="shared" si="728"/>
        <v>-8.7738264924020967E-2</v>
      </c>
      <c r="EE40" s="336">
        <v>216505</v>
      </c>
      <c r="EF40" s="337">
        <v>225243</v>
      </c>
      <c r="EG40" s="338">
        <f t="shared" si="729"/>
        <v>-3.8793658404478716E-2</v>
      </c>
      <c r="EH40" s="361"/>
      <c r="EI40" s="336">
        <v>70588</v>
      </c>
      <c r="EJ40" s="337">
        <v>52553</v>
      </c>
      <c r="EK40" s="338">
        <f t="shared" ref="EK40" si="878">(EI40-EJ40)/ABS(EJ40)</f>
        <v>0.34317736380415959</v>
      </c>
      <c r="EL40" s="336">
        <v>57652</v>
      </c>
      <c r="EM40" s="337">
        <v>46627</v>
      </c>
      <c r="EN40" s="338">
        <f t="shared" ref="EN40" si="879">(EL40-EM40)/ABS(EM40)</f>
        <v>0.23645098333583547</v>
      </c>
      <c r="EO40" s="336">
        <v>69030</v>
      </c>
      <c r="EP40" s="337">
        <v>51865</v>
      </c>
      <c r="EQ40" s="338">
        <f t="shared" ref="EQ40" si="880">(EO40-EP40)/ABS(EP40)</f>
        <v>0.3309553648896173</v>
      </c>
      <c r="ER40" s="336">
        <v>86076</v>
      </c>
      <c r="ES40" s="337">
        <v>65460</v>
      </c>
      <c r="ET40" s="338">
        <f t="shared" ref="ET40" si="881">(ER40-ES40)/ABS(ES40)</f>
        <v>0.31494042163153069</v>
      </c>
      <c r="EU40" s="336">
        <v>128240</v>
      </c>
      <c r="EV40" s="337">
        <v>99180</v>
      </c>
      <c r="EW40" s="338">
        <f t="shared" ref="EW40" si="882">(EU40-EV40)/ABS(EV40)</f>
        <v>0.29300262149626943</v>
      </c>
      <c r="EX40" s="336">
        <v>197270</v>
      </c>
      <c r="EY40" s="337">
        <v>151045</v>
      </c>
      <c r="EZ40" s="338">
        <f t="shared" ref="EZ40" si="883">(EX40-EY40)/ABS(EY40)</f>
        <v>0.30603462544274884</v>
      </c>
      <c r="FA40" s="336">
        <v>283346</v>
      </c>
      <c r="FB40" s="337">
        <v>216505</v>
      </c>
      <c r="FC40" s="338">
        <f t="shared" ref="FC40" si="884">(FA40-FB40)/ABS(FB40)</f>
        <v>0.30872728112514725</v>
      </c>
      <c r="FD40" s="361"/>
      <c r="FE40" s="336">
        <v>117291</v>
      </c>
      <c r="FF40" s="337">
        <v>70588</v>
      </c>
      <c r="FG40" s="338">
        <f t="shared" ref="FG40" si="885">(FE40-FF40)/ABS(FF40)</f>
        <v>0.66162803876012921</v>
      </c>
      <c r="FH40" s="336">
        <v>97026</v>
      </c>
      <c r="FI40" s="337">
        <v>57652</v>
      </c>
      <c r="FJ40" s="338">
        <f t="shared" ref="FJ40" si="886">(FH40-FI40)/ABS(FI40)</f>
        <v>0.68295982793311594</v>
      </c>
      <c r="FK40" s="336">
        <v>59887</v>
      </c>
      <c r="FL40" s="337">
        <v>69030</v>
      </c>
      <c r="FM40" s="338">
        <f t="shared" ref="FM40" si="887">(FK40-FL40)/ABS(FL40)</f>
        <v>-0.13244965956830362</v>
      </c>
      <c r="FN40" s="336">
        <v>93010</v>
      </c>
      <c r="FO40" s="337">
        <v>86076</v>
      </c>
      <c r="FP40" s="338">
        <f t="shared" ref="FP40" si="888">(FN40-FO40)/ABS(FO40)</f>
        <v>8.0556717319578044E-2</v>
      </c>
      <c r="FQ40" s="336">
        <v>214317</v>
      </c>
      <c r="FR40" s="337">
        <v>128240</v>
      </c>
      <c r="FS40" s="338">
        <f t="shared" ref="FS40" si="889">(FQ40-FR40)/ABS(FR40)</f>
        <v>0.67121802869619462</v>
      </c>
      <c r="FT40" s="336">
        <v>274204</v>
      </c>
      <c r="FU40" s="337">
        <v>197270</v>
      </c>
      <c r="FV40" s="338">
        <f t="shared" ref="FV40" si="890">(FT40-FU40)/ABS(FU40)</f>
        <v>0.3899934100471435</v>
      </c>
      <c r="FW40" s="336">
        <v>367214</v>
      </c>
      <c r="FX40" s="337">
        <v>283346</v>
      </c>
      <c r="FY40" s="338">
        <f t="shared" ref="FY40" si="891">(FW40-FX40)/ABS(FX40)</f>
        <v>0.29599147332236914</v>
      </c>
      <c r="GA40" s="336">
        <v>99217</v>
      </c>
      <c r="GB40" s="337">
        <v>117291</v>
      </c>
      <c r="GC40" s="338">
        <f t="shared" ref="GC40" si="892">(GA40-GB40)/ABS(GB40)</f>
        <v>-0.15409536963620396</v>
      </c>
      <c r="GD40" s="336">
        <v>84510</v>
      </c>
      <c r="GE40" s="337">
        <v>97026</v>
      </c>
      <c r="GF40" s="338">
        <f t="shared" ref="GF40" si="893">(GD40-GE40)/ABS(GE40)</f>
        <v>-0.12899635149341412</v>
      </c>
      <c r="GG40" s="336">
        <v>73744</v>
      </c>
      <c r="GH40" s="337">
        <v>59887</v>
      </c>
      <c r="GI40" s="338">
        <f t="shared" ref="GI40" si="894">(GG40-GH40)/ABS(GH40)</f>
        <v>0.23138577654582798</v>
      </c>
      <c r="GJ40" s="336">
        <v>111180</v>
      </c>
      <c r="GK40" s="337">
        <v>93010</v>
      </c>
      <c r="GL40" s="338">
        <f t="shared" ref="GL40" si="895">(GJ40-GK40)/ABS(GK40)</f>
        <v>0.19535533813568434</v>
      </c>
      <c r="GM40" s="336">
        <v>183727</v>
      </c>
      <c r="GN40" s="337">
        <v>214317</v>
      </c>
      <c r="GO40" s="338">
        <f t="shared" ref="GO40" si="896">(GM40-GN40)/ABS(GN40)</f>
        <v>-0.1427324943891525</v>
      </c>
      <c r="GP40" s="336">
        <v>257471</v>
      </c>
      <c r="GQ40" s="337">
        <v>274204</v>
      </c>
      <c r="GR40" s="338">
        <f t="shared" ref="GR40" si="897">(GP40-GQ40)/ABS(GQ40)</f>
        <v>-6.1023909206284373E-2</v>
      </c>
      <c r="GS40" s="336">
        <v>368651</v>
      </c>
      <c r="GT40" s="337">
        <v>367214</v>
      </c>
      <c r="GU40" s="338">
        <f t="shared" ref="GU40" si="898">(GS40-GT40)/ABS(GT40)</f>
        <v>3.9132494948449677E-3</v>
      </c>
      <c r="GW40" s="336">
        <v>127622</v>
      </c>
      <c r="GX40" s="337">
        <v>99217</v>
      </c>
      <c r="GY40" s="338">
        <f t="shared" ref="GY40" si="899">(GW40-GX40)/ABS(GX40)</f>
        <v>0.28629166372698228</v>
      </c>
      <c r="GZ40" s="336">
        <v>93898</v>
      </c>
      <c r="HA40" s="337">
        <v>84510</v>
      </c>
      <c r="HB40" s="338">
        <f t="shared" ref="HB40" si="900">(GZ40-HA40)/ABS(HA40)</f>
        <v>0.11108744527274879</v>
      </c>
      <c r="HC40" s="336">
        <v>86382</v>
      </c>
      <c r="HD40" s="337">
        <v>73744</v>
      </c>
      <c r="HE40" s="338">
        <f t="shared" ref="HE40" si="901">(HC40-HD40)/ABS(HD40)</f>
        <v>0.1713766543718811</v>
      </c>
      <c r="HF40" s="336">
        <v>113337</v>
      </c>
      <c r="HG40" s="337">
        <v>111180</v>
      </c>
      <c r="HH40" s="338">
        <f t="shared" ref="HH40" si="902">(HF40-HG40)/ABS(HG40)</f>
        <v>1.9400971397733405E-2</v>
      </c>
      <c r="HI40" s="336">
        <v>221520</v>
      </c>
      <c r="HJ40" s="337">
        <v>183727</v>
      </c>
      <c r="HK40" s="338">
        <f t="shared" ref="HK40" si="903">(HI40-HJ40)/ABS(HJ40)</f>
        <v>0.20570193820178853</v>
      </c>
      <c r="HL40" s="336">
        <v>307902</v>
      </c>
      <c r="HM40" s="337">
        <v>257471</v>
      </c>
      <c r="HN40" s="338">
        <f t="shared" ref="HN40" si="904">(HL40-HM40)/ABS(HM40)</f>
        <v>0.19587060290285119</v>
      </c>
      <c r="HO40" s="336">
        <v>421239</v>
      </c>
      <c r="HP40" s="337">
        <v>368651</v>
      </c>
      <c r="HQ40" s="338">
        <f t="shared" ref="HQ40" si="905">(HO40-HP40)/ABS(HP40)</f>
        <v>0.14264982327458761</v>
      </c>
      <c r="HS40" s="336">
        <v>155570</v>
      </c>
      <c r="HT40" s="337">
        <v>127622</v>
      </c>
      <c r="HU40" s="338">
        <f t="shared" ref="HU40" si="906">(HS40-HT40)/ABS(HT40)</f>
        <v>0.21899045619093888</v>
      </c>
      <c r="HV40" s="336">
        <v>99210</v>
      </c>
      <c r="HW40" s="337">
        <v>93898</v>
      </c>
      <c r="HX40" s="338">
        <f t="shared" ref="HX40" si="907">(HV40-HW40)/ABS(HW40)</f>
        <v>5.6572024963258007E-2</v>
      </c>
      <c r="HY40" s="336">
        <v>-254780</v>
      </c>
      <c r="HZ40" s="337">
        <v>73744</v>
      </c>
      <c r="IA40" s="338">
        <f t="shared" ref="IA40" si="908">(HY40-HZ40)/ABS(HZ40)</f>
        <v>-4.4549251464525925</v>
      </c>
      <c r="IB40" s="336">
        <v>113337</v>
      </c>
      <c r="IC40" s="337">
        <v>111180</v>
      </c>
      <c r="ID40" s="338">
        <f t="shared" ref="ID40" si="909">(IB40-IC40)/ABS(IC40)</f>
        <v>1.9400971397733405E-2</v>
      </c>
      <c r="IE40" s="336">
        <v>254780</v>
      </c>
      <c r="IF40" s="337">
        <v>221520</v>
      </c>
      <c r="IG40" s="338">
        <f t="shared" ref="IG40" si="910">(IE40-IF40)/ABS(IF40)</f>
        <v>0.15014445648248465</v>
      </c>
      <c r="IH40" s="336">
        <v>307902</v>
      </c>
      <c r="II40" s="337">
        <v>257471</v>
      </c>
      <c r="IJ40" s="338">
        <f t="shared" ref="IJ40" si="911">(IH40-II40)/ABS(II40)</f>
        <v>0.19587060290285119</v>
      </c>
      <c r="IK40" s="336">
        <v>421239</v>
      </c>
      <c r="IL40" s="337">
        <v>368651</v>
      </c>
      <c r="IM40" s="338">
        <f t="shared" ref="IM40" si="912">(IK40-IL40)/ABS(IL40)</f>
        <v>0.14264982327458761</v>
      </c>
    </row>
    <row r="41" spans="1:247" s="64" customFormat="1" ht="11.25">
      <c r="A41" s="229" t="s">
        <v>14</v>
      </c>
      <c r="B41" s="229"/>
      <c r="C41" s="230" t="s">
        <v>14</v>
      </c>
      <c r="D41" s="212" t="s">
        <v>249</v>
      </c>
      <c r="E41" s="212" t="s">
        <v>688</v>
      </c>
      <c r="F41" s="216"/>
      <c r="G41" s="213">
        <f>IFERROR(G40/G$31,"")</f>
        <v>0.11319266633321365</v>
      </c>
      <c r="H41" s="213">
        <f>IFERROR(H40/H$31,"")</f>
        <v>7.4149367710574038E-2</v>
      </c>
      <c r="I41" s="214">
        <f>(G41-H41)*10000</f>
        <v>390.43298622639611</v>
      </c>
      <c r="J41" s="213">
        <f>IFERROR(J40/J$31,"")</f>
        <v>6.5390869387249292E-2</v>
      </c>
      <c r="K41" s="213">
        <f>IFERROR(K40/K$31,"")</f>
        <v>6.7030835662581528E-2</v>
      </c>
      <c r="L41" s="214">
        <f>(J41-K41)*10000</f>
        <v>-16.399662753322357</v>
      </c>
      <c r="M41" s="213">
        <f>IFERROR(M40/M$31,"")</f>
        <v>4.7948126993377208E-2</v>
      </c>
      <c r="N41" s="213">
        <f>IFERROR(N40/N$31,"")</f>
        <v>3.8697109593831353E-2</v>
      </c>
      <c r="O41" s="214">
        <f>(M41-N41)*10000</f>
        <v>92.510173995458544</v>
      </c>
      <c r="P41" s="213">
        <f>IFERROR(P40/P$31,"")</f>
        <v>6.9889413096810724E-2</v>
      </c>
      <c r="Q41" s="213">
        <f>IFERROR(Q40/Q$31,"")</f>
        <v>6.3431335676397735E-2</v>
      </c>
      <c r="R41" s="214">
        <f>(P41-Q41)*10000</f>
        <v>64.580774204129881</v>
      </c>
      <c r="S41" s="213">
        <f>IFERROR(S40/S$31,"")</f>
        <v>9.143993308001945E-2</v>
      </c>
      <c r="T41" s="213">
        <f>IFERROR(T40/T$31,"")</f>
        <v>7.0905459047700709E-2</v>
      </c>
      <c r="U41" s="214">
        <f>(S41-T41)*10000</f>
        <v>205.34474032318741</v>
      </c>
      <c r="V41" s="213">
        <f>IFERROR(V40/V$31,"")</f>
        <v>7.7200566419854122E-2</v>
      </c>
      <c r="W41" s="213">
        <f>IFERROR(W40/W$31,"")</f>
        <v>5.9109326930291889E-2</v>
      </c>
      <c r="X41" s="214">
        <f>(V41-W41)*10000</f>
        <v>180.91239489562233</v>
      </c>
      <c r="Y41" s="213">
        <f>IFERROR(Y40/Y$31,"")</f>
        <v>7.5184802701601341E-2</v>
      </c>
      <c r="Z41" s="213">
        <f>IFERROR(Z40/Z$31,"")</f>
        <v>6.033629063203591E-2</v>
      </c>
      <c r="AA41" s="214">
        <f>(Y41-Z41)*10000</f>
        <v>148.4851206956543</v>
      </c>
      <c r="AB41" s="216"/>
      <c r="AC41" s="213">
        <f>IFERROR(AC40/AC$31,"")</f>
        <v>9.0258217879409242E-2</v>
      </c>
      <c r="AD41" s="213">
        <f t="shared" si="842"/>
        <v>0.11319266633321365</v>
      </c>
      <c r="AE41" s="214">
        <f>(AC41-AD41)*10000</f>
        <v>-229.34448453804407</v>
      </c>
      <c r="AF41" s="213">
        <f>IFERROR(AF40/AF$31,"")</f>
        <v>5.4440166464241165E-2</v>
      </c>
      <c r="AG41" s="213">
        <f t="shared" si="584"/>
        <v>6.5390869387249292E-2</v>
      </c>
      <c r="AH41" s="214">
        <f>(AF41-AG41)*10000</f>
        <v>-109.50702923008127</v>
      </c>
      <c r="AI41" s="213">
        <f>IFERROR(AI40/AI$31,"")</f>
        <v>5.414857655001315E-2</v>
      </c>
      <c r="AJ41" s="213">
        <f t="shared" si="585"/>
        <v>4.7948126993377208E-2</v>
      </c>
      <c r="AK41" s="214">
        <f>(AI41-AJ41)*10000</f>
        <v>62.004495566359424</v>
      </c>
      <c r="AL41" s="213">
        <f>IFERROR(AL40/AL$31,"")</f>
        <v>7.4027406552960917E-2</v>
      </c>
      <c r="AM41" s="213">
        <f t="shared" si="586"/>
        <v>6.9889413096810724E-2</v>
      </c>
      <c r="AN41" s="214">
        <f>(AL41-AM41)*10000</f>
        <v>41.379934561501933</v>
      </c>
      <c r="AO41" s="213">
        <f>IFERROR(AO40/AO$31,"")</f>
        <v>7.3233759374011567E-2</v>
      </c>
      <c r="AP41" s="213">
        <f t="shared" si="587"/>
        <v>9.143993308001945E-2</v>
      </c>
      <c r="AQ41" s="214">
        <f>(AO41-AP41)*10000</f>
        <v>-182.06173706007883</v>
      </c>
      <c r="AR41" s="213">
        <f>IFERROR(AR40/AR$31,"")</f>
        <v>6.704553829955251E-2</v>
      </c>
      <c r="AS41" s="213">
        <f t="shared" si="588"/>
        <v>7.7200566419854122E-2</v>
      </c>
      <c r="AT41" s="214">
        <f>(AR41-AS41)*10000</f>
        <v>-101.55028120301613</v>
      </c>
      <c r="AU41" s="213">
        <f>IFERROR(AU40/AU$31,"")</f>
        <v>6.8951951010704643E-2</v>
      </c>
      <c r="AV41" s="213">
        <f t="shared" si="589"/>
        <v>7.5184802701601341E-2</v>
      </c>
      <c r="AW41" s="214">
        <f>(AU41-AV41)*10000</f>
        <v>-62.328516908966982</v>
      </c>
      <c r="AX41" s="216"/>
      <c r="AY41" s="213">
        <f t="shared" si="597"/>
        <v>0.10186252188652015</v>
      </c>
      <c r="AZ41" s="213">
        <f t="shared" si="590"/>
        <v>9.0258217879409242E-2</v>
      </c>
      <c r="BA41" s="214">
        <f>(AY41-AZ41)*10000</f>
        <v>116.04304007110905</v>
      </c>
      <c r="BB41" s="213">
        <f t="shared" si="598"/>
        <v>6.3266352108622984E-2</v>
      </c>
      <c r="BC41" s="213">
        <f t="shared" si="591"/>
        <v>5.4440166464241165E-2</v>
      </c>
      <c r="BD41" s="214">
        <f>(BB41-BC41)*10000</f>
        <v>88.261856443818189</v>
      </c>
      <c r="BE41" s="213">
        <f t="shared" si="599"/>
        <v>5.3661807066320844E-2</v>
      </c>
      <c r="BF41" s="213">
        <f t="shared" si="592"/>
        <v>5.414857655001315E-2</v>
      </c>
      <c r="BG41" s="214">
        <f>(BE41-BF41)*10000</f>
        <v>-4.8676948369230644</v>
      </c>
      <c r="BH41" s="213">
        <f t="shared" si="600"/>
        <v>6.5566598093472025E-2</v>
      </c>
      <c r="BI41" s="213">
        <f t="shared" si="593"/>
        <v>7.4027406552960917E-2</v>
      </c>
      <c r="BJ41" s="214">
        <f>(BH41-BI41)*10000</f>
        <v>-84.608084594888922</v>
      </c>
      <c r="BK41" s="213">
        <f t="shared" si="601"/>
        <v>8.4457791452403425E-2</v>
      </c>
      <c r="BL41" s="213">
        <f t="shared" si="594"/>
        <v>7.3233759374011567E-2</v>
      </c>
      <c r="BM41" s="214">
        <f>(BK41-BL41)*10000</f>
        <v>112.24032078391858</v>
      </c>
      <c r="BN41" s="213">
        <f t="shared" si="602"/>
        <v>7.498320085399203E-2</v>
      </c>
      <c r="BO41" s="213">
        <f t="shared" si="595"/>
        <v>6.704553829955251E-2</v>
      </c>
      <c r="BP41" s="214">
        <f>(BN41-BO41)*10000</f>
        <v>79.376625544395196</v>
      </c>
      <c r="BQ41" s="213">
        <f t="shared" si="603"/>
        <v>7.2455341794915279E-2</v>
      </c>
      <c r="BR41" s="213">
        <f t="shared" si="596"/>
        <v>6.8951951010704643E-2</v>
      </c>
      <c r="BS41" s="214">
        <f>(BQ41-BR41)*10000</f>
        <v>35.033907842106359</v>
      </c>
      <c r="BT41" s="216"/>
      <c r="BU41" s="215">
        <f t="shared" si="604"/>
        <v>8.9330558837323895E-2</v>
      </c>
      <c r="BV41" s="213">
        <f>IFERROR(BV40/BV$31,"")</f>
        <v>0.10186252188652015</v>
      </c>
      <c r="BW41" s="214">
        <f>(BU41-BV41)*10000</f>
        <v>-125.31963049196251</v>
      </c>
      <c r="BX41" s="215">
        <f t="shared" si="605"/>
        <v>6.8046979053154141E-2</v>
      </c>
      <c r="BY41" s="213">
        <f>IFERROR(BY40/BY$31,"")</f>
        <v>6.3266352108622984E-2</v>
      </c>
      <c r="BZ41" s="214">
        <f>(BX41-BY41)*10000</f>
        <v>47.806269445311578</v>
      </c>
      <c r="CA41" s="215">
        <f t="shared" si="606"/>
        <v>6.2661191128040319E-2</v>
      </c>
      <c r="CB41" s="213">
        <f>IFERROR(CB40/CB$31,"")</f>
        <v>5.3661807066320844E-2</v>
      </c>
      <c r="CC41" s="214">
        <f>(CA41-CB41)*10000</f>
        <v>89.993840617194763</v>
      </c>
      <c r="CD41" s="215">
        <f t="shared" si="607"/>
        <v>6.9172540914614389E-2</v>
      </c>
      <c r="CE41" s="213">
        <f>IFERROR(CE40/CE$31,"")</f>
        <v>6.5566598093472025E-2</v>
      </c>
      <c r="CF41" s="214">
        <f>(CD41-CE41)*10000</f>
        <v>36.059428211423636</v>
      </c>
      <c r="CG41" s="215">
        <f t="shared" si="608"/>
        <v>7.9352477601773566E-2</v>
      </c>
      <c r="CH41" s="213">
        <f>IFERROR(CH40/CH$31,"")</f>
        <v>8.4457791452403425E-2</v>
      </c>
      <c r="CI41" s="214">
        <f>(CG41-CH41)*10000</f>
        <v>-51.053138506298588</v>
      </c>
      <c r="CJ41" s="215">
        <f t="shared" si="609"/>
        <v>7.3962939791039864E-2</v>
      </c>
      <c r="CK41" s="213">
        <f>IFERROR(CK40/CK$31,"")</f>
        <v>7.498320085399203E-2</v>
      </c>
      <c r="CL41" s="214">
        <f>(CJ41-CK41)*10000</f>
        <v>-10.202610629521658</v>
      </c>
      <c r="CM41" s="215">
        <f t="shared" si="610"/>
        <v>7.2650498512697781E-2</v>
      </c>
      <c r="CN41" s="213">
        <f>IFERROR(CN40/CN$31,"")</f>
        <v>7.2455341794915279E-2</v>
      </c>
      <c r="CO41" s="214">
        <f>(CM41-CN41)*10000</f>
        <v>1.9515671778250199</v>
      </c>
      <c r="CP41" s="216"/>
      <c r="CQ41" s="215">
        <f>IFERROR(CQ40/CQ$31,"")</f>
        <v>9.459019970856769E-2</v>
      </c>
      <c r="CR41" s="213">
        <f>IFERROR(CR40/CR$31,"")</f>
        <v>8.9330558837323895E-2</v>
      </c>
      <c r="CS41" s="214">
        <f>(CQ41-CR41)*10000</f>
        <v>52.596408712437956</v>
      </c>
      <c r="CT41" s="215">
        <f>IFERROR(CT40/CT$31,"")</f>
        <v>8.2136582443811113E-2</v>
      </c>
      <c r="CU41" s="213">
        <f>IFERROR(CU40/CU$31,"")</f>
        <v>6.8046979053154141E-2</v>
      </c>
      <c r="CV41" s="214">
        <f>(CT41-CU41)*10000</f>
        <v>140.8960339065697</v>
      </c>
      <c r="CW41" s="215">
        <f>IFERROR(CW40/CW$31,"")</f>
        <v>7.1894208080142699E-2</v>
      </c>
      <c r="CX41" s="213">
        <f>IFERROR(CX40/CX$31,"")</f>
        <v>6.2661191128040319E-2</v>
      </c>
      <c r="CY41" s="214">
        <f>(CW41-CX41)*10000</f>
        <v>92.330169521023791</v>
      </c>
      <c r="CZ41" s="215">
        <f>IFERROR(CZ40/CZ$31,"")</f>
        <v>8.5713136571330895E-2</v>
      </c>
      <c r="DA41" s="213">
        <f>IFERROR(DA40/DA$31,"")</f>
        <v>6.9172540914614389E-2</v>
      </c>
      <c r="DB41" s="214">
        <f>(CZ41-DA41)*10000</f>
        <v>165.40595656716505</v>
      </c>
      <c r="DC41" s="215">
        <f>IFERROR(DC40/DC$31,"")</f>
        <v>8.865023921013894E-2</v>
      </c>
      <c r="DD41" s="213">
        <f>IFERROR(DD40/DD$31,"")</f>
        <v>7.9352477601773566E-2</v>
      </c>
      <c r="DE41" s="214">
        <f>(DC41-DD41)*10000</f>
        <v>92.977616083653743</v>
      </c>
      <c r="DF41" s="215">
        <f>IFERROR(DF40/DF$31,"")</f>
        <v>8.3349022647987159E-2</v>
      </c>
      <c r="DG41" s="213">
        <f>IFERROR(DG40/DG$31,"")</f>
        <v>7.3962939791039864E-2</v>
      </c>
      <c r="DH41" s="214">
        <f>(DF41-DG41)*10000</f>
        <v>93.860828569472943</v>
      </c>
      <c r="DI41" s="215">
        <f>IFERROR(DI40/DI$31,"")</f>
        <v>8.3962528250867335E-2</v>
      </c>
      <c r="DJ41" s="213">
        <f>IFERROR(DJ40/DJ$31,"")</f>
        <v>7.2650498512697781E-2</v>
      </c>
      <c r="DK41" s="214">
        <f>(DI41-DJ41)*10000</f>
        <v>113.12029738169555</v>
      </c>
      <c r="DL41" s="216"/>
      <c r="DM41" s="215">
        <f>IFERROR(DM40/DM$31,"")</f>
        <v>8.3313516786992739E-2</v>
      </c>
      <c r="DN41" s="213">
        <f>IFERROR(DN40/DN$31,"")</f>
        <v>9.459019970856769E-2</v>
      </c>
      <c r="DO41" s="214">
        <f>(DM41-DN41)*10000</f>
        <v>-112.76682921574951</v>
      </c>
      <c r="DP41" s="215">
        <f>IFERROR(DP40/DP$31,"")</f>
        <v>7.3709254165481047E-2</v>
      </c>
      <c r="DQ41" s="213">
        <f>IFERROR(DQ40/DQ$31,"")</f>
        <v>8.2136582443811113E-2</v>
      </c>
      <c r="DR41" s="214">
        <f>(DP41-DQ41)*10000</f>
        <v>-84.273282783300658</v>
      </c>
      <c r="DS41" s="215">
        <f>IFERROR(DS40/DS$31,"")</f>
        <v>7.9307434240504973E-2</v>
      </c>
      <c r="DT41" s="213">
        <f>IFERROR(DT40/DT$31,"")</f>
        <v>7.1894208080142699E-2</v>
      </c>
      <c r="DU41" s="214">
        <f>(DS41-DT41)*10000</f>
        <v>74.132261603622737</v>
      </c>
      <c r="DV41" s="215">
        <f>IFERROR(DV40/DV$31,"")</f>
        <v>8.6695900817558499E-2</v>
      </c>
      <c r="DW41" s="213">
        <f>IFERROR(DW40/DW$31,"")</f>
        <v>8.5713136571330895E-2</v>
      </c>
      <c r="DX41" s="214">
        <f>(DV41-DW41)*10000</f>
        <v>9.8276424622760477</v>
      </c>
      <c r="DY41" s="215">
        <f>IFERROR(DY40/DY$31,"")</f>
        <v>7.8504566372690099E-2</v>
      </c>
      <c r="DZ41" s="213">
        <f>IFERROR(DZ40/DZ$31,"")</f>
        <v>8.865023921013894E-2</v>
      </c>
      <c r="EA41" s="214">
        <f>(DY41-DZ41)*10000</f>
        <v>-101.45672837448841</v>
      </c>
      <c r="EB41" s="215">
        <f>IFERROR(EB40/EB$31,"")</f>
        <v>7.8778411757956329E-2</v>
      </c>
      <c r="EC41" s="213">
        <f>IFERROR(EC40/EC$31,"")</f>
        <v>8.3349022647987159E-2</v>
      </c>
      <c r="ED41" s="214">
        <f>(EB41-EC41)*10000</f>
        <v>-45.706108900308294</v>
      </c>
      <c r="EE41" s="215">
        <f>IFERROR(EE40/EE$31,"")</f>
        <v>8.1015404545663749E-2</v>
      </c>
      <c r="EF41" s="213">
        <f>IFERROR(EF40/EF$31,"")</f>
        <v>8.3962528250867335E-2</v>
      </c>
      <c r="EG41" s="214">
        <f>(EE41-EF41)*10000</f>
        <v>-29.47123705203586</v>
      </c>
      <c r="EH41" s="216"/>
      <c r="EI41" s="215">
        <f>IFERROR(EI40/EI$31,"")</f>
        <v>9.1909423879940153E-2</v>
      </c>
      <c r="EJ41" s="213">
        <f>IFERROR(EJ40/EJ$31,"")</f>
        <v>8.3313516786992739E-2</v>
      </c>
      <c r="EK41" s="214">
        <f>(EI41-EJ41)*10000</f>
        <v>85.959070929474137</v>
      </c>
      <c r="EL41" s="215">
        <f>IFERROR(EL40/EL$31,"")</f>
        <v>7.4025852294978614E-2</v>
      </c>
      <c r="EM41" s="213">
        <f>IFERROR(EM40/EM$31,"")</f>
        <v>7.3709254165481047E-2</v>
      </c>
      <c r="EN41" s="214">
        <f>(EL41-EM41)*10000</f>
        <v>3.1659812949756674</v>
      </c>
      <c r="EO41" s="215">
        <f>IFERROR(EO40/EO$31,"")</f>
        <v>7.8321249872357807E-2</v>
      </c>
      <c r="EP41" s="213">
        <f>IFERROR(EP40/EP$31,"")</f>
        <v>7.9307434240504973E-2</v>
      </c>
      <c r="EQ41" s="214">
        <f>(EO41-EP41)*10000</f>
        <v>-9.8618436814716652</v>
      </c>
      <c r="ER41" s="215">
        <f>IFERROR(ER40/ER$31,"")</f>
        <v>7.4054891609676113E-2</v>
      </c>
      <c r="ES41" s="213">
        <f>IFERROR(ES40/ES$31,"")</f>
        <v>8.6695900817558499E-2</v>
      </c>
      <c r="ET41" s="214">
        <f>(ER41-ES41)*10000</f>
        <v>-126.41009207882387</v>
      </c>
      <c r="EU41" s="215">
        <f>IFERROR(EU40/EU$31,"")</f>
        <v>8.2905252433046764E-2</v>
      </c>
      <c r="EV41" s="213">
        <f>IFERROR(EV40/EV$31,"")</f>
        <v>7.8504566372690099E-2</v>
      </c>
      <c r="EW41" s="214">
        <f>(EU41-EV41)*10000</f>
        <v>44.006860603566651</v>
      </c>
      <c r="EX41" s="215">
        <f>IFERROR(EX40/EX$31,"")</f>
        <v>8.1241382491363964E-2</v>
      </c>
      <c r="EY41" s="213">
        <f>IFERROR(EY40/EY$31,"")</f>
        <v>7.8778411757956329E-2</v>
      </c>
      <c r="EZ41" s="214">
        <f>(EX41-EY41)*10000</f>
        <v>24.62970733407635</v>
      </c>
      <c r="FA41" s="215">
        <f>IFERROR(FA40/FA$31,"")</f>
        <v>7.8914965869874662E-2</v>
      </c>
      <c r="FB41" s="213">
        <f>IFERROR(FB40/FB$31,"")</f>
        <v>8.1015404545663749E-2</v>
      </c>
      <c r="FC41" s="214">
        <f>(FA41-FB41)*10000</f>
        <v>-21.004386757890874</v>
      </c>
      <c r="FD41" s="216"/>
      <c r="FE41" s="215">
        <f>IFERROR(FE40/FE$31,"")</f>
        <v>0.10015250306543116</v>
      </c>
      <c r="FF41" s="213">
        <f>IFERROR(FF40/FF$31,"")</f>
        <v>9.1909423879940153E-2</v>
      </c>
      <c r="FG41" s="214">
        <f>(FE41-FF41)*10000</f>
        <v>82.430791854910112</v>
      </c>
      <c r="FH41" s="215">
        <f>IFERROR(FH40/FH$31,"")</f>
        <v>9.2823330871463619E-2</v>
      </c>
      <c r="FI41" s="213">
        <f>IFERROR(FI40/FI$31,"")</f>
        <v>7.4025852294978614E-2</v>
      </c>
      <c r="FJ41" s="214">
        <f>(FH41-FI41)*10000</f>
        <v>187.97478576485005</v>
      </c>
      <c r="FK41" s="215">
        <f>IFERROR(FK40/FK$31,"")</f>
        <v>6.3315000771786034E-2</v>
      </c>
      <c r="FL41" s="213">
        <f>IFERROR(FL40/FL$31,"")</f>
        <v>7.8321249872357807E-2</v>
      </c>
      <c r="FM41" s="214">
        <f>(FK41-FL41)*10000</f>
        <v>-150.06249100571773</v>
      </c>
      <c r="FN41" s="215">
        <f>IFERROR(FN40/FN$31,"")</f>
        <v>8.667541404028016E-2</v>
      </c>
      <c r="FO41" s="213">
        <f>IFERROR(FO40/FO$31,"")</f>
        <v>7.4054891609676113E-2</v>
      </c>
      <c r="FP41" s="214">
        <f>(FN41-FO41)*10000</f>
        <v>126.20522430604048</v>
      </c>
      <c r="FQ41" s="215">
        <f>IFERROR(FQ40/FQ$31,"")</f>
        <v>9.6695993502977806E-2</v>
      </c>
      <c r="FR41" s="213">
        <f>IFERROR(FR40/FR$31,"")</f>
        <v>8.2905252433046764E-2</v>
      </c>
      <c r="FS41" s="214">
        <f>(FQ41-FR41)*10000</f>
        <v>137.90741069931042</v>
      </c>
      <c r="FT41" s="215">
        <f>IFERROR(FT40/FT$31,"")</f>
        <v>8.6711457445913645E-2</v>
      </c>
      <c r="FU41" s="213">
        <f>IFERROR(FU40/FU$31,"")</f>
        <v>8.1241382491363964E-2</v>
      </c>
      <c r="FV41" s="214">
        <f>(FT41-FU41)*10000</f>
        <v>54.700749545496805</v>
      </c>
      <c r="FW41" s="215">
        <f>IFERROR(FW40/FW$31,"")</f>
        <v>8.6702325337599653E-2</v>
      </c>
      <c r="FX41" s="213">
        <f>IFERROR(FX40/FX$31,"")</f>
        <v>7.8914965869874662E-2</v>
      </c>
      <c r="FY41" s="214">
        <f>(FW41-FX41)*10000</f>
        <v>77.873594677249912</v>
      </c>
      <c r="GA41" s="215">
        <f>IFERROR(GA40/GA$31,"")</f>
        <v>9.4894099306110147E-2</v>
      </c>
      <c r="GB41" s="213">
        <f>IFERROR(GB40/GB$31,"")</f>
        <v>0.10015250306543116</v>
      </c>
      <c r="GC41" s="214">
        <f>(GA41-GB41)*10000</f>
        <v>-52.584037593210176</v>
      </c>
      <c r="GD41" s="215">
        <f>IFERROR(GD40/GD$31,"")</f>
        <v>8.7240181479397758E-2</v>
      </c>
      <c r="GE41" s="213">
        <f>IFERROR(GE40/GE$31,"")</f>
        <v>9.2823330871463619E-2</v>
      </c>
      <c r="GF41" s="214">
        <f>(GD41-GE41)*10000</f>
        <v>-55.831493920658616</v>
      </c>
      <c r="GG41" s="215">
        <f>IFERROR(GG40/GG$31,"")</f>
        <v>7.7997681561645923E-2</v>
      </c>
      <c r="GH41" s="213">
        <f>IFERROR(GH40/GH$31,"")</f>
        <v>6.3315000771786034E-2</v>
      </c>
      <c r="GI41" s="214">
        <f>(GG41-GH41)*10000</f>
        <v>146.8268078985989</v>
      </c>
      <c r="GJ41" s="215">
        <f>IFERROR(GJ40/GJ$31,"")</f>
        <v>9.9273618558219895E-2</v>
      </c>
      <c r="GK41" s="213">
        <f>IFERROR(GK40/GK$31,"")</f>
        <v>8.667541404028016E-2</v>
      </c>
      <c r="GL41" s="214">
        <f>(GJ41-GK41)*10000</f>
        <v>125.98204517939735</v>
      </c>
      <c r="GM41" s="215">
        <f>IFERROR(GM40/GM$31,"")</f>
        <v>9.1213150238797377E-2</v>
      </c>
      <c r="GN41" s="213">
        <f>IFERROR(GN40/GN$31,"")</f>
        <v>9.6695993502977806E-2</v>
      </c>
      <c r="GO41" s="214">
        <f>(GM41-GN41)*10000</f>
        <v>-54.828432641804284</v>
      </c>
      <c r="GP41" s="215">
        <f>IFERROR(GP40/GP$31,"")</f>
        <v>8.6991557320885329E-2</v>
      </c>
      <c r="GQ41" s="213">
        <f>IFERROR(GQ40/GQ$31,"")</f>
        <v>8.6711457445913645E-2</v>
      </c>
      <c r="GR41" s="214">
        <f>(GP41-GQ41)*10000</f>
        <v>2.8009987497168432</v>
      </c>
      <c r="GS41" s="215">
        <f>IFERROR(GS40/GS$31,"")</f>
        <v>9.0363189668548283E-2</v>
      </c>
      <c r="GT41" s="213">
        <f>IFERROR(GT40/GT$31,"")</f>
        <v>8.6702325337599653E-2</v>
      </c>
      <c r="GU41" s="214">
        <f>(GS41-GT41)*10000</f>
        <v>36.608643309486297</v>
      </c>
      <c r="GW41" s="215">
        <f>IFERROR(GW40/GW$31,"")</f>
        <v>0.12000041372319849</v>
      </c>
      <c r="GX41" s="213">
        <f>IFERROR(GX40/GX$31,"")</f>
        <v>9.4894099306110147E-2</v>
      </c>
      <c r="GY41" s="214">
        <f>(GW41-GX41)*10000</f>
        <v>251.06314417088342</v>
      </c>
      <c r="GZ41" s="215">
        <f>IFERROR(GZ40/GZ$31,"")</f>
        <v>9.3275757422236261E-2</v>
      </c>
      <c r="HA41" s="213">
        <f>IFERROR(HA40/HA$31,"")</f>
        <v>8.7240181479397758E-2</v>
      </c>
      <c r="HB41" s="214">
        <f>(GZ41-HA41)*10000</f>
        <v>60.355759428385028</v>
      </c>
      <c r="HC41" s="215">
        <f>IFERROR(HC40/HC$31,"")</f>
        <v>8.9037544772850252E-2</v>
      </c>
      <c r="HD41" s="213">
        <f>IFERROR(HD40/HD$31,"")</f>
        <v>7.7997681561645923E-2</v>
      </c>
      <c r="HE41" s="214">
        <f>(HC41-HD41)*10000</f>
        <v>110.39863211204329</v>
      </c>
      <c r="HF41" s="215">
        <f>IFERROR(HF40/HF$31,"")</f>
        <v>0.10138239366821836</v>
      </c>
      <c r="HG41" s="213">
        <f>IFERROR(HG40/HG$31,"")</f>
        <v>9.9273618558219895E-2</v>
      </c>
      <c r="HH41" s="214">
        <f>(HF41-HG41)*10000</f>
        <v>21.087751099984619</v>
      </c>
      <c r="HI41" s="215">
        <f>IFERROR(HI40/HI$31,"")</f>
        <v>0.10700498119973877</v>
      </c>
      <c r="HJ41" s="213">
        <f>IFERROR(HJ40/HJ$31,"")</f>
        <v>9.1213150238797377E-2</v>
      </c>
      <c r="HK41" s="214">
        <f>(HI41-HJ41)*10000</f>
        <v>157.91830960941388</v>
      </c>
      <c r="HL41" s="215">
        <f>IFERROR(HL40/HL$31,"")</f>
        <v>0.10127159325592799</v>
      </c>
      <c r="HM41" s="213">
        <f>IFERROR(HM40/HM$31,"")</f>
        <v>8.6991557320885329E-2</v>
      </c>
      <c r="HN41" s="214">
        <f>(HL41-HM41)*10000</f>
        <v>142.80035935042665</v>
      </c>
      <c r="HO41" s="215">
        <f>IFERROR(HO40/HO$31,"")</f>
        <v>0.10130138098129633</v>
      </c>
      <c r="HP41" s="213">
        <f>IFERROR(HP40/HP$31,"")</f>
        <v>9.0363189668548283E-2</v>
      </c>
      <c r="HQ41" s="214">
        <f>(HO41-HP41)*10000</f>
        <v>109.3819131274805</v>
      </c>
      <c r="HS41" s="215">
        <f>IFERROR(HS40/HS$31,"")</f>
        <v>0.14342637562830285</v>
      </c>
      <c r="HT41" s="213">
        <f>IFERROR(HT40/HT$31,"")</f>
        <v>0.12000041372319849</v>
      </c>
      <c r="HU41" s="214">
        <f>(HS41-HT41)*10000</f>
        <v>234.25961905104361</v>
      </c>
      <c r="HV41" s="215">
        <f>IFERROR(HV40/HV$31,"")</f>
        <v>0.10682088094656156</v>
      </c>
      <c r="HW41" s="213">
        <f>IFERROR(HW40/HW$31,"")</f>
        <v>9.3275757422236261E-2</v>
      </c>
      <c r="HX41" s="214">
        <f>(HV41-HW41)*10000</f>
        <v>135.45123524325297</v>
      </c>
      <c r="HY41" s="215">
        <f>IFERROR(HY40/HY$31,"")</f>
        <v>0.12654097333937944</v>
      </c>
      <c r="HZ41" s="213">
        <f>IFERROR(HZ40/HZ$31,"")</f>
        <v>7.7997681561645923E-2</v>
      </c>
      <c r="IA41" s="214">
        <f>(HY41-HZ41)*10000</f>
        <v>485.43291777733521</v>
      </c>
      <c r="IB41" s="215">
        <f>IFERROR(IB40/IB$31,"")</f>
        <v>0.10138239366821836</v>
      </c>
      <c r="IC41" s="213">
        <f>IFERROR(IC40/IC$31,"")</f>
        <v>9.9273618558219895E-2</v>
      </c>
      <c r="ID41" s="214">
        <f>(IB41-IC41)*10000</f>
        <v>21.087751099984619</v>
      </c>
      <c r="IE41" s="215">
        <f>IFERROR(IE40/IE$31,"")</f>
        <v>0.12654097333937944</v>
      </c>
      <c r="IF41" s="213">
        <f>IFERROR(IF40/IF$31,"")</f>
        <v>0.10700498119973877</v>
      </c>
      <c r="IG41" s="214">
        <f>(IE41-IF41)*10000</f>
        <v>195.35992139640675</v>
      </c>
      <c r="IH41" s="215">
        <f>IFERROR(IH40/IH$31,"")</f>
        <v>0.10127159325592799</v>
      </c>
      <c r="II41" s="213">
        <f>IFERROR(II40/II$31,"")</f>
        <v>8.6991557320885329E-2</v>
      </c>
      <c r="IJ41" s="214">
        <f>(IH41-II41)*10000</f>
        <v>142.80035935042665</v>
      </c>
      <c r="IK41" s="215">
        <f>IFERROR(IK40/IK$31,"")</f>
        <v>0.10130138098129633</v>
      </c>
      <c r="IL41" s="213">
        <f>IFERROR(IL40/IL$31,"")</f>
        <v>9.0363189668548283E-2</v>
      </c>
      <c r="IM41" s="214">
        <f>(IK41-IL41)*10000</f>
        <v>109.3819131274805</v>
      </c>
    </row>
    <row r="42" spans="1:247" outlineLevel="1">
      <c r="A42" s="227" t="s">
        <v>15</v>
      </c>
      <c r="B42" s="227"/>
      <c r="C42" s="228" t="s">
        <v>15</v>
      </c>
      <c r="D42" s="43" t="s">
        <v>128</v>
      </c>
      <c r="E42" s="43" t="s">
        <v>689</v>
      </c>
      <c r="F42" s="207"/>
      <c r="G42" s="48">
        <v>-7828</v>
      </c>
      <c r="H42" s="44">
        <v>-26</v>
      </c>
      <c r="I42" s="206">
        <f t="shared" ref="I42" si="913">IF(AND(G42&lt;0,H42&lt;0),((G42-H42)/H42),((G42-H42)/ABS(H42)))</f>
        <v>300.07692307692309</v>
      </c>
      <c r="J42" s="48">
        <v>-3496</v>
      </c>
      <c r="K42" s="44">
        <v>16</v>
      </c>
      <c r="L42" s="206">
        <f t="shared" ref="L42" si="914">IF(AND(J42&lt;0,K42&lt;0),((J42-K42)/K42),((J42-K42)/ABS(K42)))</f>
        <v>-219.5</v>
      </c>
      <c r="M42" s="48">
        <v>-265</v>
      </c>
      <c r="N42" s="44">
        <v>-8</v>
      </c>
      <c r="O42" s="206">
        <f t="shared" ref="O42" si="915">IF(AND(M42&lt;0,N42&lt;0),((M42-N42)/N42),((M42-N42)/ABS(N42)))</f>
        <v>32.125</v>
      </c>
      <c r="P42" s="48">
        <v>-11609</v>
      </c>
      <c r="Q42" s="44">
        <v>-13432</v>
      </c>
      <c r="R42" s="206">
        <f t="shared" ref="R42" si="916">IF(AND(P42&lt;0,Q42&lt;0),((P42-Q42)/Q42),((P42-Q42)/ABS(Q42)))</f>
        <v>-0.1357206670637284</v>
      </c>
      <c r="S42" s="48">
        <v>-11324</v>
      </c>
      <c r="T42" s="44">
        <v>-10</v>
      </c>
      <c r="U42" s="206">
        <f t="shared" ref="U42" si="917">IF(AND(S42&lt;0,T42&lt;0),((S42-T42)/T42),((S42-T42)/ABS(T42)))</f>
        <v>1131.4000000000001</v>
      </c>
      <c r="V42" s="48">
        <v>-11589</v>
      </c>
      <c r="W42" s="44">
        <v>-18</v>
      </c>
      <c r="X42" s="206">
        <f t="shared" ref="X42" si="918">IF(AND(V42&lt;0,W42&lt;0),((V42-W42)/W42),((V42-W42)/ABS(W42)))</f>
        <v>642.83333333333337</v>
      </c>
      <c r="Y42" s="48">
        <v>-23198</v>
      </c>
      <c r="Z42" s="44">
        <v>-13450</v>
      </c>
      <c r="AA42" s="206">
        <f t="shared" ref="AA42" si="919">IF(AND(Y42&lt;0,Z42&lt;0),((Y42-Z42)/Z42),((Y42-Z42)/ABS(Z42)))</f>
        <v>0.7247583643122677</v>
      </c>
      <c r="AB42" s="207"/>
      <c r="AC42" s="48">
        <v>-11</v>
      </c>
      <c r="AD42" s="44">
        <f t="shared" si="842"/>
        <v>-7828</v>
      </c>
      <c r="AE42" s="206">
        <f t="shared" ref="AE42" si="920">IF(AND(AC42&lt;0,AD42&lt;0),((AC42-AD42)/AD42),((AC42-AD42)/ABS(AD42)))</f>
        <v>-0.99859478794072565</v>
      </c>
      <c r="AF42" s="48">
        <v>382</v>
      </c>
      <c r="AG42" s="44">
        <f t="shared" si="584"/>
        <v>-3496</v>
      </c>
      <c r="AH42" s="206">
        <f t="shared" ref="AH42" si="921">IF(AND(AF42&lt;0,AG42&lt;0),((AF42-AG42)/AG42),((AF42-AG42)/ABS(AG42)))</f>
        <v>1.1092677345537758</v>
      </c>
      <c r="AI42" s="48">
        <v>-16</v>
      </c>
      <c r="AJ42" s="44">
        <f t="shared" si="585"/>
        <v>-265</v>
      </c>
      <c r="AK42" s="206">
        <f t="shared" ref="AK42" si="922">IF(AND(AI42&lt;0,AJ42&lt;0),((AI42-AJ42)/AJ42),((AI42-AJ42)/ABS(AJ42)))</f>
        <v>-0.93962264150943398</v>
      </c>
      <c r="AL42" s="48">
        <v>2941</v>
      </c>
      <c r="AM42" s="44">
        <f t="shared" si="586"/>
        <v>-11609</v>
      </c>
      <c r="AN42" s="206">
        <f t="shared" ref="AN42" si="923">IF(AND(AL42&lt;0,AM42&lt;0),((AL42-AM42)/AM42),((AL42-AM42)/ABS(AM42)))</f>
        <v>1.2533379274700662</v>
      </c>
      <c r="AO42" s="48">
        <v>371</v>
      </c>
      <c r="AP42" s="44">
        <f t="shared" si="587"/>
        <v>-11324</v>
      </c>
      <c r="AQ42" s="206">
        <f t="shared" ref="AQ42" si="924">IF(AND(AO42&lt;0,AP42&lt;0),((AO42-AP42)/AP42),((AO42-AP42)/ABS(AP42)))</f>
        <v>1.0327622748145531</v>
      </c>
      <c r="AR42" s="48">
        <v>355</v>
      </c>
      <c r="AS42" s="44">
        <f t="shared" si="588"/>
        <v>-11589</v>
      </c>
      <c r="AT42" s="206">
        <f t="shared" ref="AT42" si="925">IF(AND(AR42&lt;0,AS42&lt;0),((AR42-AS42)/AS42),((AR42-AS42)/ABS(AS42)))</f>
        <v>1.0306324963327294</v>
      </c>
      <c r="AU42" s="48">
        <v>3296</v>
      </c>
      <c r="AV42" s="44">
        <f t="shared" si="589"/>
        <v>-23198</v>
      </c>
      <c r="AW42" s="206">
        <f t="shared" ref="AW42" si="926">IF(AND(AU42&lt;0,AV42&lt;0),((AU42-AV42)/AV42),((AU42-AV42)/ABS(AV42)))</f>
        <v>1.1420812138977499</v>
      </c>
      <c r="AX42" s="207"/>
      <c r="AY42" s="44">
        <f t="shared" si="597"/>
        <v>19</v>
      </c>
      <c r="AZ42" s="44">
        <f t="shared" si="590"/>
        <v>-11</v>
      </c>
      <c r="BA42" s="206">
        <f t="shared" ref="BA42" si="927">IF(AND(AY42&lt;0,AZ42&lt;0),((AY42-AZ42)/AZ42),((AY42-AZ42)/ABS(AZ42)))</f>
        <v>2.7272727272727271</v>
      </c>
      <c r="BB42" s="44">
        <f t="shared" si="598"/>
        <v>-544</v>
      </c>
      <c r="BC42" s="44">
        <f t="shared" si="591"/>
        <v>382</v>
      </c>
      <c r="BD42" s="206">
        <f t="shared" ref="BD42" si="928">IF(AND(BB42&lt;0,BC42&lt;0),((BB42-BC42)/BC42),((BB42-BC42)/ABS(BC42)))</f>
        <v>-2.424083769633508</v>
      </c>
      <c r="BE42" s="44">
        <f t="shared" si="599"/>
        <v>-9</v>
      </c>
      <c r="BF42" s="44">
        <f t="shared" si="592"/>
        <v>-16</v>
      </c>
      <c r="BG42" s="206">
        <f t="shared" ref="BG42" si="929">IF(AND(BE42&lt;0,BF42&lt;0),((BE42-BF42)/BF42),((BE42-BF42)/ABS(BF42)))</f>
        <v>-0.4375</v>
      </c>
      <c r="BH42" s="44">
        <f t="shared" si="600"/>
        <v>-7652</v>
      </c>
      <c r="BI42" s="44">
        <f t="shared" si="593"/>
        <v>2941</v>
      </c>
      <c r="BJ42" s="206">
        <f t="shared" ref="BJ42" si="930">IF(AND(BH42&lt;0,BI42&lt;0),((BH42-BI42)/BI42),((BH42-BI42)/ABS(BI42)))</f>
        <v>-3.6018361101666101</v>
      </c>
      <c r="BK42" s="44">
        <f t="shared" si="601"/>
        <v>-525</v>
      </c>
      <c r="BL42" s="44">
        <f t="shared" si="594"/>
        <v>371</v>
      </c>
      <c r="BM42" s="206">
        <f t="shared" ref="BM42" si="931">IF(AND(BK42&lt;0,BL42&lt;0),((BK42-BL42)/BL42),((BK42-BL42)/ABS(BL42)))</f>
        <v>-2.4150943396226414</v>
      </c>
      <c r="BN42" s="44">
        <f t="shared" si="602"/>
        <v>-534</v>
      </c>
      <c r="BO42" s="44">
        <f t="shared" si="595"/>
        <v>355</v>
      </c>
      <c r="BP42" s="206">
        <f t="shared" ref="BP42" si="932">IF(AND(BN42&lt;0,BO42&lt;0),((BN42-BO42)/BO42),((BN42-BO42)/ABS(BO42)))</f>
        <v>-2.5042253521126763</v>
      </c>
      <c r="BQ42" s="44">
        <f t="shared" si="603"/>
        <v>-8186</v>
      </c>
      <c r="BR42" s="44">
        <f t="shared" si="596"/>
        <v>3296</v>
      </c>
      <c r="BS42" s="206">
        <f t="shared" ref="BS42" si="933">IF(AND(BQ42&lt;0,BR42&lt;0),((BQ42-BR42)/BR42),((BQ42-BR42)/ABS(BR42)))</f>
        <v>-3.483616504854369</v>
      </c>
      <c r="BT42" s="207"/>
      <c r="BU42" s="48">
        <f t="shared" si="604"/>
        <v>-6</v>
      </c>
      <c r="BV42" s="44">
        <v>19</v>
      </c>
      <c r="BW42" s="206">
        <f t="shared" ref="BW42" si="934">IF(AND(BU42&lt;0,BV42&lt;0),((BU42-BV42)/BV42),((BU42-BV42)/ABS(BV42)))</f>
        <v>-1.3157894736842106</v>
      </c>
      <c r="BX42" s="48">
        <f t="shared" si="605"/>
        <v>-142</v>
      </c>
      <c r="BY42" s="44">
        <v>-544</v>
      </c>
      <c r="BZ42" s="206">
        <f t="shared" ref="BZ42" si="935">IF(AND(BX42&lt;0,BY42&lt;0),((BX42-BY42)/BY42),((BX42-BY42)/ABS(BY42)))</f>
        <v>-0.73897058823529416</v>
      </c>
      <c r="CA42" s="48">
        <f t="shared" si="606"/>
        <v>-2585</v>
      </c>
      <c r="CB42" s="44">
        <v>-9</v>
      </c>
      <c r="CC42" s="206">
        <f t="shared" ref="CC42" si="936">IF(AND(CA42&lt;0,CB42&lt;0),((CA42-CB42)/CB42),((CA42-CB42)/ABS(CB42)))</f>
        <v>286.22222222222223</v>
      </c>
      <c r="CD42" s="48">
        <f t="shared" si="607"/>
        <v>-12638</v>
      </c>
      <c r="CE42" s="44">
        <v>-7652</v>
      </c>
      <c r="CF42" s="206">
        <f t="shared" ref="CF42" si="937">IF(AND(CD42&lt;0,CE42&lt;0),((CD42-CE42)/CE42),((CD42-CE42)/ABS(CE42)))</f>
        <v>0.65159435441714586</v>
      </c>
      <c r="CG42" s="48">
        <f t="shared" si="608"/>
        <v>-148</v>
      </c>
      <c r="CH42" s="44">
        <v>-525</v>
      </c>
      <c r="CI42" s="206">
        <f t="shared" ref="CI42" si="938">IF(AND(CG42&lt;0,CH42&lt;0),((CG42-CH42)/CH42),((CG42-CH42)/ABS(CH42)))</f>
        <v>-0.71809523809523812</v>
      </c>
      <c r="CJ42" s="48">
        <f t="shared" si="609"/>
        <v>-2733</v>
      </c>
      <c r="CK42" s="44">
        <v>-534</v>
      </c>
      <c r="CL42" s="206">
        <f t="shared" ref="CL42" si="939">IF(AND(CJ42&lt;0,CK42&lt;0),((CJ42-CK42)/CK42),((CJ42-CK42)/ABS(CK42)))</f>
        <v>4.117977528089888</v>
      </c>
      <c r="CM42" s="48">
        <f t="shared" si="610"/>
        <v>-15371</v>
      </c>
      <c r="CN42" s="44">
        <v>-8186</v>
      </c>
      <c r="CO42" s="206">
        <f t="shared" ref="CO42" si="940">IF(AND(CM42&lt;0,CN42&lt;0),((CM42-CN42)/CN42),((CM42-CN42)/ABS(CN42)))</f>
        <v>0.87771805521622281</v>
      </c>
      <c r="CP42" s="207"/>
      <c r="CQ42" s="48">
        <v>90</v>
      </c>
      <c r="CR42" s="44">
        <v>-6</v>
      </c>
      <c r="CS42" s="206">
        <f t="shared" ref="CS42" si="941">IF(AND(CQ42&lt;0,CR42&lt;0),((CQ42-CR42)/CR42),((CQ42-CR42)/ABS(CR42)))</f>
        <v>16</v>
      </c>
      <c r="CT42" s="48">
        <v>-5491</v>
      </c>
      <c r="CU42" s="44">
        <v>-142</v>
      </c>
      <c r="CV42" s="206">
        <f t="shared" ref="CV42" si="942">IF(AND(CT42&lt;0,CU42&lt;0),((CT42-CU42)/CU42),((CT42-CU42)/ABS(CU42)))</f>
        <v>37.66901408450704</v>
      </c>
      <c r="CW42" s="48">
        <v>-2413</v>
      </c>
      <c r="CX42" s="44">
        <v>-2585</v>
      </c>
      <c r="CY42" s="206">
        <f t="shared" ref="CY42" si="943">IF(AND(CW42&lt;0,CX42&lt;0),((CW42-CX42)/CX42),((CW42-CX42)/ABS(CX42)))</f>
        <v>-6.6537717601547391E-2</v>
      </c>
      <c r="CZ42" s="48">
        <v>-15597</v>
      </c>
      <c r="DA42" s="44">
        <v>-12638</v>
      </c>
      <c r="DB42" s="206">
        <f t="shared" ref="DB42" si="944">IF(AND(CZ42&lt;0,DA42&lt;0),((CZ42-DA42)/DA42),((CZ42-DA42)/ABS(DA42)))</f>
        <v>0.23413514796645038</v>
      </c>
      <c r="DC42" s="48">
        <v>-5401</v>
      </c>
      <c r="DD42" s="44">
        <v>-148</v>
      </c>
      <c r="DE42" s="206">
        <f t="shared" ref="DE42" si="945">IF(AND(DC42&lt;0,DD42&lt;0),((DC42-DD42)/DD42),((DC42-DD42)/ABS(DD42)))</f>
        <v>35.493243243243242</v>
      </c>
      <c r="DF42" s="48">
        <v>-7814</v>
      </c>
      <c r="DG42" s="44">
        <v>-2733</v>
      </c>
      <c r="DH42" s="206">
        <f t="shared" ref="DH42" si="946">IF(AND(DF42&lt;0,DG42&lt;0),((DF42-DG42)/DG42),((DF42-DG42)/ABS(DG42)))</f>
        <v>1.8591291620929382</v>
      </c>
      <c r="DI42" s="48">
        <v>-23411</v>
      </c>
      <c r="DJ42" s="44">
        <v>-15371</v>
      </c>
      <c r="DK42" s="206">
        <f t="shared" ref="DK42" si="947">IF(AND(DI42&lt;0,DJ42&lt;0),((DI42-DJ42)/DJ42),((DI42-DJ42)/ABS(DJ42)))</f>
        <v>0.52306291067594823</v>
      </c>
      <c r="DL42" s="207"/>
      <c r="DM42" s="48">
        <v>1</v>
      </c>
      <c r="DN42" s="44">
        <v>90</v>
      </c>
      <c r="DO42" s="206">
        <f t="shared" ref="DO42" si="948">IF(AND(DM42&lt;0,DN42&lt;0),((DM42-DN42)/DN42),((DM42-DN42)/ABS(DN42)))</f>
        <v>-0.98888888888888893</v>
      </c>
      <c r="DP42" s="48">
        <v>871</v>
      </c>
      <c r="DQ42" s="44">
        <v>-5491</v>
      </c>
      <c r="DR42" s="206">
        <f t="shared" ref="DR42" si="949">IF(AND(DP42&lt;0,DQ42&lt;0),((DP42-DQ42)/DQ42),((DP42-DQ42)/ABS(DQ42)))</f>
        <v>1.1586232016026226</v>
      </c>
      <c r="DS42" s="48">
        <v>9</v>
      </c>
      <c r="DT42" s="44">
        <v>-2413</v>
      </c>
      <c r="DU42" s="206">
        <f t="shared" ref="DU42" si="950">IF(AND(DS42&lt;0,DT42&lt;0),((DS42-DT42)/DT42),((DS42-DT42)/ABS(DT42)))</f>
        <v>1.0037297969332781</v>
      </c>
      <c r="DV42" s="48">
        <v>-16577</v>
      </c>
      <c r="DW42" s="44">
        <v>-15597</v>
      </c>
      <c r="DX42" s="206">
        <f t="shared" ref="DX42" si="951">IF(AND(DV42&lt;0,DW42&lt;0),((DV42-DW42)/DW42),((DV42-DW42)/ABS(DW42)))</f>
        <v>6.2832596012053599E-2</v>
      </c>
      <c r="DY42" s="48">
        <v>872</v>
      </c>
      <c r="DZ42" s="44">
        <v>-5401</v>
      </c>
      <c r="EA42" s="206">
        <f t="shared" ref="EA42" si="952">IF(AND(DY42&lt;0,DZ42&lt;0),((DY42-DZ42)/DZ42),((DY42-DZ42)/ABS(DZ42)))</f>
        <v>1.1614515830401777</v>
      </c>
      <c r="EB42" s="48">
        <v>881</v>
      </c>
      <c r="EC42" s="44">
        <v>-7814</v>
      </c>
      <c r="ED42" s="206">
        <f t="shared" ref="ED42" si="953">IF(AND(EB42&lt;0,EC42&lt;0),((EB42-EC42)/EC42),((EB42-EC42)/ABS(EC42)))</f>
        <v>1.1127463527002814</v>
      </c>
      <c r="EE42" s="48">
        <v>-15696</v>
      </c>
      <c r="EF42" s="44">
        <v>-23411</v>
      </c>
      <c r="EG42" s="206">
        <f t="shared" ref="EG42" si="954">IF(AND(EE42&lt;0,EF42&lt;0),((EE42-EF42)/EF42),((EE42-EF42)/ABS(EF42)))</f>
        <v>-0.32954593994276193</v>
      </c>
      <c r="EH42" s="207"/>
      <c r="EI42" s="48">
        <v>-354</v>
      </c>
      <c r="EJ42" s="44">
        <v>1</v>
      </c>
      <c r="EK42" s="206">
        <f t="shared" ref="EK42" si="955">IF(AND(EI42&lt;0,EJ42&lt;0),((EI42-EJ42)/EJ42),((EI42-EJ42)/ABS(EJ42)))</f>
        <v>-355</v>
      </c>
      <c r="EL42" s="48">
        <v>-467</v>
      </c>
      <c r="EM42" s="44">
        <v>871</v>
      </c>
      <c r="EN42" s="206">
        <f t="shared" ref="EN42" si="956">IF(AND(EL42&lt;0,EM42&lt;0),((EL42-EM42)/EM42),((EL42-EM42)/ABS(EM42)))</f>
        <v>-1.5361653272101032</v>
      </c>
      <c r="EO42" s="48">
        <v>-236</v>
      </c>
      <c r="EP42" s="44">
        <v>9</v>
      </c>
      <c r="EQ42" s="206">
        <f t="shared" ref="EQ42" si="957">IF(AND(EO42&lt;0,EP42&lt;0),((EO42-EP42)/EP42),((EO42-EP42)/ABS(EP42)))</f>
        <v>-27.222222222222221</v>
      </c>
      <c r="ER42" s="48">
        <v>-25149</v>
      </c>
      <c r="ES42" s="44">
        <v>-16577</v>
      </c>
      <c r="ET42" s="206">
        <f t="shared" ref="ET42" si="958">IF(AND(ER42&lt;0,ES42&lt;0),((ER42-ES42)/ES42),((ER42-ES42)/ABS(ES42)))</f>
        <v>0.51710200880738377</v>
      </c>
      <c r="EU42" s="48">
        <v>-821</v>
      </c>
      <c r="EV42" s="44">
        <v>872</v>
      </c>
      <c r="EW42" s="206">
        <f t="shared" ref="EW42" si="959">IF(AND(EU42&lt;0,EV42&lt;0),((EU42-EV42)/EV42),((EU42-EV42)/ABS(EV42)))</f>
        <v>-1.9415137614678899</v>
      </c>
      <c r="EX42" s="48">
        <v>-1057</v>
      </c>
      <c r="EY42" s="44">
        <v>881</v>
      </c>
      <c r="EZ42" s="206">
        <f t="shared" ref="EZ42" si="960">IF(AND(EX42&lt;0,EY42&lt;0),((EX42-EY42)/EY42),((EX42-EY42)/ABS(EY42)))</f>
        <v>-2.1997729852440409</v>
      </c>
      <c r="FA42" s="48">
        <v>-26206</v>
      </c>
      <c r="FB42" s="44">
        <v>-15696</v>
      </c>
      <c r="FC42" s="206">
        <f t="shared" ref="FC42" si="961">IF(AND(FA42&lt;0,FB42&lt;0),((FA42-FB42)/FB42),((FA42-FB42)/ABS(FB42)))</f>
        <v>0.66959734964322115</v>
      </c>
      <c r="FD42" s="207"/>
      <c r="FE42" s="48">
        <v>-286</v>
      </c>
      <c r="FF42" s="44">
        <v>-354</v>
      </c>
      <c r="FG42" s="206">
        <f t="shared" ref="FG42" si="962">IF(AND(FE42&lt;0,FF42&lt;0),((FE42-FF42)/FF42),((FE42-FF42)/ABS(FF42)))</f>
        <v>-0.19209039548022599</v>
      </c>
      <c r="FH42" s="48">
        <v>1575</v>
      </c>
      <c r="FI42" s="44">
        <v>-467</v>
      </c>
      <c r="FJ42" s="206">
        <f t="shared" ref="FJ42" si="963">IF(AND(FH42&lt;0,FI42&lt;0),((FH42-FI42)/FI42),((FH42-FI42)/ABS(FI42)))</f>
        <v>4.372591006423983</v>
      </c>
      <c r="FK42" s="48">
        <v>-69</v>
      </c>
      <c r="FL42" s="44">
        <v>-236</v>
      </c>
      <c r="FM42" s="206">
        <f t="shared" ref="FM42" si="964">IF(AND(FK42&lt;0,FL42&lt;0),((FK42-FL42)/FL42),((FK42-FL42)/ABS(FL42)))</f>
        <v>-0.7076271186440678</v>
      </c>
      <c r="FN42" s="48">
        <v>-27159</v>
      </c>
      <c r="FO42" s="44">
        <v>-25149</v>
      </c>
      <c r="FP42" s="206">
        <f t="shared" ref="FP42" si="965">IF(AND(FN42&lt;0,FO42&lt;0),((FN42-FO42)/FO42),((FN42-FO42)/ABS(FO42)))</f>
        <v>7.9923655016104017E-2</v>
      </c>
      <c r="FQ42" s="48">
        <v>1289</v>
      </c>
      <c r="FR42" s="44">
        <v>-821</v>
      </c>
      <c r="FS42" s="206">
        <f t="shared" ref="FS42" si="966">IF(AND(FQ42&lt;0,FR42&lt;0),((FQ42-FR42)/FR42),((FQ42-FR42)/ABS(FR42)))</f>
        <v>2.5700365408038977</v>
      </c>
      <c r="FT42" s="48">
        <v>1220</v>
      </c>
      <c r="FU42" s="44">
        <v>-1057</v>
      </c>
      <c r="FV42" s="206">
        <f t="shared" ref="FV42" si="967">IF(AND(FT42&lt;0,FU42&lt;0),((FT42-FU42)/FU42),((FT42-FU42)/ABS(FU42)))</f>
        <v>2.1542100283822139</v>
      </c>
      <c r="FW42" s="48">
        <v>-25939</v>
      </c>
      <c r="FX42" s="44">
        <v>-26206</v>
      </c>
      <c r="FY42" s="206">
        <f t="shared" ref="FY42" si="968">IF(AND(FW42&lt;0,FX42&lt;0),((FW42-FX42)/FX42),((FW42-FX42)/ABS(FX42)))</f>
        <v>-1.0188506448904832E-2</v>
      </c>
      <c r="GA42" s="48">
        <v>-91</v>
      </c>
      <c r="GB42" s="44">
        <v>-286</v>
      </c>
      <c r="GC42" s="206">
        <f t="shared" ref="GC42" si="969">IF(AND(GA42&lt;0,GB42&lt;0),((GA42-GB42)/GB42),((GA42-GB42)/ABS(GB42)))</f>
        <v>-0.68181818181818177</v>
      </c>
      <c r="GD42" s="48">
        <v>347</v>
      </c>
      <c r="GE42" s="44">
        <v>1575</v>
      </c>
      <c r="GF42" s="206">
        <f t="shared" ref="GF42" si="970">IF(AND(GD42&lt;0,GE42&lt;0),((GD42-GE42)/GE42),((GD42-GE42)/ABS(GE42)))</f>
        <v>-0.77968253968253964</v>
      </c>
      <c r="GG42" s="48">
        <v>90</v>
      </c>
      <c r="GH42" s="44">
        <v>-69</v>
      </c>
      <c r="GI42" s="206">
        <f t="shared" ref="GI42" si="971">IF(AND(GG42&lt;0,GH42&lt;0),((GG42-GH42)/GH42),((GG42-GH42)/ABS(GH42)))</f>
        <v>2.3043478260869565</v>
      </c>
      <c r="GJ42" s="48">
        <v>-37691</v>
      </c>
      <c r="GK42" s="44">
        <v>-27159</v>
      </c>
      <c r="GL42" s="206">
        <f t="shared" ref="GL42" si="972">IF(AND(GJ42&lt;0,GK42&lt;0),((GJ42-GK42)/GK42),((GJ42-GK42)/ABS(GK42)))</f>
        <v>0.38779041938215691</v>
      </c>
      <c r="GM42" s="48">
        <v>256</v>
      </c>
      <c r="GN42" s="44">
        <v>1289</v>
      </c>
      <c r="GO42" s="206">
        <f t="shared" ref="GO42" si="973">IF(AND(GM42&lt;0,GN42&lt;0),((GM42-GN42)/GN42),((GM42-GN42)/ABS(GN42)))</f>
        <v>-0.80139643134212568</v>
      </c>
      <c r="GP42" s="48">
        <v>346</v>
      </c>
      <c r="GQ42" s="44">
        <v>1220</v>
      </c>
      <c r="GR42" s="206">
        <f t="shared" ref="GR42" si="974">IF(AND(GP42&lt;0,GQ42&lt;0),((GP42-GQ42)/GQ42),((GP42-GQ42)/ABS(GQ42)))</f>
        <v>-0.71639344262295079</v>
      </c>
      <c r="GS42" s="48">
        <v>-37345</v>
      </c>
      <c r="GT42" s="44">
        <v>-25939</v>
      </c>
      <c r="GU42" s="206">
        <f t="shared" ref="GU42" si="975">IF(AND(GS42&lt;0,GT42&lt;0),((GS42-GT42)/GT42),((GS42-GT42)/ABS(GT42)))</f>
        <v>0.43972396777053857</v>
      </c>
      <c r="GW42" s="48">
        <v>654</v>
      </c>
      <c r="GX42" s="44">
        <v>-91</v>
      </c>
      <c r="GY42" s="206">
        <f t="shared" ref="GY42" si="976">IF(AND(GW42&lt;0,GX42&lt;0),((GW42-GX42)/GX42),((GW42-GX42)/ABS(GX42)))</f>
        <v>8.1868131868131861</v>
      </c>
      <c r="GZ42" s="48">
        <v>10720</v>
      </c>
      <c r="HA42" s="44">
        <v>347</v>
      </c>
      <c r="HB42" s="206">
        <f t="shared" ref="HB42" si="977">IF(AND(GZ42&lt;0,HA42&lt;0),((GZ42-HA42)/HA42),((GZ42-HA42)/ABS(HA42)))</f>
        <v>29.89337175792507</v>
      </c>
      <c r="HC42" s="48">
        <v>8961</v>
      </c>
      <c r="HD42" s="44">
        <v>90</v>
      </c>
      <c r="HE42" s="206">
        <f t="shared" ref="HE42" si="978">IF(AND(HC42&lt;0,HD42&lt;0),((HC42-HD42)/HD42),((HC42-HD42)/ABS(HD42)))</f>
        <v>98.566666666666663</v>
      </c>
      <c r="HF42" s="48">
        <v>-24412</v>
      </c>
      <c r="HG42" s="44">
        <v>-37691</v>
      </c>
      <c r="HH42" s="206">
        <f t="shared" ref="HH42" si="979">IF(AND(HF42&lt;0,HG42&lt;0),((HF42-HG42)/HG42),((HF42-HG42)/ABS(HG42)))</f>
        <v>-0.35231222307712717</v>
      </c>
      <c r="HI42" s="48">
        <v>11374</v>
      </c>
      <c r="HJ42" s="44">
        <v>256</v>
      </c>
      <c r="HK42" s="206">
        <f t="shared" ref="HK42" si="980">IF(AND(HI42&lt;0,HJ42&lt;0),((HI42-HJ42)/HJ42),((HI42-HJ42)/ABS(HJ42)))</f>
        <v>43.4296875</v>
      </c>
      <c r="HL42" s="48">
        <v>20335</v>
      </c>
      <c r="HM42" s="44">
        <v>346</v>
      </c>
      <c r="HN42" s="206">
        <f t="shared" ref="HN42" si="981">IF(AND(HL42&lt;0,HM42&lt;0),((HL42-HM42)/HM42),((HL42-HM42)/ABS(HM42)))</f>
        <v>57.771676300578036</v>
      </c>
      <c r="HO42" s="48">
        <v>-4077</v>
      </c>
      <c r="HP42" s="44">
        <v>-37345</v>
      </c>
      <c r="HQ42" s="206">
        <f t="shared" ref="HQ42" si="982">IF(AND(HO42&lt;0,HP42&lt;0),((HO42-HP42)/HP42),((HO42-HP42)/ABS(HP42)))</f>
        <v>-0.89082875886999602</v>
      </c>
      <c r="HS42" s="48">
        <v>-163</v>
      </c>
      <c r="HT42" s="44">
        <v>654</v>
      </c>
      <c r="HU42" s="206">
        <f t="shared" ref="HU42" si="983">IF(AND(HS42&lt;0,HT42&lt;0),((HS42-HT42)/HT42),((HS42-HT42)/ABS(HT42)))</f>
        <v>-1.2492354740061162</v>
      </c>
      <c r="HV42" s="48">
        <v>-2454</v>
      </c>
      <c r="HW42" s="44">
        <v>10720</v>
      </c>
      <c r="HX42" s="206">
        <f t="shared" ref="HX42" si="984">IF(AND(HV42&lt;0,HW42&lt;0),((HV42-HW42)/HW42),((HV42-HW42)/ABS(HW42)))</f>
        <v>-1.2289179104477612</v>
      </c>
      <c r="HY42" s="48">
        <v>2617</v>
      </c>
      <c r="HZ42" s="44">
        <v>90</v>
      </c>
      <c r="IA42" s="206">
        <f t="shared" ref="IA42" si="985">IF(AND(HY42&lt;0,HZ42&lt;0),((HY42-HZ42)/HZ42),((HY42-HZ42)/ABS(HZ42)))</f>
        <v>28.077777777777779</v>
      </c>
      <c r="IB42" s="48">
        <v>-24412</v>
      </c>
      <c r="IC42" s="44">
        <v>-37691</v>
      </c>
      <c r="ID42" s="206">
        <f t="shared" ref="ID42" si="986">IF(AND(IB42&lt;0,IC42&lt;0),((IB42-IC42)/IC42),((IB42-IC42)/ABS(IC42)))</f>
        <v>-0.35231222307712717</v>
      </c>
      <c r="IE42" s="48">
        <v>-2617</v>
      </c>
      <c r="IF42" s="44">
        <v>11374</v>
      </c>
      <c r="IG42" s="206">
        <f t="shared" ref="IG42" si="987">IF(AND(IE42&lt;0,IF42&lt;0),((IE42-IF42)/IF42),((IE42-IF42)/ABS(IF42)))</f>
        <v>-1.2300861614207843</v>
      </c>
      <c r="IH42" s="48">
        <v>20335</v>
      </c>
      <c r="II42" s="44">
        <v>346</v>
      </c>
      <c r="IJ42" s="206">
        <f t="shared" ref="IJ42" si="988">IF(AND(IH42&lt;0,II42&lt;0),((IH42-II42)/II42),((IH42-II42)/ABS(II42)))</f>
        <v>57.771676300578036</v>
      </c>
      <c r="IK42" s="48">
        <v>-4077</v>
      </c>
      <c r="IL42" s="44">
        <v>-37345</v>
      </c>
      <c r="IM42" s="206">
        <f t="shared" ref="IM42" si="989">IF(AND(IK42&lt;0,IL42&lt;0),((IK42-IL42)/IL42),((IK42-IL42)/ABS(IL42)))</f>
        <v>-0.89082875886999602</v>
      </c>
    </row>
    <row r="43" spans="1:247" outlineLevel="1">
      <c r="A43" s="231" t="s">
        <v>16</v>
      </c>
      <c r="B43" s="231"/>
      <c r="C43" s="232" t="s">
        <v>16</v>
      </c>
      <c r="D43" s="220" t="s">
        <v>246</v>
      </c>
      <c r="E43" s="220" t="s">
        <v>690</v>
      </c>
      <c r="F43" s="223"/>
      <c r="G43" s="224">
        <v>64363</v>
      </c>
      <c r="H43" s="221">
        <v>38914</v>
      </c>
      <c r="I43" s="222">
        <f t="shared" ref="I43" si="990">(G43-H43)/ABS(H43)</f>
        <v>0.65398057254458553</v>
      </c>
      <c r="J43" s="224">
        <v>31330</v>
      </c>
      <c r="K43" s="221">
        <v>29945</v>
      </c>
      <c r="L43" s="222">
        <f t="shared" ref="L43" si="991">(J43-K43)/ABS(K43)</f>
        <v>4.6251461011855066E-2</v>
      </c>
      <c r="M43" s="224">
        <v>27051</v>
      </c>
      <c r="N43" s="221">
        <v>21903</v>
      </c>
      <c r="O43" s="222">
        <f t="shared" ref="O43" si="992">(M43-N43)/ABS(N43)</f>
        <v>0.23503629639775372</v>
      </c>
      <c r="P43" s="224">
        <v>34684</v>
      </c>
      <c r="Q43" s="221">
        <v>25696</v>
      </c>
      <c r="R43" s="222">
        <f t="shared" ref="R43" si="993">(P43-Q43)/ABS(Q43)</f>
        <v>0.34978206724782068</v>
      </c>
      <c r="S43" s="224">
        <v>95693</v>
      </c>
      <c r="T43" s="221">
        <v>69458</v>
      </c>
      <c r="U43" s="222">
        <f t="shared" ref="U43" si="994">(S43-T43)/ABS(T43)</f>
        <v>0.37771027095510956</v>
      </c>
      <c r="V43" s="224">
        <v>122744</v>
      </c>
      <c r="W43" s="221">
        <v>91361</v>
      </c>
      <c r="X43" s="222">
        <f t="shared" ref="X43" si="995">(V43-W43)/ABS(W43)</f>
        <v>0.34350543448517418</v>
      </c>
      <c r="Y43" s="224">
        <v>157428</v>
      </c>
      <c r="Z43" s="221">
        <v>117058</v>
      </c>
      <c r="AA43" s="222">
        <f t="shared" ref="AA43" si="996">(Y43-Z43)/ABS(Z43)</f>
        <v>0.34487177296724703</v>
      </c>
      <c r="AB43" s="223"/>
      <c r="AC43" s="224">
        <v>60778</v>
      </c>
      <c r="AD43" s="221">
        <f t="shared" si="842"/>
        <v>64363</v>
      </c>
      <c r="AE43" s="222">
        <f t="shared" ref="AE43" si="997">(AC43-AD43)/ABS(AD43)</f>
        <v>-5.5699703245653556E-2</v>
      </c>
      <c r="AF43" s="224">
        <v>33596</v>
      </c>
      <c r="AG43" s="221">
        <f t="shared" si="584"/>
        <v>31330</v>
      </c>
      <c r="AH43" s="222">
        <f t="shared" ref="AH43" si="998">(AF43-AG43)/ABS(AG43)</f>
        <v>7.2326843281200134E-2</v>
      </c>
      <c r="AI43" s="224">
        <v>33334</v>
      </c>
      <c r="AJ43" s="221">
        <f t="shared" si="585"/>
        <v>27051</v>
      </c>
      <c r="AK43" s="222">
        <f t="shared" ref="AK43" si="999">(AI43-AJ43)/ABS(AJ43)</f>
        <v>0.2322649809618868</v>
      </c>
      <c r="AL43" s="224">
        <v>55758</v>
      </c>
      <c r="AM43" s="221">
        <f t="shared" si="586"/>
        <v>34684</v>
      </c>
      <c r="AN43" s="222">
        <f t="shared" ref="AN43" si="1000">(AL43-AM43)/ABS(AM43)</f>
        <v>0.60760004613078078</v>
      </c>
      <c r="AO43" s="224">
        <v>94374</v>
      </c>
      <c r="AP43" s="221">
        <f t="shared" si="587"/>
        <v>95693</v>
      </c>
      <c r="AQ43" s="222">
        <f t="shared" ref="AQ43" si="1001">(AO43-AP43)/ABS(AP43)</f>
        <v>-1.3783662336848045E-2</v>
      </c>
      <c r="AR43" s="224">
        <v>127708</v>
      </c>
      <c r="AS43" s="221">
        <f t="shared" si="588"/>
        <v>122744</v>
      </c>
      <c r="AT43" s="222">
        <f t="shared" ref="AT43" si="1002">(AR43-AS43)/ABS(AS43)</f>
        <v>4.0441895326859156E-2</v>
      </c>
      <c r="AU43" s="224">
        <v>183466</v>
      </c>
      <c r="AV43" s="221">
        <f t="shared" si="589"/>
        <v>157428</v>
      </c>
      <c r="AW43" s="222">
        <f t="shared" ref="AW43" si="1003">(AU43-AV43)/ABS(AV43)</f>
        <v>0.16539624463246691</v>
      </c>
      <c r="AX43" s="223"/>
      <c r="AY43" s="221">
        <f t="shared" si="597"/>
        <v>72856</v>
      </c>
      <c r="AZ43" s="221">
        <f t="shared" si="590"/>
        <v>60778</v>
      </c>
      <c r="BA43" s="222">
        <f t="shared" ref="BA43" si="1004">(AY43-AZ43)/ABS(AZ43)</f>
        <v>0.19872322221856592</v>
      </c>
      <c r="BB43" s="221">
        <f t="shared" si="598"/>
        <v>36611</v>
      </c>
      <c r="BC43" s="221">
        <f t="shared" si="591"/>
        <v>33596</v>
      </c>
      <c r="BD43" s="222">
        <f t="shared" ref="BD43" si="1005">(BB43-BC43)/ABS(BC43)</f>
        <v>8.9742826526967495E-2</v>
      </c>
      <c r="BE43" s="221">
        <f t="shared" si="599"/>
        <v>31046</v>
      </c>
      <c r="BF43" s="221">
        <f t="shared" si="592"/>
        <v>33334</v>
      </c>
      <c r="BG43" s="222">
        <f t="shared" ref="BG43" si="1006">(BE43-BF43)/ABS(BF43)</f>
        <v>-6.8638627227455451E-2</v>
      </c>
      <c r="BH43" s="221">
        <f t="shared" si="600"/>
        <v>37606</v>
      </c>
      <c r="BI43" s="221">
        <f t="shared" si="593"/>
        <v>55758</v>
      </c>
      <c r="BJ43" s="222">
        <f t="shared" ref="BJ43" si="1007">(BH43-BI43)/ABS(BI43)</f>
        <v>-0.3255496969044801</v>
      </c>
      <c r="BK43" s="221">
        <f t="shared" si="601"/>
        <v>109467</v>
      </c>
      <c r="BL43" s="221">
        <f t="shared" si="594"/>
        <v>94374</v>
      </c>
      <c r="BM43" s="222">
        <f t="shared" ref="BM43" si="1008">(BK43-BL43)/ABS(BL43)</f>
        <v>0.15992752241083349</v>
      </c>
      <c r="BN43" s="221">
        <f t="shared" si="602"/>
        <v>140513</v>
      </c>
      <c r="BO43" s="221">
        <f t="shared" si="595"/>
        <v>127708</v>
      </c>
      <c r="BP43" s="222">
        <f t="shared" ref="BP43" si="1009">(BN43-BO43)/ABS(BO43)</f>
        <v>0.10026779841513453</v>
      </c>
      <c r="BQ43" s="221">
        <f t="shared" si="603"/>
        <v>178119</v>
      </c>
      <c r="BR43" s="221">
        <f t="shared" si="596"/>
        <v>183466</v>
      </c>
      <c r="BS43" s="222">
        <f t="shared" ref="BS43" si="1010">(BQ43-BR43)/ABS(BR43)</f>
        <v>-2.9144364623417962E-2</v>
      </c>
      <c r="BT43" s="223"/>
      <c r="BU43" s="224">
        <f t="shared" si="604"/>
        <v>60181</v>
      </c>
      <c r="BV43" s="221">
        <v>72856</v>
      </c>
      <c r="BW43" s="222">
        <f t="shared" ref="BW43" si="1011">(BU43-BV43)/ABS(BV43)</f>
        <v>-0.17397331722850554</v>
      </c>
      <c r="BX43" s="224">
        <f t="shared" si="605"/>
        <v>40322</v>
      </c>
      <c r="BY43" s="221">
        <v>36611</v>
      </c>
      <c r="BZ43" s="222">
        <f t="shared" ref="BZ43" si="1012">(BX43-BY43)/ABS(BY43)</f>
        <v>0.10136297833984322</v>
      </c>
      <c r="CA43" s="224">
        <f t="shared" si="606"/>
        <v>35317</v>
      </c>
      <c r="CB43" s="221">
        <v>31046</v>
      </c>
      <c r="CC43" s="222">
        <f t="shared" ref="CC43" si="1013">(CA43-CB43)/ABS(CB43)</f>
        <v>0.13757005733427816</v>
      </c>
      <c r="CD43" s="224">
        <f t="shared" si="607"/>
        <v>36260</v>
      </c>
      <c r="CE43" s="221">
        <v>37606</v>
      </c>
      <c r="CF43" s="222">
        <f t="shared" ref="CF43" si="1014">(CD43-CE43)/ABS(CE43)</f>
        <v>-3.5792160825400203E-2</v>
      </c>
      <c r="CG43" s="224">
        <f t="shared" si="608"/>
        <v>100503</v>
      </c>
      <c r="CH43" s="221">
        <v>109467</v>
      </c>
      <c r="CI43" s="222">
        <f t="shared" ref="CI43" si="1015">(CG43-CH43)/ABS(CH43)</f>
        <v>-8.1887692181205299E-2</v>
      </c>
      <c r="CJ43" s="224">
        <f t="shared" si="609"/>
        <v>135820</v>
      </c>
      <c r="CK43" s="221">
        <v>140513</v>
      </c>
      <c r="CL43" s="222">
        <f t="shared" ref="CL43" si="1016">(CJ43-CK43)/ABS(CK43)</f>
        <v>-3.3399044928227282E-2</v>
      </c>
      <c r="CM43" s="224">
        <f t="shared" si="610"/>
        <v>172080</v>
      </c>
      <c r="CN43" s="221">
        <v>178119</v>
      </c>
      <c r="CO43" s="222">
        <f t="shared" ref="CO43" si="1017">(CM43-CN43)/ABS(CN43)</f>
        <v>-3.3904299934313577E-2</v>
      </c>
      <c r="CP43" s="223"/>
      <c r="CQ43" s="224">
        <v>67276</v>
      </c>
      <c r="CR43" s="221">
        <v>60181</v>
      </c>
      <c r="CS43" s="222">
        <f t="shared" ref="CS43" si="1018">(CQ43-CR43)/ABS(CR43)</f>
        <v>0.11789435203801864</v>
      </c>
      <c r="CT43" s="224">
        <v>47711</v>
      </c>
      <c r="CU43" s="221">
        <v>40322</v>
      </c>
      <c r="CV43" s="222">
        <f t="shared" ref="CV43" si="1019">(CT43-CU43)/ABS(CU43)</f>
        <v>0.1832498387976787</v>
      </c>
      <c r="CW43" s="224">
        <v>42771</v>
      </c>
      <c r="CX43" s="221">
        <v>35317</v>
      </c>
      <c r="CY43" s="222">
        <f t="shared" ref="CY43" si="1020">(CW43-CX43)/ABS(CX43)</f>
        <v>0.21105982954384575</v>
      </c>
      <c r="CZ43" s="224">
        <v>44074</v>
      </c>
      <c r="DA43" s="221">
        <v>36260</v>
      </c>
      <c r="DB43" s="222">
        <f t="shared" ref="DB43" si="1021">(CZ43-DA43)/ABS(DA43)</f>
        <v>0.21549917264202978</v>
      </c>
      <c r="DC43" s="224">
        <v>114987</v>
      </c>
      <c r="DD43" s="221">
        <v>100503</v>
      </c>
      <c r="DE43" s="222">
        <f t="shared" ref="DE43" si="1022">(DC43-DD43)/ABS(DD43)</f>
        <v>0.14411510104175995</v>
      </c>
      <c r="DF43" s="224">
        <v>157758</v>
      </c>
      <c r="DG43" s="221">
        <v>135820</v>
      </c>
      <c r="DH43" s="222">
        <f t="shared" ref="DH43" si="1023">(DF43-DG43)/ABS(DG43)</f>
        <v>0.16152260344573702</v>
      </c>
      <c r="DI43" s="224">
        <v>201832</v>
      </c>
      <c r="DJ43" s="221">
        <v>172080</v>
      </c>
      <c r="DK43" s="222">
        <f t="shared" ref="DK43" si="1024">(DI43-DJ43)/ABS(DJ43)</f>
        <v>0.17289632728963272</v>
      </c>
      <c r="DL43" s="223"/>
      <c r="DM43" s="224">
        <v>52554</v>
      </c>
      <c r="DN43" s="221">
        <v>67276</v>
      </c>
      <c r="DO43" s="222">
        <f t="shared" si="723"/>
        <v>-0.21882989476187645</v>
      </c>
      <c r="DP43" s="224">
        <v>47498</v>
      </c>
      <c r="DQ43" s="221">
        <v>47711</v>
      </c>
      <c r="DR43" s="222">
        <f t="shared" si="724"/>
        <v>-4.4643792836033622E-3</v>
      </c>
      <c r="DS43" s="224">
        <v>51874</v>
      </c>
      <c r="DT43" s="221">
        <v>42771</v>
      </c>
      <c r="DU43" s="222">
        <f t="shared" si="725"/>
        <v>0.21283112389235698</v>
      </c>
      <c r="DV43" s="224">
        <v>48883</v>
      </c>
      <c r="DW43" s="221">
        <v>44074</v>
      </c>
      <c r="DX43" s="222">
        <f t="shared" si="726"/>
        <v>0.1091119480873077</v>
      </c>
      <c r="DY43" s="224">
        <v>100052</v>
      </c>
      <c r="DZ43" s="221">
        <v>114987</v>
      </c>
      <c r="EA43" s="222">
        <f t="shared" si="727"/>
        <v>-0.12988424778453217</v>
      </c>
      <c r="EB43" s="224">
        <v>151926</v>
      </c>
      <c r="EC43" s="221">
        <v>157758</v>
      </c>
      <c r="ED43" s="222">
        <f t="shared" si="728"/>
        <v>-3.6968014300384135E-2</v>
      </c>
      <c r="EE43" s="224">
        <v>200809</v>
      </c>
      <c r="EF43" s="221">
        <v>201832</v>
      </c>
      <c r="EG43" s="222">
        <f t="shared" si="729"/>
        <v>-5.0685718815648663E-3</v>
      </c>
      <c r="EH43" s="223"/>
      <c r="EI43" s="224">
        <v>70234</v>
      </c>
      <c r="EJ43" s="221">
        <v>52554</v>
      </c>
      <c r="EK43" s="222">
        <f t="shared" ref="EK43" si="1025">(EI43-EJ43)/ABS(EJ43)</f>
        <v>0.33641587700270198</v>
      </c>
      <c r="EL43" s="224">
        <v>57185</v>
      </c>
      <c r="EM43" s="221">
        <v>47498</v>
      </c>
      <c r="EN43" s="222">
        <f t="shared" ref="EN43" si="1026">(EL43-EM43)/ABS(EM43)</f>
        <v>0.20394542928123288</v>
      </c>
      <c r="EO43" s="224">
        <v>68794</v>
      </c>
      <c r="EP43" s="221">
        <v>51874</v>
      </c>
      <c r="EQ43" s="222">
        <f t="shared" ref="EQ43" si="1027">(EO43-EP43)/ABS(EP43)</f>
        <v>0.32617496240891392</v>
      </c>
      <c r="ER43" s="224">
        <v>60927</v>
      </c>
      <c r="ES43" s="221">
        <v>48883</v>
      </c>
      <c r="ET43" s="222">
        <f t="shared" ref="ET43" si="1028">(ER43-ES43)/ABS(ES43)</f>
        <v>0.24638422355420084</v>
      </c>
      <c r="EU43" s="224">
        <v>127419</v>
      </c>
      <c r="EV43" s="221">
        <v>100052</v>
      </c>
      <c r="EW43" s="222">
        <f t="shared" ref="EW43" si="1029">(EU43-EV43)/ABS(EV43)</f>
        <v>0.27352776556190783</v>
      </c>
      <c r="EX43" s="224">
        <v>196213</v>
      </c>
      <c r="EY43" s="221">
        <v>151926</v>
      </c>
      <c r="EZ43" s="222">
        <f t="shared" ref="EZ43" si="1030">(EX43-EY43)/ABS(EY43)</f>
        <v>0.29150375840869897</v>
      </c>
      <c r="FA43" s="224">
        <v>257140</v>
      </c>
      <c r="FB43" s="221">
        <v>200809</v>
      </c>
      <c r="FC43" s="222">
        <f t="shared" ref="FC43" si="1031">(FA43-FB43)/ABS(FB43)</f>
        <v>0.28052029540508644</v>
      </c>
      <c r="FD43" s="223"/>
      <c r="FE43" s="224">
        <v>117005</v>
      </c>
      <c r="FF43" s="221">
        <v>70234</v>
      </c>
      <c r="FG43" s="222">
        <f t="shared" ref="FG43" si="1032">(FE43-FF43)/ABS(FF43)</f>
        <v>0.6659310305550018</v>
      </c>
      <c r="FH43" s="224">
        <v>98601</v>
      </c>
      <c r="FI43" s="221">
        <v>57185</v>
      </c>
      <c r="FJ43" s="222">
        <f t="shared" ref="FJ43" si="1033">(FH43-FI43)/ABS(FI43)</f>
        <v>0.72424586867185448</v>
      </c>
      <c r="FK43" s="224">
        <v>59818</v>
      </c>
      <c r="FL43" s="221">
        <v>68794</v>
      </c>
      <c r="FM43" s="222">
        <f t="shared" ref="FM43" si="1034">(FK43-FL43)/ABS(FL43)</f>
        <v>-0.13047649504317238</v>
      </c>
      <c r="FN43" s="224">
        <v>65851</v>
      </c>
      <c r="FO43" s="221">
        <v>60927</v>
      </c>
      <c r="FP43" s="222">
        <f t="shared" ref="FP43" si="1035">(FN43-FO43)/ABS(FO43)</f>
        <v>8.0818028132026848E-2</v>
      </c>
      <c r="FQ43" s="224">
        <v>215606</v>
      </c>
      <c r="FR43" s="221">
        <v>127419</v>
      </c>
      <c r="FS43" s="222">
        <f t="shared" ref="FS43" si="1036">(FQ43-FR43)/ABS(FR43)</f>
        <v>0.69210243370297997</v>
      </c>
      <c r="FT43" s="224">
        <v>275424</v>
      </c>
      <c r="FU43" s="221">
        <v>196213</v>
      </c>
      <c r="FV43" s="222">
        <f t="shared" ref="FV43" si="1037">(FT43-FU43)/ABS(FU43)</f>
        <v>0.40369904134792289</v>
      </c>
      <c r="FW43" s="224">
        <v>341275</v>
      </c>
      <c r="FX43" s="221">
        <v>257140</v>
      </c>
      <c r="FY43" s="222">
        <f t="shared" ref="FY43" si="1038">(FW43-FX43)/ABS(FX43)</f>
        <v>0.32719530217002413</v>
      </c>
      <c r="GA43" s="224">
        <v>99126</v>
      </c>
      <c r="GB43" s="221">
        <v>117005</v>
      </c>
      <c r="GC43" s="222">
        <f t="shared" ref="GC43" si="1039">(GA43-GB43)/ABS(GB43)</f>
        <v>-0.15280543566514251</v>
      </c>
      <c r="GD43" s="224">
        <v>84857</v>
      </c>
      <c r="GE43" s="221">
        <v>98601</v>
      </c>
      <c r="GF43" s="222">
        <f t="shared" ref="GF43" si="1040">(GD43-GE43)/ABS(GE43)</f>
        <v>-0.13939006703785967</v>
      </c>
      <c r="GG43" s="224">
        <v>73834</v>
      </c>
      <c r="GH43" s="221">
        <v>59818</v>
      </c>
      <c r="GI43" s="222">
        <f t="shared" ref="GI43" si="1041">(GG43-GH43)/ABS(GH43)</f>
        <v>0.23431074258584372</v>
      </c>
      <c r="GJ43" s="224">
        <v>73489</v>
      </c>
      <c r="GK43" s="221">
        <v>65851</v>
      </c>
      <c r="GL43" s="222">
        <f t="shared" ref="GL43" si="1042">(GJ43-GK43)/ABS(GK43)</f>
        <v>0.1159891269684591</v>
      </c>
      <c r="GM43" s="224">
        <v>183983</v>
      </c>
      <c r="GN43" s="221">
        <v>215606</v>
      </c>
      <c r="GO43" s="222">
        <f t="shared" ref="GO43" si="1043">(GM43-GN43)/ABS(GN43)</f>
        <v>-0.14667031529734795</v>
      </c>
      <c r="GP43" s="224">
        <v>257817</v>
      </c>
      <c r="GQ43" s="221">
        <v>275424</v>
      </c>
      <c r="GR43" s="222">
        <f t="shared" ref="GR43" si="1044">(GP43-GQ43)/ABS(GQ43)</f>
        <v>-6.3926890902753566E-2</v>
      </c>
      <c r="GS43" s="224">
        <v>331306</v>
      </c>
      <c r="GT43" s="221">
        <v>341275</v>
      </c>
      <c r="GU43" s="222">
        <f t="shared" ref="GU43" si="1045">(GS43-GT43)/ABS(GT43)</f>
        <v>-2.9211046809757526E-2</v>
      </c>
      <c r="GW43" s="224">
        <v>128276</v>
      </c>
      <c r="GX43" s="221">
        <v>99126</v>
      </c>
      <c r="GY43" s="222">
        <f t="shared" ref="GY43" si="1046">(GW43-GX43)/ABS(GX43)</f>
        <v>0.29407017331477109</v>
      </c>
      <c r="GZ43" s="224">
        <v>104618</v>
      </c>
      <c r="HA43" s="221">
        <v>84857</v>
      </c>
      <c r="HB43" s="222">
        <f t="shared" ref="HB43" si="1047">(GZ43-HA43)/ABS(HA43)</f>
        <v>0.23287412941772628</v>
      </c>
      <c r="HC43" s="224">
        <v>95343</v>
      </c>
      <c r="HD43" s="221">
        <v>73834</v>
      </c>
      <c r="HE43" s="222">
        <f t="shared" ref="HE43" si="1048">(HC43-HD43)/ABS(HD43)</f>
        <v>0.29131565403472653</v>
      </c>
      <c r="HF43" s="224">
        <v>88925</v>
      </c>
      <c r="HG43" s="221">
        <v>73489</v>
      </c>
      <c r="HH43" s="222">
        <f t="shared" ref="HH43" si="1049">(HF43-HG43)/ABS(HG43)</f>
        <v>0.21004504075439862</v>
      </c>
      <c r="HI43" s="224">
        <v>232894</v>
      </c>
      <c r="HJ43" s="221">
        <v>183983</v>
      </c>
      <c r="HK43" s="222">
        <f t="shared" ref="HK43" si="1050">(HI43-HJ43)/ABS(HJ43)</f>
        <v>0.26584521395998545</v>
      </c>
      <c r="HL43" s="224">
        <v>328237</v>
      </c>
      <c r="HM43" s="221">
        <v>257817</v>
      </c>
      <c r="HN43" s="222">
        <f t="shared" ref="HN43" si="1051">(HL43-HM43)/ABS(HM43)</f>
        <v>0.27313947489886237</v>
      </c>
      <c r="HO43" s="224">
        <v>417162</v>
      </c>
      <c r="HP43" s="221">
        <v>331306</v>
      </c>
      <c r="HQ43" s="222">
        <f t="shared" ref="HQ43" si="1052">(HO43-HP43)/ABS(HP43)</f>
        <v>0.25914411450441588</v>
      </c>
      <c r="HS43" s="224">
        <v>155407</v>
      </c>
      <c r="HT43" s="221">
        <v>128276</v>
      </c>
      <c r="HU43" s="222">
        <f t="shared" ref="HU43" si="1053">(HS43-HT43)/ABS(HT43)</f>
        <v>0.21150488010227947</v>
      </c>
      <c r="HV43" s="224">
        <v>96756</v>
      </c>
      <c r="HW43" s="221">
        <v>104618</v>
      </c>
      <c r="HX43" s="222">
        <f t="shared" ref="HX43" si="1054">(HV43-HW43)/ABS(HW43)</f>
        <v>-7.5149591848439085E-2</v>
      </c>
      <c r="HY43" s="224">
        <v>-252163</v>
      </c>
      <c r="HZ43" s="221">
        <v>73834</v>
      </c>
      <c r="IA43" s="222">
        <f t="shared" ref="IA43" si="1055">(HY43-HZ43)/ABS(HZ43)</f>
        <v>-4.4152693880867897</v>
      </c>
      <c r="IB43" s="224">
        <v>88925</v>
      </c>
      <c r="IC43" s="221">
        <v>73489</v>
      </c>
      <c r="ID43" s="222">
        <f t="shared" ref="ID43" si="1056">(IB43-IC43)/ABS(IC43)</f>
        <v>0.21004504075439862</v>
      </c>
      <c r="IE43" s="224">
        <v>252163</v>
      </c>
      <c r="IF43" s="221">
        <v>232894</v>
      </c>
      <c r="IG43" s="222">
        <f t="shared" ref="IG43" si="1057">(IE43-IF43)/ABS(IF43)</f>
        <v>8.2737210919989354E-2</v>
      </c>
      <c r="IH43" s="224">
        <v>328237</v>
      </c>
      <c r="II43" s="221">
        <v>257817</v>
      </c>
      <c r="IJ43" s="222">
        <f t="shared" ref="IJ43" si="1058">(IH43-II43)/ABS(II43)</f>
        <v>0.27313947489886237</v>
      </c>
      <c r="IK43" s="224">
        <v>417162</v>
      </c>
      <c r="IL43" s="221">
        <v>331306</v>
      </c>
      <c r="IM43" s="222">
        <f t="shared" ref="IM43" si="1059">(IK43-IL43)/ABS(IL43)</f>
        <v>0.25914411450441588</v>
      </c>
    </row>
    <row r="44" spans="1:247" s="64" customFormat="1" ht="11.25" outlineLevel="1">
      <c r="A44" s="229" t="s">
        <v>17</v>
      </c>
      <c r="B44" s="229"/>
      <c r="C44" s="230" t="s">
        <v>17</v>
      </c>
      <c r="D44" s="212" t="s">
        <v>18</v>
      </c>
      <c r="E44" s="212" t="s">
        <v>691</v>
      </c>
      <c r="F44" s="216"/>
      <c r="G44" s="215">
        <f>IFERROR(G43/G$31,"")</f>
        <v>0.10091866829943663</v>
      </c>
      <c r="H44" s="213">
        <f>IFERROR(H43/H$31,"")</f>
        <v>7.2979121227408517E-2</v>
      </c>
      <c r="I44" s="214">
        <f>(G44-H44)*10000</f>
        <v>279.39547072028114</v>
      </c>
      <c r="J44" s="215">
        <f>IFERROR(J43/J$31,"")</f>
        <v>5.8826622003747782E-2</v>
      </c>
      <c r="K44" s="213">
        <f>IFERROR(K43/K$31,"")</f>
        <v>6.7066670250125415E-2</v>
      </c>
      <c r="L44" s="214">
        <f>(J44-K44)*10000</f>
        <v>-82.400482463776328</v>
      </c>
      <c r="M44" s="215">
        <f>IFERROR(M43/M$31,"")</f>
        <v>4.748296907665276E-2</v>
      </c>
      <c r="N44" s="213">
        <f>IFERROR(N43/N$31,"")</f>
        <v>3.868298076006061E-2</v>
      </c>
      <c r="O44" s="214">
        <f>(M44-N44)*10000</f>
        <v>87.999883165921503</v>
      </c>
      <c r="P44" s="215">
        <f>IFERROR(P43/P$31,"")</f>
        <v>5.2363087374976414E-2</v>
      </c>
      <c r="Q44" s="213">
        <f>IFERROR(Q43/Q$31,"")</f>
        <v>4.1656399548679106E-2</v>
      </c>
      <c r="R44" s="214">
        <f>(P44-Q44)*10000</f>
        <v>107.06687826297308</v>
      </c>
      <c r="S44" s="215">
        <f>IFERROR(S43/S$31,"")</f>
        <v>8.1764219855035195E-2</v>
      </c>
      <c r="T44" s="213">
        <f>IFERROR(T43/T$31,"")</f>
        <v>7.0896272683939068E-2</v>
      </c>
      <c r="U44" s="214">
        <f>(S44-T44)*10000</f>
        <v>108.67947171096127</v>
      </c>
      <c r="V44" s="215">
        <f>IFERROR(V43/V$31,"")</f>
        <v>7.0540420631107575E-2</v>
      </c>
      <c r="W44" s="213">
        <f>IFERROR(W43/W$31,"")</f>
        <v>5.9097683468613112E-2</v>
      </c>
      <c r="X44" s="214">
        <f>(V44-W44)*10000</f>
        <v>114.42737162494464</v>
      </c>
      <c r="Y44" s="215">
        <f>IFERROR(Y43/Y$31,"")</f>
        <v>6.5528734067674066E-2</v>
      </c>
      <c r="Z44" s="213">
        <f>IFERROR(Z43/Z$31,"")</f>
        <v>5.4118103938493117E-2</v>
      </c>
      <c r="AA44" s="214">
        <f>(Y44-Z44)*10000</f>
        <v>114.10630129180949</v>
      </c>
      <c r="AB44" s="216"/>
      <c r="AC44" s="215">
        <f>IFERROR(AC43/AC$31,"")</f>
        <v>9.024188531271668E-2</v>
      </c>
      <c r="AD44" s="213">
        <f t="shared" si="842"/>
        <v>0.10091866829943663</v>
      </c>
      <c r="AE44" s="214">
        <f>(AC44-AD44)*10000</f>
        <v>-106.76782986719951</v>
      </c>
      <c r="AF44" s="215">
        <f>IFERROR(AF43/AF$31,"")</f>
        <v>5.5066292302422055E-2</v>
      </c>
      <c r="AG44" s="213">
        <f t="shared" si="584"/>
        <v>5.8826622003747782E-2</v>
      </c>
      <c r="AH44" s="214">
        <f>(AF44-AG44)*10000</f>
        <v>-37.603297013257261</v>
      </c>
      <c r="AI44" s="215">
        <f>IFERROR(AI43/AI$31,"")</f>
        <v>5.4122598222432934E-2</v>
      </c>
      <c r="AJ44" s="213">
        <f t="shared" si="585"/>
        <v>4.748296907665276E-2</v>
      </c>
      <c r="AK44" s="214">
        <f>(AI44-AJ44)*10000</f>
        <v>66.396291457801738</v>
      </c>
      <c r="AL44" s="215">
        <f>IFERROR(AL43/AL$31,"")</f>
        <v>7.8149462002385497E-2</v>
      </c>
      <c r="AM44" s="213">
        <f t="shared" si="586"/>
        <v>5.2363087374976414E-2</v>
      </c>
      <c r="AN44" s="214">
        <f>(AL44-AM44)*10000</f>
        <v>257.86374627409083</v>
      </c>
      <c r="AO44" s="215">
        <f>IFERROR(AO43/AO$31,"")</f>
        <v>7.3522789774400479E-2</v>
      </c>
      <c r="AP44" s="213">
        <f t="shared" si="587"/>
        <v>8.1764219855035195E-2</v>
      </c>
      <c r="AQ44" s="214">
        <f>(AO44-AP44)*10000</f>
        <v>-82.414300806347157</v>
      </c>
      <c r="AR44" s="215">
        <f>IFERROR(AR43/AR$31,"")</f>
        <v>6.7232429586733353E-2</v>
      </c>
      <c r="AS44" s="213">
        <f t="shared" si="588"/>
        <v>7.0540420631107575E-2</v>
      </c>
      <c r="AT44" s="214">
        <f>(AR44-AS44)*10000</f>
        <v>-33.079910443742229</v>
      </c>
      <c r="AU44" s="215">
        <f>IFERROR(AU43/AU$31,"")</f>
        <v>7.0213346529000048E-2</v>
      </c>
      <c r="AV44" s="213">
        <f t="shared" si="589"/>
        <v>6.5528734067674066E-2</v>
      </c>
      <c r="AW44" s="214">
        <f>(AU44-AV44)*10000</f>
        <v>46.846124613259818</v>
      </c>
      <c r="AX44" s="216"/>
      <c r="AY44" s="213">
        <f t="shared" si="597"/>
        <v>0.10188909338062127</v>
      </c>
      <c r="AZ44" s="213">
        <f t="shared" si="590"/>
        <v>9.024188531271668E-2</v>
      </c>
      <c r="BA44" s="214">
        <f>(AY44-AZ44)*10000</f>
        <v>116.4720806790459</v>
      </c>
      <c r="BB44" s="213">
        <f t="shared" si="598"/>
        <v>6.2340046213128684E-2</v>
      </c>
      <c r="BC44" s="213">
        <f t="shared" si="591"/>
        <v>5.5066292302422055E-2</v>
      </c>
      <c r="BD44" s="214">
        <f>(BB44-BC44)*10000</f>
        <v>72.737539107066297</v>
      </c>
      <c r="BE44" s="213">
        <f t="shared" si="599"/>
        <v>5.3646255423635388E-2</v>
      </c>
      <c r="BF44" s="213">
        <f t="shared" si="592"/>
        <v>5.4122598222432934E-2</v>
      </c>
      <c r="BG44" s="214">
        <f>(BE44-BF44)*10000</f>
        <v>-4.763427987975466</v>
      </c>
      <c r="BH44" s="213">
        <f t="shared" si="600"/>
        <v>5.4480920232955699E-2</v>
      </c>
      <c r="BI44" s="213">
        <f t="shared" si="593"/>
        <v>7.8149462002385497E-2</v>
      </c>
      <c r="BJ44" s="214">
        <f>(BH44-BI44)*10000</f>
        <v>-236.685417694298</v>
      </c>
      <c r="BK44" s="213">
        <f t="shared" si="601"/>
        <v>8.4054668129684387E-2</v>
      </c>
      <c r="BL44" s="213">
        <f t="shared" si="594"/>
        <v>7.3522789774400479E-2</v>
      </c>
      <c r="BM44" s="214">
        <f>(BK44-BL44)*10000</f>
        <v>105.31878355283908</v>
      </c>
      <c r="BN44" s="213">
        <f t="shared" si="602"/>
        <v>7.4699316551199116E-2</v>
      </c>
      <c r="BO44" s="213">
        <f t="shared" si="595"/>
        <v>6.7232429586733353E-2</v>
      </c>
      <c r="BP44" s="214">
        <f>(BN44-BO44)*10000</f>
        <v>74.668869644657633</v>
      </c>
      <c r="BQ44" s="213">
        <f t="shared" si="603"/>
        <v>6.9271748075298636E-2</v>
      </c>
      <c r="BR44" s="213">
        <f t="shared" si="596"/>
        <v>7.0213346529000048E-2</v>
      </c>
      <c r="BS44" s="214">
        <f>(BQ44-BR44)*10000</f>
        <v>-9.4159845370141166</v>
      </c>
      <c r="BT44" s="216"/>
      <c r="BU44" s="215">
        <f t="shared" si="604"/>
        <v>8.9321653536295037E-2</v>
      </c>
      <c r="BV44" s="213">
        <f>IFERROR(BV43/BV$31,"")</f>
        <v>0.10188909338062127</v>
      </c>
      <c r="BW44" s="214">
        <f>(BU44-BV44)*10000</f>
        <v>-125.67439844326233</v>
      </c>
      <c r="BX44" s="215">
        <f t="shared" si="605"/>
        <v>6.7808182319624377E-2</v>
      </c>
      <c r="BY44" s="213">
        <f>IFERROR(BY43/BY$31,"")</f>
        <v>6.2340046213128684E-2</v>
      </c>
      <c r="BZ44" s="214">
        <f>(BX44-BY44)*10000</f>
        <v>54.681361064956924</v>
      </c>
      <c r="CA44" s="215">
        <f t="shared" si="606"/>
        <v>5.838755968204843E-2</v>
      </c>
      <c r="CB44" s="213">
        <f>IFERROR(CB43/CB$31,"")</f>
        <v>5.3646255423635388E-2</v>
      </c>
      <c r="CC44" s="214">
        <f>(CA44-CB44)*10000</f>
        <v>47.41304258413043</v>
      </c>
      <c r="CD44" s="215">
        <f t="shared" si="607"/>
        <v>5.1294456492370195E-2</v>
      </c>
      <c r="CE44" s="213">
        <f>IFERROR(CE43/CE$31,"")</f>
        <v>5.4480920232955699E-2</v>
      </c>
      <c r="CF44" s="214">
        <f>(CD44-CE44)*10000</f>
        <v>-31.864637405855031</v>
      </c>
      <c r="CG44" s="215">
        <f t="shared" si="608"/>
        <v>7.9235795535176484E-2</v>
      </c>
      <c r="CH44" s="213">
        <f>IFERROR(CH43/CH$31,"")</f>
        <v>8.4054668129684387E-2</v>
      </c>
      <c r="CI44" s="214">
        <f>(CG44-CH44)*10000</f>
        <v>-48.188725945079028</v>
      </c>
      <c r="CJ44" s="215">
        <f t="shared" si="609"/>
        <v>7.2503998343009787E-2</v>
      </c>
      <c r="CK44" s="213">
        <f>IFERROR(CK43/CK$31,"")</f>
        <v>7.4699316551199116E-2</v>
      </c>
      <c r="CL44" s="214">
        <f>(CJ44-CK44)*10000</f>
        <v>-21.953182081893285</v>
      </c>
      <c r="CM44" s="215">
        <f t="shared" si="610"/>
        <v>6.6693150658385575E-2</v>
      </c>
      <c r="CN44" s="213">
        <f>IFERROR(CN43/CN$31,"")</f>
        <v>6.9271748075298636E-2</v>
      </c>
      <c r="CO44" s="214">
        <f>(CM44-CN44)*10000</f>
        <v>-25.785974169130615</v>
      </c>
      <c r="CP44" s="216"/>
      <c r="CQ44" s="215">
        <f>IFERROR(CQ43/CQ$31,"")</f>
        <v>9.4716909409603187E-2</v>
      </c>
      <c r="CR44" s="213">
        <f>IFERROR(CR43/CR$31,"")</f>
        <v>8.9321653536295037E-2</v>
      </c>
      <c r="CS44" s="214">
        <f>(CQ44-CR44)*10000</f>
        <v>53.952558733081496</v>
      </c>
      <c r="CT44" s="215">
        <f>IFERROR(CT43/CT$31,"")</f>
        <v>7.3659232453228682E-2</v>
      </c>
      <c r="CU44" s="213">
        <f>IFERROR(CU43/CU$31,"")</f>
        <v>6.7808182319624377E-2</v>
      </c>
      <c r="CV44" s="214">
        <f>(CT44-CU44)*10000</f>
        <v>58.510501336043049</v>
      </c>
      <c r="CW44" s="215">
        <f>IFERROR(CW43/CW$31,"")</f>
        <v>6.8054779873313195E-2</v>
      </c>
      <c r="CX44" s="213">
        <f>IFERROR(CX43/CX$31,"")</f>
        <v>5.838755968204843E-2</v>
      </c>
      <c r="CY44" s="214">
        <f>(CW44-CX44)*10000</f>
        <v>96.672201912647651</v>
      </c>
      <c r="CZ44" s="215">
        <f>IFERROR(CZ43/CZ$31,"")</f>
        <v>6.3309158238421301E-2</v>
      </c>
      <c r="DA44" s="213">
        <f>IFERROR(DA43/DA$31,"")</f>
        <v>5.1294456492370195E-2</v>
      </c>
      <c r="DB44" s="214">
        <f>(CZ44-DA44)*10000</f>
        <v>120.14701746051105</v>
      </c>
      <c r="DC44" s="215">
        <f>IFERROR(DC43/DC$31,"")</f>
        <v>8.4673099113335606E-2</v>
      </c>
      <c r="DD44" s="213">
        <f>IFERROR(DD43/DD$31,"")</f>
        <v>7.9235795535176484E-2</v>
      </c>
      <c r="DE44" s="214">
        <f>(DC44-DD44)*10000</f>
        <v>54.37303578159122</v>
      </c>
      <c r="DF44" s="215">
        <f>IFERROR(DF43/DF$31,"")</f>
        <v>7.9415451374031581E-2</v>
      </c>
      <c r="DG44" s="213">
        <f>IFERROR(DG43/DG$31,"")</f>
        <v>7.2503998343009787E-2</v>
      </c>
      <c r="DH44" s="214">
        <f>(DF44-DG44)*10000</f>
        <v>69.114530310217944</v>
      </c>
      <c r="DI44" s="215">
        <f>IFERROR(DI43/DI$31,"")</f>
        <v>7.5235745403537752E-2</v>
      </c>
      <c r="DJ44" s="213">
        <f>IFERROR(DJ43/DJ$31,"")</f>
        <v>6.6693150658385575E-2</v>
      </c>
      <c r="DK44" s="214">
        <f>(DI44-DJ44)*10000</f>
        <v>85.425947451521765</v>
      </c>
      <c r="DL44" s="216"/>
      <c r="DM44" s="215">
        <f>IFERROR(DM43/DM$31,"")</f>
        <v>8.3315102110699979E-2</v>
      </c>
      <c r="DN44" s="213">
        <f>IFERROR(DN43/DN$31,"")</f>
        <v>9.4716909409603187E-2</v>
      </c>
      <c r="DO44" s="214">
        <f>(DM44-DN44)*10000</f>
        <v>-114.01807298903208</v>
      </c>
      <c r="DP44" s="215">
        <f>IFERROR(DP43/DP$31,"")</f>
        <v>7.5086155110816025E-2</v>
      </c>
      <c r="DQ44" s="213">
        <f>IFERROR(DQ43/DQ$31,"")</f>
        <v>7.3659232453228682E-2</v>
      </c>
      <c r="DR44" s="214">
        <f>(DP44-DQ44)*10000</f>
        <v>14.269226575873429</v>
      </c>
      <c r="DS44" s="215">
        <f>IFERROR(DS43/DS$31,"")</f>
        <v>7.9321196255508625E-2</v>
      </c>
      <c r="DT44" s="213">
        <f>IFERROR(DT43/DT$31,"")</f>
        <v>6.8054779873313195E-2</v>
      </c>
      <c r="DU44" s="214">
        <f>(DS44-DT44)*10000</f>
        <v>112.66416382195429</v>
      </c>
      <c r="DV44" s="215">
        <f>IFERROR(DV43/DV$31,"")</f>
        <v>6.4741150621214674E-2</v>
      </c>
      <c r="DW44" s="213">
        <f>IFERROR(DW43/DW$31,"")</f>
        <v>6.3309158238421301E-2</v>
      </c>
      <c r="DX44" s="214">
        <f>(DV44-DW44)*10000</f>
        <v>14.319923827933733</v>
      </c>
      <c r="DY44" s="215">
        <f>IFERROR(DY43/DY$31,"")</f>
        <v>7.9194785992341102E-2</v>
      </c>
      <c r="DZ44" s="213">
        <f>IFERROR(DZ43/DZ$31,"")</f>
        <v>8.4673099113335606E-2</v>
      </c>
      <c r="EA44" s="214">
        <f>(DY44-DZ44)*10000</f>
        <v>-54.783131209945047</v>
      </c>
      <c r="EB44" s="215">
        <f>IFERROR(EB43/EB$31,"")</f>
        <v>7.9237902510770133E-2</v>
      </c>
      <c r="EC44" s="213">
        <f>IFERROR(EC43/EC$31,"")</f>
        <v>7.9415451374031581E-2</v>
      </c>
      <c r="ED44" s="214">
        <f>(EB44-EC44)*10000</f>
        <v>-1.7754886326144803</v>
      </c>
      <c r="EE44" s="215">
        <f>IFERROR(EE43/EE$31,"")</f>
        <v>7.5142016911434809E-2</v>
      </c>
      <c r="EF44" s="213">
        <f>IFERROR(EF43/EF$31,"")</f>
        <v>7.5235745403537752E-2</v>
      </c>
      <c r="EG44" s="214">
        <f>(EE44-EF44)*10000</f>
        <v>-0.93728492102942984</v>
      </c>
      <c r="EH44" s="216"/>
      <c r="EI44" s="215">
        <f>IFERROR(EI43/EI$31,"")</f>
        <v>9.1448496582757929E-2</v>
      </c>
      <c r="EJ44" s="213">
        <f>IFERROR(EJ43/EJ$31,"")</f>
        <v>8.3315102110699979E-2</v>
      </c>
      <c r="EK44" s="214">
        <f>(EI44-EJ44)*10000</f>
        <v>81.33394472057951</v>
      </c>
      <c r="EL44" s="215">
        <f>IFERROR(EL43/EL$31,"")</f>
        <v>7.3426218751966144E-2</v>
      </c>
      <c r="EM44" s="213">
        <f>IFERROR(EM43/EM$31,"")</f>
        <v>7.5086155110816025E-2</v>
      </c>
      <c r="EN44" s="214">
        <f>(EL44-EM44)*10000</f>
        <v>-16.599363588498811</v>
      </c>
      <c r="EO44" s="215">
        <f>IFERROR(EO43/EO$31,"")</f>
        <v>7.8053484915529228E-2</v>
      </c>
      <c r="EP44" s="213">
        <f>IFERROR(EP43/EP$31,"")</f>
        <v>7.9321196255508625E-2</v>
      </c>
      <c r="EQ44" s="214">
        <f>(EO44-EP44)*10000</f>
        <v>-12.677113399793965</v>
      </c>
      <c r="ER44" s="215">
        <f>IFERROR(ER43/ER$31,"")</f>
        <v>5.2418123299209259E-2</v>
      </c>
      <c r="ES44" s="213">
        <f>IFERROR(ES43/ES$31,"")</f>
        <v>6.4741150621214674E-2</v>
      </c>
      <c r="ET44" s="214">
        <f>(ER44-ES44)*10000</f>
        <v>-123.23027322005416</v>
      </c>
      <c r="EU44" s="215">
        <f>IFERROR(EU43/EU$31,"")</f>
        <v>8.2374488145402269E-2</v>
      </c>
      <c r="EV44" s="213">
        <f>IFERROR(EV43/EV$31,"")</f>
        <v>7.9194785992341102E-2</v>
      </c>
      <c r="EW44" s="214">
        <f>(EU44-EV44)*10000</f>
        <v>31.797021530611673</v>
      </c>
      <c r="EX44" s="215">
        <f>IFERROR(EX43/EX$31,"")</f>
        <v>8.0806079904587602E-2</v>
      </c>
      <c r="EY44" s="213">
        <f>IFERROR(EY43/EY$31,"")</f>
        <v>7.9237902510770133E-2</v>
      </c>
      <c r="EZ44" s="214">
        <f>(EX44-EY44)*10000</f>
        <v>15.681773938174686</v>
      </c>
      <c r="FA44" s="215">
        <f>IFERROR(FA43/FA$31,"")</f>
        <v>7.1616307707818613E-2</v>
      </c>
      <c r="FB44" s="213">
        <f>IFERROR(FB43/FB$31,"")</f>
        <v>7.5142016911434809E-2</v>
      </c>
      <c r="FC44" s="214">
        <f>(FA44-FB44)*10000</f>
        <v>-35.25709203616195</v>
      </c>
      <c r="FD44" s="216"/>
      <c r="FE44" s="215">
        <f>IFERROR(FE43/FE$31,"")</f>
        <v>9.9908293229410375E-2</v>
      </c>
      <c r="FF44" s="213">
        <f>IFERROR(FF43/FF$31,"")</f>
        <v>9.1448496582757929E-2</v>
      </c>
      <c r="FG44" s="214">
        <f>(FE44-FF44)*10000</f>
        <v>84.597966466524454</v>
      </c>
      <c r="FH44" s="215">
        <f>IFERROR(FH43/FH$31,"")</f>
        <v>9.4330109942254492E-2</v>
      </c>
      <c r="FI44" s="213">
        <f>IFERROR(FI43/FI$31,"")</f>
        <v>7.3426218751966144E-2</v>
      </c>
      <c r="FJ44" s="214">
        <f>(FH44-FI44)*10000</f>
        <v>209.03891190288348</v>
      </c>
      <c r="FK44" s="215">
        <f>IFERROR(FK43/FK$31,"")</f>
        <v>6.3242051132410992E-2</v>
      </c>
      <c r="FL44" s="213">
        <f>IFERROR(FL43/FL$31,"")</f>
        <v>7.8053484915529228E-2</v>
      </c>
      <c r="FM44" s="214">
        <f>(FK44-FL44)*10000</f>
        <v>-148.11433783118235</v>
      </c>
      <c r="FN44" s="215">
        <f>IFERROR(FN43/FN$31,"")</f>
        <v>6.1366118589038697E-2</v>
      </c>
      <c r="FO44" s="213">
        <f>IFERROR(FO43/FO$31,"")</f>
        <v>5.2418123299209259E-2</v>
      </c>
      <c r="FP44" s="214">
        <f>(FN44-FO44)*10000</f>
        <v>89.479952898294385</v>
      </c>
      <c r="FQ44" s="215">
        <f>IFERROR(FQ43/FQ$31,"")</f>
        <v>9.7277567226132469E-2</v>
      </c>
      <c r="FR44" s="213">
        <f>IFERROR(FR43/FR$31,"")</f>
        <v>8.2374488145402269E-2</v>
      </c>
      <c r="FS44" s="214">
        <f>(FQ44-FR44)*10000</f>
        <v>149.030790807302</v>
      </c>
      <c r="FT44" s="215">
        <f>IFERROR(FT43/FT$31,"")</f>
        <v>8.7097257719009641E-2</v>
      </c>
      <c r="FU44" s="213">
        <f>IFERROR(FU43/FU$31,"")</f>
        <v>8.0806079904587602E-2</v>
      </c>
      <c r="FV44" s="214">
        <f>(FT44-FU44)*10000</f>
        <v>62.911778144220385</v>
      </c>
      <c r="FW44" s="215">
        <f>IFERROR(FW43/FW$31,"")</f>
        <v>8.0577908466423723E-2</v>
      </c>
      <c r="FX44" s="213">
        <f>IFERROR(FX43/FX$31,"")</f>
        <v>7.1616307707818613E-2</v>
      </c>
      <c r="FY44" s="214">
        <f>(FW44-FX44)*10000</f>
        <v>89.616007586051097</v>
      </c>
      <c r="GA44" s="215">
        <f>IFERROR(GA43/GA$31,"")</f>
        <v>9.4807064190788617E-2</v>
      </c>
      <c r="GB44" s="213">
        <f>IFERROR(GB43/GB$31,"")</f>
        <v>9.9908293229410375E-2</v>
      </c>
      <c r="GC44" s="214">
        <f>(GA44-GB44)*10000</f>
        <v>-51.012290386217572</v>
      </c>
      <c r="GD44" s="215">
        <f>IFERROR(GD43/GD$31,"")</f>
        <v>8.7598391667225828E-2</v>
      </c>
      <c r="GE44" s="213">
        <f>IFERROR(GE43/GE$31,"")</f>
        <v>9.4330109942254492E-2</v>
      </c>
      <c r="GF44" s="214">
        <f>(GD44-GE44)*10000</f>
        <v>-67.317182750286648</v>
      </c>
      <c r="GG44" s="215">
        <f>IFERROR(GG43/GG$31,"")</f>
        <v>7.8092872917424672E-2</v>
      </c>
      <c r="GH44" s="213">
        <f>IFERROR(GH43/GH$31,"")</f>
        <v>6.3242051132410992E-2</v>
      </c>
      <c r="GI44" s="214">
        <f>(GG44-GH44)*10000</f>
        <v>148.50821785013679</v>
      </c>
      <c r="GJ44" s="215">
        <f>IFERROR(GJ43/GJ$31,"")</f>
        <v>6.5618986816199154E-2</v>
      </c>
      <c r="GK44" s="213">
        <f>IFERROR(GK43/GK$31,"")</f>
        <v>6.1366118589038697E-2</v>
      </c>
      <c r="GL44" s="214">
        <f>(GJ44-GK44)*10000</f>
        <v>42.528682271604573</v>
      </c>
      <c r="GM44" s="215">
        <f>IFERROR(GM43/GM$31,"")</f>
        <v>9.1340244059853248E-2</v>
      </c>
      <c r="GN44" s="213">
        <f>IFERROR(GN43/GN$31,"")</f>
        <v>9.7277567226132469E-2</v>
      </c>
      <c r="GO44" s="214">
        <f>(GM44-GN44)*10000</f>
        <v>-59.373231662792207</v>
      </c>
      <c r="GP44" s="215">
        <f>IFERROR(GP43/GP$31,"")</f>
        <v>8.710846011317272E-2</v>
      </c>
      <c r="GQ44" s="213">
        <f>IFERROR(GQ43/GQ$31,"")</f>
        <v>8.7097257719009641E-2</v>
      </c>
      <c r="GR44" s="214">
        <f>(GP44-GQ44)*10000</f>
        <v>0.11202394163078999</v>
      </c>
      <c r="GS44" s="215">
        <f>IFERROR(GS43/GS$31,"")</f>
        <v>8.1209238321144003E-2</v>
      </c>
      <c r="GT44" s="213">
        <f>IFERROR(GT43/GT$31,"")</f>
        <v>8.0577908466423723E-2</v>
      </c>
      <c r="GU44" s="214">
        <f>(GS44-GT44)*10000</f>
        <v>6.3132985472028054</v>
      </c>
      <c r="GW44" s="215">
        <f>IFERROR(GW43/GW$31,"")</f>
        <v>0.1206153568409601</v>
      </c>
      <c r="GX44" s="213">
        <f>IFERROR(GX43/GX$31,"")</f>
        <v>9.4807064190788617E-2</v>
      </c>
      <c r="GY44" s="214">
        <f>(GW44-GX44)*10000</f>
        <v>258.08292650171484</v>
      </c>
      <c r="GZ44" s="215">
        <f>IFERROR(GZ43/GZ$31,"")</f>
        <v>0.10392471820485541</v>
      </c>
      <c r="HA44" s="213">
        <f>IFERROR(HA43/HA$31,"")</f>
        <v>8.7598391667225828E-2</v>
      </c>
      <c r="HB44" s="214">
        <f>(GZ44-HA44)*10000</f>
        <v>163.26326537629581</v>
      </c>
      <c r="HC44" s="215">
        <f>IFERROR(HC43/HC$31,"")</f>
        <v>9.8274022727858373E-2</v>
      </c>
      <c r="HD44" s="213">
        <f>IFERROR(HD43/HD$31,"")</f>
        <v>7.8092872917424672E-2</v>
      </c>
      <c r="HE44" s="214">
        <f>(HC44-HD44)*10000</f>
        <v>201.81149810433701</v>
      </c>
      <c r="HF44" s="215">
        <f>IFERROR(HF43/HF$31,"")</f>
        <v>7.9545332565237464E-2</v>
      </c>
      <c r="HG44" s="213">
        <f>IFERROR(HG43/HG$31,"")</f>
        <v>6.5618986816199154E-2</v>
      </c>
      <c r="HH44" s="214">
        <f>(HF44-HG44)*10000</f>
        <v>139.2634574903831</v>
      </c>
      <c r="HI44" s="215">
        <f>IFERROR(HI43/HI$31,"")</f>
        <v>0.1124991788169554</v>
      </c>
      <c r="HJ44" s="213">
        <f>IFERROR(HJ43/HJ$31,"")</f>
        <v>9.1340244059853248E-2</v>
      </c>
      <c r="HK44" s="214">
        <f>(HI44-HJ44)*10000</f>
        <v>211.58934757102148</v>
      </c>
      <c r="HL44" s="215">
        <f>IFERROR(HL43/HL$31,"")</f>
        <v>0.10795994815085981</v>
      </c>
      <c r="HM44" s="213">
        <f>IFERROR(HM43/HM$31,"")</f>
        <v>8.710846011317272E-2</v>
      </c>
      <c r="HN44" s="214">
        <f>(HL44-HM44)*10000</f>
        <v>208.51488037687091</v>
      </c>
      <c r="HO44" s="215">
        <f>IFERROR(HO43/HO$31,"")</f>
        <v>0.10032092634566016</v>
      </c>
      <c r="HP44" s="213">
        <f>IFERROR(HP43/HP$31,"")</f>
        <v>8.1209238321144003E-2</v>
      </c>
      <c r="HQ44" s="214">
        <f>(HO44-HP44)*10000</f>
        <v>191.11688024516155</v>
      </c>
      <c r="HS44" s="215">
        <f>IFERROR(HS43/HS$31,"")</f>
        <v>0.14327609923036358</v>
      </c>
      <c r="HT44" s="213">
        <f>IFERROR(HT43/HT$31,"")</f>
        <v>0.1206153568409601</v>
      </c>
      <c r="HU44" s="214">
        <f>(HS44-HT44)*10000</f>
        <v>226.60742389403478</v>
      </c>
      <c r="HV44" s="215">
        <f>IFERROR(HV43/HV$31,"")</f>
        <v>0.10417862268788944</v>
      </c>
      <c r="HW44" s="213">
        <f>IFERROR(HW43/HW$31,"")</f>
        <v>0.10392471820485541</v>
      </c>
      <c r="HX44" s="214">
        <f>(HV44-HW44)*10000</f>
        <v>2.5390448303402868</v>
      </c>
      <c r="HY44" s="215">
        <f>IFERROR(HY43/HY$31,"")</f>
        <v>0.12524119420746502</v>
      </c>
      <c r="HZ44" s="213">
        <f>IFERROR(HZ43/HZ$31,"")</f>
        <v>7.8092872917424672E-2</v>
      </c>
      <c r="IA44" s="214">
        <f>(HY44-HZ44)*10000</f>
        <v>471.48321290040349</v>
      </c>
      <c r="IB44" s="215">
        <f>IFERROR(IB43/IB$31,"")</f>
        <v>7.9545332565237464E-2</v>
      </c>
      <c r="IC44" s="213">
        <f>IFERROR(IC43/IC$31,"")</f>
        <v>6.5618986816199154E-2</v>
      </c>
      <c r="ID44" s="214">
        <f>(IB44-IC44)*10000</f>
        <v>139.2634574903831</v>
      </c>
      <c r="IE44" s="215">
        <f>IFERROR(IE43/IE$31,"")</f>
        <v>0.12524119420746502</v>
      </c>
      <c r="IF44" s="213">
        <f>IFERROR(IF43/IF$31,"")</f>
        <v>0.1124991788169554</v>
      </c>
      <c r="IG44" s="214">
        <f>(IE44-IF44)*10000</f>
        <v>127.4201539050962</v>
      </c>
      <c r="IH44" s="215">
        <f>IFERROR(IH43/IH$31,"")</f>
        <v>0.10795994815085981</v>
      </c>
      <c r="II44" s="213">
        <f>IFERROR(II43/II$31,"")</f>
        <v>8.710846011317272E-2</v>
      </c>
      <c r="IJ44" s="214">
        <f>(IH44-II44)*10000</f>
        <v>208.51488037687091</v>
      </c>
      <c r="IK44" s="215">
        <f>IFERROR(IK43/IK$31,"")</f>
        <v>0.10032092634566016</v>
      </c>
      <c r="IL44" s="213">
        <f>IFERROR(IL43/IL$31,"")</f>
        <v>8.1209238321144003E-2</v>
      </c>
      <c r="IM44" s="214">
        <f>(IK44-IL44)*10000</f>
        <v>191.11688024516155</v>
      </c>
    </row>
    <row r="45" spans="1:247" outlineLevel="1">
      <c r="A45" s="227" t="s">
        <v>19</v>
      </c>
      <c r="B45" s="227"/>
      <c r="C45" s="228" t="s">
        <v>19</v>
      </c>
      <c r="D45" s="43" t="s">
        <v>127</v>
      </c>
      <c r="E45" s="43" t="s">
        <v>692</v>
      </c>
      <c r="F45" s="207"/>
      <c r="G45" s="48">
        <v>11686</v>
      </c>
      <c r="H45" s="44">
        <v>13671</v>
      </c>
      <c r="I45" s="206">
        <f t="shared" ref="I45" si="1060">IF(AND(G45&lt;0,H45&lt;0),((G45-H45)/H45),((G45-H45)/ABS(H45)))</f>
        <v>-0.1451978640918733</v>
      </c>
      <c r="J45" s="48">
        <v>-2553</v>
      </c>
      <c r="K45" s="44">
        <v>10692</v>
      </c>
      <c r="L45" s="206">
        <f t="shared" ref="L45" si="1061">IF(AND(J45&lt;0,K45&lt;0),((J45-K45)/K45),((J45-K45)/ABS(K45)))</f>
        <v>-1.2387766554433222</v>
      </c>
      <c r="M45" s="48">
        <v>-1702</v>
      </c>
      <c r="N45" s="44">
        <v>17006</v>
      </c>
      <c r="O45" s="206">
        <f t="shared" ref="O45" si="1062">IF(AND(M45&lt;0,N45&lt;0),((M45-N45)/N45),((M45-N45)/ABS(N45)))</f>
        <v>-1.1000823238856874</v>
      </c>
      <c r="P45" s="48">
        <v>468</v>
      </c>
      <c r="Q45" s="44">
        <v>3934</v>
      </c>
      <c r="R45" s="206">
        <f t="shared" ref="R45" si="1063">IF(AND(P45&lt;0,Q45&lt;0),((P45-Q45)/Q45),((P45-Q45)/ABS(Q45)))</f>
        <v>-0.8810371123538383</v>
      </c>
      <c r="S45" s="48">
        <v>9133</v>
      </c>
      <c r="T45" s="44">
        <v>19334</v>
      </c>
      <c r="U45" s="206">
        <f t="shared" ref="U45" si="1064">IF(AND(S45&lt;0,T45&lt;0),((S45-T45)/T45),((S45-T45)/ABS(T45)))</f>
        <v>-0.52761973725043965</v>
      </c>
      <c r="V45" s="48">
        <v>7431</v>
      </c>
      <c r="W45" s="44">
        <v>36339</v>
      </c>
      <c r="X45" s="206">
        <f t="shared" ref="X45" si="1065">IF(AND(V45&lt;0,W45&lt;0),((V45-W45)/W45),((V45-W45)/ABS(W45)))</f>
        <v>-0.79550895731858329</v>
      </c>
      <c r="Y45" s="48">
        <v>7899</v>
      </c>
      <c r="Z45" s="44">
        <v>40271</v>
      </c>
      <c r="AA45" s="206">
        <f t="shared" ref="AA45" si="1066">IF(AND(Y45&lt;0,Z45&lt;0),((Y45-Z45)/Z45),((Y45-Z45)/ABS(Z45)))</f>
        <v>-0.80385388989595485</v>
      </c>
      <c r="AB45" s="207"/>
      <c r="AC45" s="48">
        <v>3297</v>
      </c>
      <c r="AD45" s="44">
        <f t="shared" si="842"/>
        <v>11686</v>
      </c>
      <c r="AE45" s="206">
        <f t="shared" ref="AE45" si="1067">IF(AND(AC45&lt;0,AD45&lt;0),((AC45-AD45)/AD45),((AC45-AD45)/ABS(AD45)))</f>
        <v>-0.71786753380112955</v>
      </c>
      <c r="AF45" s="48">
        <v>2223</v>
      </c>
      <c r="AG45" s="44">
        <f t="shared" si="584"/>
        <v>-2553</v>
      </c>
      <c r="AH45" s="206">
        <f t="shared" ref="AH45" si="1068">IF(AND(AF45&lt;0,AG45&lt;0),((AF45-AG45)/AG45),((AF45-AG45)/ABS(AG45)))</f>
        <v>1.8707403055229141</v>
      </c>
      <c r="AI45" s="48">
        <v>1627</v>
      </c>
      <c r="AJ45" s="44">
        <f t="shared" si="585"/>
        <v>-1702</v>
      </c>
      <c r="AK45" s="206">
        <f t="shared" ref="AK45" si="1069">IF(AND(AI45&lt;0,AJ45&lt;0),((AI45-AJ45)/AJ45),((AI45-AJ45)/ABS(AJ45)))</f>
        <v>1.9559341950646298</v>
      </c>
      <c r="AL45" s="48">
        <v>1382</v>
      </c>
      <c r="AM45" s="44">
        <f t="shared" si="586"/>
        <v>468</v>
      </c>
      <c r="AN45" s="206">
        <f t="shared" ref="AN45" si="1070">IF(AND(AL45&lt;0,AM45&lt;0),((AL45-AM45)/AM45),((AL45-AM45)/ABS(AM45)))</f>
        <v>1.9529914529914529</v>
      </c>
      <c r="AO45" s="48">
        <v>5520</v>
      </c>
      <c r="AP45" s="44">
        <f t="shared" si="587"/>
        <v>9133</v>
      </c>
      <c r="AQ45" s="206">
        <f t="shared" ref="AQ45" si="1071">IF(AND(AO45&lt;0,AP45&lt;0),((AO45-AP45)/AP45),((AO45-AP45)/ABS(AP45)))</f>
        <v>-0.39559837950290155</v>
      </c>
      <c r="AR45" s="48">
        <v>7147</v>
      </c>
      <c r="AS45" s="44">
        <f t="shared" si="588"/>
        <v>7431</v>
      </c>
      <c r="AT45" s="206">
        <f t="shared" ref="AT45" si="1072">IF(AND(AR45&lt;0,AS45&lt;0),((AR45-AS45)/AS45),((AR45-AS45)/ABS(AS45)))</f>
        <v>-3.8218274794778628E-2</v>
      </c>
      <c r="AU45" s="48">
        <v>8529</v>
      </c>
      <c r="AV45" s="44">
        <f t="shared" si="589"/>
        <v>7899</v>
      </c>
      <c r="AW45" s="206">
        <f t="shared" ref="AW45" si="1073">IF(AND(AU45&lt;0,AV45&lt;0),((AU45-AV45)/AV45),((AU45-AV45)/ABS(AV45)))</f>
        <v>7.9756931257121161E-2</v>
      </c>
      <c r="AX45" s="207"/>
      <c r="AY45" s="44">
        <f t="shared" si="597"/>
        <v>-2653</v>
      </c>
      <c r="AZ45" s="44">
        <f t="shared" si="590"/>
        <v>3297</v>
      </c>
      <c r="BA45" s="206">
        <f t="shared" ref="BA45" si="1074">IF(AND(AY45&lt;0,AZ45&lt;0),((AY45-AZ45)/AZ45),((AY45-AZ45)/ABS(AZ45)))</f>
        <v>-1.8046709129511678</v>
      </c>
      <c r="BB45" s="44">
        <f t="shared" si="598"/>
        <v>-6615</v>
      </c>
      <c r="BC45" s="44">
        <f t="shared" si="591"/>
        <v>2223</v>
      </c>
      <c r="BD45" s="206">
        <f t="shared" ref="BD45" si="1075">IF(AND(BB45&lt;0,BC45&lt;0),((BB45-BC45)/BC45),((BB45-BC45)/ABS(BC45)))</f>
        <v>-3.9757085020242915</v>
      </c>
      <c r="BE45" s="44">
        <f t="shared" si="599"/>
        <v>-4526</v>
      </c>
      <c r="BF45" s="44">
        <f t="shared" si="592"/>
        <v>1627</v>
      </c>
      <c r="BG45" s="206">
        <f t="shared" ref="BG45" si="1076">IF(AND(BE45&lt;0,BF45&lt;0),((BE45-BF45)/BF45),((BE45-BF45)/ABS(BF45)))</f>
        <v>-3.7818070067609098</v>
      </c>
      <c r="BH45" s="44">
        <f t="shared" si="600"/>
        <v>-359</v>
      </c>
      <c r="BI45" s="44">
        <f t="shared" si="593"/>
        <v>1382</v>
      </c>
      <c r="BJ45" s="206">
        <f t="shared" ref="BJ45" si="1077">IF(AND(BH45&lt;0,BI45&lt;0),((BH45-BI45)/BI45),((BH45-BI45)/ABS(BI45)))</f>
        <v>-1.2597684515195369</v>
      </c>
      <c r="BK45" s="44">
        <f t="shared" si="601"/>
        <v>-9268</v>
      </c>
      <c r="BL45" s="44">
        <f t="shared" si="594"/>
        <v>5520</v>
      </c>
      <c r="BM45" s="206">
        <f t="shared" ref="BM45" si="1078">IF(AND(BK45&lt;0,BL45&lt;0),((BK45-BL45)/BL45),((BK45-BL45)/ABS(BL45)))</f>
        <v>-2.6789855072463769</v>
      </c>
      <c r="BN45" s="44">
        <f t="shared" si="602"/>
        <v>-13794</v>
      </c>
      <c r="BO45" s="44">
        <f t="shared" si="595"/>
        <v>7147</v>
      </c>
      <c r="BP45" s="206">
        <f t="shared" ref="BP45" si="1079">IF(AND(BN45&lt;0,BO45&lt;0),((BN45-BO45)/BO45),((BN45-BO45)/ABS(BO45)))</f>
        <v>-2.9300405764656499</v>
      </c>
      <c r="BQ45" s="44">
        <f t="shared" si="603"/>
        <v>-14153</v>
      </c>
      <c r="BR45" s="44">
        <f t="shared" si="596"/>
        <v>8529</v>
      </c>
      <c r="BS45" s="206">
        <f t="shared" ref="BS45" si="1080">IF(AND(BQ45&lt;0,BR45&lt;0),((BQ45-BR45)/BR45),((BQ45-BR45)/ABS(BR45)))</f>
        <v>-2.6593973502169068</v>
      </c>
      <c r="BT45" s="207"/>
      <c r="BU45" s="48">
        <f t="shared" si="604"/>
        <v>-1017</v>
      </c>
      <c r="BV45" s="44">
        <v>-2653</v>
      </c>
      <c r="BW45" s="206">
        <f t="shared" ref="BW45" si="1081">IF(AND(BU45&lt;0,BV45&lt;0),((BU45-BV45)/BV45),((BU45-BV45)/ABS(BV45)))</f>
        <v>-0.61666038447041083</v>
      </c>
      <c r="BX45" s="48">
        <f t="shared" si="605"/>
        <v>-2921</v>
      </c>
      <c r="BY45" s="44">
        <v>-6615</v>
      </c>
      <c r="BZ45" s="206">
        <f t="shared" ref="BZ45" si="1082">IF(AND(BX45&lt;0,BY45&lt;0),((BX45-BY45)/BY45),((BX45-BY45)/ABS(BY45)))</f>
        <v>-0.55842781557067267</v>
      </c>
      <c r="CA45" s="48">
        <f t="shared" si="606"/>
        <v>-3949</v>
      </c>
      <c r="CB45" s="44">
        <v>-4526</v>
      </c>
      <c r="CC45" s="206">
        <f t="shared" ref="CC45" si="1083">IF(AND(CA45&lt;0,CB45&lt;0),((CA45-CB45)/CB45),((CA45-CB45)/ABS(CB45)))</f>
        <v>-0.12748563853292091</v>
      </c>
      <c r="CD45" s="48">
        <f t="shared" si="607"/>
        <v>-2943</v>
      </c>
      <c r="CE45" s="44">
        <v>-359</v>
      </c>
      <c r="CF45" s="206">
        <f t="shared" ref="CF45" si="1084">IF(AND(CD45&lt;0,CE45&lt;0),((CD45-CE45)/CE45),((CD45-CE45)/ABS(CE45)))</f>
        <v>7.1977715877437323</v>
      </c>
      <c r="CG45" s="48">
        <f t="shared" si="608"/>
        <v>-3938</v>
      </c>
      <c r="CH45" s="44">
        <v>-9268</v>
      </c>
      <c r="CI45" s="206">
        <f t="shared" ref="CI45" si="1085">IF(AND(CG45&lt;0,CH45&lt;0),((CG45-CH45)/CH45),((CG45-CH45)/ABS(CH45)))</f>
        <v>-0.57509710832973671</v>
      </c>
      <c r="CJ45" s="48">
        <f t="shared" si="609"/>
        <v>-7887</v>
      </c>
      <c r="CK45" s="44">
        <v>-13794</v>
      </c>
      <c r="CL45" s="206">
        <f t="shared" ref="CL45" si="1086">IF(AND(CJ45&lt;0,CK45&lt;0),((CJ45-CK45)/CK45),((CJ45-CK45)/ABS(CK45)))</f>
        <v>-0.42822966507177035</v>
      </c>
      <c r="CM45" s="48">
        <f t="shared" si="610"/>
        <v>-10830</v>
      </c>
      <c r="CN45" s="44">
        <v>-14153</v>
      </c>
      <c r="CO45" s="206">
        <f t="shared" ref="CO45" si="1087">IF(AND(CM45&lt;0,CN45&lt;0),((CM45-CN45)/CN45),((CM45-CN45)/ABS(CN45)))</f>
        <v>-0.23479121034409667</v>
      </c>
      <c r="CP45" s="207"/>
      <c r="CQ45" s="48">
        <v>5060</v>
      </c>
      <c r="CR45" s="44">
        <v>-1017</v>
      </c>
      <c r="CS45" s="206">
        <f t="shared" ref="CS45" si="1088">IF(AND(CQ45&lt;0,CR45&lt;0),((CQ45-CR45)/CR45),((CQ45-CR45)/ABS(CR45)))</f>
        <v>5.9754178957718782</v>
      </c>
      <c r="CT45" s="48">
        <v>-4663</v>
      </c>
      <c r="CU45" s="44">
        <v>-2921</v>
      </c>
      <c r="CV45" s="206">
        <f t="shared" ref="CV45" si="1089">IF(AND(CT45&lt;0,CU45&lt;0),((CT45-CU45)/CU45),((CT45-CU45)/ABS(CU45)))</f>
        <v>0.59637110578568986</v>
      </c>
      <c r="CW45" s="48">
        <v>-3854</v>
      </c>
      <c r="CX45" s="44">
        <v>-3949</v>
      </c>
      <c r="CY45" s="206">
        <f t="shared" ref="CY45" si="1090">IF(AND(CW45&lt;0,CX45&lt;0),((CW45-CX45)/CX45),((CW45-CX45)/ABS(CX45)))</f>
        <v>-2.4056723221068624E-2</v>
      </c>
      <c r="CZ45" s="48">
        <v>-3107</v>
      </c>
      <c r="DA45" s="44">
        <v>-2943</v>
      </c>
      <c r="DB45" s="206">
        <f t="shared" ref="DB45" si="1091">IF(AND(CZ45&lt;0,DA45&lt;0),((CZ45-DA45)/DA45),((CZ45-DA45)/ABS(DA45)))</f>
        <v>5.5725450220863067E-2</v>
      </c>
      <c r="DC45" s="48">
        <v>397</v>
      </c>
      <c r="DD45" s="44">
        <v>-3938</v>
      </c>
      <c r="DE45" s="206">
        <f t="shared" ref="DE45" si="1092">IF(AND(DC45&lt;0,DD45&lt;0),((DC45-DD45)/DD45),((DC45-DD45)/ABS(DD45)))</f>
        <v>1.1008125952260031</v>
      </c>
      <c r="DF45" s="48">
        <v>-3457</v>
      </c>
      <c r="DG45" s="44">
        <v>-7887</v>
      </c>
      <c r="DH45" s="206">
        <f t="shared" ref="DH45" si="1093">IF(AND(DF45&lt;0,DG45&lt;0),((DF45-DG45)/DG45),((DF45-DG45)/ABS(DG45)))</f>
        <v>-0.56168378344110559</v>
      </c>
      <c r="DI45" s="48">
        <v>-6564</v>
      </c>
      <c r="DJ45" s="44">
        <v>-10830</v>
      </c>
      <c r="DK45" s="206">
        <f t="shared" ref="DK45" si="1094">IF(AND(DI45&lt;0,DJ45&lt;0),((DI45-DJ45)/DJ45),((DI45-DJ45)/ABS(DJ45)))</f>
        <v>-0.39390581717451523</v>
      </c>
      <c r="DL45" s="207"/>
      <c r="DM45" s="48">
        <v>-997</v>
      </c>
      <c r="DN45" s="44">
        <v>5060</v>
      </c>
      <c r="DO45" s="206">
        <f t="shared" ref="DO45" si="1095">IF(AND(DM45&lt;0,DN45&lt;0),((DM45-DN45)/DN45),((DM45-DN45)/ABS(DN45)))</f>
        <v>-1.1970355731225297</v>
      </c>
      <c r="DP45" s="48">
        <v>-3991</v>
      </c>
      <c r="DQ45" s="44">
        <v>-4663</v>
      </c>
      <c r="DR45" s="206">
        <f t="shared" ref="DR45" si="1096">IF(AND(DP45&lt;0,DQ45&lt;0),((DP45-DQ45)/DQ45),((DP45-DQ45)/ABS(DQ45)))</f>
        <v>-0.14411323182500535</v>
      </c>
      <c r="DS45" s="48">
        <v>-4894</v>
      </c>
      <c r="DT45" s="44">
        <v>-3854</v>
      </c>
      <c r="DU45" s="206">
        <f t="shared" ref="DU45" si="1097">IF(AND(DS45&lt;0,DT45&lt;0),((DS45-DT45)/DT45),((DS45-DT45)/ABS(DT45)))</f>
        <v>0.26984950700570837</v>
      </c>
      <c r="DV45" s="48">
        <v>-3788</v>
      </c>
      <c r="DW45" s="44">
        <v>-3107</v>
      </c>
      <c r="DX45" s="206">
        <f t="shared" ref="DX45" si="1098">IF(AND(DV45&lt;0,DW45&lt;0),((DV45-DW45)/DW45),((DV45-DW45)/ABS(DW45)))</f>
        <v>0.21918249114901833</v>
      </c>
      <c r="DY45" s="48">
        <v>-4988</v>
      </c>
      <c r="DZ45" s="44">
        <v>397</v>
      </c>
      <c r="EA45" s="206">
        <f t="shared" ref="EA45" si="1099">IF(AND(DY45&lt;0,DZ45&lt;0),((DY45-DZ45)/DZ45),((DY45-DZ45)/ABS(DZ45)))</f>
        <v>-13.564231738035264</v>
      </c>
      <c r="EB45" s="48">
        <v>-9882</v>
      </c>
      <c r="EC45" s="44">
        <v>-3457</v>
      </c>
      <c r="ED45" s="206">
        <f t="shared" ref="ED45" si="1100">IF(AND(EB45&lt;0,EC45&lt;0),((EB45-EC45)/EC45),((EB45-EC45)/ABS(EC45)))</f>
        <v>1.8585478738790859</v>
      </c>
      <c r="EE45" s="48">
        <v>-13670</v>
      </c>
      <c r="EF45" s="44">
        <v>-6564</v>
      </c>
      <c r="EG45" s="206">
        <f t="shared" ref="EG45" si="1101">IF(AND(EE45&lt;0,EF45&lt;0),((EE45-EF45)/EF45),((EE45-EF45)/ABS(EF45)))</f>
        <v>1.0825716026812919</v>
      </c>
      <c r="EH45" s="207"/>
      <c r="EI45" s="48">
        <v>-7072</v>
      </c>
      <c r="EJ45" s="44">
        <v>-997</v>
      </c>
      <c r="EK45" s="206">
        <f t="shared" ref="EK45" si="1102">IF(AND(EI45&lt;0,EJ45&lt;0),((EI45-EJ45)/EJ45),((EI45-EJ45)/ABS(EJ45)))</f>
        <v>6.0932798395185559</v>
      </c>
      <c r="EL45" s="48">
        <v>-4520</v>
      </c>
      <c r="EM45" s="44">
        <v>-3991</v>
      </c>
      <c r="EN45" s="206">
        <f t="shared" ref="EN45" si="1103">IF(AND(EL45&lt;0,EM45&lt;0),((EL45-EM45)/EM45),((EL45-EM45)/ABS(EM45)))</f>
        <v>0.13254823352543221</v>
      </c>
      <c r="EO45" s="48">
        <v>-2337</v>
      </c>
      <c r="EP45" s="44">
        <v>-4894</v>
      </c>
      <c r="EQ45" s="206">
        <f t="shared" ref="EQ45" si="1104">IF(AND(EO45&lt;0,EP45&lt;0),((EO45-EP45)/EP45),((EO45-EP45)/ABS(EP45)))</f>
        <v>-0.52247650183898653</v>
      </c>
      <c r="ER45" s="48">
        <v>-5439</v>
      </c>
      <c r="ES45" s="44">
        <v>-3788</v>
      </c>
      <c r="ET45" s="206">
        <f t="shared" ref="ET45" si="1105">IF(AND(ER45&lt;0,ES45&lt;0),((ER45-ES45)/ES45),((ER45-ES45)/ABS(ES45)))</f>
        <v>0.43585005279831046</v>
      </c>
      <c r="EU45" s="48">
        <v>-11592</v>
      </c>
      <c r="EV45" s="44">
        <v>-4988</v>
      </c>
      <c r="EW45" s="206">
        <f t="shared" ref="EW45" si="1106">IF(AND(EU45&lt;0,EV45&lt;0),((EU45-EV45)/EV45),((EU45-EV45)/ABS(EV45)))</f>
        <v>1.3239775461106655</v>
      </c>
      <c r="EX45" s="48">
        <v>-13929</v>
      </c>
      <c r="EY45" s="44">
        <v>-9882</v>
      </c>
      <c r="EZ45" s="206">
        <f t="shared" ref="EZ45" si="1107">IF(AND(EX45&lt;0,EY45&lt;0),((EX45-EY45)/EY45),((EX45-EY45)/ABS(EY45)))</f>
        <v>0.40953248330297509</v>
      </c>
      <c r="FA45" s="48">
        <v>-19368</v>
      </c>
      <c r="FB45" s="44">
        <v>-13670</v>
      </c>
      <c r="FC45" s="206">
        <f t="shared" ref="FC45" si="1108">IF(AND(FA45&lt;0,FB45&lt;0),((FA45-FB45)/FB45),((FA45-FB45)/ABS(FB45)))</f>
        <v>0.41682516459400148</v>
      </c>
      <c r="FD45" s="207"/>
      <c r="FE45" s="48">
        <v>-2346</v>
      </c>
      <c r="FF45" s="44">
        <v>-7072</v>
      </c>
      <c r="FG45" s="206">
        <f t="shared" ref="FG45" si="1109">IF(AND(FE45&lt;0,FF45&lt;0),((FE45-FF45)/FF45),((FE45-FF45)/ABS(FF45)))</f>
        <v>-0.66826923076923073</v>
      </c>
      <c r="FH45" s="48">
        <v>-1849</v>
      </c>
      <c r="FI45" s="44">
        <v>-4520</v>
      </c>
      <c r="FJ45" s="206">
        <f t="shared" ref="FJ45" si="1110">IF(AND(FH45&lt;0,FI45&lt;0),((FH45-FI45)/FI45),((FH45-FI45)/ABS(FI45)))</f>
        <v>-0.59092920353982303</v>
      </c>
      <c r="FK45" s="48">
        <v>-2480</v>
      </c>
      <c r="FL45" s="44">
        <v>-2337</v>
      </c>
      <c r="FM45" s="206">
        <f t="shared" ref="FM45" si="1111">IF(AND(FK45&lt;0,FL45&lt;0),((FK45-FL45)/FL45),((FK45-FL45)/ABS(FL45)))</f>
        <v>6.118955926401369E-2</v>
      </c>
      <c r="FN45" s="48">
        <v>-5668</v>
      </c>
      <c r="FO45" s="44">
        <v>-5439</v>
      </c>
      <c r="FP45" s="206">
        <f t="shared" ref="FP45" si="1112">IF(AND(FN45&lt;0,FO45&lt;0),((FN45-FO45)/FO45),((FN45-FO45)/ABS(FO45)))</f>
        <v>4.2103327817613535E-2</v>
      </c>
      <c r="FQ45" s="48">
        <v>-4195</v>
      </c>
      <c r="FR45" s="44">
        <v>-11592</v>
      </c>
      <c r="FS45" s="206">
        <f t="shared" ref="FS45" si="1113">IF(AND(FQ45&lt;0,FR45&lt;0),((FQ45-FR45)/FR45),((FQ45-FR45)/ABS(FR45)))</f>
        <v>-0.6381124913733609</v>
      </c>
      <c r="FT45" s="48">
        <v>-6675</v>
      </c>
      <c r="FU45" s="44">
        <v>-13929</v>
      </c>
      <c r="FV45" s="206">
        <f t="shared" ref="FV45" si="1114">IF(AND(FT45&lt;0,FU45&lt;0),((FT45-FU45)/FU45),((FT45-FU45)/ABS(FU45)))</f>
        <v>-0.52078397587766534</v>
      </c>
      <c r="FW45" s="48">
        <v>-12343</v>
      </c>
      <c r="FX45" s="44">
        <v>-19368</v>
      </c>
      <c r="FY45" s="206">
        <f t="shared" ref="FY45" si="1115">IF(AND(FW45&lt;0,FX45&lt;0),((FW45-FX45)/FX45),((FW45-FX45)/ABS(FX45)))</f>
        <v>-0.36271168938455184</v>
      </c>
      <c r="GA45" s="48">
        <v>-2572</v>
      </c>
      <c r="GB45" s="44">
        <v>-2346</v>
      </c>
      <c r="GC45" s="206">
        <f t="shared" ref="GC45" si="1116">IF(AND(GA45&lt;0,GB45&lt;0),((GA45-GB45)/GB45),((GA45-GB45)/ABS(GB45)))</f>
        <v>9.6334185848252346E-2</v>
      </c>
      <c r="GD45" s="48">
        <v>-9178</v>
      </c>
      <c r="GE45" s="44">
        <v>-1849</v>
      </c>
      <c r="GF45" s="206">
        <f t="shared" ref="GF45" si="1117">IF(AND(GD45&lt;0,GE45&lt;0),((GD45-GE45)/GE45),((GD45-GE45)/ABS(GE45)))</f>
        <v>3.9637641968631692</v>
      </c>
      <c r="GG45" s="48">
        <v>-15201</v>
      </c>
      <c r="GH45" s="44">
        <v>-2480</v>
      </c>
      <c r="GI45" s="206">
        <f t="shared" ref="GI45" si="1118">IF(AND(GG45&lt;0,GH45&lt;0),((GG45-GH45)/GH45),((GG45-GH45)/ABS(GH45)))</f>
        <v>5.1294354838709681</v>
      </c>
      <c r="GJ45" s="48">
        <v>-20940</v>
      </c>
      <c r="GK45" s="44">
        <v>-5668</v>
      </c>
      <c r="GL45" s="206">
        <f t="shared" ref="GL45" si="1119">IF(AND(GJ45&lt;0,GK45&lt;0),((GJ45-GK45)/GK45),((GJ45-GK45)/ABS(GK45)))</f>
        <v>2.6944248412138321</v>
      </c>
      <c r="GM45" s="48">
        <v>-11750</v>
      </c>
      <c r="GN45" s="44">
        <v>-4195</v>
      </c>
      <c r="GO45" s="206">
        <f t="shared" ref="GO45" si="1120">IF(AND(GM45&lt;0,GN45&lt;0),((GM45-GN45)/GN45),((GM45-GN45)/ABS(GN45)))</f>
        <v>1.8009535160905841</v>
      </c>
      <c r="GP45" s="48">
        <v>-26951</v>
      </c>
      <c r="GQ45" s="44">
        <v>-6675</v>
      </c>
      <c r="GR45" s="206">
        <f t="shared" ref="GR45" si="1121">IF(AND(GP45&lt;0,GQ45&lt;0),((GP45-GQ45)/GQ45),((GP45-GQ45)/ABS(GQ45)))</f>
        <v>3.0376029962546816</v>
      </c>
      <c r="GS45" s="48">
        <v>-47891</v>
      </c>
      <c r="GT45" s="44">
        <v>-12343</v>
      </c>
      <c r="GU45" s="206">
        <f t="shared" ref="GU45" si="1122">IF(AND(GS45&lt;0,GT45&lt;0),((GS45-GT45)/GT45),((GS45-GT45)/ABS(GT45)))</f>
        <v>2.8800129628129305</v>
      </c>
      <c r="GW45" s="48">
        <v>1916</v>
      </c>
      <c r="GX45" s="44">
        <v>-2572</v>
      </c>
      <c r="GY45" s="206">
        <f t="shared" ref="GY45" si="1123">IF(AND(GW45&lt;0,GX45&lt;0),((GW45-GX45)/GX45),((GW45-GX45)/ABS(GX45)))</f>
        <v>1.744945567651633</v>
      </c>
      <c r="GZ45" s="48">
        <v>4137</v>
      </c>
      <c r="HA45" s="44">
        <v>-9178</v>
      </c>
      <c r="HB45" s="206">
        <f t="shared" ref="HB45" si="1124">IF(AND(GZ45&lt;0,HA45&lt;0),((GZ45-HA45)/HA45),((GZ45-HA45)/ABS(HA45)))</f>
        <v>1.4507517977772935</v>
      </c>
      <c r="HC45" s="48">
        <v>-3909</v>
      </c>
      <c r="HD45" s="44">
        <v>-15201</v>
      </c>
      <c r="HE45" s="206">
        <f t="shared" ref="HE45" si="1125">IF(AND(HC45&lt;0,HD45&lt;0),((HC45-HD45)/HD45),((HC45-HD45)/ABS(HD45)))</f>
        <v>-0.74284586540359188</v>
      </c>
      <c r="HF45" s="48">
        <v>-2057</v>
      </c>
      <c r="HG45" s="44">
        <v>-20940</v>
      </c>
      <c r="HH45" s="206">
        <f t="shared" ref="HH45" si="1126">IF(AND(HF45&lt;0,HG45&lt;0),((HF45-HG45)/HG45),((HF45-HG45)/ABS(HG45)))</f>
        <v>-0.90176695319961797</v>
      </c>
      <c r="HI45" s="48">
        <v>6053</v>
      </c>
      <c r="HJ45" s="44">
        <v>-11750</v>
      </c>
      <c r="HK45" s="206">
        <f t="shared" ref="HK45" si="1127">IF(AND(HI45&lt;0,HJ45&lt;0),((HI45-HJ45)/HJ45),((HI45-HJ45)/ABS(HJ45)))</f>
        <v>1.5151489361702128</v>
      </c>
      <c r="HL45" s="48">
        <v>2144</v>
      </c>
      <c r="HM45" s="44">
        <v>-26951</v>
      </c>
      <c r="HN45" s="206">
        <f t="shared" ref="HN45" si="1128">IF(AND(HL45&lt;0,HM45&lt;0),((HL45-HM45)/HM45),((HL45-HM45)/ABS(HM45)))</f>
        <v>1.0795517791547624</v>
      </c>
      <c r="HO45" s="48">
        <v>87</v>
      </c>
      <c r="HP45" s="44">
        <v>-47891</v>
      </c>
      <c r="HQ45" s="206">
        <f t="shared" ref="HQ45" si="1129">IF(AND(HO45&lt;0,HP45&lt;0),((HO45-HP45)/HP45),((HO45-HP45)/ABS(HP45)))</f>
        <v>1.001816625253179</v>
      </c>
      <c r="HS45" s="48">
        <v>189</v>
      </c>
      <c r="HT45" s="44">
        <v>1916</v>
      </c>
      <c r="HU45" s="206">
        <f t="shared" ref="HU45" si="1130">IF(AND(HS45&lt;0,HT45&lt;0),((HS45-HT45)/HT45),((HS45-HT45)/ABS(HT45)))</f>
        <v>-0.90135699373695199</v>
      </c>
      <c r="HV45" s="48">
        <v>-2618</v>
      </c>
      <c r="HW45" s="44">
        <v>4137</v>
      </c>
      <c r="HX45" s="206">
        <f t="shared" ref="HX45" si="1131">IF(AND(HV45&lt;0,HW45&lt;0),((HV45-HW45)/HW45),((HV45-HW45)/ABS(HW45)))</f>
        <v>-1.6328257191201354</v>
      </c>
      <c r="HY45" s="48">
        <v>2429</v>
      </c>
      <c r="HZ45" s="44">
        <v>-15201</v>
      </c>
      <c r="IA45" s="206">
        <f t="shared" ref="IA45" si="1132">IF(AND(HY45&lt;0,HZ45&lt;0),((HY45-HZ45)/HZ45),((HY45-HZ45)/ABS(HZ45)))</f>
        <v>1.1597921189395435</v>
      </c>
      <c r="IB45" s="48">
        <v>-2057</v>
      </c>
      <c r="IC45" s="44">
        <v>-20940</v>
      </c>
      <c r="ID45" s="206">
        <f t="shared" ref="ID45" si="1133">IF(AND(IB45&lt;0,IC45&lt;0),((IB45-IC45)/IC45),((IB45-IC45)/ABS(IC45)))</f>
        <v>-0.90176695319961797</v>
      </c>
      <c r="IE45" s="48">
        <v>-2429</v>
      </c>
      <c r="IF45" s="44">
        <v>6053</v>
      </c>
      <c r="IG45" s="206">
        <f t="shared" ref="IG45" si="1134">IF(AND(IE45&lt;0,IF45&lt;0),((IE45-IF45)/IF45),((IE45-IF45)/ABS(IF45)))</f>
        <v>-1.4012886172146044</v>
      </c>
      <c r="IH45" s="48">
        <v>2144</v>
      </c>
      <c r="II45" s="44">
        <v>-26951</v>
      </c>
      <c r="IJ45" s="206">
        <f t="shared" ref="IJ45" si="1135">IF(AND(IH45&lt;0,II45&lt;0),((IH45-II45)/II45),((IH45-II45)/ABS(II45)))</f>
        <v>1.0795517791547624</v>
      </c>
      <c r="IK45" s="48">
        <v>87</v>
      </c>
      <c r="IL45" s="44">
        <v>-47891</v>
      </c>
      <c r="IM45" s="206">
        <f t="shared" ref="IM45" si="1136">IF(AND(IK45&lt;0,IL45&lt;0),((IK45-IL45)/IL45),((IK45-IL45)/ABS(IL45)))</f>
        <v>1.001816625253179</v>
      </c>
    </row>
    <row r="46" spans="1:247">
      <c r="A46" s="49" t="s">
        <v>157</v>
      </c>
      <c r="B46" s="49" t="s">
        <v>378</v>
      </c>
      <c r="C46" s="339" t="s">
        <v>313</v>
      </c>
      <c r="D46" s="330" t="s">
        <v>34</v>
      </c>
      <c r="E46" s="330" t="s">
        <v>701</v>
      </c>
      <c r="F46" s="361"/>
      <c r="G46" s="337">
        <f>+G40-G37</f>
        <v>63216</v>
      </c>
      <c r="H46" s="337">
        <f>+H40-H37</f>
        <v>47921</v>
      </c>
      <c r="I46" s="338">
        <f t="shared" ref="I46" si="1137">(G46-H46)/ABS(H46)</f>
        <v>0.31917113582771645</v>
      </c>
      <c r="J46" s="337">
        <f>+J40-J37</f>
        <v>41477</v>
      </c>
      <c r="K46" s="337">
        <f>+K40-K37</f>
        <v>34228</v>
      </c>
      <c r="L46" s="338">
        <f t="shared" ref="L46" si="1138">(J46-K46)/ABS(K46)</f>
        <v>0.21178567254879047</v>
      </c>
      <c r="M46" s="337">
        <f>+M40-M37</f>
        <v>31715</v>
      </c>
      <c r="N46" s="337">
        <f>+N40-N37</f>
        <v>34877</v>
      </c>
      <c r="O46" s="338">
        <f t="shared" ref="O46" si="1139">(M46-N46)/ABS(N46)</f>
        <v>-9.0661467442727295E-2</v>
      </c>
      <c r="P46" s="337">
        <f>+P40-P37</f>
        <v>52001</v>
      </c>
      <c r="Q46" s="337">
        <v>52274</v>
      </c>
      <c r="R46" s="338">
        <f t="shared" ref="R46" si="1140">(P46-Q46)/ABS(Q46)</f>
        <v>-5.2224815395799061E-3</v>
      </c>
      <c r="S46" s="337">
        <f>+S40-S37</f>
        <v>104693</v>
      </c>
      <c r="T46" s="337">
        <f>+T40-T37</f>
        <v>82149</v>
      </c>
      <c r="U46" s="338">
        <f t="shared" ref="U46" si="1141">(S46-T46)/ABS(T46)</f>
        <v>0.27442817319748264</v>
      </c>
      <c r="V46" s="337">
        <f>+V40-V37</f>
        <v>136408</v>
      </c>
      <c r="W46" s="337">
        <f>+W40-W37</f>
        <v>117026</v>
      </c>
      <c r="X46" s="338">
        <f t="shared" ref="X46" si="1142">(V46-W46)/ABS(W46)</f>
        <v>0.16562131492147045</v>
      </c>
      <c r="Y46" s="337">
        <f>+Y40-Y37</f>
        <v>188409</v>
      </c>
      <c r="Z46" s="337">
        <v>169301</v>
      </c>
      <c r="AA46" s="338">
        <f t="shared" ref="AA46" si="1143">(Y46-Z46)/ABS(Z46)</f>
        <v>0.11286407050165091</v>
      </c>
      <c r="AB46" s="361"/>
      <c r="AC46" s="337">
        <f>+AC40-AC37</f>
        <v>66903</v>
      </c>
      <c r="AD46" s="337">
        <f t="shared" si="842"/>
        <v>63216</v>
      </c>
      <c r="AE46" s="338">
        <f t="shared" ref="AE46" si="1144">(AC46-AD46)/ABS(AD46)</f>
        <v>5.8323842065299926E-2</v>
      </c>
      <c r="AF46" s="337">
        <f>+AF40-AF37</f>
        <v>39377</v>
      </c>
      <c r="AG46" s="337">
        <f t="shared" si="584"/>
        <v>41477</v>
      </c>
      <c r="AH46" s="338">
        <f t="shared" ref="AH46" si="1145">(AF46-AG46)/ABS(AG46)</f>
        <v>-5.0630469898980159E-2</v>
      </c>
      <c r="AI46" s="337">
        <f>+AI40-AI37</f>
        <v>39553</v>
      </c>
      <c r="AJ46" s="337">
        <f t="shared" si="585"/>
        <v>31715</v>
      </c>
      <c r="AK46" s="338">
        <f t="shared" ref="AK46" si="1146">(AI46-AJ46)/ABS(AJ46)</f>
        <v>0.24713857795995586</v>
      </c>
      <c r="AL46" s="337">
        <f>+AL40-AL37</f>
        <v>59071</v>
      </c>
      <c r="AM46" s="337">
        <f t="shared" si="586"/>
        <v>52001</v>
      </c>
      <c r="AN46" s="338">
        <f t="shared" ref="AN46" si="1147">(AL46-AM46)/ABS(AM46)</f>
        <v>0.13595892386684871</v>
      </c>
      <c r="AO46" s="337">
        <f>+AO40-AO37</f>
        <v>106280</v>
      </c>
      <c r="AP46" s="337">
        <f t="shared" si="587"/>
        <v>104693</v>
      </c>
      <c r="AQ46" s="338">
        <f t="shared" ref="AQ46" si="1148">(AO46-AP46)/ABS(AP46)</f>
        <v>1.5158606592608866E-2</v>
      </c>
      <c r="AR46" s="337">
        <f>+AR40-AR37</f>
        <v>145833</v>
      </c>
      <c r="AS46" s="337">
        <f t="shared" si="588"/>
        <v>136408</v>
      </c>
      <c r="AT46" s="338">
        <f t="shared" ref="AT46" si="1149">(AR46-AS46)/ABS(AS46)</f>
        <v>6.9094188024162811E-2</v>
      </c>
      <c r="AU46" s="337">
        <f>+AU40-AU37</f>
        <v>204904</v>
      </c>
      <c r="AV46" s="337">
        <f t="shared" si="589"/>
        <v>188409</v>
      </c>
      <c r="AW46" s="338">
        <f t="shared" ref="AW46" si="1150">(AU46-AV46)/ABS(AV46)</f>
        <v>8.754889628414779E-2</v>
      </c>
      <c r="AX46" s="361"/>
      <c r="AY46" s="337">
        <f t="shared" si="597"/>
        <v>85070</v>
      </c>
      <c r="AZ46" s="337">
        <f t="shared" si="590"/>
        <v>66903</v>
      </c>
      <c r="BA46" s="338">
        <f t="shared" ref="BA46" si="1151">(AY46-AZ46)/ABS(AZ46)</f>
        <v>0.27154238225490634</v>
      </c>
      <c r="BB46" s="337">
        <f t="shared" si="598"/>
        <v>49099</v>
      </c>
      <c r="BC46" s="337">
        <f t="shared" si="591"/>
        <v>39377</v>
      </c>
      <c r="BD46" s="338">
        <f t="shared" ref="BD46" si="1152">(BB46-BC46)/ABS(BC46)</f>
        <v>0.24689539578942021</v>
      </c>
      <c r="BE46" s="337">
        <f t="shared" si="599"/>
        <v>43267</v>
      </c>
      <c r="BF46" s="337">
        <f t="shared" si="592"/>
        <v>39553</v>
      </c>
      <c r="BG46" s="338">
        <f t="shared" ref="BG46" si="1153">(BE46-BF46)/ABS(BF46)</f>
        <v>9.3899324956387628E-2</v>
      </c>
      <c r="BH46" s="337">
        <f t="shared" si="600"/>
        <v>58053</v>
      </c>
      <c r="BI46" s="337">
        <f t="shared" si="593"/>
        <v>59071</v>
      </c>
      <c r="BJ46" s="338">
        <f t="shared" ref="BJ46" si="1154">(BH46-BI46)/ABS(BI46)</f>
        <v>-1.7233498671090721E-2</v>
      </c>
      <c r="BK46" s="337">
        <f t="shared" si="601"/>
        <v>134169</v>
      </c>
      <c r="BL46" s="337">
        <f t="shared" si="594"/>
        <v>106280</v>
      </c>
      <c r="BM46" s="338">
        <f t="shared" ref="BM46" si="1155">(BK46-BL46)/ABS(BL46)</f>
        <v>0.2624106134738427</v>
      </c>
      <c r="BN46" s="337">
        <f t="shared" si="602"/>
        <v>177436</v>
      </c>
      <c r="BO46" s="337">
        <f t="shared" si="595"/>
        <v>145833</v>
      </c>
      <c r="BP46" s="338">
        <f t="shared" ref="BP46" si="1156">(BN46-BO46)/ABS(BO46)</f>
        <v>0.21670678104407096</v>
      </c>
      <c r="BQ46" s="337">
        <f t="shared" si="603"/>
        <v>235489</v>
      </c>
      <c r="BR46" s="337">
        <f t="shared" si="596"/>
        <v>204904</v>
      </c>
      <c r="BS46" s="338">
        <f t="shared" ref="BS46" si="1157">(BQ46-BR46)/ABS(BR46)</f>
        <v>0.14926502166868388</v>
      </c>
      <c r="BT46" s="361"/>
      <c r="BU46" s="336">
        <f t="shared" si="604"/>
        <v>72773</v>
      </c>
      <c r="BV46" s="337">
        <v>85070</v>
      </c>
      <c r="BW46" s="338">
        <f t="shared" ref="BW46" si="1158">(BU46-BV46)/ABS(BV46)</f>
        <v>-0.14455154578582344</v>
      </c>
      <c r="BX46" s="336">
        <f t="shared" si="605"/>
        <v>52965</v>
      </c>
      <c r="BY46" s="337">
        <v>49099</v>
      </c>
      <c r="BZ46" s="338">
        <f t="shared" ref="BZ46" si="1159">(BX46-BY46)/ABS(BY46)</f>
        <v>7.8738874518829299E-2</v>
      </c>
      <c r="CA46" s="336">
        <f t="shared" si="606"/>
        <v>50621</v>
      </c>
      <c r="CB46" s="337">
        <v>43267</v>
      </c>
      <c r="CC46" s="338">
        <f t="shared" ref="CC46" si="1160">(CA46-CB46)/ABS(CB46)</f>
        <v>0.16996787389927659</v>
      </c>
      <c r="CD46" s="336">
        <f t="shared" si="607"/>
        <v>61705</v>
      </c>
      <c r="CE46" s="337">
        <v>58053</v>
      </c>
      <c r="CF46" s="338">
        <f t="shared" ref="CF46" si="1161">(CD46-CE46)/ABS(CE46)</f>
        <v>6.2908032315298096E-2</v>
      </c>
      <c r="CG46" s="336">
        <f t="shared" si="608"/>
        <v>125738</v>
      </c>
      <c r="CH46" s="337">
        <v>134169</v>
      </c>
      <c r="CI46" s="338">
        <f t="shared" ref="CI46" si="1162">(CG46-CH46)/ABS(CH46)</f>
        <v>-6.2838658706556652E-2</v>
      </c>
      <c r="CJ46" s="336">
        <f t="shared" si="609"/>
        <v>176359</v>
      </c>
      <c r="CK46" s="337">
        <v>177436</v>
      </c>
      <c r="CL46" s="338">
        <f t="shared" ref="CL46" si="1163">(CJ46-CK46)/ABS(CK46)</f>
        <v>-6.0697941793097232E-3</v>
      </c>
      <c r="CM46" s="336">
        <f t="shared" si="610"/>
        <v>238064</v>
      </c>
      <c r="CN46" s="337">
        <v>235489</v>
      </c>
      <c r="CO46" s="338">
        <f t="shared" ref="CO46" si="1164">(CM46-CN46)/ABS(CN46)</f>
        <v>1.0934693340240945E-2</v>
      </c>
      <c r="CP46" s="361"/>
      <c r="CQ46" s="336">
        <v>80146</v>
      </c>
      <c r="CR46" s="337">
        <v>72773</v>
      </c>
      <c r="CS46" s="338">
        <f t="shared" ref="CS46" si="1165">(CQ46-CR46)/ABS(CR46)</f>
        <v>0.10131504816346722</v>
      </c>
      <c r="CT46" s="336">
        <v>66397</v>
      </c>
      <c r="CU46" s="337">
        <v>52965</v>
      </c>
      <c r="CV46" s="338">
        <f t="shared" ref="CV46" si="1166">(CT46-CU46)/ABS(CU46)</f>
        <v>0.2536014349098461</v>
      </c>
      <c r="CW46" s="336">
        <v>58131</v>
      </c>
      <c r="CX46" s="337">
        <v>50621</v>
      </c>
      <c r="CY46" s="338">
        <f t="shared" ref="CY46" si="1167">(CW46-CX46)/ABS(CX46)</f>
        <v>0.14835740107860373</v>
      </c>
      <c r="CZ46" s="336">
        <v>72944</v>
      </c>
      <c r="DA46" s="337">
        <v>61705</v>
      </c>
      <c r="DB46" s="338">
        <f t="shared" ref="DB46" si="1168">(CZ46-DA46)/ABS(DA46)</f>
        <v>0.18214083137509116</v>
      </c>
      <c r="DC46" s="336">
        <v>146543</v>
      </c>
      <c r="DD46" s="337">
        <v>125738</v>
      </c>
      <c r="DE46" s="338">
        <f t="shared" ref="DE46" si="1169">(DC46-DD46)/ABS(DD46)</f>
        <v>0.16546310582321971</v>
      </c>
      <c r="DF46" s="336">
        <v>204674</v>
      </c>
      <c r="DG46" s="337">
        <v>176359</v>
      </c>
      <c r="DH46" s="338">
        <f t="shared" ref="DH46" si="1170">(DF46-DG46)/ABS(DG46)</f>
        <v>0.16055318980035041</v>
      </c>
      <c r="DI46" s="336">
        <v>277618</v>
      </c>
      <c r="DJ46" s="337">
        <v>238064</v>
      </c>
      <c r="DK46" s="338">
        <f t="shared" ref="DK46" si="1171">(DI46-DJ46)/ABS(DJ46)</f>
        <v>0.16614859869614892</v>
      </c>
      <c r="DL46" s="361"/>
      <c r="DM46" s="336">
        <v>65242</v>
      </c>
      <c r="DN46" s="337">
        <v>80146</v>
      </c>
      <c r="DO46" s="338">
        <f t="shared" si="723"/>
        <v>-0.18596062186509621</v>
      </c>
      <c r="DP46" s="336">
        <v>60210</v>
      </c>
      <c r="DQ46" s="337">
        <v>66397</v>
      </c>
      <c r="DR46" s="338">
        <f t="shared" si="724"/>
        <v>-9.3181920869918819E-2</v>
      </c>
      <c r="DS46" s="336">
        <v>66378</v>
      </c>
      <c r="DT46" s="337">
        <v>58131</v>
      </c>
      <c r="DU46" s="338">
        <f t="shared" si="725"/>
        <v>0.14186922640243588</v>
      </c>
      <c r="DV46" s="336">
        <v>80227</v>
      </c>
      <c r="DW46" s="337">
        <v>72944</v>
      </c>
      <c r="DX46" s="338">
        <f t="shared" si="726"/>
        <v>9.9843715727133145E-2</v>
      </c>
      <c r="DY46" s="336">
        <v>125452</v>
      </c>
      <c r="DZ46" s="337">
        <v>146543</v>
      </c>
      <c r="EA46" s="338">
        <f t="shared" si="727"/>
        <v>-0.14392362651235474</v>
      </c>
      <c r="EB46" s="336">
        <v>191830</v>
      </c>
      <c r="EC46" s="337">
        <v>204674</v>
      </c>
      <c r="ED46" s="338">
        <f t="shared" si="728"/>
        <v>-6.2753451830716164E-2</v>
      </c>
      <c r="EE46" s="336">
        <v>272057</v>
      </c>
      <c r="EF46" s="337">
        <v>277618</v>
      </c>
      <c r="EG46" s="338">
        <f t="shared" si="729"/>
        <v>-2.0031121901317638E-2</v>
      </c>
      <c r="EH46" s="361"/>
      <c r="EI46" s="336">
        <v>85887</v>
      </c>
      <c r="EJ46" s="337">
        <v>65242</v>
      </c>
      <c r="EK46" s="338">
        <f t="shared" ref="EK46" si="1172">(EI46-EJ46)/ABS(EJ46)</f>
        <v>0.31643726433892277</v>
      </c>
      <c r="EL46" s="336">
        <v>74300</v>
      </c>
      <c r="EM46" s="337">
        <v>60210</v>
      </c>
      <c r="EN46" s="338">
        <f t="shared" ref="EN46" si="1173">(EL46-EM46)/ABS(EM46)</f>
        <v>0.2340142833416376</v>
      </c>
      <c r="EO46" s="336">
        <v>87800</v>
      </c>
      <c r="EP46" s="337">
        <v>66378</v>
      </c>
      <c r="EQ46" s="338">
        <f t="shared" ref="EQ46" si="1174">(EO46-EP46)/ABS(EP46)</f>
        <v>0.32272740968393143</v>
      </c>
      <c r="ER46" s="336">
        <v>107544</v>
      </c>
      <c r="ES46" s="337">
        <v>80227</v>
      </c>
      <c r="ET46" s="338">
        <f t="shared" ref="ET46" si="1175">(ER46-ES46)/ABS(ES46)</f>
        <v>0.34049634163062309</v>
      </c>
      <c r="EU46" s="336">
        <v>160187</v>
      </c>
      <c r="EV46" s="337">
        <v>125452</v>
      </c>
      <c r="EW46" s="338">
        <f t="shared" ref="EW46" si="1176">(EU46-EV46)/ABS(EV46)</f>
        <v>0.27687880623664829</v>
      </c>
      <c r="EX46" s="336">
        <v>247987</v>
      </c>
      <c r="EY46" s="337">
        <v>191830</v>
      </c>
      <c r="EZ46" s="338">
        <f t="shared" ref="EZ46" si="1177">(EX46-EY46)/ABS(EY46)</f>
        <v>0.29274357504040033</v>
      </c>
      <c r="FA46" s="336">
        <v>355531</v>
      </c>
      <c r="FB46" s="337">
        <v>272057</v>
      </c>
      <c r="FC46" s="338">
        <f t="shared" ref="FC46" si="1178">(FA46-FB46)/ABS(FB46)</f>
        <v>0.30682540791084223</v>
      </c>
      <c r="FD46" s="361"/>
      <c r="FE46" s="336">
        <v>139583</v>
      </c>
      <c r="FF46" s="337">
        <v>85887</v>
      </c>
      <c r="FG46" s="338">
        <f t="shared" ref="FG46" si="1179">(FE46-FF46)/ABS(FF46)</f>
        <v>0.62519356829322248</v>
      </c>
      <c r="FH46" s="336">
        <v>118553</v>
      </c>
      <c r="FI46" s="337">
        <v>74300</v>
      </c>
      <c r="FJ46" s="338">
        <f t="shared" ref="FJ46" si="1180">(FH46-FI46)/ABS(FI46)</f>
        <v>0.59559892328398389</v>
      </c>
      <c r="FK46" s="336">
        <v>80267</v>
      </c>
      <c r="FL46" s="337">
        <v>87800</v>
      </c>
      <c r="FM46" s="338">
        <f t="shared" ref="FM46" si="1181">(FK46-FL46)/ABS(FL46)</f>
        <v>-8.5797266514806375E-2</v>
      </c>
      <c r="FN46" s="336">
        <v>112986</v>
      </c>
      <c r="FO46" s="337">
        <v>107544</v>
      </c>
      <c r="FP46" s="338">
        <f t="shared" ref="FP46" si="1182">(FN46-FO46)/ABS(FO46)</f>
        <v>5.0602544074983262E-2</v>
      </c>
      <c r="FQ46" s="336">
        <v>258136</v>
      </c>
      <c r="FR46" s="337">
        <v>160187</v>
      </c>
      <c r="FS46" s="338">
        <f t="shared" ref="FS46" si="1183">(FQ46-FR46)/ABS(FR46)</f>
        <v>0.61146659841310469</v>
      </c>
      <c r="FT46" s="336">
        <v>338403</v>
      </c>
      <c r="FU46" s="337">
        <v>247987</v>
      </c>
      <c r="FV46" s="338">
        <f t="shared" ref="FV46" si="1184">(FT46-FU46)/ABS(FU46)</f>
        <v>0.3645997572453395</v>
      </c>
      <c r="FW46" s="336">
        <v>451389</v>
      </c>
      <c r="FX46" s="337">
        <v>355531</v>
      </c>
      <c r="FY46" s="338">
        <f t="shared" ref="FY46" si="1185">(FW46-FX46)/ABS(FX46)</f>
        <v>0.26961924557914779</v>
      </c>
      <c r="GA46" s="336">
        <v>122404</v>
      </c>
      <c r="GB46" s="337">
        <v>139583</v>
      </c>
      <c r="GC46" s="338">
        <f t="shared" ref="GC46" si="1186">(GA46-GB46)/ABS(GB46)</f>
        <v>-0.12307372674322804</v>
      </c>
      <c r="GD46" s="336">
        <v>108821</v>
      </c>
      <c r="GE46" s="337">
        <v>118553</v>
      </c>
      <c r="GF46" s="338">
        <f t="shared" ref="GF46" si="1187">(GD46-GE46)/ABS(GE46)</f>
        <v>-8.2089866979325701E-2</v>
      </c>
      <c r="GG46" s="336">
        <v>98161</v>
      </c>
      <c r="GH46" s="337">
        <v>80267</v>
      </c>
      <c r="GI46" s="338">
        <f t="shared" ref="GI46" si="1188">(GG46-GH46)/ABS(GH46)</f>
        <v>0.22293096789465161</v>
      </c>
      <c r="GJ46" s="336">
        <v>136326</v>
      </c>
      <c r="GK46" s="337">
        <v>112986</v>
      </c>
      <c r="GL46" s="338">
        <f t="shared" ref="GL46" si="1189">(GJ46-GK46)/ABS(GK46)</f>
        <v>0.20657426583824545</v>
      </c>
      <c r="GM46" s="336">
        <v>231225</v>
      </c>
      <c r="GN46" s="337">
        <v>258136</v>
      </c>
      <c r="GO46" s="338">
        <f t="shared" ref="GO46" si="1190">(GM46-GN46)/ABS(GN46)</f>
        <v>-0.10425124740446896</v>
      </c>
      <c r="GP46" s="336">
        <v>329386</v>
      </c>
      <c r="GQ46" s="337">
        <v>338403</v>
      </c>
      <c r="GR46" s="338">
        <f t="shared" ref="GR46" si="1191">(GP46-GQ46)/ABS(GQ46)</f>
        <v>-2.6645744866328019E-2</v>
      </c>
      <c r="GS46" s="336">
        <v>465712</v>
      </c>
      <c r="GT46" s="337">
        <v>451389</v>
      </c>
      <c r="GU46" s="338">
        <f t="shared" ref="GU46" si="1192">(GS46-GT46)/ABS(GT46)</f>
        <v>3.1730946035459437E-2</v>
      </c>
      <c r="GW46" s="336">
        <v>152194</v>
      </c>
      <c r="GX46" s="337">
        <v>122404</v>
      </c>
      <c r="GY46" s="338">
        <f t="shared" ref="GY46" si="1193">(GW46-GX46)/ABS(GX46)</f>
        <v>0.24337439952942713</v>
      </c>
      <c r="GZ46" s="336">
        <v>119573</v>
      </c>
      <c r="HA46" s="337">
        <v>108821</v>
      </c>
      <c r="HB46" s="338">
        <f t="shared" ref="HB46" si="1194">(GZ46-HA46)/ABS(HA46)</f>
        <v>9.8804458698229208E-2</v>
      </c>
      <c r="HC46" s="336">
        <v>111555</v>
      </c>
      <c r="HD46" s="337">
        <v>98161</v>
      </c>
      <c r="HE46" s="338">
        <f t="shared" ref="HE46" si="1195">(HC46-HD46)/ABS(HD46)</f>
        <v>0.13644930267621561</v>
      </c>
      <c r="HF46" s="336">
        <v>137429</v>
      </c>
      <c r="HG46" s="337">
        <v>136326</v>
      </c>
      <c r="HH46" s="338">
        <f t="shared" ref="HH46" si="1196">(HF46-HG46)/ABS(HG46)</f>
        <v>8.0908997549990463E-3</v>
      </c>
      <c r="HI46" s="336">
        <v>271767</v>
      </c>
      <c r="HJ46" s="337">
        <v>231225</v>
      </c>
      <c r="HK46" s="338">
        <f t="shared" ref="HK46" si="1197">(HI46-HJ46)/ABS(HJ46)</f>
        <v>0.1753357119688615</v>
      </c>
      <c r="HL46" s="336">
        <v>383322</v>
      </c>
      <c r="HM46" s="337">
        <v>329386</v>
      </c>
      <c r="HN46" s="338">
        <f t="shared" ref="HN46" si="1198">(HL46-HM46)/ABS(HM46)</f>
        <v>0.16374709307620847</v>
      </c>
      <c r="HO46" s="336">
        <v>520751</v>
      </c>
      <c r="HP46" s="337">
        <v>465712</v>
      </c>
      <c r="HQ46" s="338">
        <f t="shared" ref="HQ46" si="1199">(HO46-HP46)/ABS(HP46)</f>
        <v>0.11818248187721167</v>
      </c>
      <c r="HS46" s="336">
        <v>179363</v>
      </c>
      <c r="HT46" s="337">
        <v>152194</v>
      </c>
      <c r="HU46" s="338">
        <f t="shared" ref="HU46" si="1200">(HS46-HT46)/ABS(HT46)</f>
        <v>0.17851557880074115</v>
      </c>
      <c r="HV46" s="336">
        <v>121939</v>
      </c>
      <c r="HW46" s="337">
        <v>119573</v>
      </c>
      <c r="HX46" s="338">
        <f t="shared" ref="HX46" si="1201">(HV46-HW46)/ABS(HW46)</f>
        <v>1.9787075677619531E-2</v>
      </c>
      <c r="HY46" s="336">
        <v>-301302</v>
      </c>
      <c r="HZ46" s="337">
        <v>98161</v>
      </c>
      <c r="IA46" s="338">
        <f t="shared" ref="IA46" si="1202">(HY46-HZ46)/ABS(HZ46)</f>
        <v>-4.0694675074622308</v>
      </c>
      <c r="IB46" s="336">
        <v>137429</v>
      </c>
      <c r="IC46" s="337">
        <v>136326</v>
      </c>
      <c r="ID46" s="338">
        <f t="shared" ref="ID46" si="1203">(IB46-IC46)/ABS(IC46)</f>
        <v>8.0908997549990463E-3</v>
      </c>
      <c r="IE46" s="336">
        <v>301302</v>
      </c>
      <c r="IF46" s="337">
        <v>271767</v>
      </c>
      <c r="IG46" s="338">
        <f t="shared" ref="IG46" si="1204">(IE46-IF46)/ABS(IF46)</f>
        <v>0.10867765401980373</v>
      </c>
      <c r="IH46" s="336">
        <v>383322</v>
      </c>
      <c r="II46" s="337">
        <v>329386</v>
      </c>
      <c r="IJ46" s="338">
        <f t="shared" ref="IJ46" si="1205">(IH46-II46)/ABS(II46)</f>
        <v>0.16374709307620847</v>
      </c>
      <c r="IK46" s="336">
        <v>520751</v>
      </c>
      <c r="IL46" s="337">
        <v>465712</v>
      </c>
      <c r="IM46" s="338">
        <f t="shared" ref="IM46" si="1206">(IK46-IL46)/ABS(IL46)</f>
        <v>0.11818248187721167</v>
      </c>
    </row>
    <row r="47" spans="1:247" s="64" customFormat="1" ht="11.25">
      <c r="A47" s="57" t="s">
        <v>35</v>
      </c>
      <c r="B47" s="57"/>
      <c r="C47" s="211" t="s">
        <v>35</v>
      </c>
      <c r="D47" s="212" t="s">
        <v>251</v>
      </c>
      <c r="E47" s="212" t="s">
        <v>702</v>
      </c>
      <c r="F47" s="216"/>
      <c r="G47" s="213">
        <f>IFERROR(G46/G$31,"")</f>
        <v>9.9120217131227359E-2</v>
      </c>
      <c r="H47" s="213">
        <f>IFERROR(H46/H$31,"")</f>
        <v>8.9870804038100521E-2</v>
      </c>
      <c r="I47" s="214">
        <f>(G47-H47)*10000</f>
        <v>92.494130931268373</v>
      </c>
      <c r="J47" s="213">
        <f>IFERROR(J46/J$31,"")</f>
        <v>7.7879087164042349E-2</v>
      </c>
      <c r="K47" s="213">
        <f>IFERROR(K46/K$31,"")</f>
        <v>7.6659141403282449E-2</v>
      </c>
      <c r="L47" s="214">
        <f>(J47-K47)*10000</f>
        <v>12.199457607598996</v>
      </c>
      <c r="M47" s="213">
        <f>IFERROR(M46/M$31,"")</f>
        <v>5.5669748411003001E-2</v>
      </c>
      <c r="N47" s="213">
        <f>IFERROR(N46/N$31,"")</f>
        <v>6.1596416927755741E-2</v>
      </c>
      <c r="O47" s="214">
        <f>(M47-N47)*10000</f>
        <v>-59.266685167527406</v>
      </c>
      <c r="P47" s="213">
        <f>IFERROR(P46/P$31,"")</f>
        <v>7.8506888092092844E-2</v>
      </c>
      <c r="Q47" s="213">
        <f>IFERROR(Q46/Q$31,"")</f>
        <v>8.4742630370783459E-2</v>
      </c>
      <c r="R47" s="214">
        <f>(P47-Q47)*10000</f>
        <v>-62.357422786906149</v>
      </c>
      <c r="S47" s="213">
        <f>IFERROR(S46/S$31,"")</f>
        <v>8.945420740579979E-2</v>
      </c>
      <c r="T47" s="213">
        <f>IFERROR(T46/T$31,"")</f>
        <v>8.3850066294925141E-2</v>
      </c>
      <c r="U47" s="214">
        <f>(S47-T47)*10000</f>
        <v>56.041411108746495</v>
      </c>
      <c r="V47" s="213">
        <f>IFERROR(V46/V$31,"")</f>
        <v>7.8393059517761543E-2</v>
      </c>
      <c r="W47" s="213">
        <f>IFERROR(W46/W$31,"")</f>
        <v>7.5699319245607175E-2</v>
      </c>
      <c r="X47" s="214">
        <f>(V47-W47)*10000</f>
        <v>26.937402721543684</v>
      </c>
      <c r="Y47" s="213">
        <f>IFERROR(Y46/Y$31,"")</f>
        <v>7.8424443281731343E-2</v>
      </c>
      <c r="Z47" s="213">
        <f>IFERROR(Z46/Z$31,"")</f>
        <v>7.8271020476095812E-2</v>
      </c>
      <c r="AA47" s="214">
        <f>(Y47-Z47)*10000</f>
        <v>1.5342280563553079</v>
      </c>
      <c r="AB47" s="216"/>
      <c r="AC47" s="213">
        <f>IFERROR(AC46/AC$31,"")</f>
        <v>9.9336155402887302E-2</v>
      </c>
      <c r="AD47" s="213">
        <f t="shared" si="842"/>
        <v>9.9120217131227359E-2</v>
      </c>
      <c r="AE47" s="214">
        <f>(AC47-AD47)*10000</f>
        <v>2.1593827165994339</v>
      </c>
      <c r="AF47" s="213">
        <f>IFERROR(AF46/AF$31,"")</f>
        <v>6.4541772591751201E-2</v>
      </c>
      <c r="AG47" s="213">
        <f t="shared" si="584"/>
        <v>7.7879087164042349E-2</v>
      </c>
      <c r="AH47" s="214">
        <f>(AF47-AG47)*10000</f>
        <v>-133.37314572291149</v>
      </c>
      <c r="AI47" s="213">
        <f>IFERROR(AI46/AI$31,"")</f>
        <v>6.4220049423768216E-2</v>
      </c>
      <c r="AJ47" s="213">
        <f t="shared" si="585"/>
        <v>5.5669748411003001E-2</v>
      </c>
      <c r="AK47" s="214">
        <f>(AI47-AJ47)*10000</f>
        <v>85.503010127652161</v>
      </c>
      <c r="AL47" s="213">
        <f>IFERROR(AL46/AL$31,"")</f>
        <v>8.2792906308384692E-2</v>
      </c>
      <c r="AM47" s="213">
        <f t="shared" si="586"/>
        <v>7.8506888092092844E-2</v>
      </c>
      <c r="AN47" s="214">
        <f>(AL47-AM47)*10000</f>
        <v>42.860182162918484</v>
      </c>
      <c r="AO47" s="213">
        <f>IFERROR(AO46/AO$31,"")</f>
        <v>8.2798250548067082E-2</v>
      </c>
      <c r="AP47" s="213">
        <f t="shared" si="587"/>
        <v>8.945420740579979E-2</v>
      </c>
      <c r="AQ47" s="214">
        <f>(AO47-AP47)*10000</f>
        <v>-66.559568577327084</v>
      </c>
      <c r="AR47" s="213">
        <f>IFERROR(AR46/AR$31,"")</f>
        <v>7.6774414319557782E-2</v>
      </c>
      <c r="AS47" s="213">
        <f t="shared" si="588"/>
        <v>7.8393059517761543E-2</v>
      </c>
      <c r="AT47" s="214">
        <f>(AR47-AS47)*10000</f>
        <v>-16.18645198203761</v>
      </c>
      <c r="AU47" s="213">
        <f>IFERROR(AU46/AU$31,"")</f>
        <v>7.84177752672333E-2</v>
      </c>
      <c r="AV47" s="213">
        <f t="shared" si="589"/>
        <v>7.8424443281731343E-2</v>
      </c>
      <c r="AW47" s="214">
        <f>(AU47-AV47)*10000</f>
        <v>-6.6680144980429956E-2</v>
      </c>
      <c r="AX47" s="216"/>
      <c r="AY47" s="213">
        <f t="shared" si="597"/>
        <v>0.11897036858857818</v>
      </c>
      <c r="AZ47" s="213">
        <f t="shared" si="590"/>
        <v>9.9336155402887302E-2</v>
      </c>
      <c r="BA47" s="214">
        <f>(AY47-AZ47)*10000</f>
        <v>196.34213185690876</v>
      </c>
      <c r="BB47" s="213">
        <f t="shared" si="598"/>
        <v>8.3604215372931778E-2</v>
      </c>
      <c r="BC47" s="213">
        <f t="shared" si="591"/>
        <v>6.4541772591751201E-2</v>
      </c>
      <c r="BD47" s="214">
        <f>(BB47-BC47)*10000</f>
        <v>190.62442781180579</v>
      </c>
      <c r="BE47" s="213">
        <f t="shared" si="599"/>
        <v>7.4763658230188504E-2</v>
      </c>
      <c r="BF47" s="213">
        <f t="shared" si="592"/>
        <v>6.4220049423768216E-2</v>
      </c>
      <c r="BG47" s="214">
        <f>(BE47-BF47)*10000</f>
        <v>105.43608806420288</v>
      </c>
      <c r="BH47" s="213">
        <f t="shared" si="600"/>
        <v>8.4103091588676737E-2</v>
      </c>
      <c r="BI47" s="213">
        <f t="shared" si="593"/>
        <v>8.2792906308384692E-2</v>
      </c>
      <c r="BJ47" s="214">
        <f>(BH47-BI47)*10000</f>
        <v>13.101852802920449</v>
      </c>
      <c r="BK47" s="213">
        <f t="shared" si="601"/>
        <v>0.10302219635407589</v>
      </c>
      <c r="BL47" s="213">
        <f t="shared" si="594"/>
        <v>8.2798250548067082E-2</v>
      </c>
      <c r="BM47" s="214">
        <f>(BK47-BL47)*10000</f>
        <v>202.23945806008808</v>
      </c>
      <c r="BN47" s="213">
        <f t="shared" si="602"/>
        <v>9.4328268071840804E-2</v>
      </c>
      <c r="BO47" s="213">
        <f t="shared" si="595"/>
        <v>7.6774414319557782E-2</v>
      </c>
      <c r="BP47" s="214">
        <f>(BN47-BO47)*10000</f>
        <v>175.53853752283021</v>
      </c>
      <c r="BQ47" s="213">
        <f t="shared" si="603"/>
        <v>9.1583349797068267E-2</v>
      </c>
      <c r="BR47" s="213">
        <f t="shared" si="596"/>
        <v>7.84177752672333E-2</v>
      </c>
      <c r="BS47" s="214">
        <f>(BQ47-BR47)*10000</f>
        <v>131.65574529834967</v>
      </c>
      <c r="BT47" s="216"/>
      <c r="BU47" s="215">
        <f t="shared" si="604"/>
        <v>0.10801091196219403</v>
      </c>
      <c r="BV47" s="213">
        <f>IFERROR(BV46/BV$31,"")</f>
        <v>0.11897036858857818</v>
      </c>
      <c r="BW47" s="214">
        <f>(BU47-BV47)*10000</f>
        <v>-109.59456626384146</v>
      </c>
      <c r="BX47" s="215">
        <f t="shared" si="605"/>
        <v>8.9069499939459978E-2</v>
      </c>
      <c r="BY47" s="213">
        <f>IFERROR(BY46/BY$31,"")</f>
        <v>8.3604215372931778E-2</v>
      </c>
      <c r="BZ47" s="214">
        <f>(BX47-BY47)*10000</f>
        <v>54.652845665282001</v>
      </c>
      <c r="CA47" s="215">
        <f t="shared" si="606"/>
        <v>8.3688780436191462E-2</v>
      </c>
      <c r="CB47" s="213">
        <f>IFERROR(CB46/CB$31,"")</f>
        <v>7.4763658230188504E-2</v>
      </c>
      <c r="CC47" s="214">
        <f>(CA47-CB47)*10000</f>
        <v>89.25122206002959</v>
      </c>
      <c r="CD47" s="215">
        <f t="shared" si="607"/>
        <v>8.7289697679583653E-2</v>
      </c>
      <c r="CE47" s="213">
        <f>IFERROR(CE46/CE$31,"")</f>
        <v>8.4103091588676737E-2</v>
      </c>
      <c r="CF47" s="214">
        <f>(CD47-CE47)*10000</f>
        <v>31.866060909069155</v>
      </c>
      <c r="CG47" s="215">
        <f t="shared" si="608"/>
        <v>9.9130876282320146E-2</v>
      </c>
      <c r="CH47" s="213">
        <f>IFERROR(CH46/CH$31,"")</f>
        <v>0.10302219635407589</v>
      </c>
      <c r="CI47" s="214">
        <f>(CG47-CH47)*10000</f>
        <v>-38.913200717557437</v>
      </c>
      <c r="CJ47" s="215">
        <f t="shared" si="609"/>
        <v>9.4144696243372572E-2</v>
      </c>
      <c r="CK47" s="213">
        <f>IFERROR(CK46/CK$31,"")</f>
        <v>9.4328268071840804E-2</v>
      </c>
      <c r="CL47" s="214">
        <f>(CJ47-CK47)*10000</f>
        <v>-1.8357182846823195</v>
      </c>
      <c r="CM47" s="215">
        <f t="shared" si="610"/>
        <v>9.226660982297713E-2</v>
      </c>
      <c r="CN47" s="213">
        <f>IFERROR(CN46/CN$31,"")</f>
        <v>9.1583349797068267E-2</v>
      </c>
      <c r="CO47" s="214">
        <f>(CM47-CN47)*10000</f>
        <v>6.8326002590886334</v>
      </c>
      <c r="CP47" s="216"/>
      <c r="CQ47" s="215">
        <f>IFERROR(CQ46/CQ$31,"")</f>
        <v>0.11283639665767967</v>
      </c>
      <c r="CR47" s="213">
        <f>IFERROR(CR46/CR$31,"")</f>
        <v>0.10801091196219403</v>
      </c>
      <c r="CS47" s="214">
        <f>(CQ47-CR47)*10000</f>
        <v>48.254846954856326</v>
      </c>
      <c r="CT47" s="215">
        <f>IFERROR(CT46/CT$31,"")</f>
        <v>0.10250785054174141</v>
      </c>
      <c r="CU47" s="213">
        <f>IFERROR(CU46/CU$31,"")</f>
        <v>8.9069499939459978E-2</v>
      </c>
      <c r="CV47" s="214">
        <f>(CT47-CU47)*10000</f>
        <v>134.38350602281434</v>
      </c>
      <c r="CW47" s="215">
        <f>IFERROR(CW46/CW$31,"")</f>
        <v>9.2494737294324864E-2</v>
      </c>
      <c r="CX47" s="213">
        <f>IFERROR(CX46/CX$31,"")</f>
        <v>8.3688780436191462E-2</v>
      </c>
      <c r="CY47" s="214">
        <f>(CW47-CX47)*10000</f>
        <v>88.05956858133402</v>
      </c>
      <c r="CZ47" s="215">
        <f>IFERROR(CZ46/CZ$31,"")</f>
        <v>0.10477885462048836</v>
      </c>
      <c r="DA47" s="213">
        <f>IFERROR(DA46/DA$31,"")</f>
        <v>8.7289697679583653E-2</v>
      </c>
      <c r="DB47" s="214">
        <f>(CZ47-DA47)*10000</f>
        <v>174.89156940904707</v>
      </c>
      <c r="DC47" s="215">
        <f>IFERROR(DC46/DC$31,"")</f>
        <v>0.10791002429288128</v>
      </c>
      <c r="DD47" s="213">
        <f>IFERROR(DD46/DD$31,"")</f>
        <v>9.9130876282320146E-2</v>
      </c>
      <c r="DE47" s="214">
        <f>(DC47-DD47)*10000</f>
        <v>87.791480105611356</v>
      </c>
      <c r="DF47" s="215">
        <f>IFERROR(DF46/DF$31,"")</f>
        <v>0.10303298783281063</v>
      </c>
      <c r="DG47" s="213">
        <f>IFERROR(DG46/DG$31,"")</f>
        <v>9.4144696243372572E-2</v>
      </c>
      <c r="DH47" s="214">
        <f>(DF47-DG47)*10000</f>
        <v>88.882915894380602</v>
      </c>
      <c r="DI47" s="215">
        <f>IFERROR(DI46/DI$31,"")</f>
        <v>0.1034860535863458</v>
      </c>
      <c r="DJ47" s="213">
        <f>IFERROR(DJ46/DJ$31,"")</f>
        <v>9.226660982297713E-2</v>
      </c>
      <c r="DK47" s="214">
        <f>(DI47-DJ47)*10000</f>
        <v>112.19443763368669</v>
      </c>
      <c r="DL47" s="216"/>
      <c r="DM47" s="215">
        <f>IFERROR(DM46/DM$31,"")</f>
        <v>0.10342968930825985</v>
      </c>
      <c r="DN47" s="213">
        <f>IFERROR(DN46/DN$31,"")</f>
        <v>0.11283639665767967</v>
      </c>
      <c r="DO47" s="214">
        <f>(DM47-DN47)*10000</f>
        <v>-94.067073494198127</v>
      </c>
      <c r="DP47" s="215">
        <f>IFERROR(DP46/DP$31,"")</f>
        <v>9.5181637105188274E-2</v>
      </c>
      <c r="DQ47" s="213">
        <f>IFERROR(DQ46/DQ$31,"")</f>
        <v>0.10250785054174141</v>
      </c>
      <c r="DR47" s="214">
        <f>(DP47-DQ47)*10000</f>
        <v>-73.262134365531395</v>
      </c>
      <c r="DS47" s="215">
        <f>IFERROR(DS46/DS$31,"")</f>
        <v>0.10149944799028708</v>
      </c>
      <c r="DT47" s="213">
        <f>IFERROR(DT46/DT$31,"")</f>
        <v>9.2494737294324864E-2</v>
      </c>
      <c r="DU47" s="214">
        <f>(DS47-DT47)*10000</f>
        <v>90.04710695962217</v>
      </c>
      <c r="DV47" s="215">
        <f>IFERROR(DV46/DV$31,"")</f>
        <v>0.10625346829957633</v>
      </c>
      <c r="DW47" s="213">
        <f>IFERROR(DW46/DW$31,"")</f>
        <v>0.10477885462048836</v>
      </c>
      <c r="DX47" s="214">
        <f>(DV47-DW47)*10000</f>
        <v>14.74613679087966</v>
      </c>
      <c r="DY47" s="215">
        <f>IFERROR(DY46/DY$31,"")</f>
        <v>9.9299807023459558E-2</v>
      </c>
      <c r="DZ47" s="213">
        <f>IFERROR(DZ46/DZ$31,"")</f>
        <v>0.10791002429288128</v>
      </c>
      <c r="EA47" s="214">
        <f>(DY47-DZ47)*10000</f>
        <v>-86.102172694217245</v>
      </c>
      <c r="EB47" s="215">
        <f>IFERROR(EB46/EB$31,"")</f>
        <v>0.10005006936693545</v>
      </c>
      <c r="EC47" s="213">
        <f>IFERROR(EC46/EC$31,"")</f>
        <v>0.10303298783281063</v>
      </c>
      <c r="ED47" s="214">
        <f>(EB47-EC47)*10000</f>
        <v>-29.829184658751867</v>
      </c>
      <c r="EE47" s="215">
        <f>IFERROR(EE46/EE$31,"")</f>
        <v>0.10180276628474928</v>
      </c>
      <c r="EF47" s="213">
        <f>IFERROR(EF46/EF$31,"")</f>
        <v>0.1034860535863458</v>
      </c>
      <c r="EG47" s="214">
        <f>(EE47-EF47)*10000</f>
        <v>-16.832873015965173</v>
      </c>
      <c r="EH47" s="216"/>
      <c r="EI47" s="215">
        <f>IFERROR(EI46/EI$31,"")</f>
        <v>0.11182955585618548</v>
      </c>
      <c r="EJ47" s="213">
        <f>IFERROR(EJ46/EJ$31,"")</f>
        <v>0.10342968930825985</v>
      </c>
      <c r="EK47" s="214">
        <f>(EI47-EJ47)*10000</f>
        <v>83.998665479256275</v>
      </c>
      <c r="EL47" s="215">
        <f>IFERROR(EL46/EL$31,"")</f>
        <v>9.5402081896845056E-2</v>
      </c>
      <c r="EM47" s="213">
        <f>IFERROR(EM46/EM$31,"")</f>
        <v>9.5181637105188274E-2</v>
      </c>
      <c r="EN47" s="214">
        <f>(EL47-EM47)*10000</f>
        <v>2.2044479165678199</v>
      </c>
      <c r="EO47" s="215">
        <f>IFERROR(EO46/EO$31,"")</f>
        <v>9.9617640718426992E-2</v>
      </c>
      <c r="EP47" s="213">
        <f>IFERROR(EP46/EP$31,"")</f>
        <v>0.10149944799028708</v>
      </c>
      <c r="EQ47" s="214">
        <f>(EO47-EP47)*10000</f>
        <v>-18.818072718600892</v>
      </c>
      <c r="ER47" s="215">
        <f>IFERROR(ER46/ER$31,"")</f>
        <v>9.2524737014626698E-2</v>
      </c>
      <c r="ES47" s="213">
        <f>IFERROR(ES46/ES$31,"")</f>
        <v>0.10625346829957633</v>
      </c>
      <c r="ET47" s="214">
        <f>(ER47-ES47)*10000</f>
        <v>-137.28731284949626</v>
      </c>
      <c r="EU47" s="215">
        <f>IFERROR(EU46/EU$31,"")</f>
        <v>0.10355851272218078</v>
      </c>
      <c r="EV47" s="213">
        <f>IFERROR(EV46/EV$31,"")</f>
        <v>9.9299807023459558E-2</v>
      </c>
      <c r="EW47" s="214">
        <f>(EU47-EV47)*10000</f>
        <v>42.587056987212215</v>
      </c>
      <c r="EX47" s="215">
        <f>IFERROR(EX46/EX$31,"")</f>
        <v>0.10212808191760467</v>
      </c>
      <c r="EY47" s="213">
        <f>IFERROR(EY46/EY$31,"")</f>
        <v>0.10005006936693545</v>
      </c>
      <c r="EZ47" s="214">
        <f>(EX47-EY47)*10000</f>
        <v>20.780125506692226</v>
      </c>
      <c r="FA47" s="215">
        <f>IFERROR(FA46/FA$31,"")</f>
        <v>9.9019279364036941E-2</v>
      </c>
      <c r="FB47" s="213">
        <f>IFERROR(FB46/FB$31,"")</f>
        <v>0.10180276628474928</v>
      </c>
      <c r="FC47" s="214">
        <f>(FA47-FB47)*10000</f>
        <v>-27.834869207123415</v>
      </c>
      <c r="FD47" s="216"/>
      <c r="FE47" s="215">
        <f>IFERROR(FE46/FE$31,"")</f>
        <v>0.11918720818632357</v>
      </c>
      <c r="FF47" s="213">
        <f>IFERROR(FF46/FF$31,"")</f>
        <v>0.11182955585618548</v>
      </c>
      <c r="FG47" s="214">
        <f>(FE47-FF47)*10000</f>
        <v>73.576523301380902</v>
      </c>
      <c r="FH47" s="215">
        <f>IFERROR(FH46/FH$31,"")</f>
        <v>0.11341789154252083</v>
      </c>
      <c r="FI47" s="213">
        <f>IFERROR(FI46/FI$31,"")</f>
        <v>9.5402081896845056E-2</v>
      </c>
      <c r="FJ47" s="214">
        <f>(FH47-FI47)*10000</f>
        <v>180.1580964567577</v>
      </c>
      <c r="FK47" s="215">
        <f>IFERROR(FK46/FK$31,"")</f>
        <v>8.4861575416182985E-2</v>
      </c>
      <c r="FL47" s="213">
        <f>IFERROR(FL46/FL$31,"")</f>
        <v>9.9617640718426992E-2</v>
      </c>
      <c r="FM47" s="214">
        <f>(FK47-FL47)*10000</f>
        <v>-147.56065302244005</v>
      </c>
      <c r="FN47" s="215">
        <f>IFERROR(FN46/FN$31,"")</f>
        <v>0.10529091851150515</v>
      </c>
      <c r="FO47" s="213">
        <f>IFERROR(FO46/FO$31,"")</f>
        <v>9.2524737014626698E-2</v>
      </c>
      <c r="FP47" s="214">
        <f>(FN47-FO47)*10000</f>
        <v>127.66181496878457</v>
      </c>
      <c r="FQ47" s="215">
        <f>IFERROR(FQ46/FQ$31,"")</f>
        <v>0.11646634181555676</v>
      </c>
      <c r="FR47" s="213">
        <f>IFERROR(FR46/FR$31,"")</f>
        <v>0.10355851272218078</v>
      </c>
      <c r="FS47" s="214">
        <f>(FQ47-FR47)*10000</f>
        <v>129.07829093375983</v>
      </c>
      <c r="FT47" s="215">
        <f>IFERROR(FT46/FT$31,"")</f>
        <v>0.10701309001352831</v>
      </c>
      <c r="FU47" s="213">
        <f>IFERROR(FU46/FU$31,"")</f>
        <v>0.10212808191760467</v>
      </c>
      <c r="FV47" s="214">
        <f>(FT47-FU47)*10000</f>
        <v>48.850080959236401</v>
      </c>
      <c r="FW47" s="215">
        <f>IFERROR(FW46/FW$31,"")</f>
        <v>0.10657675342392657</v>
      </c>
      <c r="FX47" s="213">
        <f>IFERROR(FX46/FX$31,"")</f>
        <v>9.9019279364036941E-2</v>
      </c>
      <c r="FY47" s="214">
        <f>(FW47-FX47)*10000</f>
        <v>75.574740598896298</v>
      </c>
      <c r="GA47" s="215">
        <f>IFERROR(GA46/GA$31,"")</f>
        <v>0.11707083797600318</v>
      </c>
      <c r="GB47" s="213">
        <f>IFERROR(GB46/GB$31,"")</f>
        <v>0.11918720818632357</v>
      </c>
      <c r="GC47" s="214">
        <f>(GA47-GB47)*10000</f>
        <v>-21.163702103203924</v>
      </c>
      <c r="GD47" s="215">
        <f>IFERROR(GD46/GD$31,"")</f>
        <v>0.11233657305371604</v>
      </c>
      <c r="GE47" s="213">
        <f>IFERROR(GE46/GE$31,"")</f>
        <v>0.11341789154252083</v>
      </c>
      <c r="GF47" s="214">
        <f>(GD47-GE47)*10000</f>
        <v>-10.813184888047861</v>
      </c>
      <c r="GG47" s="215">
        <f>IFERROR(GG46/GG$31,"")</f>
        <v>0.10382309638442078</v>
      </c>
      <c r="GH47" s="213">
        <f>IFERROR(GH46/GH$31,"")</f>
        <v>8.4861575416182985E-2</v>
      </c>
      <c r="GI47" s="214">
        <f>(GG47-GH47)*10000</f>
        <v>189.61520968237792</v>
      </c>
      <c r="GJ47" s="215">
        <f>IFERROR(GJ46/GJ$31,"")</f>
        <v>0.12172670735355177</v>
      </c>
      <c r="GK47" s="213">
        <f>IFERROR(GK46/GK$31,"")</f>
        <v>0.10529091851150515</v>
      </c>
      <c r="GL47" s="214">
        <f>(GJ47-GK47)*10000</f>
        <v>164.3578884204662</v>
      </c>
      <c r="GM47" s="215">
        <f>IFERROR(GM46/GM$31,"")</f>
        <v>0.11479401864704655</v>
      </c>
      <c r="GN47" s="213">
        <f>IFERROR(GN46/GN$31,"")</f>
        <v>0.11646634181555676</v>
      </c>
      <c r="GO47" s="214">
        <f>(GM47-GN47)*10000</f>
        <v>-16.723231685102093</v>
      </c>
      <c r="GP47" s="215">
        <f>IFERROR(GP46/GP$31,"")</f>
        <v>0.11128943104154307</v>
      </c>
      <c r="GQ47" s="213">
        <f>IFERROR(GQ46/GQ$31,"")</f>
        <v>0.10701309001352831</v>
      </c>
      <c r="GR47" s="214">
        <f>(GP47-GQ47)*10000</f>
        <v>42.763410280147603</v>
      </c>
      <c r="GS47" s="215">
        <f>IFERROR(GS46/GS$31,"")</f>
        <v>0.11415463890486925</v>
      </c>
      <c r="GT47" s="213">
        <f>IFERROR(GT46/GT$31,"")</f>
        <v>0.10657675342392657</v>
      </c>
      <c r="GU47" s="214">
        <f>(GS47-GT47)*10000</f>
        <v>75.778854809426804</v>
      </c>
      <c r="GW47" s="215">
        <f>IFERROR(GW46/GW$31,"")</f>
        <v>0.1431049737990979</v>
      </c>
      <c r="GX47" s="213">
        <f>IFERROR(GX46/GX$31,"")</f>
        <v>0.11707083797600318</v>
      </c>
      <c r="GY47" s="214">
        <f>(GW47-GX47)*10000</f>
        <v>260.34135823094715</v>
      </c>
      <c r="GZ47" s="215">
        <f>IFERROR(GZ46/GZ$31,"")</f>
        <v>0.11878061452053353</v>
      </c>
      <c r="HA47" s="213">
        <f>IFERROR(HA46/HA$31,"")</f>
        <v>0.11233657305371604</v>
      </c>
      <c r="HB47" s="214">
        <f>(GZ47-HA47)*10000</f>
        <v>64.440414668174853</v>
      </c>
      <c r="HC47" s="215">
        <f>IFERROR(HC46/HC$31,"")</f>
        <v>0.11498441002911845</v>
      </c>
      <c r="HD47" s="213">
        <f>IFERROR(HD46/HD$31,"")</f>
        <v>0.10382309638442078</v>
      </c>
      <c r="HE47" s="214">
        <f>(HC47-HD47)*10000</f>
        <v>111.61313644697677</v>
      </c>
      <c r="HF47" s="215">
        <f>IFERROR(HF46/HF$31,"")</f>
        <v>0.12293320786177137</v>
      </c>
      <c r="HG47" s="213">
        <f>IFERROR(HG46/HG$31,"")</f>
        <v>0.12172670735355177</v>
      </c>
      <c r="HH47" s="214">
        <f>(HF47-HG47)*10000</f>
        <v>12.065005082195906</v>
      </c>
      <c r="HI47" s="215">
        <f>IFERROR(HI46/HI$31,"")</f>
        <v>0.13127673675383444</v>
      </c>
      <c r="HJ47" s="213">
        <f>IFERROR(HJ46/HJ$31,"")</f>
        <v>0.11479401864704655</v>
      </c>
      <c r="HK47" s="214">
        <f>(HI47-HJ47)*10000</f>
        <v>164.82718106787891</v>
      </c>
      <c r="HL47" s="215">
        <f>IFERROR(HL46/HL$31,"")</f>
        <v>0.1260778743562849</v>
      </c>
      <c r="HM47" s="213">
        <f>IFERROR(HM46/HM$31,"")</f>
        <v>0.11128943104154307</v>
      </c>
      <c r="HN47" s="214">
        <f>(HL47-HM47)*10000</f>
        <v>147.88443314741829</v>
      </c>
      <c r="HO47" s="215">
        <f>IFERROR(HO46/HO$31,"")</f>
        <v>0.1252324581707559</v>
      </c>
      <c r="HP47" s="213">
        <f>IFERROR(HP46/HP$31,"")</f>
        <v>0.11415463890486925</v>
      </c>
      <c r="HQ47" s="214">
        <f>(HO47-HP47)*10000</f>
        <v>110.77819265886649</v>
      </c>
      <c r="HS47" s="215">
        <f>IFERROR(HS46/HS$31,"")</f>
        <v>0.16536212002197909</v>
      </c>
      <c r="HT47" s="213">
        <f>IFERROR(HT46/HT$31,"")</f>
        <v>0.1431049737990979</v>
      </c>
      <c r="HU47" s="214">
        <f>(HS47-HT47)*10000</f>
        <v>222.57146222881192</v>
      </c>
      <c r="HV47" s="215">
        <f>IFERROR(HV46/HV$31,"")</f>
        <v>0.13129353292755538</v>
      </c>
      <c r="HW47" s="213">
        <f>IFERROR(HW46/HW$31,"")</f>
        <v>0.11878061452053353</v>
      </c>
      <c r="HX47" s="214">
        <f>(HV47-HW47)*10000</f>
        <v>125.12918407021859</v>
      </c>
      <c r="HY47" s="215">
        <f>IFERROR(HY46/HY$31,"")</f>
        <v>0.14964694383037014</v>
      </c>
      <c r="HZ47" s="213">
        <f>IFERROR(HZ46/HZ$31,"")</f>
        <v>0.10382309638442078</v>
      </c>
      <c r="IA47" s="214">
        <f>(HY47-HZ47)*10000</f>
        <v>458.2384744594936</v>
      </c>
      <c r="IB47" s="215">
        <f>IFERROR(IB46/IB$31,"")</f>
        <v>0.12293320786177137</v>
      </c>
      <c r="IC47" s="213">
        <f>IFERROR(IC46/IC$31,"")</f>
        <v>0.12172670735355177</v>
      </c>
      <c r="ID47" s="214">
        <f>(IB47-IC47)*10000</f>
        <v>12.065005082195906</v>
      </c>
      <c r="IE47" s="215">
        <f>IFERROR(IE46/IE$31,"")</f>
        <v>0.14964694383037014</v>
      </c>
      <c r="IF47" s="213">
        <f>IFERROR(IF46/IF$31,"")</f>
        <v>0.13127673675383444</v>
      </c>
      <c r="IG47" s="214">
        <f>(IE47-IF47)*10000</f>
        <v>183.70207076535695</v>
      </c>
      <c r="IH47" s="215">
        <f>IFERROR(IH46/IH$31,"")</f>
        <v>0.1260778743562849</v>
      </c>
      <c r="II47" s="213">
        <f>IFERROR(II46/II$31,"")</f>
        <v>0.11128943104154307</v>
      </c>
      <c r="IJ47" s="214">
        <f>(IH47-II47)*10000</f>
        <v>147.88443314741829</v>
      </c>
      <c r="IK47" s="215">
        <f>IFERROR(IK46/IK$31,"")</f>
        <v>0.1252324581707559</v>
      </c>
      <c r="IL47" s="213">
        <f>IFERROR(IL46/IL$31,"")</f>
        <v>0.11415463890486925</v>
      </c>
      <c r="IM47" s="214">
        <f>(IK47-IL47)*10000</f>
        <v>110.77819265886649</v>
      </c>
    </row>
    <row r="48" spans="1:247">
      <c r="C48" s="483"/>
      <c r="D48" s="483"/>
      <c r="E48" s="483"/>
      <c r="F48" s="98"/>
      <c r="G48" s="155"/>
      <c r="H48" s="155"/>
      <c r="I48" s="127"/>
      <c r="J48" s="19"/>
      <c r="K48" s="19"/>
      <c r="L48" s="98"/>
      <c r="M48" s="19"/>
      <c r="N48" s="19"/>
      <c r="O48" s="98"/>
      <c r="P48" s="19"/>
      <c r="Q48" s="19"/>
      <c r="R48" s="98"/>
      <c r="S48" s="19"/>
      <c r="T48" s="19"/>
      <c r="U48" s="98"/>
      <c r="V48" s="19"/>
      <c r="W48" s="19"/>
      <c r="X48" s="98"/>
      <c r="Y48" s="19"/>
      <c r="Z48" s="19"/>
      <c r="AA48" s="98"/>
      <c r="AB48" s="98"/>
      <c r="AC48" s="155"/>
      <c r="AD48" s="155"/>
      <c r="AE48" s="127"/>
      <c r="AF48" s="19"/>
      <c r="AG48" s="155"/>
      <c r="AH48" s="98"/>
      <c r="AI48" s="19"/>
      <c r="AJ48" s="155"/>
      <c r="AK48" s="98"/>
      <c r="AL48" s="19"/>
      <c r="AM48" s="155"/>
      <c r="AN48" s="98"/>
      <c r="AO48" s="19"/>
      <c r="AP48" s="155"/>
      <c r="AQ48" s="98"/>
      <c r="AR48" s="19"/>
      <c r="AS48" s="155"/>
      <c r="AT48" s="98"/>
      <c r="AU48" s="19"/>
      <c r="AV48" s="19"/>
      <c r="AW48" s="98"/>
      <c r="AX48" s="98"/>
      <c r="AY48" s="155"/>
      <c r="AZ48" s="19"/>
      <c r="BA48" s="127"/>
      <c r="BB48" s="19"/>
      <c r="BC48" s="19"/>
      <c r="BD48" s="98"/>
      <c r="BE48" s="19"/>
      <c r="BF48" s="19"/>
      <c r="BG48" s="98"/>
      <c r="BH48" s="19"/>
      <c r="BI48" s="19"/>
      <c r="BJ48" s="98"/>
      <c r="BK48" s="19"/>
      <c r="BL48" s="19"/>
      <c r="BM48" s="98"/>
      <c r="BN48" s="19"/>
      <c r="BO48" s="19"/>
      <c r="BP48" s="98"/>
      <c r="BQ48" s="19"/>
      <c r="BR48" s="19"/>
      <c r="BS48" s="98"/>
      <c r="BT48" s="98"/>
      <c r="BU48" s="155"/>
      <c r="BV48" s="155"/>
      <c r="BW48" s="127"/>
      <c r="BX48" s="19"/>
      <c r="BY48" s="19"/>
      <c r="BZ48" s="98"/>
      <c r="CA48" s="19"/>
      <c r="CB48" s="19"/>
      <c r="CC48" s="98"/>
      <c r="CD48" s="19"/>
      <c r="CE48" s="19"/>
      <c r="CF48" s="98"/>
      <c r="CG48" s="19"/>
      <c r="CH48" s="19"/>
      <c r="CI48" s="98"/>
      <c r="CJ48" s="19"/>
      <c r="CK48" s="19"/>
      <c r="CL48" s="98"/>
      <c r="CM48" s="19"/>
      <c r="CN48" s="19"/>
      <c r="CO48" s="98"/>
      <c r="CP48" s="98"/>
      <c r="CQ48" s="155"/>
      <c r="CR48" s="155"/>
      <c r="CS48" s="127"/>
      <c r="CT48" s="19"/>
      <c r="CU48" s="19"/>
      <c r="CV48" s="98"/>
      <c r="CW48" s="19"/>
      <c r="CX48" s="19"/>
      <c r="CY48" s="98"/>
      <c r="CZ48" s="19"/>
      <c r="DA48" s="19"/>
      <c r="DB48" s="98"/>
      <c r="DC48" s="19"/>
      <c r="DD48" s="19"/>
      <c r="DE48" s="98"/>
      <c r="DF48" s="19"/>
      <c r="DG48" s="19"/>
      <c r="DH48" s="98"/>
      <c r="DI48" s="19"/>
      <c r="DJ48" s="19"/>
      <c r="DK48" s="98"/>
      <c r="DL48" s="27"/>
      <c r="DM48" s="155"/>
      <c r="DN48" s="155"/>
      <c r="DO48" s="127"/>
      <c r="DP48" s="19"/>
      <c r="DQ48" s="19"/>
      <c r="DR48" s="98"/>
      <c r="DS48" s="19"/>
      <c r="DT48" s="19"/>
      <c r="DU48" s="98"/>
      <c r="DV48" s="19"/>
      <c r="DW48" s="19"/>
      <c r="DX48" s="98"/>
      <c r="DY48" s="19"/>
      <c r="DZ48" s="19"/>
      <c r="EA48" s="98"/>
      <c r="EB48" s="19"/>
      <c r="EC48" s="19"/>
      <c r="ED48" s="98"/>
      <c r="EE48" s="19"/>
      <c r="EF48" s="19"/>
      <c r="EG48" s="98"/>
      <c r="EI48" s="155"/>
      <c r="EJ48" s="155"/>
      <c r="EK48" s="127"/>
      <c r="EL48" s="19"/>
      <c r="EM48" s="19"/>
      <c r="EN48" s="98"/>
      <c r="EO48" s="19"/>
      <c r="EP48" s="19"/>
      <c r="EQ48" s="98"/>
      <c r="ER48" s="19"/>
      <c r="ES48" s="19"/>
      <c r="ET48" s="98"/>
      <c r="EU48" s="19"/>
      <c r="EV48" s="19"/>
      <c r="EW48" s="98"/>
      <c r="EX48" s="19"/>
      <c r="EY48" s="19"/>
      <c r="EZ48" s="98"/>
      <c r="FA48" s="19"/>
      <c r="FB48" s="19"/>
      <c r="FC48" s="98"/>
      <c r="FE48" s="155"/>
      <c r="FF48" s="155"/>
      <c r="FG48" s="127"/>
      <c r="FH48" s="19"/>
      <c r="FI48" s="19"/>
      <c r="FJ48" s="98"/>
      <c r="FK48" s="19"/>
      <c r="FL48" s="19"/>
      <c r="FM48" s="98"/>
      <c r="FN48" s="19"/>
      <c r="FO48" s="19"/>
      <c r="FP48" s="98"/>
      <c r="FQ48" s="19"/>
      <c r="FR48" s="19"/>
      <c r="FS48" s="98"/>
      <c r="FT48" s="19"/>
      <c r="FU48" s="19"/>
      <c r="FV48" s="98"/>
      <c r="FW48" s="19"/>
      <c r="FX48" s="19"/>
      <c r="FY48" s="98"/>
      <c r="GA48" s="155"/>
      <c r="GB48" s="155"/>
      <c r="GC48" s="127"/>
      <c r="GD48" s="19"/>
      <c r="GE48" s="19"/>
      <c r="GF48" s="98"/>
      <c r="GG48" s="19"/>
      <c r="GH48" s="19"/>
      <c r="GI48" s="98"/>
      <c r="GJ48" s="19"/>
      <c r="GK48" s="19"/>
      <c r="GL48" s="98"/>
      <c r="GM48" s="19"/>
      <c r="GN48" s="19"/>
      <c r="GO48" s="98"/>
      <c r="GP48" s="19"/>
      <c r="GQ48" s="19"/>
      <c r="GR48" s="98"/>
      <c r="GS48" s="19"/>
      <c r="GT48" s="19"/>
      <c r="GU48" s="98"/>
      <c r="GW48" s="483"/>
      <c r="GX48" s="483"/>
      <c r="GY48" s="484"/>
      <c r="GZ48" s="476"/>
      <c r="HA48" s="476"/>
      <c r="HB48" s="477"/>
      <c r="HC48" s="476"/>
      <c r="HD48" s="476"/>
      <c r="HE48" s="477"/>
      <c r="HF48" s="476"/>
      <c r="HG48" s="476"/>
      <c r="HH48" s="477"/>
      <c r="HI48" s="476"/>
      <c r="HJ48" s="476"/>
      <c r="HK48" s="477"/>
      <c r="HL48" s="476"/>
      <c r="HM48" s="476"/>
      <c r="HN48" s="477"/>
      <c r="HO48" s="476"/>
      <c r="HP48" s="476"/>
      <c r="HQ48" s="477"/>
      <c r="HS48" s="483"/>
      <c r="HT48" s="483"/>
      <c r="HU48" s="484"/>
      <c r="HV48" s="476"/>
      <c r="HW48" s="476"/>
      <c r="HX48" s="477"/>
      <c r="HY48" s="476"/>
      <c r="HZ48" s="476"/>
      <c r="IA48" s="477"/>
      <c r="IB48" s="476"/>
      <c r="IC48" s="476"/>
      <c r="ID48" s="477"/>
      <c r="IE48" s="476"/>
      <c r="IF48" s="476"/>
      <c r="IG48" s="477"/>
      <c r="IH48" s="476"/>
      <c r="II48" s="476"/>
      <c r="IJ48" s="477"/>
      <c r="IK48" s="476"/>
      <c r="IL48" s="476"/>
      <c r="IM48" s="477"/>
    </row>
    <row r="49" spans="1:247">
      <c r="D49" s="161"/>
      <c r="E49" s="161"/>
      <c r="F49" s="98"/>
      <c r="G49" s="233"/>
      <c r="H49" s="233"/>
      <c r="I49" s="234"/>
      <c r="J49" s="19"/>
      <c r="K49" s="19"/>
      <c r="L49" s="98"/>
      <c r="M49" s="19"/>
      <c r="N49" s="19"/>
      <c r="O49" s="98"/>
      <c r="P49" s="19"/>
      <c r="Q49" s="19"/>
      <c r="R49" s="98"/>
      <c r="S49" s="19"/>
      <c r="T49" s="19"/>
      <c r="U49" s="98"/>
      <c r="V49" s="19"/>
      <c r="W49" s="19"/>
      <c r="X49" s="98"/>
      <c r="Y49" s="19"/>
      <c r="Z49" s="19"/>
      <c r="AA49" s="98"/>
      <c r="AB49" s="98"/>
      <c r="AC49" s="233"/>
      <c r="AD49" s="233"/>
      <c r="AE49" s="234"/>
      <c r="AF49" s="19"/>
      <c r="AG49" s="233"/>
      <c r="AH49" s="98"/>
      <c r="AI49" s="19"/>
      <c r="AJ49" s="233"/>
      <c r="AK49" s="98"/>
      <c r="AL49" s="19"/>
      <c r="AM49" s="233"/>
      <c r="AN49" s="98"/>
      <c r="AO49" s="19"/>
      <c r="AP49" s="233"/>
      <c r="AQ49" s="98"/>
      <c r="AR49" s="19"/>
      <c r="AS49" s="233"/>
      <c r="AT49" s="98"/>
      <c r="AU49" s="19"/>
      <c r="AV49" s="19"/>
      <c r="AW49" s="98"/>
      <c r="AX49" s="98"/>
      <c r="AY49" s="233"/>
      <c r="AZ49" s="19"/>
      <c r="BA49" s="234"/>
      <c r="BB49" s="19"/>
      <c r="BC49" s="19"/>
      <c r="BD49" s="98"/>
      <c r="BE49" s="19"/>
      <c r="BF49" s="19"/>
      <c r="BG49" s="98"/>
      <c r="BH49" s="19"/>
      <c r="BI49" s="19"/>
      <c r="BJ49" s="98"/>
      <c r="BK49" s="19"/>
      <c r="BL49" s="19"/>
      <c r="BM49" s="98"/>
      <c r="BN49" s="19"/>
      <c r="BO49" s="19"/>
      <c r="BP49" s="98"/>
      <c r="BQ49" s="19"/>
      <c r="BR49" s="19"/>
      <c r="BS49" s="98"/>
      <c r="BT49" s="98"/>
      <c r="BU49" s="233"/>
      <c r="BV49" s="233"/>
      <c r="BW49" s="234"/>
      <c r="BX49" s="19"/>
      <c r="BY49" s="19"/>
      <c r="BZ49" s="98"/>
      <c r="CA49" s="19"/>
      <c r="CB49" s="19"/>
      <c r="CC49" s="98"/>
      <c r="CD49" s="19"/>
      <c r="CE49" s="19"/>
      <c r="CF49" s="98"/>
      <c r="CG49" s="19"/>
      <c r="CH49" s="19"/>
      <c r="CI49" s="98"/>
      <c r="CJ49" s="19"/>
      <c r="CK49" s="19"/>
      <c r="CL49" s="98"/>
      <c r="CM49" s="19"/>
      <c r="CN49" s="19"/>
      <c r="CO49" s="98"/>
      <c r="CP49" s="98"/>
      <c r="CQ49" s="233"/>
      <c r="CR49" s="233"/>
      <c r="CS49" s="234"/>
      <c r="CT49" s="19"/>
      <c r="CU49" s="19"/>
      <c r="CV49" s="98"/>
      <c r="CW49" s="19"/>
      <c r="CX49" s="19"/>
      <c r="CY49" s="98"/>
      <c r="CZ49" s="19"/>
      <c r="DA49" s="19"/>
      <c r="DB49" s="98"/>
      <c r="DC49" s="19"/>
      <c r="DD49" s="19"/>
      <c r="DE49" s="98"/>
      <c r="DF49" s="19"/>
      <c r="DG49" s="19"/>
      <c r="DH49" s="98"/>
      <c r="DI49" s="19"/>
      <c r="DJ49" s="19"/>
      <c r="DK49" s="98"/>
      <c r="DL49" s="27"/>
      <c r="DM49" s="233"/>
      <c r="DN49" s="233"/>
      <c r="DO49" s="234"/>
      <c r="DP49" s="19"/>
      <c r="DQ49" s="19"/>
      <c r="DR49" s="98"/>
      <c r="DS49" s="19"/>
      <c r="DT49" s="19"/>
      <c r="DU49" s="98"/>
      <c r="DV49" s="19"/>
      <c r="DW49" s="19"/>
      <c r="DX49" s="98"/>
      <c r="DY49" s="19"/>
      <c r="DZ49" s="19"/>
      <c r="EA49" s="98"/>
      <c r="EB49" s="19"/>
      <c r="EC49" s="19"/>
      <c r="ED49" s="98"/>
      <c r="EE49" s="19"/>
      <c r="EF49" s="19"/>
      <c r="EG49" s="98"/>
      <c r="EI49" s="233"/>
      <c r="EJ49" s="233"/>
      <c r="EK49" s="234"/>
      <c r="EL49" s="19"/>
      <c r="EM49" s="19"/>
      <c r="EN49" s="98"/>
      <c r="EO49" s="19"/>
      <c r="EP49" s="19"/>
      <c r="EQ49" s="98"/>
      <c r="ER49" s="19"/>
      <c r="ES49" s="19"/>
      <c r="ET49" s="98"/>
      <c r="EU49" s="19"/>
      <c r="EV49" s="19"/>
      <c r="EW49" s="98"/>
      <c r="EX49" s="19"/>
      <c r="EY49" s="19"/>
      <c r="EZ49" s="98"/>
      <c r="FA49" s="19"/>
      <c r="FB49" s="19"/>
      <c r="FC49" s="98"/>
      <c r="FE49" s="233"/>
      <c r="FF49" s="233"/>
      <c r="FG49" s="234"/>
      <c r="FH49" s="19"/>
      <c r="FI49" s="19"/>
      <c r="FJ49" s="98"/>
      <c r="FK49" s="19"/>
      <c r="FL49" s="19"/>
      <c r="FM49" s="98"/>
      <c r="FN49" s="19"/>
      <c r="FO49" s="19"/>
      <c r="FP49" s="98"/>
      <c r="FQ49" s="19"/>
      <c r="FR49" s="19"/>
      <c r="FS49" s="98"/>
      <c r="FT49" s="19"/>
      <c r="FU49" s="19"/>
      <c r="FV49" s="98"/>
      <c r="FW49" s="19"/>
      <c r="FX49" s="19"/>
      <c r="FY49" s="98"/>
      <c r="GA49" s="233"/>
      <c r="GB49" s="233"/>
      <c r="GC49" s="234"/>
      <c r="GD49" s="19"/>
      <c r="GE49" s="19"/>
      <c r="GF49" s="98"/>
      <c r="GG49" s="19"/>
      <c r="GH49" s="19"/>
      <c r="GI49" s="98"/>
      <c r="GJ49" s="19"/>
      <c r="GK49" s="19"/>
      <c r="GL49" s="98"/>
      <c r="GM49" s="19"/>
      <c r="GN49" s="19"/>
      <c r="GO49" s="98"/>
      <c r="GP49" s="19"/>
      <c r="GQ49" s="19"/>
      <c r="GR49" s="98"/>
      <c r="GS49" s="19"/>
      <c r="GT49" s="19"/>
      <c r="GU49" s="98"/>
      <c r="GW49" s="233"/>
      <c r="GX49" s="233"/>
      <c r="GY49" s="234"/>
      <c r="GZ49" s="19"/>
      <c r="HA49" s="19"/>
      <c r="HB49" s="98"/>
      <c r="HC49" s="19"/>
      <c r="HD49" s="19"/>
      <c r="HE49" s="98"/>
      <c r="HF49" s="19"/>
      <c r="HG49" s="19"/>
      <c r="HH49" s="98"/>
      <c r="HI49" s="19"/>
      <c r="HJ49" s="19"/>
      <c r="HK49" s="98"/>
      <c r="HL49" s="19"/>
      <c r="HM49" s="19"/>
      <c r="HN49" s="98"/>
      <c r="HO49" s="19"/>
      <c r="HP49" s="19"/>
      <c r="HQ49" s="98"/>
      <c r="HS49" s="233"/>
      <c r="HT49" s="233"/>
      <c r="HU49" s="234"/>
      <c r="HV49" s="19"/>
      <c r="HW49" s="19"/>
      <c r="HX49" s="98"/>
      <c r="HY49" s="19"/>
      <c r="HZ49" s="19"/>
      <c r="IA49" s="98"/>
      <c r="IB49" s="19"/>
      <c r="IC49" s="19"/>
      <c r="ID49" s="98"/>
      <c r="IE49" s="19"/>
      <c r="IF49" s="19"/>
      <c r="IG49" s="98"/>
      <c r="IH49" s="19"/>
      <c r="II49" s="19"/>
      <c r="IJ49" s="98"/>
      <c r="IK49" s="19"/>
      <c r="IL49" s="19"/>
      <c r="IM49" s="98"/>
    </row>
    <row r="50" spans="1:247" ht="15.75">
      <c r="C50" s="28" t="s">
        <v>118</v>
      </c>
      <c r="D50" s="28" t="s">
        <v>118</v>
      </c>
      <c r="E50" s="28" t="s">
        <v>118</v>
      </c>
      <c r="F50" s="226"/>
      <c r="G50" s="27"/>
      <c r="H50" s="27"/>
      <c r="I50" s="226"/>
      <c r="J50" s="27"/>
      <c r="K50" s="27"/>
      <c r="L50" s="226"/>
      <c r="M50" s="27"/>
      <c r="N50" s="27"/>
      <c r="O50" s="226"/>
      <c r="P50" s="27"/>
      <c r="Q50" s="27"/>
      <c r="R50" s="226"/>
      <c r="S50" s="27"/>
      <c r="T50" s="27"/>
      <c r="U50" s="226"/>
      <c r="V50" s="27"/>
      <c r="W50" s="27"/>
      <c r="X50" s="226"/>
      <c r="Y50" s="27"/>
      <c r="Z50" s="27"/>
      <c r="AA50" s="226"/>
      <c r="AB50" s="226"/>
      <c r="AC50" s="27"/>
      <c r="AD50" s="27"/>
      <c r="AE50" s="226"/>
      <c r="AF50" s="27"/>
      <c r="AG50" s="27"/>
      <c r="AH50" s="226"/>
      <c r="AI50" s="27"/>
      <c r="AJ50" s="27"/>
      <c r="AK50" s="226"/>
      <c r="AL50" s="27"/>
      <c r="AM50" s="27"/>
      <c r="AN50" s="226"/>
      <c r="AO50" s="27"/>
      <c r="AP50" s="27"/>
      <c r="AQ50" s="226"/>
      <c r="AR50" s="27"/>
      <c r="AS50" s="27"/>
      <c r="AT50" s="226"/>
      <c r="AU50" s="27"/>
      <c r="AV50" s="27"/>
      <c r="AW50" s="226"/>
      <c r="AX50" s="226"/>
      <c r="AY50" s="27"/>
      <c r="AZ50" s="27"/>
      <c r="BA50" s="226"/>
      <c r="BB50" s="27"/>
      <c r="BC50" s="27"/>
      <c r="BD50" s="226"/>
      <c r="BE50" s="27"/>
      <c r="BF50" s="27"/>
      <c r="BG50" s="226"/>
      <c r="BH50" s="27"/>
      <c r="BI50" s="27"/>
      <c r="BJ50" s="226"/>
      <c r="BK50" s="27"/>
      <c r="BL50" s="27"/>
      <c r="BM50" s="226"/>
      <c r="BN50" s="27"/>
      <c r="BO50" s="27"/>
      <c r="BP50" s="226"/>
      <c r="BQ50" s="27"/>
      <c r="BR50" s="27"/>
      <c r="BS50" s="226"/>
      <c r="BT50" s="226"/>
      <c r="BU50" s="27"/>
      <c r="BV50" s="27"/>
      <c r="BW50" s="226"/>
      <c r="BX50" s="27"/>
      <c r="BY50" s="27"/>
      <c r="BZ50" s="226"/>
      <c r="CA50" s="27"/>
      <c r="CB50" s="27"/>
      <c r="CC50" s="226"/>
      <c r="CD50" s="27"/>
      <c r="CE50" s="27"/>
      <c r="CF50" s="226"/>
      <c r="CG50" s="27"/>
      <c r="CH50" s="27"/>
      <c r="CI50" s="226"/>
      <c r="CJ50" s="27"/>
      <c r="CK50" s="27"/>
      <c r="CL50" s="226"/>
      <c r="CM50" s="27"/>
      <c r="CN50" s="27"/>
      <c r="CO50" s="226"/>
      <c r="CP50" s="226"/>
      <c r="CQ50" s="27"/>
      <c r="CR50" s="27"/>
      <c r="CS50" s="226"/>
      <c r="CT50" s="27"/>
      <c r="CU50" s="27"/>
      <c r="CV50" s="226"/>
      <c r="CW50" s="27"/>
      <c r="CX50" s="27"/>
      <c r="CY50" s="226"/>
      <c r="CZ50" s="27"/>
      <c r="DA50" s="27"/>
      <c r="DB50" s="226"/>
      <c r="DC50" s="27"/>
      <c r="DD50" s="27"/>
      <c r="DE50" s="226"/>
      <c r="DF50" s="27"/>
      <c r="DG50" s="27"/>
      <c r="DH50" s="226"/>
      <c r="DI50" s="27"/>
      <c r="DJ50" s="27"/>
      <c r="DK50" s="226"/>
      <c r="DL50" s="27"/>
      <c r="DM50" s="27"/>
      <c r="DN50" s="27"/>
      <c r="DO50" s="226"/>
      <c r="DP50" s="27"/>
      <c r="DQ50" s="27"/>
      <c r="DR50" s="226"/>
      <c r="DS50" s="27"/>
      <c r="DT50" s="27"/>
      <c r="DU50" s="226"/>
      <c r="DV50" s="27"/>
      <c r="DW50" s="27"/>
      <c r="DX50" s="226"/>
      <c r="DY50" s="27"/>
      <c r="DZ50" s="27"/>
      <c r="EA50" s="226"/>
      <c r="EB50" s="27"/>
      <c r="EC50" s="27"/>
      <c r="ED50" s="226"/>
      <c r="EE50" s="27"/>
      <c r="EF50" s="27"/>
      <c r="EG50" s="226"/>
      <c r="EI50" s="27"/>
      <c r="EJ50" s="27"/>
      <c r="EK50" s="226"/>
      <c r="EL50" s="27"/>
      <c r="EM50" s="27"/>
      <c r="EN50" s="226"/>
      <c r="EO50" s="27"/>
      <c r="EP50" s="27"/>
      <c r="EQ50" s="226"/>
      <c r="ER50" s="27"/>
      <c r="ES50" s="27"/>
      <c r="ET50" s="226"/>
      <c r="EU50" s="27"/>
      <c r="EV50" s="27"/>
      <c r="EW50" s="226"/>
      <c r="EX50" s="27"/>
      <c r="EY50" s="27"/>
      <c r="EZ50" s="226"/>
      <c r="FA50" s="27"/>
      <c r="FB50" s="27"/>
      <c r="FC50" s="226"/>
      <c r="FE50" s="27"/>
      <c r="FF50" s="27"/>
      <c r="FG50" s="226"/>
      <c r="FH50" s="27"/>
      <c r="FI50" s="27"/>
      <c r="FJ50" s="226"/>
      <c r="FK50" s="27"/>
      <c r="FL50" s="27"/>
      <c r="FM50" s="226"/>
      <c r="FN50" s="27"/>
      <c r="FO50" s="27"/>
      <c r="FP50" s="226"/>
      <c r="FQ50" s="27"/>
      <c r="FR50" s="27"/>
      <c r="FS50" s="226"/>
      <c r="FT50" s="27"/>
      <c r="FU50" s="27"/>
      <c r="FV50" s="226"/>
      <c r="FW50" s="27"/>
      <c r="FX50" s="27"/>
      <c r="FY50" s="226"/>
      <c r="GA50" s="27"/>
      <c r="GB50" s="27"/>
      <c r="GC50" s="226"/>
      <c r="GD50" s="27"/>
      <c r="GE50" s="27"/>
      <c r="GF50" s="226"/>
      <c r="GG50" s="27"/>
      <c r="GH50" s="27"/>
      <c r="GI50" s="226"/>
      <c r="GJ50" s="27"/>
      <c r="GK50" s="27"/>
      <c r="GL50" s="226"/>
      <c r="GM50" s="27"/>
      <c r="GN50" s="27"/>
      <c r="GO50" s="226"/>
      <c r="GP50" s="27"/>
      <c r="GQ50" s="27"/>
      <c r="GR50" s="226"/>
      <c r="GS50" s="27"/>
      <c r="GT50" s="27"/>
      <c r="GU50" s="226"/>
      <c r="GW50" s="27"/>
      <c r="GX50" s="27"/>
      <c r="GY50" s="226"/>
      <c r="GZ50" s="27"/>
      <c r="HA50" s="27"/>
      <c r="HB50" s="226"/>
      <c r="HC50" s="27"/>
      <c r="HD50" s="27"/>
      <c r="HE50" s="226"/>
      <c r="HF50" s="27"/>
      <c r="HG50" s="27"/>
      <c r="HH50" s="226"/>
      <c r="HI50" s="27"/>
      <c r="HJ50" s="27"/>
      <c r="HK50" s="226"/>
      <c r="HL50" s="27"/>
      <c r="HM50" s="27"/>
      <c r="HN50" s="226"/>
      <c r="HO50" s="27"/>
      <c r="HP50" s="27"/>
      <c r="HQ50" s="226"/>
      <c r="HS50" s="27"/>
      <c r="HT50" s="27"/>
      <c r="HU50" s="226"/>
      <c r="HV50" s="27"/>
      <c r="HW50" s="27"/>
      <c r="HX50" s="226"/>
      <c r="HY50" s="27"/>
      <c r="HZ50" s="27"/>
      <c r="IA50" s="226"/>
      <c r="IB50" s="27"/>
      <c r="IC50" s="27"/>
      <c r="ID50" s="226"/>
      <c r="IE50" s="27"/>
      <c r="IF50" s="27"/>
      <c r="IG50" s="226"/>
      <c r="IH50" s="27"/>
      <c r="II50" s="27"/>
      <c r="IJ50" s="226"/>
      <c r="IK50" s="27"/>
      <c r="IL50" s="27"/>
      <c r="IM50" s="226"/>
    </row>
    <row r="51" spans="1:247" s="38" customFormat="1" ht="24.75" customHeight="1">
      <c r="A51" s="140"/>
      <c r="B51" s="140"/>
      <c r="C51" s="32" t="s">
        <v>311</v>
      </c>
      <c r="D51" s="32" t="s">
        <v>235</v>
      </c>
      <c r="E51" s="32" t="s">
        <v>724</v>
      </c>
      <c r="F51" s="204"/>
      <c r="G51" s="23" t="str">
        <f>$C50&amp;G52</f>
        <v>Argentina1Q16</v>
      </c>
      <c r="H51" s="23" t="str">
        <f>$C50&amp;H52</f>
        <v>Argentina1Q15</v>
      </c>
      <c r="I51" s="203"/>
      <c r="J51" s="23" t="s">
        <v>382</v>
      </c>
      <c r="K51" s="23" t="str">
        <f>$C50&amp;K52</f>
        <v>Argentina2Q15</v>
      </c>
      <c r="L51" s="204"/>
      <c r="M51" s="23" t="str">
        <f>$C50&amp;M52</f>
        <v>Argentina3Q16</v>
      </c>
      <c r="N51" s="23" t="str">
        <f>$C50&amp;N52</f>
        <v>Argentina3Q15</v>
      </c>
      <c r="O51" s="204"/>
      <c r="P51" s="23" t="str">
        <f>$C50&amp;P52</f>
        <v>Argentina4Q16</v>
      </c>
      <c r="Q51" s="23" t="str">
        <f>$C50&amp;Q52</f>
        <v>Argentina4Q15</v>
      </c>
      <c r="R51" s="204"/>
      <c r="S51" s="23" t="str">
        <f>$C50&amp;S52</f>
        <v>Argentina1H16</v>
      </c>
      <c r="T51" s="23" t="str">
        <f>$C50&amp;T52</f>
        <v>Argentina1H15</v>
      </c>
      <c r="U51" s="204"/>
      <c r="V51" s="23" t="str">
        <f>$C50&amp;V52</f>
        <v>Argentina9M16</v>
      </c>
      <c r="W51" s="23" t="str">
        <f>$C50&amp;W52</f>
        <v>Argentina9M15</v>
      </c>
      <c r="X51" s="204"/>
      <c r="Y51" s="23" t="str">
        <f>$C50&amp;Y52</f>
        <v>ArgentinaFY16</v>
      </c>
      <c r="Z51" s="23" t="str">
        <f>$C50&amp;Z52</f>
        <v>ArgentinaFY15</v>
      </c>
      <c r="AA51" s="204"/>
      <c r="AB51" s="204"/>
      <c r="AC51" s="23" t="str">
        <f>$C50&amp;AC52</f>
        <v>Argentina1Q17</v>
      </c>
      <c r="AD51" s="23" t="str">
        <f t="shared" si="842"/>
        <v>Argentina1Q16</v>
      </c>
      <c r="AE51" s="203"/>
      <c r="AF51" s="23" t="str">
        <f>$C50&amp;AF52</f>
        <v>Argentina2Q17</v>
      </c>
      <c r="AG51" s="23" t="str">
        <f>$C50&amp;AG52</f>
        <v>Argentina2Q16</v>
      </c>
      <c r="AH51" s="204"/>
      <c r="AI51" s="23" t="str">
        <f>$C50&amp;AI52</f>
        <v>Argentina3Q17</v>
      </c>
      <c r="AJ51" s="23" t="str">
        <f>$C50&amp;AJ52</f>
        <v>Argentina3Q16</v>
      </c>
      <c r="AK51" s="204"/>
      <c r="AL51" s="23" t="str">
        <f>$C50&amp;AL52</f>
        <v>Argentina4Q17</v>
      </c>
      <c r="AM51" s="23" t="str">
        <f>$C50&amp;AM52</f>
        <v>Argentina4Q16</v>
      </c>
      <c r="AN51" s="204"/>
      <c r="AO51" s="23" t="str">
        <f>$C50&amp;AO52</f>
        <v>Argentina1H17</v>
      </c>
      <c r="AP51" s="23" t="str">
        <f>$C50&amp;AP52</f>
        <v>Argentina1H16</v>
      </c>
      <c r="AQ51" s="204"/>
      <c r="AR51" s="23" t="str">
        <f>$C50&amp;AR52</f>
        <v>Argentina9M17</v>
      </c>
      <c r="AS51" s="23" t="str">
        <f>$C50&amp;AS52</f>
        <v>Argentina9M16</v>
      </c>
      <c r="AT51" s="204"/>
      <c r="AU51" s="23" t="str">
        <f>$C50&amp;AU52</f>
        <v>ArgentinaFY17</v>
      </c>
      <c r="AV51" s="23" t="str">
        <f>$C50&amp;AV52</f>
        <v>ArgentinaFY16</v>
      </c>
      <c r="AW51" s="204"/>
      <c r="AX51" s="204"/>
      <c r="AY51" s="23" t="str">
        <f>$C50&amp;AY52</f>
        <v>Argentina1Q18</v>
      </c>
      <c r="AZ51" s="23" t="str">
        <f>$C50&amp;AZ52</f>
        <v>Argentina1Q17</v>
      </c>
      <c r="BA51" s="203"/>
      <c r="BB51" s="23" t="str">
        <f>$C50&amp;BB52</f>
        <v>Argentina2Q18</v>
      </c>
      <c r="BC51" s="23" t="str">
        <f>$C50&amp;BC52</f>
        <v>Argentina2Q17</v>
      </c>
      <c r="BD51" s="204"/>
      <c r="BE51" s="23" t="str">
        <f>$C50&amp;BE52</f>
        <v>Argentina3Q18</v>
      </c>
      <c r="BF51" s="23" t="str">
        <f>$C50&amp;BF52</f>
        <v>Argentina3Q17</v>
      </c>
      <c r="BG51" s="204"/>
      <c r="BH51" s="23" t="str">
        <f>$C50&amp;BH52</f>
        <v>Argentina4Q18</v>
      </c>
      <c r="BI51" s="23" t="str">
        <f>$C50&amp;BI52</f>
        <v>Argentina4Q17</v>
      </c>
      <c r="BJ51" s="204"/>
      <c r="BK51" s="23" t="str">
        <f>$C50&amp;BK52</f>
        <v>Argentina1H18</v>
      </c>
      <c r="BL51" s="23" t="str">
        <f>$C50&amp;BL52</f>
        <v>Argentina1H17</v>
      </c>
      <c r="BM51" s="204"/>
      <c r="BN51" s="23" t="str">
        <f>$C50&amp;BN52</f>
        <v>Argentina9M18</v>
      </c>
      <c r="BO51" s="23" t="str">
        <f>$C50&amp;BO52</f>
        <v>Argentina9M17</v>
      </c>
      <c r="BP51" s="204"/>
      <c r="BQ51" s="23" t="str">
        <f>$C50&amp;BQ52</f>
        <v>ArgentinaFY18</v>
      </c>
      <c r="BR51" s="23" t="str">
        <f>$C50&amp;BR52</f>
        <v>ArgentinaFY17</v>
      </c>
      <c r="BS51" s="204"/>
      <c r="BT51" s="204"/>
      <c r="BU51" s="23" t="str">
        <f>$C50&amp;BU52</f>
        <v>Argentina1Q19</v>
      </c>
      <c r="BV51" s="23" t="str">
        <f>$C50&amp;BV52</f>
        <v>Argentina1Q18</v>
      </c>
      <c r="BW51" s="203"/>
      <c r="BX51" s="23" t="str">
        <f>$C50&amp;BX52</f>
        <v>Argentina2Q19</v>
      </c>
      <c r="BY51" s="23" t="str">
        <f>$C50&amp;BY52</f>
        <v>Argentina2Q18</v>
      </c>
      <c r="BZ51" s="204"/>
      <c r="CA51" s="23" t="str">
        <f>$C50&amp;CA52</f>
        <v>Argentina3Q19</v>
      </c>
      <c r="CB51" s="23" t="str">
        <f>$C50&amp;CB52</f>
        <v>Argentina3Q18</v>
      </c>
      <c r="CC51" s="204"/>
      <c r="CD51" s="23" t="str">
        <f>$C50&amp;CD52</f>
        <v>Argentina4Q19</v>
      </c>
      <c r="CE51" s="23" t="str">
        <f>$C50&amp;CE52</f>
        <v>Argentina4Q18</v>
      </c>
      <c r="CF51" s="204"/>
      <c r="CG51" s="23" t="str">
        <f>$C50&amp;CG52</f>
        <v>Argentina1H19</v>
      </c>
      <c r="CH51" s="23" t="str">
        <f>$C50&amp;CH52</f>
        <v>Argentina1H18</v>
      </c>
      <c r="CI51" s="204"/>
      <c r="CJ51" s="23" t="str">
        <f>$C50&amp;CJ52</f>
        <v>Argentina9M19</v>
      </c>
      <c r="CK51" s="23" t="str">
        <f>$C50&amp;CK52</f>
        <v>Argentina9M18</v>
      </c>
      <c r="CL51" s="204"/>
      <c r="CM51" s="23" t="str">
        <f>$C50&amp;CM52</f>
        <v>ArgentinaFY19</v>
      </c>
      <c r="CN51" s="23" t="str">
        <f>$C50&amp;CN52</f>
        <v>ArgentinaFY18</v>
      </c>
      <c r="CO51" s="204"/>
      <c r="CP51" s="204"/>
      <c r="CQ51" s="23" t="str">
        <f>$C50&amp;CQ52</f>
        <v>Argentina1Q20</v>
      </c>
      <c r="CR51" s="23" t="str">
        <f>$C50&amp;CR52</f>
        <v>Argentina1Q19</v>
      </c>
      <c r="CS51" s="203"/>
      <c r="CT51" s="23" t="str">
        <f>$C50&amp;CT52</f>
        <v>Argentina2Q20</v>
      </c>
      <c r="CU51" s="23" t="str">
        <f>$C50&amp;CU52</f>
        <v>Argentina2Q19</v>
      </c>
      <c r="CV51" s="204"/>
      <c r="CW51" s="23" t="str">
        <f>$C50&amp;CW52</f>
        <v>Argentina3Q20</v>
      </c>
      <c r="CX51" s="23" t="str">
        <f>$C50&amp;CX52</f>
        <v>Argentina3Q19</v>
      </c>
      <c r="CY51" s="204"/>
      <c r="CZ51" s="23" t="str">
        <f>$C50&amp;CZ52</f>
        <v>Argentina4Q20</v>
      </c>
      <c r="DA51" s="23" t="str">
        <f>$C50&amp;DA52</f>
        <v>Argentina4Q19</v>
      </c>
      <c r="DB51" s="204"/>
      <c r="DC51" s="23" t="str">
        <f>$C50&amp;DC52</f>
        <v>Argentina1H20</v>
      </c>
      <c r="DD51" s="23" t="str">
        <f>$C50&amp;DD52</f>
        <v>Argentina1H19</v>
      </c>
      <c r="DE51" s="204"/>
      <c r="DF51" s="23" t="str">
        <f>$C50&amp;DF52</f>
        <v>Argentina9M20</v>
      </c>
      <c r="DG51" s="23" t="str">
        <f>$C50&amp;DG52</f>
        <v>Argentina9M19</v>
      </c>
      <c r="DH51" s="204"/>
      <c r="DI51" s="23" t="str">
        <f>$C50&amp;DI52</f>
        <v>ArgentinaFY20</v>
      </c>
      <c r="DJ51" s="23" t="str">
        <f>$C50&amp;DJ52</f>
        <v>ArgentinaFY19</v>
      </c>
      <c r="DK51" s="204"/>
      <c r="DL51" s="27"/>
      <c r="DM51" s="23" t="str">
        <f>$C50&amp;DM52</f>
        <v>Argentina1Q21</v>
      </c>
      <c r="DN51" s="23" t="str">
        <f>$C50&amp;DN52</f>
        <v>Argentina1Q20</v>
      </c>
      <c r="DO51" s="203"/>
      <c r="DP51" s="23" t="str">
        <f>$C50&amp;DP52</f>
        <v>Argentina2Q21</v>
      </c>
      <c r="DQ51" s="23" t="str">
        <f>$C50&amp;DQ52</f>
        <v>Argentina2Q20</v>
      </c>
      <c r="DR51" s="204"/>
      <c r="DS51" s="23" t="str">
        <f>$C50&amp;DS52</f>
        <v>Argentina3Q21</v>
      </c>
      <c r="DT51" s="23" t="str">
        <f>$C50&amp;DT52</f>
        <v>Argentina3Q20</v>
      </c>
      <c r="DU51" s="204"/>
      <c r="DV51" s="23" t="str">
        <f>$C50&amp;DV52</f>
        <v>Argentina4Q21</v>
      </c>
      <c r="DW51" s="23" t="str">
        <f>$C50&amp;DW52</f>
        <v>Argentina4Q20</v>
      </c>
      <c r="DX51" s="204"/>
      <c r="DY51" s="23" t="str">
        <f>$C50&amp;DY52</f>
        <v>Argentina1H21</v>
      </c>
      <c r="DZ51" s="23" t="str">
        <f>$C50&amp;DZ52</f>
        <v>Argentina1H20</v>
      </c>
      <c r="EA51" s="204"/>
      <c r="EB51" s="23" t="str">
        <f>$C50&amp;EB52</f>
        <v>Argentina9M21</v>
      </c>
      <c r="EC51" s="23" t="str">
        <f>$C50&amp;EC52</f>
        <v>Argentina9M20</v>
      </c>
      <c r="ED51" s="204"/>
      <c r="EE51" s="23" t="str">
        <f>$C50&amp;EE52</f>
        <v>ArgentinaFY21</v>
      </c>
      <c r="EF51" s="23" t="str">
        <f>$C50&amp;EF52</f>
        <v>ArgentinaFY20</v>
      </c>
      <c r="EG51" s="204"/>
      <c r="EH51" s="25"/>
      <c r="EI51" s="23" t="str">
        <f>$C50&amp;EI52</f>
        <v>Argentina1Q22</v>
      </c>
      <c r="EJ51" s="23" t="str">
        <f>$C50&amp;EJ52</f>
        <v>Argentina1Q21</v>
      </c>
      <c r="EK51" s="203"/>
      <c r="EL51" s="23" t="str">
        <f>$C50&amp;EL52</f>
        <v>Argentina2Q22</v>
      </c>
      <c r="EM51" s="23" t="str">
        <f>$C50&amp;EM52</f>
        <v>Argentina2Q21</v>
      </c>
      <c r="EN51" s="204"/>
      <c r="EO51" s="23" t="str">
        <f>$C50&amp;EO52</f>
        <v>Argentina3Q22</v>
      </c>
      <c r="EP51" s="23" t="str">
        <f>$C50&amp;EP52</f>
        <v>Argentina3Q21</v>
      </c>
      <c r="EQ51" s="204"/>
      <c r="ER51" s="23" t="str">
        <f>$C50&amp;ER52</f>
        <v>Argentina4Q22</v>
      </c>
      <c r="ES51" s="23" t="str">
        <f>$C50&amp;ES52</f>
        <v>Argentina4Q21</v>
      </c>
      <c r="ET51" s="204"/>
      <c r="EU51" s="23" t="str">
        <f>$C50&amp;EU52</f>
        <v>Argentina1H22</v>
      </c>
      <c r="EV51" s="23" t="str">
        <f>$C50&amp;EV52</f>
        <v>Argentina1H21</v>
      </c>
      <c r="EW51" s="204"/>
      <c r="EX51" s="23" t="str">
        <f>$C50&amp;EX52</f>
        <v>Argentina9M22</v>
      </c>
      <c r="EY51" s="23" t="str">
        <f>$C50&amp;EY52</f>
        <v>Argentina9M21</v>
      </c>
      <c r="EZ51" s="204"/>
      <c r="FA51" s="23" t="str">
        <f>$C50&amp;FA52</f>
        <v>ArgentinaFY22</v>
      </c>
      <c r="FB51" s="23" t="str">
        <f>$C50&amp;FB52</f>
        <v>ArgentinaFY21</v>
      </c>
      <c r="FC51" s="204"/>
      <c r="FD51" s="25"/>
      <c r="FE51" s="23" t="str">
        <f>$C50&amp;FE52</f>
        <v>Argentina1Q23</v>
      </c>
      <c r="FF51" s="23" t="str">
        <f>$C50&amp;FF52</f>
        <v>Argentina1Q22</v>
      </c>
      <c r="FG51" s="203"/>
      <c r="FH51" s="23" t="str">
        <f>$C50&amp;FH52</f>
        <v>Argentina2Q23</v>
      </c>
      <c r="FI51" s="23" t="str">
        <f>$C50&amp;FI52</f>
        <v>Argentina2Q22</v>
      </c>
      <c r="FJ51" s="204"/>
      <c r="FK51" s="23" t="str">
        <f>$C50&amp;FK52</f>
        <v>Argentina3Q23</v>
      </c>
      <c r="FL51" s="23" t="str">
        <f>$C50&amp;FL52</f>
        <v>Argentina3Q22</v>
      </c>
      <c r="FM51" s="204"/>
      <c r="FN51" s="23" t="str">
        <f>$C50&amp;FN52</f>
        <v>Argentina4Q23</v>
      </c>
      <c r="FO51" s="23" t="str">
        <f>$C50&amp;FO52</f>
        <v>Argentina4Q22</v>
      </c>
      <c r="FP51" s="204"/>
      <c r="FQ51" s="23" t="str">
        <f>$C50&amp;FQ52</f>
        <v>Argentina1H23</v>
      </c>
      <c r="FR51" s="23" t="str">
        <f>$C50&amp;FR52</f>
        <v>Argentina1H22</v>
      </c>
      <c r="FS51" s="204"/>
      <c r="FT51" s="23" t="str">
        <f>$C50&amp;FT52</f>
        <v>Argentina9M23</v>
      </c>
      <c r="FU51" s="23" t="str">
        <f>$C50&amp;FU52</f>
        <v>Argentina9M22</v>
      </c>
      <c r="FV51" s="204"/>
      <c r="FW51" s="23" t="str">
        <f>$C50&amp;FW52</f>
        <v>ArgentinaFY23</v>
      </c>
      <c r="FX51" s="23" t="str">
        <f>$C50&amp;FX52</f>
        <v>ArgentinaFY22</v>
      </c>
      <c r="FY51" s="204"/>
      <c r="FZ51" s="37"/>
      <c r="GA51" s="23" t="str">
        <f>$C50&amp;GA52</f>
        <v>Argentina1Q24</v>
      </c>
      <c r="GB51" s="23" t="str">
        <f>$C50&amp;GB52</f>
        <v>Argentina1Q23</v>
      </c>
      <c r="GC51" s="203"/>
      <c r="GD51" s="23" t="str">
        <f>$C50&amp;GD52</f>
        <v>Argentina2Q24</v>
      </c>
      <c r="GE51" s="23" t="str">
        <f>$C50&amp;GE52</f>
        <v>Argentina2Q23</v>
      </c>
      <c r="GF51" s="204"/>
      <c r="GG51" s="23" t="str">
        <f>$C50&amp;GG52</f>
        <v>Argentina3Q24</v>
      </c>
      <c r="GH51" s="23" t="str">
        <f>$C50&amp;GH52</f>
        <v>Argentina3Q23</v>
      </c>
      <c r="GI51" s="204"/>
      <c r="GJ51" s="23" t="str">
        <f>$C50&amp;GJ52</f>
        <v>Argentina4Q24</v>
      </c>
      <c r="GK51" s="23" t="str">
        <f>$C50&amp;GK52</f>
        <v>Argentina4Q23</v>
      </c>
      <c r="GL51" s="204"/>
      <c r="GM51" s="23" t="str">
        <f>$C50&amp;GM52</f>
        <v>Argentina1H24</v>
      </c>
      <c r="GN51" s="23" t="str">
        <f>$C50&amp;GN52</f>
        <v>Argentina1H23</v>
      </c>
      <c r="GO51" s="204"/>
      <c r="GP51" s="23" t="str">
        <f>$C50&amp;GP52</f>
        <v>Argentina9M24</v>
      </c>
      <c r="GQ51" s="23" t="str">
        <f>$C50&amp;GQ52</f>
        <v>Argentina9M23</v>
      </c>
      <c r="GR51" s="204"/>
      <c r="GS51" s="23" t="str">
        <f>$C50&amp;GS52</f>
        <v>ArgentinaFY24</v>
      </c>
      <c r="GT51" s="23" t="str">
        <f>$C50&amp;GT52</f>
        <v>ArgentinaFY23</v>
      </c>
      <c r="GU51" s="204"/>
      <c r="GV51" s="37"/>
      <c r="GW51" s="23" t="str">
        <f>$C50&amp;GW52</f>
        <v>Argentina1Q25</v>
      </c>
      <c r="GX51" s="23" t="str">
        <f>$C50&amp;GX52</f>
        <v>Argentina1Q24</v>
      </c>
      <c r="GY51" s="203"/>
      <c r="GZ51" s="23" t="str">
        <f>$C50&amp;GZ52</f>
        <v>Argentina2Q25</v>
      </c>
      <c r="HA51" s="23" t="str">
        <f>$C50&amp;HA52</f>
        <v>Argentina2Q24</v>
      </c>
      <c r="HB51" s="204"/>
      <c r="HC51" s="23" t="str">
        <f>$C50&amp;HC52</f>
        <v>Argentina3Q25</v>
      </c>
      <c r="HD51" s="23" t="str">
        <f>$C50&amp;HD52</f>
        <v>Argentina3Q24</v>
      </c>
      <c r="HE51" s="204"/>
      <c r="HF51" s="23" t="str">
        <f>$C50&amp;HF52</f>
        <v>Argentina4Q25</v>
      </c>
      <c r="HG51" s="23" t="str">
        <f>$C50&amp;HG52</f>
        <v>Argentina4Q24</v>
      </c>
      <c r="HH51" s="204"/>
      <c r="HI51" s="23" t="str">
        <f>$C50&amp;HI52</f>
        <v>Argentina1H25</v>
      </c>
      <c r="HJ51" s="23" t="str">
        <f>$C50&amp;HJ52</f>
        <v>Argentina1H24</v>
      </c>
      <c r="HK51" s="204"/>
      <c r="HL51" s="23" t="str">
        <f>$C50&amp;HL52</f>
        <v>Argentina9M25</v>
      </c>
      <c r="HM51" s="23" t="str">
        <f>$C50&amp;HM52</f>
        <v>Argentina9M24</v>
      </c>
      <c r="HN51" s="204"/>
      <c r="HO51" s="23" t="str">
        <f>$C50&amp;HO52</f>
        <v>ArgentinaFY25</v>
      </c>
      <c r="HP51" s="23" t="str">
        <f>$C50&amp;HP52</f>
        <v>ArgentinaFY24</v>
      </c>
      <c r="HQ51" s="204"/>
      <c r="HR51" s="37"/>
      <c r="HS51" s="23" t="str">
        <f>$C50&amp;HS52</f>
        <v>Argentina1Q26</v>
      </c>
      <c r="HT51" s="23" t="str">
        <f>$C50&amp;HT52</f>
        <v>Argentina1Q25</v>
      </c>
      <c r="HU51" s="203"/>
      <c r="HV51" s="23" t="str">
        <f>$C50&amp;HV52</f>
        <v>Argentina2Q26</v>
      </c>
      <c r="HW51" s="23" t="str">
        <f>$C50&amp;HW52</f>
        <v>Argentina2Q25</v>
      </c>
      <c r="HX51" s="204"/>
      <c r="HY51" s="23" t="str">
        <f>$C50&amp;HY52</f>
        <v>Argentina3Q26</v>
      </c>
      <c r="HZ51" s="23" t="str">
        <f>$C50&amp;HZ52</f>
        <v>Argentina3Q24</v>
      </c>
      <c r="IA51" s="204"/>
      <c r="IB51" s="23" t="str">
        <f>$C50&amp;IB52</f>
        <v>Argentina4Q25</v>
      </c>
      <c r="IC51" s="23" t="str">
        <f>$C50&amp;IC52</f>
        <v>Argentina4Q24</v>
      </c>
      <c r="ID51" s="204"/>
      <c r="IE51" s="23" t="str">
        <f>$C50&amp;IE52</f>
        <v>Argentina1H26</v>
      </c>
      <c r="IF51" s="23" t="str">
        <f>$C50&amp;IF52</f>
        <v>Argentina1H25</v>
      </c>
      <c r="IG51" s="204"/>
      <c r="IH51" s="23" t="str">
        <f>$C50&amp;IH52</f>
        <v>Argentina9M25</v>
      </c>
      <c r="II51" s="23" t="str">
        <f>$C50&amp;II52</f>
        <v>Argentina9M24</v>
      </c>
      <c r="IJ51" s="204"/>
      <c r="IK51" s="23" t="str">
        <f>$C50&amp;IK52</f>
        <v>ArgentinaFY25</v>
      </c>
      <c r="IL51" s="23" t="str">
        <f>$C50&amp;IL52</f>
        <v>ArgentinaFY24</v>
      </c>
      <c r="IM51" s="204"/>
    </row>
    <row r="52" spans="1:247" ht="21.75" customHeight="1" thickBot="1">
      <c r="A52" s="205" t="s">
        <v>146</v>
      </c>
      <c r="B52" s="205"/>
      <c r="C52" s="353" t="s">
        <v>194</v>
      </c>
      <c r="D52" s="354" t="s">
        <v>145</v>
      </c>
      <c r="E52" s="354" t="s">
        <v>700</v>
      </c>
      <c r="F52" s="360"/>
      <c r="G52" s="355" t="str">
        <f>+G28</f>
        <v>1Q16</v>
      </c>
      <c r="H52" s="356" t="str">
        <f>+H28</f>
        <v>1Q15</v>
      </c>
      <c r="I52" s="357" t="str">
        <f>+I28</f>
        <v>% Var</v>
      </c>
      <c r="J52" s="355" t="s">
        <v>354</v>
      </c>
      <c r="K52" s="356" t="str">
        <f t="shared" ref="K52:X52" si="1207">+K28</f>
        <v>2Q15</v>
      </c>
      <c r="L52" s="357" t="str">
        <f t="shared" si="1207"/>
        <v>% Var</v>
      </c>
      <c r="M52" s="355" t="str">
        <f t="shared" si="1207"/>
        <v>3Q16</v>
      </c>
      <c r="N52" s="356" t="str">
        <f t="shared" si="1207"/>
        <v>3Q15</v>
      </c>
      <c r="O52" s="357" t="str">
        <f t="shared" si="1207"/>
        <v>% Var</v>
      </c>
      <c r="P52" s="355" t="str">
        <f t="shared" si="1207"/>
        <v>4Q16</v>
      </c>
      <c r="Q52" s="356" t="str">
        <f t="shared" si="1207"/>
        <v>4Q15</v>
      </c>
      <c r="R52" s="357" t="str">
        <f t="shared" si="1207"/>
        <v>% Var</v>
      </c>
      <c r="S52" s="355" t="str">
        <f t="shared" si="1207"/>
        <v>1H16</v>
      </c>
      <c r="T52" s="356" t="str">
        <f t="shared" si="1207"/>
        <v>1H15</v>
      </c>
      <c r="U52" s="357" t="str">
        <f t="shared" si="1207"/>
        <v>% Var</v>
      </c>
      <c r="V52" s="355" t="str">
        <f t="shared" si="1207"/>
        <v>9M16</v>
      </c>
      <c r="W52" s="356" t="str">
        <f t="shared" si="1207"/>
        <v>9M15</v>
      </c>
      <c r="X52" s="357" t="str">
        <f t="shared" si="1207"/>
        <v>% Var</v>
      </c>
      <c r="Y52" s="358" t="s">
        <v>349</v>
      </c>
      <c r="Z52" s="359" t="s">
        <v>356</v>
      </c>
      <c r="AA52" s="357" t="s">
        <v>303</v>
      </c>
      <c r="AB52" s="360"/>
      <c r="AC52" s="356" t="str">
        <f>+AC28</f>
        <v>1Q17</v>
      </c>
      <c r="AD52" s="356" t="str">
        <f t="shared" si="842"/>
        <v>1Q16</v>
      </c>
      <c r="AE52" s="357" t="str">
        <f t="shared" ref="AE52:AT52" si="1208">+AE28</f>
        <v>% Var</v>
      </c>
      <c r="AF52" s="355" t="str">
        <f t="shared" si="1208"/>
        <v>2Q17</v>
      </c>
      <c r="AG52" s="356" t="str">
        <f t="shared" si="1208"/>
        <v>2Q16</v>
      </c>
      <c r="AH52" s="357" t="str">
        <f t="shared" si="1208"/>
        <v>% Var</v>
      </c>
      <c r="AI52" s="355" t="str">
        <f t="shared" si="1208"/>
        <v>3Q17</v>
      </c>
      <c r="AJ52" s="356" t="str">
        <f t="shared" si="1208"/>
        <v>3Q16</v>
      </c>
      <c r="AK52" s="357" t="str">
        <f t="shared" si="1208"/>
        <v>% Var</v>
      </c>
      <c r="AL52" s="355" t="str">
        <f t="shared" si="1208"/>
        <v>4Q17</v>
      </c>
      <c r="AM52" s="356" t="str">
        <f t="shared" si="1208"/>
        <v>4Q16</v>
      </c>
      <c r="AN52" s="357" t="str">
        <f t="shared" si="1208"/>
        <v>% Var</v>
      </c>
      <c r="AO52" s="355" t="str">
        <f t="shared" si="1208"/>
        <v>1H17</v>
      </c>
      <c r="AP52" s="356" t="str">
        <f t="shared" si="1208"/>
        <v>1H16</v>
      </c>
      <c r="AQ52" s="357" t="str">
        <f t="shared" si="1208"/>
        <v>% Var</v>
      </c>
      <c r="AR52" s="355" t="str">
        <f t="shared" si="1208"/>
        <v>9M17</v>
      </c>
      <c r="AS52" s="356" t="str">
        <f t="shared" si="1208"/>
        <v>9M16</v>
      </c>
      <c r="AT52" s="357" t="str">
        <f t="shared" si="1208"/>
        <v>% Var</v>
      </c>
      <c r="AU52" s="358" t="s">
        <v>348</v>
      </c>
      <c r="AV52" s="359" t="s">
        <v>349</v>
      </c>
      <c r="AW52" s="357" t="s">
        <v>303</v>
      </c>
      <c r="AX52" s="360"/>
      <c r="AY52" s="355" t="str">
        <f t="shared" ref="AY52:BG52" si="1209">+AY28</f>
        <v>1Q18</v>
      </c>
      <c r="AZ52" s="356" t="str">
        <f t="shared" si="1209"/>
        <v>1Q17</v>
      </c>
      <c r="BA52" s="357" t="str">
        <f t="shared" si="1209"/>
        <v>% Var</v>
      </c>
      <c r="BB52" s="355" t="str">
        <f t="shared" si="1209"/>
        <v>2Q18</v>
      </c>
      <c r="BC52" s="356" t="str">
        <f t="shared" si="1209"/>
        <v>2Q17</v>
      </c>
      <c r="BD52" s="357" t="str">
        <f t="shared" si="1209"/>
        <v>% Var</v>
      </c>
      <c r="BE52" s="355" t="str">
        <f t="shared" si="1209"/>
        <v>3Q18</v>
      </c>
      <c r="BF52" s="356" t="str">
        <f t="shared" si="1209"/>
        <v>3Q17</v>
      </c>
      <c r="BG52" s="357" t="str">
        <f t="shared" si="1209"/>
        <v>% Var</v>
      </c>
      <c r="BH52" s="355" t="s">
        <v>171</v>
      </c>
      <c r="BI52" s="356" t="str">
        <f t="shared" ref="BI52:BP52" si="1210">+BI28</f>
        <v>4Q17</v>
      </c>
      <c r="BJ52" s="357" t="str">
        <f t="shared" si="1210"/>
        <v>% Var</v>
      </c>
      <c r="BK52" s="355" t="str">
        <f t="shared" si="1210"/>
        <v>1H18</v>
      </c>
      <c r="BL52" s="356" t="str">
        <f t="shared" si="1210"/>
        <v>1H17</v>
      </c>
      <c r="BM52" s="357" t="str">
        <f t="shared" si="1210"/>
        <v>% Var</v>
      </c>
      <c r="BN52" s="355" t="str">
        <f t="shared" si="1210"/>
        <v>9M18</v>
      </c>
      <c r="BO52" s="356" t="str">
        <f t="shared" si="1210"/>
        <v>9M17</v>
      </c>
      <c r="BP52" s="357" t="str">
        <f t="shared" si="1210"/>
        <v>% Var</v>
      </c>
      <c r="BQ52" s="358" t="s">
        <v>273</v>
      </c>
      <c r="BR52" s="359" t="s">
        <v>348</v>
      </c>
      <c r="BS52" s="357" t="s">
        <v>303</v>
      </c>
      <c r="BT52" s="360"/>
      <c r="BU52" s="355" t="str">
        <f t="shared" ref="BU52:CL52" si="1211">+BU28</f>
        <v>1Q19</v>
      </c>
      <c r="BV52" s="356" t="str">
        <f t="shared" si="1211"/>
        <v>1Q18</v>
      </c>
      <c r="BW52" s="357" t="str">
        <f t="shared" si="1211"/>
        <v>% Var</v>
      </c>
      <c r="BX52" s="355" t="str">
        <f t="shared" si="1211"/>
        <v>2Q19</v>
      </c>
      <c r="BY52" s="356" t="str">
        <f t="shared" si="1211"/>
        <v>2Q18</v>
      </c>
      <c r="BZ52" s="357" t="str">
        <f t="shared" si="1211"/>
        <v>% Var</v>
      </c>
      <c r="CA52" s="355" t="str">
        <f t="shared" si="1211"/>
        <v>3Q19</v>
      </c>
      <c r="CB52" s="356" t="str">
        <f t="shared" si="1211"/>
        <v>3Q18</v>
      </c>
      <c r="CC52" s="357" t="str">
        <f t="shared" si="1211"/>
        <v>% Var</v>
      </c>
      <c r="CD52" s="355" t="str">
        <f t="shared" si="1211"/>
        <v>4Q19</v>
      </c>
      <c r="CE52" s="356" t="str">
        <f t="shared" si="1211"/>
        <v>4Q18</v>
      </c>
      <c r="CF52" s="357" t="str">
        <f t="shared" si="1211"/>
        <v>% Var</v>
      </c>
      <c r="CG52" s="355" t="str">
        <f t="shared" si="1211"/>
        <v>1H19</v>
      </c>
      <c r="CH52" s="356" t="str">
        <f t="shared" si="1211"/>
        <v>1H18</v>
      </c>
      <c r="CI52" s="357" t="str">
        <f t="shared" si="1211"/>
        <v>% Var</v>
      </c>
      <c r="CJ52" s="355" t="str">
        <f t="shared" si="1211"/>
        <v>9M19</v>
      </c>
      <c r="CK52" s="356" t="str">
        <f t="shared" si="1211"/>
        <v>9M18</v>
      </c>
      <c r="CL52" s="357" t="str">
        <f t="shared" si="1211"/>
        <v>% Var</v>
      </c>
      <c r="CM52" s="358" t="s">
        <v>272</v>
      </c>
      <c r="CN52" s="359" t="s">
        <v>273</v>
      </c>
      <c r="CO52" s="357" t="s">
        <v>303</v>
      </c>
      <c r="CP52" s="360"/>
      <c r="CQ52" s="355" t="str">
        <f t="shared" ref="CQ52:DJ52" si="1212">+CQ28</f>
        <v>1Q20</v>
      </c>
      <c r="CR52" s="356" t="str">
        <f t="shared" si="1212"/>
        <v>1Q19</v>
      </c>
      <c r="CS52" s="357" t="str">
        <f t="shared" si="1212"/>
        <v>% Var</v>
      </c>
      <c r="CT52" s="355" t="str">
        <f t="shared" si="1212"/>
        <v>2Q20</v>
      </c>
      <c r="CU52" s="356" t="str">
        <f t="shared" si="1212"/>
        <v>2Q19</v>
      </c>
      <c r="CV52" s="357" t="str">
        <f t="shared" si="1212"/>
        <v>% Var</v>
      </c>
      <c r="CW52" s="355" t="str">
        <f t="shared" si="1212"/>
        <v>3Q20</v>
      </c>
      <c r="CX52" s="356" t="str">
        <f t="shared" si="1212"/>
        <v>3Q19</v>
      </c>
      <c r="CY52" s="357" t="str">
        <f t="shared" si="1212"/>
        <v>% Var</v>
      </c>
      <c r="CZ52" s="355" t="str">
        <f t="shared" si="1212"/>
        <v>4Q20</v>
      </c>
      <c r="DA52" s="356" t="str">
        <f t="shared" si="1212"/>
        <v>4Q19</v>
      </c>
      <c r="DB52" s="357" t="str">
        <f t="shared" si="1212"/>
        <v>% Var</v>
      </c>
      <c r="DC52" s="355" t="str">
        <f t="shared" si="1212"/>
        <v>1H20</v>
      </c>
      <c r="DD52" s="356" t="str">
        <f t="shared" si="1212"/>
        <v>1H19</v>
      </c>
      <c r="DE52" s="357" t="str">
        <f t="shared" si="1212"/>
        <v>% Var</v>
      </c>
      <c r="DF52" s="355" t="str">
        <f t="shared" si="1212"/>
        <v>9M20</v>
      </c>
      <c r="DG52" s="356" t="str">
        <f t="shared" si="1212"/>
        <v>9M19</v>
      </c>
      <c r="DH52" s="357" t="str">
        <f t="shared" si="1212"/>
        <v>% Var</v>
      </c>
      <c r="DI52" s="358" t="str">
        <f t="shared" si="1212"/>
        <v>FY20</v>
      </c>
      <c r="DJ52" s="359" t="str">
        <f t="shared" si="1212"/>
        <v>FY19</v>
      </c>
      <c r="DK52" s="357" t="s">
        <v>303</v>
      </c>
      <c r="DL52" s="360"/>
      <c r="DM52" s="355" t="str">
        <f t="shared" ref="DM52:EG52" si="1213">+DM4</f>
        <v>1Q21</v>
      </c>
      <c r="DN52" s="356" t="str">
        <f t="shared" si="1213"/>
        <v>1Q20</v>
      </c>
      <c r="DO52" s="357" t="str">
        <f t="shared" si="1213"/>
        <v>% Var</v>
      </c>
      <c r="DP52" s="355" t="str">
        <f t="shared" si="1213"/>
        <v>2Q21</v>
      </c>
      <c r="DQ52" s="356" t="str">
        <f t="shared" si="1213"/>
        <v>2Q20</v>
      </c>
      <c r="DR52" s="357" t="str">
        <f t="shared" si="1213"/>
        <v>% Var</v>
      </c>
      <c r="DS52" s="355" t="str">
        <f t="shared" si="1213"/>
        <v>3Q21</v>
      </c>
      <c r="DT52" s="356" t="str">
        <f t="shared" si="1213"/>
        <v>3Q20</v>
      </c>
      <c r="DU52" s="357" t="str">
        <f t="shared" si="1213"/>
        <v>% Var</v>
      </c>
      <c r="DV52" s="355" t="str">
        <f t="shared" si="1213"/>
        <v>4Q21</v>
      </c>
      <c r="DW52" s="356" t="str">
        <f t="shared" si="1213"/>
        <v>4Q20</v>
      </c>
      <c r="DX52" s="357" t="str">
        <f t="shared" si="1213"/>
        <v>% Var</v>
      </c>
      <c r="DY52" s="355" t="str">
        <f t="shared" si="1213"/>
        <v>1H21</v>
      </c>
      <c r="DZ52" s="356" t="str">
        <f t="shared" si="1213"/>
        <v>1H20</v>
      </c>
      <c r="EA52" s="357" t="str">
        <f t="shared" si="1213"/>
        <v>% Var</v>
      </c>
      <c r="EB52" s="355" t="str">
        <f t="shared" si="1213"/>
        <v>9M21</v>
      </c>
      <c r="EC52" s="356" t="str">
        <f t="shared" si="1213"/>
        <v>9M20</v>
      </c>
      <c r="ED52" s="357" t="str">
        <f t="shared" si="1213"/>
        <v>% Var</v>
      </c>
      <c r="EE52" s="358" t="str">
        <f t="shared" si="1213"/>
        <v>FY21</v>
      </c>
      <c r="EF52" s="359" t="str">
        <f t="shared" si="1213"/>
        <v>FY20</v>
      </c>
      <c r="EG52" s="357" t="str">
        <f t="shared" si="1213"/>
        <v>% Var</v>
      </c>
      <c r="EH52" s="360"/>
      <c r="EI52" s="355" t="str">
        <f t="shared" ref="EI52:FC52" si="1214">+EI4</f>
        <v>1Q22</v>
      </c>
      <c r="EJ52" s="356" t="str">
        <f t="shared" si="1214"/>
        <v>1Q21</v>
      </c>
      <c r="EK52" s="357" t="str">
        <f t="shared" si="1214"/>
        <v>% Var</v>
      </c>
      <c r="EL52" s="355" t="str">
        <f t="shared" si="1214"/>
        <v>2Q22</v>
      </c>
      <c r="EM52" s="356" t="str">
        <f t="shared" si="1214"/>
        <v>2Q21</v>
      </c>
      <c r="EN52" s="357" t="str">
        <f t="shared" si="1214"/>
        <v>% Var</v>
      </c>
      <c r="EO52" s="355" t="str">
        <f t="shared" si="1214"/>
        <v>3Q22</v>
      </c>
      <c r="EP52" s="356" t="str">
        <f t="shared" si="1214"/>
        <v>3Q21</v>
      </c>
      <c r="EQ52" s="357" t="str">
        <f t="shared" si="1214"/>
        <v>% Var</v>
      </c>
      <c r="ER52" s="355" t="str">
        <f t="shared" si="1214"/>
        <v>4Q22</v>
      </c>
      <c r="ES52" s="356" t="str">
        <f t="shared" si="1214"/>
        <v>4Q21</v>
      </c>
      <c r="ET52" s="357" t="str">
        <f t="shared" si="1214"/>
        <v>% Var</v>
      </c>
      <c r="EU52" s="355" t="str">
        <f t="shared" si="1214"/>
        <v>1H22</v>
      </c>
      <c r="EV52" s="356" t="str">
        <f t="shared" si="1214"/>
        <v>1H21</v>
      </c>
      <c r="EW52" s="357" t="str">
        <f t="shared" si="1214"/>
        <v>% Var</v>
      </c>
      <c r="EX52" s="355" t="str">
        <f t="shared" si="1214"/>
        <v>9M22</v>
      </c>
      <c r="EY52" s="356" t="str">
        <f t="shared" si="1214"/>
        <v>9M21</v>
      </c>
      <c r="EZ52" s="357" t="str">
        <f t="shared" si="1214"/>
        <v>% Var</v>
      </c>
      <c r="FA52" s="358" t="str">
        <f t="shared" si="1214"/>
        <v>FY22</v>
      </c>
      <c r="FB52" s="359" t="str">
        <f t="shared" si="1214"/>
        <v>FY21</v>
      </c>
      <c r="FC52" s="357" t="str">
        <f t="shared" si="1214"/>
        <v>% Var</v>
      </c>
      <c r="FD52" s="360"/>
      <c r="FE52" s="355" t="str">
        <f t="shared" ref="FE52:FY52" si="1215">+FE4</f>
        <v>1Q23</v>
      </c>
      <c r="FF52" s="356" t="str">
        <f t="shared" si="1215"/>
        <v>1Q22</v>
      </c>
      <c r="FG52" s="357" t="str">
        <f t="shared" si="1215"/>
        <v>% Var</v>
      </c>
      <c r="FH52" s="355" t="str">
        <f t="shared" si="1215"/>
        <v>2Q23</v>
      </c>
      <c r="FI52" s="356" t="str">
        <f t="shared" si="1215"/>
        <v>2Q22</v>
      </c>
      <c r="FJ52" s="357" t="str">
        <f t="shared" si="1215"/>
        <v>% Var</v>
      </c>
      <c r="FK52" s="355" t="str">
        <f t="shared" si="1215"/>
        <v>3Q23</v>
      </c>
      <c r="FL52" s="356" t="str">
        <f t="shared" si="1215"/>
        <v>3Q22</v>
      </c>
      <c r="FM52" s="357" t="str">
        <f t="shared" si="1215"/>
        <v>% Var</v>
      </c>
      <c r="FN52" s="355" t="str">
        <f t="shared" si="1215"/>
        <v>4Q23</v>
      </c>
      <c r="FO52" s="356" t="str">
        <f t="shared" si="1215"/>
        <v>4Q22</v>
      </c>
      <c r="FP52" s="357" t="str">
        <f t="shared" si="1215"/>
        <v>% Var</v>
      </c>
      <c r="FQ52" s="355" t="str">
        <f t="shared" si="1215"/>
        <v>1H23</v>
      </c>
      <c r="FR52" s="356" t="str">
        <f t="shared" si="1215"/>
        <v>1H22</v>
      </c>
      <c r="FS52" s="357" t="str">
        <f t="shared" si="1215"/>
        <v>% Var</v>
      </c>
      <c r="FT52" s="355" t="str">
        <f t="shared" si="1215"/>
        <v>9M23</v>
      </c>
      <c r="FU52" s="356" t="str">
        <f t="shared" si="1215"/>
        <v>9M22</v>
      </c>
      <c r="FV52" s="357" t="str">
        <f t="shared" si="1215"/>
        <v>% Var</v>
      </c>
      <c r="FW52" s="358" t="str">
        <f t="shared" si="1215"/>
        <v>FY23</v>
      </c>
      <c r="FX52" s="359" t="str">
        <f t="shared" si="1215"/>
        <v>FY22</v>
      </c>
      <c r="FY52" s="357" t="str">
        <f t="shared" si="1215"/>
        <v>% Var</v>
      </c>
      <c r="GA52" s="355" t="str">
        <f t="shared" ref="GA52:GU52" si="1216">+GA4</f>
        <v>1Q24</v>
      </c>
      <c r="GB52" s="356" t="str">
        <f t="shared" si="1216"/>
        <v>1Q23</v>
      </c>
      <c r="GC52" s="357" t="str">
        <f t="shared" si="1216"/>
        <v>% Var</v>
      </c>
      <c r="GD52" s="355" t="str">
        <f t="shared" si="1216"/>
        <v>2Q24</v>
      </c>
      <c r="GE52" s="356" t="str">
        <f t="shared" si="1216"/>
        <v>2Q23</v>
      </c>
      <c r="GF52" s="357" t="str">
        <f t="shared" si="1216"/>
        <v>% Var</v>
      </c>
      <c r="GG52" s="355" t="str">
        <f t="shared" si="1216"/>
        <v>3Q24</v>
      </c>
      <c r="GH52" s="356" t="str">
        <f t="shared" si="1216"/>
        <v>3Q23</v>
      </c>
      <c r="GI52" s="357" t="str">
        <f t="shared" si="1216"/>
        <v>% Var</v>
      </c>
      <c r="GJ52" s="355" t="str">
        <f t="shared" si="1216"/>
        <v>4Q24</v>
      </c>
      <c r="GK52" s="356" t="str">
        <f t="shared" si="1216"/>
        <v>4Q23</v>
      </c>
      <c r="GL52" s="357" t="str">
        <f t="shared" si="1216"/>
        <v>% Var</v>
      </c>
      <c r="GM52" s="355" t="str">
        <f t="shared" si="1216"/>
        <v>1H24</v>
      </c>
      <c r="GN52" s="356" t="str">
        <f t="shared" si="1216"/>
        <v>1H23</v>
      </c>
      <c r="GO52" s="357" t="str">
        <f t="shared" si="1216"/>
        <v>% Var</v>
      </c>
      <c r="GP52" s="355" t="str">
        <f t="shared" si="1216"/>
        <v>9M24</v>
      </c>
      <c r="GQ52" s="356" t="str">
        <f t="shared" si="1216"/>
        <v>9M23</v>
      </c>
      <c r="GR52" s="357" t="str">
        <f t="shared" si="1216"/>
        <v>% Var</v>
      </c>
      <c r="GS52" s="358" t="str">
        <f t="shared" si="1216"/>
        <v>FY24</v>
      </c>
      <c r="GT52" s="359" t="str">
        <f t="shared" si="1216"/>
        <v>FY23</v>
      </c>
      <c r="GU52" s="357" t="str">
        <f t="shared" si="1216"/>
        <v>% Var</v>
      </c>
      <c r="GW52" s="355" t="str">
        <f t="shared" ref="GW52:HQ52" si="1217">+GW4</f>
        <v>1Q25</v>
      </c>
      <c r="GX52" s="356" t="str">
        <f t="shared" si="1217"/>
        <v>1Q24</v>
      </c>
      <c r="GY52" s="357" t="str">
        <f t="shared" si="1217"/>
        <v>% Var</v>
      </c>
      <c r="GZ52" s="355" t="str">
        <f t="shared" si="1217"/>
        <v>2Q25</v>
      </c>
      <c r="HA52" s="356" t="str">
        <f t="shared" si="1217"/>
        <v>2Q24</v>
      </c>
      <c r="HB52" s="357" t="str">
        <f t="shared" si="1217"/>
        <v>% Var</v>
      </c>
      <c r="HC52" s="355" t="str">
        <f t="shared" si="1217"/>
        <v>3Q25</v>
      </c>
      <c r="HD52" s="356" t="str">
        <f t="shared" si="1217"/>
        <v>3Q24</v>
      </c>
      <c r="HE52" s="357" t="str">
        <f t="shared" si="1217"/>
        <v>% Var</v>
      </c>
      <c r="HF52" s="355" t="str">
        <f t="shared" si="1217"/>
        <v>4Q25</v>
      </c>
      <c r="HG52" s="356" t="str">
        <f t="shared" si="1217"/>
        <v>4Q24</v>
      </c>
      <c r="HH52" s="357" t="str">
        <f t="shared" si="1217"/>
        <v>% Var</v>
      </c>
      <c r="HI52" s="355" t="str">
        <f t="shared" si="1217"/>
        <v>1H25</v>
      </c>
      <c r="HJ52" s="356" t="str">
        <f t="shared" si="1217"/>
        <v>1H24</v>
      </c>
      <c r="HK52" s="357" t="str">
        <f t="shared" si="1217"/>
        <v>% Var</v>
      </c>
      <c r="HL52" s="355" t="str">
        <f t="shared" si="1217"/>
        <v>9M25</v>
      </c>
      <c r="HM52" s="356" t="str">
        <f t="shared" si="1217"/>
        <v>9M24</v>
      </c>
      <c r="HN52" s="357" t="str">
        <f t="shared" si="1217"/>
        <v>% Var</v>
      </c>
      <c r="HO52" s="358" t="str">
        <f t="shared" si="1217"/>
        <v>FY25</v>
      </c>
      <c r="HP52" s="359" t="str">
        <f t="shared" si="1217"/>
        <v>FY24</v>
      </c>
      <c r="HQ52" s="357" t="str">
        <f t="shared" si="1217"/>
        <v>% Var</v>
      </c>
      <c r="HS52" s="355" t="str">
        <f t="shared" ref="HS52:IM52" si="1218">+HS4</f>
        <v>1Q26</v>
      </c>
      <c r="HT52" s="356" t="str">
        <f t="shared" si="1218"/>
        <v>1Q25</v>
      </c>
      <c r="HU52" s="357" t="str">
        <f t="shared" si="1218"/>
        <v>% Var</v>
      </c>
      <c r="HV52" s="355" t="str">
        <f t="shared" si="1218"/>
        <v>2Q26</v>
      </c>
      <c r="HW52" s="356" t="str">
        <f t="shared" si="1218"/>
        <v>2Q25</v>
      </c>
      <c r="HX52" s="357" t="str">
        <f t="shared" si="1218"/>
        <v>% Var</v>
      </c>
      <c r="HY52" s="355" t="str">
        <f t="shared" si="1218"/>
        <v>3Q26</v>
      </c>
      <c r="HZ52" s="356" t="str">
        <f t="shared" si="1218"/>
        <v>3Q24</v>
      </c>
      <c r="IA52" s="357" t="str">
        <f t="shared" si="1218"/>
        <v>% Var</v>
      </c>
      <c r="IB52" s="355" t="str">
        <f t="shared" si="1218"/>
        <v>4Q25</v>
      </c>
      <c r="IC52" s="356" t="str">
        <f t="shared" si="1218"/>
        <v>4Q24</v>
      </c>
      <c r="ID52" s="357" t="str">
        <f t="shared" si="1218"/>
        <v>% Var</v>
      </c>
      <c r="IE52" s="355" t="str">
        <f t="shared" si="1218"/>
        <v>1H26</v>
      </c>
      <c r="IF52" s="356" t="str">
        <f t="shared" si="1218"/>
        <v>1H25</v>
      </c>
      <c r="IG52" s="357" t="str">
        <f t="shared" si="1218"/>
        <v>% Var</v>
      </c>
      <c r="IH52" s="355" t="str">
        <f t="shared" si="1218"/>
        <v>9M25</v>
      </c>
      <c r="II52" s="356" t="str">
        <f t="shared" si="1218"/>
        <v>9M24</v>
      </c>
      <c r="IJ52" s="357" t="str">
        <f t="shared" si="1218"/>
        <v>% Var</v>
      </c>
      <c r="IK52" s="358" t="str">
        <f t="shared" si="1218"/>
        <v>FY25</v>
      </c>
      <c r="IL52" s="359" t="str">
        <f t="shared" si="1218"/>
        <v>FY24</v>
      </c>
      <c r="IM52" s="357" t="str">
        <f t="shared" si="1218"/>
        <v>% Var</v>
      </c>
    </row>
    <row r="53" spans="1:247">
      <c r="A53" s="227" t="s">
        <v>0</v>
      </c>
      <c r="B53" s="227"/>
      <c r="C53" s="235" t="s">
        <v>196</v>
      </c>
      <c r="D53" s="43" t="s">
        <v>1</v>
      </c>
      <c r="E53" s="43" t="s">
        <v>676</v>
      </c>
      <c r="F53" s="46"/>
      <c r="G53" s="44">
        <v>328482</v>
      </c>
      <c r="H53" s="44"/>
      <c r="I53" s="45" t="str">
        <f t="shared" ref="I53:I58" si="1219">IFERROR(IF((ABS((G53/H53)-1))&lt;100%,(G53/H53)-1,"N/A"),"N/A")</f>
        <v>N/A</v>
      </c>
      <c r="J53" s="44">
        <v>323855</v>
      </c>
      <c r="K53" s="44"/>
      <c r="L53" s="45" t="str">
        <f t="shared" ref="L53:L58" si="1220">IFERROR(IF((ABS((J53/K53)-1))&lt;100%,(J53/K53)-1,"N/A"),"N/A")</f>
        <v>N/A</v>
      </c>
      <c r="M53" s="44">
        <v>308380</v>
      </c>
      <c r="N53" s="44">
        <v>127618</v>
      </c>
      <c r="O53" s="45">
        <f>(M53-N53)/ABS(N53)</f>
        <v>1.416430284129198</v>
      </c>
      <c r="P53" s="44">
        <v>363878</v>
      </c>
      <c r="Q53" s="44">
        <v>468264</v>
      </c>
      <c r="R53" s="45">
        <f>(P53-Q53)/ABS(Q53)</f>
        <v>-0.2229212580937249</v>
      </c>
      <c r="S53" s="44">
        <v>652337</v>
      </c>
      <c r="T53" s="44"/>
      <c r="U53" s="45" t="str">
        <f t="shared" ref="U53:U58" si="1221">IFERROR(IF((ABS((S53/T53)-1))&lt;100%,(S53/T53)-1,"N/A"),"N/A")</f>
        <v>N/A</v>
      </c>
      <c r="V53" s="44">
        <v>960717</v>
      </c>
      <c r="W53" s="44">
        <v>127618</v>
      </c>
      <c r="X53" s="45">
        <f>(V53-W53)/ABS(W53)</f>
        <v>6.5280681408578731</v>
      </c>
      <c r="Y53" s="44">
        <v>1324595</v>
      </c>
      <c r="Z53" s="44">
        <v>595882</v>
      </c>
      <c r="AA53" s="45">
        <f>(Y53-Z53)/ABS(Z53)</f>
        <v>1.2229149395350085</v>
      </c>
      <c r="AB53" s="46"/>
      <c r="AC53" s="44">
        <v>321482</v>
      </c>
      <c r="AD53" s="44">
        <f t="shared" si="842"/>
        <v>328482</v>
      </c>
      <c r="AE53" s="206">
        <f>(AC53-AD53)/ABS(AD53)</f>
        <v>-2.1310147892426374E-2</v>
      </c>
      <c r="AF53" s="44">
        <v>319385</v>
      </c>
      <c r="AG53" s="44">
        <f t="shared" ref="AG53:AG71" si="1222">+J53</f>
        <v>323855</v>
      </c>
      <c r="AH53" s="206">
        <f>(AF53-AG53)/ABS(AG53)</f>
        <v>-1.3802473329113338E-2</v>
      </c>
      <c r="AI53" s="44">
        <v>341195</v>
      </c>
      <c r="AJ53" s="44">
        <f t="shared" ref="AJ53:AJ71" si="1223">+M53</f>
        <v>308380</v>
      </c>
      <c r="AK53" s="206">
        <f>(AI53-AJ53)/ABS(AJ53)</f>
        <v>0.1064109215902458</v>
      </c>
      <c r="AL53" s="44">
        <v>401529</v>
      </c>
      <c r="AM53" s="44">
        <f t="shared" ref="AM53:AM71" si="1224">+P53</f>
        <v>363878</v>
      </c>
      <c r="AN53" s="206">
        <f>(AL53-AM53)/ABS(AM53)</f>
        <v>0.10347149319277341</v>
      </c>
      <c r="AO53" s="44">
        <v>640867</v>
      </c>
      <c r="AP53" s="44">
        <f t="shared" ref="AP53:AP71" si="1225">+S53</f>
        <v>652337</v>
      </c>
      <c r="AQ53" s="206">
        <f>(AO53-AP53)/ABS(AP53)</f>
        <v>-1.7582936427030814E-2</v>
      </c>
      <c r="AR53" s="44">
        <v>982062</v>
      </c>
      <c r="AS53" s="44">
        <f t="shared" ref="AS53:AS71" si="1226">+V53</f>
        <v>960717</v>
      </c>
      <c r="AT53" s="206">
        <f>(AR53-AS53)/ABS(AS53)</f>
        <v>2.2217781094744864E-2</v>
      </c>
      <c r="AU53" s="44">
        <v>1383591</v>
      </c>
      <c r="AV53" s="44">
        <f t="shared" ref="AV53:AV71" si="1227">+Y53</f>
        <v>1324595</v>
      </c>
      <c r="AW53" s="206">
        <f>(AU53-AV53)/ABS(AV53)</f>
        <v>4.4538896794869373E-2</v>
      </c>
      <c r="AX53" s="46"/>
      <c r="AY53" s="44">
        <f>BV53</f>
        <v>314809</v>
      </c>
      <c r="AZ53" s="44">
        <f t="shared" ref="AZ53:AZ71" si="1228">+AC53</f>
        <v>321482</v>
      </c>
      <c r="BA53" s="206">
        <f>(AY53-AZ53)/ABS(AZ53)</f>
        <v>-2.075699417074673E-2</v>
      </c>
      <c r="BB53" s="44">
        <f>BY53</f>
        <v>281820</v>
      </c>
      <c r="BC53" s="44">
        <f t="shared" ref="BC53:BC71" si="1229">+AF53</f>
        <v>319385</v>
      </c>
      <c r="BD53" s="206">
        <f>(BB53-BC53)/ABS(BC53)</f>
        <v>-0.11761666953676597</v>
      </c>
      <c r="BE53" s="48">
        <f>CB53</f>
        <v>234264</v>
      </c>
      <c r="BF53" s="44">
        <f t="shared" ref="BF53:BF71" si="1230">+AI53</f>
        <v>341195</v>
      </c>
      <c r="BG53" s="206">
        <f>(BE53-BF53)/ABS(BF53)</f>
        <v>-0.31340142733627396</v>
      </c>
      <c r="BH53" s="44">
        <f>CE53</f>
        <v>205971</v>
      </c>
      <c r="BI53" s="44">
        <f t="shared" ref="BI53:BI71" si="1231">+AL53</f>
        <v>401529</v>
      </c>
      <c r="BJ53" s="206">
        <f>(BH53-BI53)/ABS(BI53)</f>
        <v>-0.48703331515282833</v>
      </c>
      <c r="BK53" s="44">
        <f>CH53</f>
        <v>596629</v>
      </c>
      <c r="BL53" s="44">
        <f t="shared" ref="BL53:BL71" si="1232">+AO53</f>
        <v>640867</v>
      </c>
      <c r="BM53" s="206">
        <f>(BK53-BL53)/ABS(BL53)</f>
        <v>-6.9028363139309712E-2</v>
      </c>
      <c r="BN53" s="48">
        <f>CK53</f>
        <v>830893</v>
      </c>
      <c r="BO53" s="44">
        <f t="shared" ref="BO53:BO71" si="1233">+AR53</f>
        <v>982062</v>
      </c>
      <c r="BP53" s="206">
        <f>(BN53-BO53)/ABS(BO53)</f>
        <v>-0.15393019992627757</v>
      </c>
      <c r="BQ53" s="44">
        <f>CN53</f>
        <v>1036864</v>
      </c>
      <c r="BR53" s="44">
        <f t="shared" ref="BR53:BR71" si="1234">+AU53</f>
        <v>1383591</v>
      </c>
      <c r="BS53" s="206">
        <f>(BQ53-BR53)/ABS(BR53)</f>
        <v>-0.25059934619407037</v>
      </c>
      <c r="BT53" s="46"/>
      <c r="BU53" s="48">
        <f>CR53</f>
        <v>219880</v>
      </c>
      <c r="BV53" s="44">
        <v>314809</v>
      </c>
      <c r="BW53" s="206">
        <f>(BU53-BV53)/ABS(BV53)</f>
        <v>-0.30154474617942945</v>
      </c>
      <c r="BX53" s="48">
        <f>CU53</f>
        <v>271691</v>
      </c>
      <c r="BY53" s="44">
        <v>281820</v>
      </c>
      <c r="BZ53" s="206">
        <f>(BX53-BY53)/ABS(BY53)</f>
        <v>-3.5941381023348234E-2</v>
      </c>
      <c r="CA53" s="48">
        <f>CX53</f>
        <v>156616</v>
      </c>
      <c r="CB53" s="44">
        <v>234264</v>
      </c>
      <c r="CC53" s="206">
        <f>(CA53-CB53)/ABS(CB53)</f>
        <v>-0.33145511047365367</v>
      </c>
      <c r="CD53" s="48">
        <f>DA53</f>
        <v>276875</v>
      </c>
      <c r="CE53" s="44">
        <v>205971</v>
      </c>
      <c r="CF53" s="206">
        <f>(CD53-CE53)/ABS(CE53)</f>
        <v>0.3442426360992567</v>
      </c>
      <c r="CG53" s="48">
        <f>DD53</f>
        <v>491571</v>
      </c>
      <c r="CH53" s="44">
        <v>596629</v>
      </c>
      <c r="CI53" s="206">
        <f>(CG53-CH53)/ABS(CH53)</f>
        <v>-0.17608597637727968</v>
      </c>
      <c r="CJ53" s="48">
        <f>DG53</f>
        <v>648187</v>
      </c>
      <c r="CK53" s="44">
        <v>830893</v>
      </c>
      <c r="CL53" s="206">
        <f>(CJ53-CK53)/ABS(CK53)</f>
        <v>-0.21989112918269862</v>
      </c>
      <c r="CM53" s="48">
        <f>DJ53</f>
        <v>925062</v>
      </c>
      <c r="CN53" s="44">
        <v>1036864</v>
      </c>
      <c r="CO53" s="206">
        <f>(CM53-CN53)/ABS(CN53)</f>
        <v>-0.10782706314425035</v>
      </c>
      <c r="CP53" s="46"/>
      <c r="CQ53" s="48">
        <v>282276</v>
      </c>
      <c r="CR53" s="44">
        <v>219880</v>
      </c>
      <c r="CS53" s="206">
        <f>(CQ53-CR53)/ABS(CR53)</f>
        <v>0.28377296707294886</v>
      </c>
      <c r="CT53" s="48">
        <v>185325</v>
      </c>
      <c r="CU53" s="44">
        <v>271691</v>
      </c>
      <c r="CV53" s="206">
        <f>(CT53-CU53)/ABS(CU53)</f>
        <v>-0.3178831834694561</v>
      </c>
      <c r="CW53" s="48">
        <v>222414</v>
      </c>
      <c r="CX53" s="44">
        <v>156616</v>
      </c>
      <c r="CY53" s="206">
        <f>(CW53-CX53)/ABS(CX53)</f>
        <v>0.42012310364202893</v>
      </c>
      <c r="CZ53" s="48">
        <v>157045</v>
      </c>
      <c r="DA53" s="44">
        <v>276875</v>
      </c>
      <c r="DB53" s="206">
        <f>(CZ53-DA53)/ABS(DA53)</f>
        <v>-0.43279458239277652</v>
      </c>
      <c r="DC53" s="48">
        <v>467601</v>
      </c>
      <c r="DD53" s="44">
        <v>491571</v>
      </c>
      <c r="DE53" s="206">
        <f>(DC53-DD53)/ABS(DD53)</f>
        <v>-4.8762030306913957E-2</v>
      </c>
      <c r="DF53" s="48">
        <v>690015</v>
      </c>
      <c r="DG53" s="44">
        <v>648187</v>
      </c>
      <c r="DH53" s="206">
        <f>(DF53-DG53)/ABS(DG53)</f>
        <v>6.4530760413275795E-2</v>
      </c>
      <c r="DI53" s="48">
        <v>847060</v>
      </c>
      <c r="DJ53" s="44">
        <v>925062</v>
      </c>
      <c r="DK53" s="206">
        <f>(DI53-DJ53)/ABS(DJ53)</f>
        <v>-8.432083471161933E-2</v>
      </c>
      <c r="DL53" s="46"/>
      <c r="DM53" s="48">
        <v>218291</v>
      </c>
      <c r="DN53" s="44">
        <v>282276</v>
      </c>
      <c r="DO53" s="206">
        <f>(DM53-DN53)/ABS(DN53)</f>
        <v>-0.22667531068882937</v>
      </c>
      <c r="DP53" s="48">
        <v>246277</v>
      </c>
      <c r="DQ53" s="44">
        <v>185325</v>
      </c>
      <c r="DR53" s="206">
        <f>(DP53-DQ53)/ABS(DQ53)</f>
        <v>0.32889248617293942</v>
      </c>
      <c r="DS53" s="48">
        <v>288943</v>
      </c>
      <c r="DT53" s="44">
        <v>222414</v>
      </c>
      <c r="DU53" s="206">
        <f>(DS53-DT53)/ABS(DT53)</f>
        <v>0.29912235740555898</v>
      </c>
      <c r="DV53" s="48">
        <v>424655</v>
      </c>
      <c r="DW53" s="44">
        <v>157045</v>
      </c>
      <c r="DX53" s="206">
        <f>(DV53-DW53)/ABS(DW53)</f>
        <v>1.7040338756407398</v>
      </c>
      <c r="DY53" s="48">
        <v>464568</v>
      </c>
      <c r="DZ53" s="44">
        <v>467601</v>
      </c>
      <c r="EA53" s="206">
        <f>(DY53-DZ53)/ABS(DZ53)</f>
        <v>-6.4862992166398277E-3</v>
      </c>
      <c r="EB53" s="48">
        <v>753511</v>
      </c>
      <c r="EC53" s="44">
        <v>690015</v>
      </c>
      <c r="ED53" s="206">
        <f>(EB53-EC53)/ABS(EC53)</f>
        <v>9.2021187945189598E-2</v>
      </c>
      <c r="EE53" s="48">
        <v>1178166</v>
      </c>
      <c r="EF53" s="44">
        <v>847060</v>
      </c>
      <c r="EG53" s="206">
        <f>(EE53-EF53)/ABS(EF53)</f>
        <v>0.39088848487710431</v>
      </c>
      <c r="EH53" s="46"/>
      <c r="EI53" s="48">
        <v>294763</v>
      </c>
      <c r="EJ53" s="44">
        <v>218291</v>
      </c>
      <c r="EK53" s="206">
        <f>(EI53-EJ53)/ABS(EJ53)</f>
        <v>0.3503213600194236</v>
      </c>
      <c r="EL53" s="48">
        <v>373833</v>
      </c>
      <c r="EM53" s="44">
        <v>246277</v>
      </c>
      <c r="EN53" s="206">
        <f>(EL53-EM53)/ABS(EM53)</f>
        <v>0.51793711958485766</v>
      </c>
      <c r="EO53" s="48">
        <v>494474</v>
      </c>
      <c r="EP53" s="44">
        <v>288943</v>
      </c>
      <c r="EQ53" s="206">
        <f>(EO53-EP53)/ABS(EP53)</f>
        <v>0.71132022578847731</v>
      </c>
      <c r="ER53" s="48">
        <v>520647</v>
      </c>
      <c r="ES53" s="44">
        <v>424655</v>
      </c>
      <c r="ET53" s="206">
        <f>(ER53-ES53)/ABS(ES53)</f>
        <v>0.22604702640967372</v>
      </c>
      <c r="EU53" s="48">
        <v>668596</v>
      </c>
      <c r="EV53" s="44">
        <v>464568</v>
      </c>
      <c r="EW53" s="206">
        <f>(EU53-EV53)/ABS(EV53)</f>
        <v>0.43917790291195263</v>
      </c>
      <c r="EX53" s="48">
        <v>1163070</v>
      </c>
      <c r="EY53" s="44">
        <v>753511</v>
      </c>
      <c r="EZ53" s="206">
        <f>(EX53-EY53)/ABS(EY53)</f>
        <v>0.54353420188955437</v>
      </c>
      <c r="FA53" s="48">
        <v>1683717</v>
      </c>
      <c r="FB53" s="44">
        <v>1178166</v>
      </c>
      <c r="FC53" s="206">
        <f>(FA53-FB53)/ABS(FB53)</f>
        <v>0.42909997402742905</v>
      </c>
      <c r="FD53" s="46"/>
      <c r="FE53" s="48">
        <v>445420</v>
      </c>
      <c r="FF53" s="44">
        <v>294763</v>
      </c>
      <c r="FG53" s="206">
        <f>(FE53-FF53)/ABS(FF53)</f>
        <v>0.51111231735326346</v>
      </c>
      <c r="FH53" s="48">
        <v>359927</v>
      </c>
      <c r="FI53" s="44">
        <v>373833</v>
      </c>
      <c r="FJ53" s="206">
        <f>(FH53-FI53)/ABS(FI53)</f>
        <v>-3.7198428175147728E-2</v>
      </c>
      <c r="FK53" s="48">
        <v>356605</v>
      </c>
      <c r="FL53" s="44">
        <v>494474</v>
      </c>
      <c r="FM53" s="206">
        <f>(FK53-FL53)/ABS(FL53)</f>
        <v>-0.27881951326055565</v>
      </c>
      <c r="FN53" s="48">
        <v>-147054</v>
      </c>
      <c r="FO53" s="44">
        <v>520647</v>
      </c>
      <c r="FP53" s="206">
        <f>(FN53-FO53)/ABS(FO53)</f>
        <v>-1.2824447274256838</v>
      </c>
      <c r="FQ53" s="48">
        <v>805347</v>
      </c>
      <c r="FR53" s="44">
        <v>668596</v>
      </c>
      <c r="FS53" s="206">
        <f>(FQ53-FR53)/ABS(FR53)</f>
        <v>0.20453457693435198</v>
      </c>
      <c r="FT53" s="48">
        <v>1161952</v>
      </c>
      <c r="FU53" s="44">
        <v>1163070</v>
      </c>
      <c r="FV53" s="206">
        <f>(FT53-FU53)/ABS(FU53)</f>
        <v>-9.6124910796426693E-4</v>
      </c>
      <c r="FW53" s="48">
        <v>1014898</v>
      </c>
      <c r="FX53" s="44">
        <v>1683717</v>
      </c>
      <c r="FY53" s="206">
        <f>(FW53-FX53)/ABS(FX53)</f>
        <v>-0.3972276813740076</v>
      </c>
      <c r="GA53" s="48">
        <v>295716</v>
      </c>
      <c r="GB53" s="44">
        <v>445420</v>
      </c>
      <c r="GC53" s="206">
        <f>(GA53-GB53)/ABS(GB53)</f>
        <v>-0.33609626869022496</v>
      </c>
      <c r="GD53" s="48">
        <v>392729</v>
      </c>
      <c r="GE53" s="44">
        <v>359927</v>
      </c>
      <c r="GF53" s="206">
        <f>(GD53-GE53)/ABS(GE53)</f>
        <v>9.1135146849222207E-2</v>
      </c>
      <c r="GG53" s="48">
        <v>353603</v>
      </c>
      <c r="GH53" s="44">
        <v>356605</v>
      </c>
      <c r="GI53" s="206">
        <f>(GG53-GH53)/ABS(GH53)</f>
        <v>-8.4182779265573951E-3</v>
      </c>
      <c r="GJ53" s="48">
        <v>437752</v>
      </c>
      <c r="GK53" s="44">
        <v>-147054</v>
      </c>
      <c r="GL53" s="206">
        <f>(GJ53-GK53)/ABS(GK53)</f>
        <v>3.9768112394086526</v>
      </c>
      <c r="GM53" s="48">
        <v>688445</v>
      </c>
      <c r="GN53" s="44">
        <v>805347</v>
      </c>
      <c r="GO53" s="206">
        <f>(GM53-GN53)/ABS(GN53)</f>
        <v>-0.1451573048636178</v>
      </c>
      <c r="GP53" s="48">
        <v>1042048</v>
      </c>
      <c r="GQ53" s="44">
        <v>1161952</v>
      </c>
      <c r="GR53" s="206">
        <f>(GP53-GQ53)/ABS(GQ53)</f>
        <v>-0.10319187023216106</v>
      </c>
      <c r="GS53" s="48">
        <v>1479800</v>
      </c>
      <c r="GT53" s="44">
        <v>1014898</v>
      </c>
      <c r="GU53" s="206">
        <f>(GS53-GT53)/ABS(GT53)</f>
        <v>0.45807756050361709</v>
      </c>
      <c r="GW53" s="48">
        <v>299641</v>
      </c>
      <c r="GX53" s="44">
        <v>295716</v>
      </c>
      <c r="GY53" s="206">
        <f>(GW53-GX53)/ABS(GX53)</f>
        <v>1.3272869915729957E-2</v>
      </c>
      <c r="GZ53" s="48">
        <v>234430</v>
      </c>
      <c r="HA53" s="44">
        <v>392729</v>
      </c>
      <c r="HB53" s="206">
        <f>(GZ53-HA53)/ABS(HA53)</f>
        <v>-0.4030743846265491</v>
      </c>
      <c r="HC53" s="48">
        <v>152252</v>
      </c>
      <c r="HD53" s="44">
        <v>353603</v>
      </c>
      <c r="HE53" s="206">
        <f>(HC53-HD53)/ABS(HD53)</f>
        <v>-0.56942672997683841</v>
      </c>
      <c r="HF53" s="48">
        <v>200666</v>
      </c>
      <c r="HG53" s="44">
        <v>437752</v>
      </c>
      <c r="HH53" s="206">
        <f>(HF53-HG53)/ABS(HG53)</f>
        <v>-0.5415988961786582</v>
      </c>
      <c r="HI53" s="48">
        <v>534071</v>
      </c>
      <c r="HJ53" s="44">
        <v>688445</v>
      </c>
      <c r="HK53" s="206">
        <f>(HI53-HJ53)/ABS(HJ53)</f>
        <v>-0.22423577773097342</v>
      </c>
      <c r="HL53" s="48">
        <v>686323</v>
      </c>
      <c r="HM53" s="44">
        <v>1042048</v>
      </c>
      <c r="HN53" s="206">
        <f>(HL53-HM53)/ABS(HM53)</f>
        <v>-0.34137103089301069</v>
      </c>
      <c r="HO53" s="48">
        <v>886989</v>
      </c>
      <c r="HP53" s="44">
        <v>1479800</v>
      </c>
      <c r="HQ53" s="206">
        <f>(HO53-HP53)/ABS(HP53)</f>
        <v>-0.40060210839302607</v>
      </c>
      <c r="HS53" s="48">
        <v>204452</v>
      </c>
      <c r="HT53" s="44">
        <v>299641</v>
      </c>
      <c r="HU53" s="206">
        <f>(HS53-HT53)/ABS(HT53)</f>
        <v>-0.31767681992784697</v>
      </c>
      <c r="HV53" s="48">
        <v>125417</v>
      </c>
      <c r="HW53" s="44">
        <v>234430</v>
      </c>
      <c r="HX53" s="206">
        <f>(HV53-HW53)/ABS(HW53)</f>
        <v>-0.46501301028025421</v>
      </c>
      <c r="HY53" s="48">
        <v>-329869</v>
      </c>
      <c r="HZ53" s="44">
        <v>353603</v>
      </c>
      <c r="IA53" s="206">
        <f>(HY53-HZ53)/ABS(HZ53)</f>
        <v>-1.93287952873703</v>
      </c>
      <c r="IB53" s="48">
        <v>200666</v>
      </c>
      <c r="IC53" s="44">
        <v>437752</v>
      </c>
      <c r="ID53" s="206">
        <f>(IB53-IC53)/ABS(IC53)</f>
        <v>-0.5415988961786582</v>
      </c>
      <c r="IE53" s="48">
        <v>329869</v>
      </c>
      <c r="IF53" s="44">
        <v>534071</v>
      </c>
      <c r="IG53" s="206">
        <f>(IE53-IF53)/ABS(IF53)</f>
        <v>-0.38234991227758108</v>
      </c>
      <c r="IH53" s="48">
        <v>686323</v>
      </c>
      <c r="II53" s="44">
        <v>1042048</v>
      </c>
      <c r="IJ53" s="206">
        <f>(IH53-II53)/ABS(II53)</f>
        <v>-0.34137103089301069</v>
      </c>
      <c r="IK53" s="48">
        <v>886989</v>
      </c>
      <c r="IL53" s="44">
        <v>1479800</v>
      </c>
      <c r="IM53" s="206">
        <f>(IK53-IL53)/ABS(IL53)</f>
        <v>-0.40060210839302607</v>
      </c>
    </row>
    <row r="54" spans="1:247">
      <c r="A54" s="227" t="s">
        <v>2</v>
      </c>
      <c r="B54" s="227"/>
      <c r="C54" s="235" t="s">
        <v>2</v>
      </c>
      <c r="D54" s="43" t="s">
        <v>3</v>
      </c>
      <c r="E54" s="43" t="s">
        <v>677</v>
      </c>
      <c r="F54" s="46"/>
      <c r="G54" s="44">
        <v>22287</v>
      </c>
      <c r="H54" s="44"/>
      <c r="I54" s="45" t="str">
        <f t="shared" si="1219"/>
        <v>N/A</v>
      </c>
      <c r="J54" s="44">
        <v>9637</v>
      </c>
      <c r="K54" s="44"/>
      <c r="L54" s="45" t="str">
        <f t="shared" si="1220"/>
        <v>N/A</v>
      </c>
      <c r="M54" s="44">
        <v>16898</v>
      </c>
      <c r="N54" s="44">
        <f>+N55-N53</f>
        <v>9665</v>
      </c>
      <c r="O54" s="45">
        <f>(M54-N54)/ABS(N54)</f>
        <v>0.74837040869115368</v>
      </c>
      <c r="P54" s="44">
        <v>19471</v>
      </c>
      <c r="Q54" s="44">
        <v>32152</v>
      </c>
      <c r="R54" s="45">
        <f>(P54-Q54)/ABS(Q54)</f>
        <v>-0.3944078128887783</v>
      </c>
      <c r="S54" s="44">
        <v>31924</v>
      </c>
      <c r="T54" s="44"/>
      <c r="U54" s="45" t="str">
        <f t="shared" si="1221"/>
        <v>N/A</v>
      </c>
      <c r="V54" s="44">
        <v>48822</v>
      </c>
      <c r="W54" s="44">
        <v>9665</v>
      </c>
      <c r="X54" s="45">
        <f>(V54-W54)/ABS(W54)</f>
        <v>4.0514226590791518</v>
      </c>
      <c r="Y54" s="44">
        <v>68293</v>
      </c>
      <c r="Z54" s="44">
        <v>41817</v>
      </c>
      <c r="AA54" s="45">
        <f>(Y54-Z54)/ABS(Z54)</f>
        <v>0.6331396322069972</v>
      </c>
      <c r="AB54" s="46"/>
      <c r="AC54" s="44">
        <v>17180</v>
      </c>
      <c r="AD54" s="44">
        <f t="shared" si="842"/>
        <v>22287</v>
      </c>
      <c r="AE54" s="206">
        <f>(AC54-AD54)/ABS(AD54)</f>
        <v>-0.22914703638892628</v>
      </c>
      <c r="AF54" s="44">
        <v>20563</v>
      </c>
      <c r="AG54" s="44">
        <f t="shared" si="1222"/>
        <v>9637</v>
      </c>
      <c r="AH54" s="206">
        <f>(AF54-AG54)/ABS(AG54)</f>
        <v>1.1337553180450348</v>
      </c>
      <c r="AI54" s="44">
        <v>21792</v>
      </c>
      <c r="AJ54" s="44">
        <f t="shared" si="1223"/>
        <v>16898</v>
      </c>
      <c r="AK54" s="206">
        <f>(AI54-AJ54)/ABS(AJ54)</f>
        <v>0.28962007338146528</v>
      </c>
      <c r="AL54" s="44">
        <v>23695</v>
      </c>
      <c r="AM54" s="44">
        <f t="shared" si="1224"/>
        <v>19471</v>
      </c>
      <c r="AN54" s="206">
        <f>(AL54-AM54)/ABS(AM54)</f>
        <v>0.21693801037440297</v>
      </c>
      <c r="AO54" s="44">
        <v>37743</v>
      </c>
      <c r="AP54" s="44">
        <f t="shared" si="1225"/>
        <v>31924</v>
      </c>
      <c r="AQ54" s="206">
        <f>(AO54-AP54)/ABS(AP54)</f>
        <v>0.18227665706051874</v>
      </c>
      <c r="AR54" s="44">
        <v>59535</v>
      </c>
      <c r="AS54" s="44">
        <f t="shared" si="1226"/>
        <v>48822</v>
      </c>
      <c r="AT54" s="206">
        <f>(AR54-AS54)/ABS(AS54)</f>
        <v>0.21942976526975544</v>
      </c>
      <c r="AU54" s="44">
        <v>83230</v>
      </c>
      <c r="AV54" s="44">
        <f t="shared" si="1227"/>
        <v>68293</v>
      </c>
      <c r="AW54" s="206">
        <f>(AU54-AV54)/ABS(AV54)</f>
        <v>0.21871934166019943</v>
      </c>
      <c r="AX54" s="46"/>
      <c r="AY54" s="44">
        <f t="shared" ref="AY54:AY71" si="1235">BV54</f>
        <v>19009</v>
      </c>
      <c r="AZ54" s="44">
        <f t="shared" si="1228"/>
        <v>17180</v>
      </c>
      <c r="BA54" s="206">
        <f>(AY54-AZ54)/ABS(AZ54)</f>
        <v>0.10646100116414435</v>
      </c>
      <c r="BB54" s="44">
        <f t="shared" ref="BB54:BB71" si="1236">BY54</f>
        <v>17933</v>
      </c>
      <c r="BC54" s="44">
        <f t="shared" si="1229"/>
        <v>20563</v>
      </c>
      <c r="BD54" s="206">
        <f>(BB54-BC54)/ABS(BC54)</f>
        <v>-0.12789962554102027</v>
      </c>
      <c r="BE54" s="48">
        <f t="shared" ref="BE54:BE71" si="1237">CB54</f>
        <v>14552</v>
      </c>
      <c r="BF54" s="44">
        <f t="shared" si="1230"/>
        <v>21792</v>
      </c>
      <c r="BG54" s="206">
        <f>(BE54-BF54)/ABS(BF54)</f>
        <v>-0.33223201174743022</v>
      </c>
      <c r="BH54" s="44">
        <f t="shared" ref="BH54:BH71" si="1238">CE54</f>
        <v>12115</v>
      </c>
      <c r="BI54" s="44">
        <f t="shared" si="1231"/>
        <v>23695</v>
      </c>
      <c r="BJ54" s="206">
        <f>(BH54-BI54)/ABS(BI54)</f>
        <v>-0.48871069845959064</v>
      </c>
      <c r="BK54" s="44">
        <f t="shared" ref="BK54:BK71" si="1239">CH54</f>
        <v>36942</v>
      </c>
      <c r="BL54" s="44">
        <f t="shared" si="1232"/>
        <v>37743</v>
      </c>
      <c r="BM54" s="206">
        <f>(BK54-BL54)/ABS(BL54)</f>
        <v>-2.1222478340354504E-2</v>
      </c>
      <c r="BN54" s="48">
        <f t="shared" ref="BN54:BN71" si="1240">CK54</f>
        <v>51494</v>
      </c>
      <c r="BO54" s="44">
        <f t="shared" si="1233"/>
        <v>59535</v>
      </c>
      <c r="BP54" s="206">
        <f>(BN54-BO54)/ABS(BO54)</f>
        <v>-0.13506340807928111</v>
      </c>
      <c r="BQ54" s="44">
        <f t="shared" ref="BQ54:BQ71" si="1241">CN54</f>
        <v>63609</v>
      </c>
      <c r="BR54" s="44">
        <f t="shared" si="1234"/>
        <v>83230</v>
      </c>
      <c r="BS54" s="206">
        <f>(BQ54-BR54)/ABS(BR54)</f>
        <v>-0.23574432296047099</v>
      </c>
      <c r="BT54" s="46"/>
      <c r="BU54" s="48">
        <f t="shared" ref="BU54:BU71" si="1242">CR54</f>
        <v>9998</v>
      </c>
      <c r="BV54" s="44">
        <v>19009</v>
      </c>
      <c r="BW54" s="206">
        <f>(BU54-BV54)/ABS(BV54)</f>
        <v>-0.47403861328844232</v>
      </c>
      <c r="BX54" s="48">
        <f t="shared" ref="BX54:BX71" si="1243">CU54</f>
        <v>13389</v>
      </c>
      <c r="BY54" s="44">
        <v>17933</v>
      </c>
      <c r="BZ54" s="206">
        <f>(BX54-BY54)/ABS(BY54)</f>
        <v>-0.25338760943511962</v>
      </c>
      <c r="CA54" s="48">
        <f t="shared" ref="CA54:CA71" si="1244">CX54</f>
        <v>9002</v>
      </c>
      <c r="CB54" s="44">
        <v>14552</v>
      </c>
      <c r="CC54" s="206">
        <f>(CA54-CB54)/ABS(CB54)</f>
        <v>-0.38139087410665201</v>
      </c>
      <c r="CD54" s="48">
        <f t="shared" ref="CD54:CD71" si="1245">DA54</f>
        <v>13363</v>
      </c>
      <c r="CE54" s="44">
        <v>12115</v>
      </c>
      <c r="CF54" s="206">
        <f>(CD54-CE54)/ABS(CE54)</f>
        <v>0.10301279405695418</v>
      </c>
      <c r="CG54" s="48">
        <f t="shared" ref="CG54:CG71" si="1246">DD54</f>
        <v>23387</v>
      </c>
      <c r="CH54" s="44">
        <v>36942</v>
      </c>
      <c r="CI54" s="206">
        <f>(CG54-CH54)/ABS(CH54)</f>
        <v>-0.36692653348492232</v>
      </c>
      <c r="CJ54" s="48">
        <f t="shared" ref="CJ54:CJ71" si="1247">DG54</f>
        <v>32389</v>
      </c>
      <c r="CK54" s="44">
        <v>51494</v>
      </c>
      <c r="CL54" s="206">
        <f>(CJ54-CK54)/ABS(CK54)</f>
        <v>-0.37101409872994912</v>
      </c>
      <c r="CM54" s="48">
        <f t="shared" ref="CM54:CM71" si="1248">DJ54</f>
        <v>45752</v>
      </c>
      <c r="CN54" s="44">
        <v>63609</v>
      </c>
      <c r="CO54" s="206">
        <f>(CM54-CN54)/ABS(CN54)</f>
        <v>-0.28073071420710904</v>
      </c>
      <c r="CP54" s="46"/>
      <c r="CQ54" s="48">
        <v>9254</v>
      </c>
      <c r="CR54" s="44">
        <v>9998</v>
      </c>
      <c r="CS54" s="206">
        <f>(CQ54-CR54)/ABS(CR54)</f>
        <v>-7.441488297659532E-2</v>
      </c>
      <c r="CT54" s="48">
        <v>1263</v>
      </c>
      <c r="CU54" s="44">
        <v>13389</v>
      </c>
      <c r="CV54" s="206">
        <f>(CT54-CU54)/ABS(CU54)</f>
        <v>-0.90566883262379561</v>
      </c>
      <c r="CW54" s="48">
        <v>13267</v>
      </c>
      <c r="CX54" s="44">
        <v>9002</v>
      </c>
      <c r="CY54" s="206">
        <f>(CW54-CX54)/ABS(CX54)</f>
        <v>0.47378360364363475</v>
      </c>
      <c r="CZ54" s="48">
        <v>3369</v>
      </c>
      <c r="DA54" s="44">
        <v>13363</v>
      </c>
      <c r="DB54" s="206">
        <f>(CZ54-DA54)/ABS(DA54)</f>
        <v>-0.74788595375289979</v>
      </c>
      <c r="DC54" s="48">
        <v>10517</v>
      </c>
      <c r="DD54" s="44">
        <v>23387</v>
      </c>
      <c r="DE54" s="206">
        <f>(DC54-DD54)/ABS(DD54)</f>
        <v>-0.55030572540300171</v>
      </c>
      <c r="DF54" s="48">
        <v>23784</v>
      </c>
      <c r="DG54" s="44">
        <v>32389</v>
      </c>
      <c r="DH54" s="206">
        <f>(DF54-DG54)/ABS(DG54)</f>
        <v>-0.26567661860508196</v>
      </c>
      <c r="DI54" s="48">
        <v>27153</v>
      </c>
      <c r="DJ54" s="44">
        <v>45752</v>
      </c>
      <c r="DK54" s="206">
        <f>(DI54-DJ54)/ABS(DJ54)</f>
        <v>-0.40651774785801714</v>
      </c>
      <c r="DL54" s="46"/>
      <c r="DM54" s="48">
        <v>4182</v>
      </c>
      <c r="DN54" s="44">
        <v>9254</v>
      </c>
      <c r="DO54" s="206">
        <f>(DM54-DN54)/ABS(DN54)</f>
        <v>-0.54808731359412144</v>
      </c>
      <c r="DP54" s="48">
        <v>7352</v>
      </c>
      <c r="DQ54" s="44">
        <v>1263</v>
      </c>
      <c r="DR54" s="206">
        <f>(DP54-DQ54)/ABS(DQ54)</f>
        <v>4.8210609659540777</v>
      </c>
      <c r="DS54" s="48">
        <v>12512</v>
      </c>
      <c r="DT54" s="44">
        <v>13267</v>
      </c>
      <c r="DU54" s="206">
        <f>(DS54-DT54)/ABS(DT54)</f>
        <v>-5.6908117886485261E-2</v>
      </c>
      <c r="DV54" s="48">
        <v>16257</v>
      </c>
      <c r="DW54" s="44">
        <v>3369</v>
      </c>
      <c r="DX54" s="206">
        <f>(DV54-DW54)/ABS(DW54)</f>
        <v>3.8254674977738201</v>
      </c>
      <c r="DY54" s="48">
        <v>11534</v>
      </c>
      <c r="DZ54" s="44">
        <v>10517</v>
      </c>
      <c r="EA54" s="206">
        <f>(DY54-DZ54)/ABS(DZ54)</f>
        <v>9.6700580013311777E-2</v>
      </c>
      <c r="EB54" s="48">
        <v>24046</v>
      </c>
      <c r="EC54" s="44">
        <v>23784</v>
      </c>
      <c r="ED54" s="206">
        <f>(EB54-EC54)/ABS(EC54)</f>
        <v>1.101580894719139E-2</v>
      </c>
      <c r="EE54" s="48">
        <v>40303</v>
      </c>
      <c r="EF54" s="44">
        <v>27153</v>
      </c>
      <c r="EG54" s="206">
        <f>(EE54-EF54)/ABS(EF54)</f>
        <v>0.48429271167090193</v>
      </c>
      <c r="EH54" s="46"/>
      <c r="EI54" s="48">
        <v>12243</v>
      </c>
      <c r="EJ54" s="44">
        <v>4182</v>
      </c>
      <c r="EK54" s="206">
        <f>(EI54-EJ54)/ABS(EJ54)</f>
        <v>1.9275466284074605</v>
      </c>
      <c r="EL54" s="48">
        <v>14348</v>
      </c>
      <c r="EM54" s="44">
        <v>7352</v>
      </c>
      <c r="EN54" s="206">
        <f>(EL54-EM54)/ABS(EM54)</f>
        <v>0.95157780195865072</v>
      </c>
      <c r="EO54" s="48">
        <v>21876</v>
      </c>
      <c r="EP54" s="44">
        <v>12512</v>
      </c>
      <c r="EQ54" s="206">
        <f>(EO54-EP54)/ABS(EP54)</f>
        <v>0.74840153452685421</v>
      </c>
      <c r="ER54" s="48">
        <v>18531</v>
      </c>
      <c r="ES54" s="44">
        <v>16257</v>
      </c>
      <c r="ET54" s="206">
        <f>(ER54-ES54)/ABS(ES54)</f>
        <v>0.13987820631112752</v>
      </c>
      <c r="EU54" s="48">
        <v>26591</v>
      </c>
      <c r="EV54" s="44">
        <v>11534</v>
      </c>
      <c r="EW54" s="206">
        <f>(EU54-EV54)/ABS(EV54)</f>
        <v>1.3054447719784983</v>
      </c>
      <c r="EX54" s="48">
        <v>48467</v>
      </c>
      <c r="EY54" s="44">
        <v>24046</v>
      </c>
      <c r="EZ54" s="206">
        <f>(EX54-EY54)/ABS(EY54)</f>
        <v>1.0155951093737003</v>
      </c>
      <c r="FA54" s="48">
        <v>66998</v>
      </c>
      <c r="FB54" s="44">
        <v>40303</v>
      </c>
      <c r="FC54" s="206">
        <f>(FA54-FB54)/ABS(FB54)</f>
        <v>0.66235764087040672</v>
      </c>
      <c r="FD54" s="46"/>
      <c r="FE54" s="48">
        <v>16544</v>
      </c>
      <c r="FF54" s="44">
        <v>12243</v>
      </c>
      <c r="FG54" s="206">
        <f>(FE54-FF54)/ABS(FF54)</f>
        <v>0.35130278526504943</v>
      </c>
      <c r="FH54" s="48">
        <v>14159</v>
      </c>
      <c r="FI54" s="44">
        <v>14348</v>
      </c>
      <c r="FJ54" s="206">
        <f>(FH54-FI54)/ABS(FI54)</f>
        <v>-1.3172567605241148E-2</v>
      </c>
      <c r="FK54" s="48">
        <v>14763</v>
      </c>
      <c r="FL54" s="44">
        <v>21876</v>
      </c>
      <c r="FM54" s="206">
        <f>(FK54-FL54)/ABS(FL54)</f>
        <v>-0.32515085024684587</v>
      </c>
      <c r="FN54" s="48">
        <v>-7558</v>
      </c>
      <c r="FO54" s="44">
        <v>18531</v>
      </c>
      <c r="FP54" s="206">
        <f>(FN54-FO54)/ABS(FO54)</f>
        <v>-1.4078571043116939</v>
      </c>
      <c r="FQ54" s="48">
        <v>30703</v>
      </c>
      <c r="FR54" s="44">
        <v>26591</v>
      </c>
      <c r="FS54" s="206">
        <f>(FQ54-FR54)/ABS(FR54)</f>
        <v>0.15463878755970065</v>
      </c>
      <c r="FT54" s="48">
        <v>45466</v>
      </c>
      <c r="FU54" s="44">
        <v>48467</v>
      </c>
      <c r="FV54" s="206">
        <f>(FT54-FU54)/ABS(FU54)</f>
        <v>-6.1918418717890521E-2</v>
      </c>
      <c r="FW54" s="48">
        <v>37908</v>
      </c>
      <c r="FX54" s="44">
        <v>66998</v>
      </c>
      <c r="FY54" s="206">
        <f>(FW54-FX54)/ABS(FX54)</f>
        <v>-0.43419206543478911</v>
      </c>
      <c r="GA54" s="48">
        <v>9810</v>
      </c>
      <c r="GB54" s="44">
        <v>16544</v>
      </c>
      <c r="GC54" s="206">
        <f>(GA54-GB54)/ABS(GB54)</f>
        <v>-0.40703578336557061</v>
      </c>
      <c r="GD54" s="48">
        <v>14670</v>
      </c>
      <c r="GE54" s="44">
        <v>14159</v>
      </c>
      <c r="GF54" s="206">
        <f>(GD54-GE54)/ABS(GE54)</f>
        <v>3.6090119358711772E-2</v>
      </c>
      <c r="GG54" s="48">
        <v>20976</v>
      </c>
      <c r="GH54" s="44">
        <v>14763</v>
      </c>
      <c r="GI54" s="206">
        <f>(GG54-GH54)/ABS(GH54)</f>
        <v>0.42084942084942084</v>
      </c>
      <c r="GJ54" s="48">
        <v>19895</v>
      </c>
      <c r="GK54" s="44">
        <v>-7558</v>
      </c>
      <c r="GL54" s="206">
        <f>(GJ54-GK54)/ABS(GK54)</f>
        <v>3.6323101349563376</v>
      </c>
      <c r="GM54" s="48">
        <v>24480</v>
      </c>
      <c r="GN54" s="44">
        <v>30703</v>
      </c>
      <c r="GO54" s="206">
        <f>(GM54-GN54)/ABS(GN54)</f>
        <v>-0.20268377682962577</v>
      </c>
      <c r="GP54" s="48">
        <v>45456</v>
      </c>
      <c r="GQ54" s="44">
        <v>45466</v>
      </c>
      <c r="GR54" s="206">
        <f>(GP54-GQ54)/ABS(GQ54)</f>
        <v>-2.1994457396736023E-4</v>
      </c>
      <c r="GS54" s="48">
        <v>65351</v>
      </c>
      <c r="GT54" s="44">
        <v>37908</v>
      </c>
      <c r="GU54" s="206">
        <f>(GS54-GT54)/ABS(GT54)</f>
        <v>0.72393689986282583</v>
      </c>
      <c r="GW54" s="48">
        <v>17181</v>
      </c>
      <c r="GX54" s="44">
        <v>9810</v>
      </c>
      <c r="GY54" s="206">
        <f>(GW54-GX54)/ABS(GX54)</f>
        <v>0.75137614678899078</v>
      </c>
      <c r="GZ54" s="48">
        <v>15713</v>
      </c>
      <c r="HA54" s="44">
        <v>14670</v>
      </c>
      <c r="HB54" s="206">
        <f>(GZ54-HA54)/ABS(HA54)</f>
        <v>7.1097477845944099E-2</v>
      </c>
      <c r="HC54" s="48">
        <v>11018</v>
      </c>
      <c r="HD54" s="44">
        <v>20976</v>
      </c>
      <c r="HE54" s="206">
        <f>(HC54-HD54)/ABS(HD54)</f>
        <v>-0.47473302822273072</v>
      </c>
      <c r="HF54" s="48">
        <v>13014</v>
      </c>
      <c r="HG54" s="44">
        <v>19895</v>
      </c>
      <c r="HH54" s="206">
        <f>(HF54-HG54)/ABS(HG54)</f>
        <v>-0.34586579542598644</v>
      </c>
      <c r="HI54" s="48">
        <v>32894</v>
      </c>
      <c r="HJ54" s="44">
        <v>24480</v>
      </c>
      <c r="HK54" s="206">
        <f>(HI54-HJ54)/ABS(HJ54)</f>
        <v>0.34370915032679739</v>
      </c>
      <c r="HL54" s="48">
        <v>43912</v>
      </c>
      <c r="HM54" s="44">
        <v>45456</v>
      </c>
      <c r="HN54" s="206">
        <f>(HL54-HM54)/ABS(HM54)</f>
        <v>-3.3966913058782119E-2</v>
      </c>
      <c r="HO54" s="48">
        <v>56926</v>
      </c>
      <c r="HP54" s="44">
        <v>65351</v>
      </c>
      <c r="HQ54" s="206">
        <f>(HO54-HP54)/ABS(HP54)</f>
        <v>-0.12891922082294074</v>
      </c>
      <c r="HS54" s="48">
        <v>12921</v>
      </c>
      <c r="HT54" s="44">
        <v>17181</v>
      </c>
      <c r="HU54" s="206">
        <f>(HS54-HT54)/ABS(HT54)</f>
        <v>-0.24794831499912695</v>
      </c>
      <c r="HV54" s="48">
        <v>16779</v>
      </c>
      <c r="HW54" s="44">
        <v>15713</v>
      </c>
      <c r="HX54" s="206">
        <f>(HV54-HW54)/ABS(HW54)</f>
        <v>6.7841914338445872E-2</v>
      </c>
      <c r="HY54" s="48">
        <v>-29700</v>
      </c>
      <c r="HZ54" s="44">
        <v>20976</v>
      </c>
      <c r="IA54" s="206">
        <f>(HY54-HZ54)/ABS(HZ54)</f>
        <v>-2.415903890160183</v>
      </c>
      <c r="IB54" s="48">
        <v>13014</v>
      </c>
      <c r="IC54" s="44">
        <v>19895</v>
      </c>
      <c r="ID54" s="206">
        <f>(IB54-IC54)/ABS(IC54)</f>
        <v>-0.34586579542598644</v>
      </c>
      <c r="IE54" s="48">
        <v>29700</v>
      </c>
      <c r="IF54" s="44">
        <v>32894</v>
      </c>
      <c r="IG54" s="206">
        <f>(IE54-IF54)/ABS(IF54)</f>
        <v>-9.7099775034960784E-2</v>
      </c>
      <c r="IH54" s="48">
        <v>43912</v>
      </c>
      <c r="II54" s="44">
        <v>45456</v>
      </c>
      <c r="IJ54" s="206">
        <f>(IH54-II54)/ABS(II54)</f>
        <v>-3.3966913058782119E-2</v>
      </c>
      <c r="IK54" s="48">
        <v>56926</v>
      </c>
      <c r="IL54" s="44">
        <v>65351</v>
      </c>
      <c r="IM54" s="206">
        <f>(IK54-IL54)/ABS(IL54)</f>
        <v>-0.12891922082294074</v>
      </c>
    </row>
    <row r="55" spans="1:247">
      <c r="A55" s="49" t="s">
        <v>4</v>
      </c>
      <c r="B55" s="49"/>
      <c r="C55" s="339" t="s">
        <v>4</v>
      </c>
      <c r="D55" s="330" t="s">
        <v>5</v>
      </c>
      <c r="E55" s="330" t="s">
        <v>678</v>
      </c>
      <c r="F55" s="333"/>
      <c r="G55" s="337">
        <v>350769</v>
      </c>
      <c r="H55" s="331"/>
      <c r="I55" s="332" t="str">
        <f t="shared" si="1219"/>
        <v>N/A</v>
      </c>
      <c r="J55" s="337">
        <v>333492</v>
      </c>
      <c r="K55" s="331"/>
      <c r="L55" s="332" t="str">
        <f t="shared" si="1220"/>
        <v>N/A</v>
      </c>
      <c r="M55" s="337">
        <v>325278</v>
      </c>
      <c r="N55" s="337">
        <v>137283</v>
      </c>
      <c r="O55" s="332">
        <f>(M55-N55)/ABS(N55)</f>
        <v>1.3693975219073009</v>
      </c>
      <c r="P55" s="337">
        <v>383349</v>
      </c>
      <c r="Q55" s="337">
        <v>500416</v>
      </c>
      <c r="R55" s="332">
        <f>(P55-Q55)/ABS(Q55)</f>
        <v>-0.23393936245044122</v>
      </c>
      <c r="S55" s="337">
        <v>684261</v>
      </c>
      <c r="T55" s="331"/>
      <c r="U55" s="332" t="str">
        <f t="shared" si="1221"/>
        <v>N/A</v>
      </c>
      <c r="V55" s="337">
        <v>1009539</v>
      </c>
      <c r="W55" s="337">
        <v>137283</v>
      </c>
      <c r="X55" s="332">
        <f>(V55-W55)/ABS(W55)</f>
        <v>6.3537073053473483</v>
      </c>
      <c r="Y55" s="337">
        <v>1392888</v>
      </c>
      <c r="Z55" s="337">
        <v>637699</v>
      </c>
      <c r="AA55" s="332">
        <f>(Y55-Z55)/ABS(Z55)</f>
        <v>1.1842405272707031</v>
      </c>
      <c r="AB55" s="333"/>
      <c r="AC55" s="337">
        <v>338662</v>
      </c>
      <c r="AD55" s="337">
        <f t="shared" si="842"/>
        <v>350769</v>
      </c>
      <c r="AE55" s="338">
        <f>(AC55-AD55)/ABS(AD55)</f>
        <v>-3.4515592883065493E-2</v>
      </c>
      <c r="AF55" s="337">
        <v>339948</v>
      </c>
      <c r="AG55" s="337">
        <f t="shared" si="1222"/>
        <v>333492</v>
      </c>
      <c r="AH55" s="338">
        <f>(AF55-AG55)/ABS(AG55)</f>
        <v>1.935878521823612E-2</v>
      </c>
      <c r="AI55" s="337">
        <v>362987</v>
      </c>
      <c r="AJ55" s="337">
        <f t="shared" si="1223"/>
        <v>325278</v>
      </c>
      <c r="AK55" s="338">
        <f>(AI55-AJ55)/ABS(AJ55)</f>
        <v>0.11592852882764897</v>
      </c>
      <c r="AL55" s="337">
        <v>425224</v>
      </c>
      <c r="AM55" s="337">
        <f t="shared" si="1224"/>
        <v>383349</v>
      </c>
      <c r="AN55" s="338">
        <f>(AL55-AM55)/ABS(AM55)</f>
        <v>0.10923466606147401</v>
      </c>
      <c r="AO55" s="337">
        <v>678610</v>
      </c>
      <c r="AP55" s="337">
        <f t="shared" si="1225"/>
        <v>684261</v>
      </c>
      <c r="AQ55" s="338">
        <f>(AO55-AP55)/ABS(AP55)</f>
        <v>-8.2585446196699799E-3</v>
      </c>
      <c r="AR55" s="337">
        <v>1041597</v>
      </c>
      <c r="AS55" s="337">
        <f t="shared" si="1226"/>
        <v>1009539</v>
      </c>
      <c r="AT55" s="338">
        <f>(AR55-AS55)/ABS(AS55)</f>
        <v>3.1755088213531124E-2</v>
      </c>
      <c r="AU55" s="337">
        <v>1466821</v>
      </c>
      <c r="AV55" s="337">
        <f t="shared" si="1227"/>
        <v>1392888</v>
      </c>
      <c r="AW55" s="338">
        <f>(AU55-AV55)/ABS(AV55)</f>
        <v>5.307892666172729E-2</v>
      </c>
      <c r="AX55" s="333"/>
      <c r="AY55" s="331">
        <f t="shared" si="1235"/>
        <v>333818</v>
      </c>
      <c r="AZ55" s="337">
        <f t="shared" si="1228"/>
        <v>338662</v>
      </c>
      <c r="BA55" s="338">
        <f>(AY55-AZ55)/ABS(AZ55)</f>
        <v>-1.4303346699659247E-2</v>
      </c>
      <c r="BB55" s="331">
        <f t="shared" si="1236"/>
        <v>299753</v>
      </c>
      <c r="BC55" s="337">
        <f t="shared" si="1229"/>
        <v>339948</v>
      </c>
      <c r="BD55" s="338">
        <f>(BB55-BC55)/ABS(BC55)</f>
        <v>-0.11823867179686305</v>
      </c>
      <c r="BE55" s="335">
        <f t="shared" si="1237"/>
        <v>248816</v>
      </c>
      <c r="BF55" s="337">
        <f t="shared" si="1230"/>
        <v>362987</v>
      </c>
      <c r="BG55" s="338">
        <f>(BE55-BF55)/ABS(BF55)</f>
        <v>-0.31453192538575764</v>
      </c>
      <c r="BH55" s="337">
        <f t="shared" si="1238"/>
        <v>218086</v>
      </c>
      <c r="BI55" s="337">
        <f t="shared" si="1231"/>
        <v>425224</v>
      </c>
      <c r="BJ55" s="338">
        <f>(BH55-BI55)/ABS(BI55)</f>
        <v>-0.48712678494158373</v>
      </c>
      <c r="BK55" s="331">
        <f t="shared" si="1239"/>
        <v>633571</v>
      </c>
      <c r="BL55" s="337">
        <f t="shared" si="1232"/>
        <v>678610</v>
      </c>
      <c r="BM55" s="338">
        <f>(BK55-BL55)/ABS(BL55)</f>
        <v>-6.636949057632513E-2</v>
      </c>
      <c r="BN55" s="335">
        <f t="shared" si="1240"/>
        <v>882387</v>
      </c>
      <c r="BO55" s="337">
        <f t="shared" si="1233"/>
        <v>1041597</v>
      </c>
      <c r="BP55" s="338">
        <f>(BN55-BO55)/ABS(BO55)</f>
        <v>-0.15285182272990416</v>
      </c>
      <c r="BQ55" s="337">
        <f t="shared" si="1241"/>
        <v>1100473</v>
      </c>
      <c r="BR55" s="337">
        <f t="shared" si="1234"/>
        <v>1466821</v>
      </c>
      <c r="BS55" s="338">
        <f>(BQ55-BR55)/ABS(BR55)</f>
        <v>-0.24975644608305989</v>
      </c>
      <c r="BT55" s="333"/>
      <c r="BU55" s="335">
        <f t="shared" si="1242"/>
        <v>229878</v>
      </c>
      <c r="BV55" s="331">
        <v>333818</v>
      </c>
      <c r="BW55" s="338">
        <f>(BU55-BV55)/ABS(BV55)</f>
        <v>-0.31136727198653158</v>
      </c>
      <c r="BX55" s="335">
        <f t="shared" si="1243"/>
        <v>285080</v>
      </c>
      <c r="BY55" s="331">
        <v>299753</v>
      </c>
      <c r="BZ55" s="338">
        <f>(BX55-BY55)/ABS(BY55)</f>
        <v>-4.895030241565556E-2</v>
      </c>
      <c r="CA55" s="335">
        <f t="shared" si="1244"/>
        <v>165618</v>
      </c>
      <c r="CB55" s="331">
        <v>248816</v>
      </c>
      <c r="CC55" s="338">
        <f>(CA55-CB55)/ABS(CB55)</f>
        <v>-0.33437560285512186</v>
      </c>
      <c r="CD55" s="335">
        <f t="shared" si="1245"/>
        <v>290238</v>
      </c>
      <c r="CE55" s="331">
        <v>218086</v>
      </c>
      <c r="CF55" s="338">
        <f>(CD55-CE55)/ABS(CE55)</f>
        <v>0.33084196142806049</v>
      </c>
      <c r="CG55" s="335">
        <f t="shared" si="1246"/>
        <v>514958</v>
      </c>
      <c r="CH55" s="331">
        <v>633571</v>
      </c>
      <c r="CI55" s="338">
        <f>(CG55-CH55)/ABS(CH55)</f>
        <v>-0.18721342990761888</v>
      </c>
      <c r="CJ55" s="335">
        <f t="shared" si="1247"/>
        <v>680576</v>
      </c>
      <c r="CK55" s="331">
        <v>882387</v>
      </c>
      <c r="CL55" s="338">
        <f>(CJ55-CK55)/ABS(CK55)</f>
        <v>-0.22871030511555587</v>
      </c>
      <c r="CM55" s="335">
        <f t="shared" si="1248"/>
        <v>970814</v>
      </c>
      <c r="CN55" s="331">
        <v>1100473</v>
      </c>
      <c r="CO55" s="338">
        <f>(CM55-CN55)/ABS(CN55)</f>
        <v>-0.11782115508513158</v>
      </c>
      <c r="CP55" s="333"/>
      <c r="CQ55" s="335">
        <v>291530</v>
      </c>
      <c r="CR55" s="331">
        <v>229878</v>
      </c>
      <c r="CS55" s="338">
        <f>(CQ55-CR55)/ABS(CR55)</f>
        <v>0.26819443356911055</v>
      </c>
      <c r="CT55" s="335">
        <v>186588</v>
      </c>
      <c r="CU55" s="331">
        <v>285080</v>
      </c>
      <c r="CV55" s="338">
        <f>(CT55-CU55)/ABS(CU55)</f>
        <v>-0.34548898554791635</v>
      </c>
      <c r="CW55" s="335">
        <v>235681</v>
      </c>
      <c r="CX55" s="331">
        <v>165618</v>
      </c>
      <c r="CY55" s="338">
        <f>(CW55-CX55)/ABS(CX55)</f>
        <v>0.42303976620898692</v>
      </c>
      <c r="CZ55" s="335">
        <v>160414</v>
      </c>
      <c r="DA55" s="331">
        <v>290238</v>
      </c>
      <c r="DB55" s="338">
        <f>(CZ55-DA55)/ABS(DA55)</f>
        <v>-0.44730186950020329</v>
      </c>
      <c r="DC55" s="335">
        <v>478118</v>
      </c>
      <c r="DD55" s="331">
        <v>514958</v>
      </c>
      <c r="DE55" s="338">
        <f>(DC55-DD55)/ABS(DD55)</f>
        <v>-7.1539814897525617E-2</v>
      </c>
      <c r="DF55" s="335">
        <v>713799</v>
      </c>
      <c r="DG55" s="331">
        <v>680576</v>
      </c>
      <c r="DH55" s="338">
        <f>(DF55-DG55)/ABS(DG55)</f>
        <v>4.8816002915177729E-2</v>
      </c>
      <c r="DI55" s="335">
        <v>874213</v>
      </c>
      <c r="DJ55" s="331">
        <v>970814</v>
      </c>
      <c r="DK55" s="338">
        <f>(DI55-DJ55)/ABS(DJ55)</f>
        <v>-9.9505157527600543E-2</v>
      </c>
      <c r="DL55" s="333"/>
      <c r="DM55" s="335">
        <v>222473</v>
      </c>
      <c r="DN55" s="331">
        <v>291530</v>
      </c>
      <c r="DO55" s="338">
        <f>(DM55-DN55)/ABS(DN55)</f>
        <v>-0.2368778513360546</v>
      </c>
      <c r="DP55" s="335">
        <v>253629</v>
      </c>
      <c r="DQ55" s="331">
        <v>186588</v>
      </c>
      <c r="DR55" s="338">
        <f>(DP55-DQ55)/ABS(DQ55)</f>
        <v>0.35929963341693999</v>
      </c>
      <c r="DS55" s="335">
        <v>301455</v>
      </c>
      <c r="DT55" s="331">
        <v>235681</v>
      </c>
      <c r="DU55" s="338">
        <f>(DS55-DT55)/ABS(DT55)</f>
        <v>0.27908062168778985</v>
      </c>
      <c r="DV55" s="335">
        <v>440912</v>
      </c>
      <c r="DW55" s="331">
        <v>160414</v>
      </c>
      <c r="DX55" s="338">
        <f>(DV55-DW55)/ABS(DW55)</f>
        <v>1.7485880284763176</v>
      </c>
      <c r="DY55" s="335">
        <v>476102</v>
      </c>
      <c r="DZ55" s="331">
        <v>478118</v>
      </c>
      <c r="EA55" s="338">
        <f>(DY55-DZ55)/ABS(DZ55)</f>
        <v>-4.2165323204731891E-3</v>
      </c>
      <c r="EB55" s="335">
        <v>777557</v>
      </c>
      <c r="EC55" s="331">
        <v>713799</v>
      </c>
      <c r="ED55" s="338">
        <f>(EB55-EC55)/ABS(EC55)</f>
        <v>8.9322064054446704E-2</v>
      </c>
      <c r="EE55" s="335">
        <v>1218469</v>
      </c>
      <c r="EF55" s="331">
        <v>874213</v>
      </c>
      <c r="EG55" s="338">
        <f>(EE55-EF55)/ABS(EF55)</f>
        <v>0.39378961420157332</v>
      </c>
      <c r="EH55" s="333"/>
      <c r="EI55" s="335">
        <v>307006</v>
      </c>
      <c r="EJ55" s="331">
        <v>222473</v>
      </c>
      <c r="EK55" s="338">
        <f>(EI55-EJ55)/ABS(EJ55)</f>
        <v>0.37996970418882292</v>
      </c>
      <c r="EL55" s="335">
        <v>388181</v>
      </c>
      <c r="EM55" s="331">
        <v>253629</v>
      </c>
      <c r="EN55" s="338">
        <f>(EL55-EM55)/ABS(EM55)</f>
        <v>0.53050715809312021</v>
      </c>
      <c r="EO55" s="335">
        <v>516350</v>
      </c>
      <c r="EP55" s="331">
        <v>301455</v>
      </c>
      <c r="EQ55" s="338">
        <f>(EO55-EP55)/ABS(EP55)</f>
        <v>0.71285929906619561</v>
      </c>
      <c r="ER55" s="335">
        <v>539178</v>
      </c>
      <c r="ES55" s="331">
        <v>440912</v>
      </c>
      <c r="ET55" s="338">
        <f>(ER55-ES55)/ABS(ES55)</f>
        <v>0.2228698697245709</v>
      </c>
      <c r="EU55" s="335">
        <v>695187</v>
      </c>
      <c r="EV55" s="331">
        <v>476102</v>
      </c>
      <c r="EW55" s="338">
        <f>(EU55-EV55)/ABS(EV55)</f>
        <v>0.46016399847091588</v>
      </c>
      <c r="EX55" s="335">
        <v>1211537</v>
      </c>
      <c r="EY55" s="331">
        <v>777557</v>
      </c>
      <c r="EZ55" s="338">
        <f>(EX55-EY55)/ABS(EY55)</f>
        <v>0.5581327156722915</v>
      </c>
      <c r="FA55" s="335">
        <v>1750715</v>
      </c>
      <c r="FB55" s="331">
        <v>1218469</v>
      </c>
      <c r="FC55" s="338">
        <f>(FA55-FB55)/ABS(FB55)</f>
        <v>0.43681538061288389</v>
      </c>
      <c r="FD55" s="333"/>
      <c r="FE55" s="335">
        <v>461964</v>
      </c>
      <c r="FF55" s="331">
        <v>307006</v>
      </c>
      <c r="FG55" s="338">
        <f>(FE55-FF55)/ABS(FF55)</f>
        <v>0.50473932105561459</v>
      </c>
      <c r="FH55" s="335">
        <v>374086</v>
      </c>
      <c r="FI55" s="331">
        <v>388181</v>
      </c>
      <c r="FJ55" s="338">
        <f>(FH55-FI55)/ABS(FI55)</f>
        <v>-3.6310380982067646E-2</v>
      </c>
      <c r="FK55" s="335">
        <v>371368</v>
      </c>
      <c r="FL55" s="331">
        <v>516350</v>
      </c>
      <c r="FM55" s="338">
        <f>(FK55-FL55)/ABS(FL55)</f>
        <v>-0.28078241502856588</v>
      </c>
      <c r="FN55" s="335">
        <v>-154612</v>
      </c>
      <c r="FO55" s="331">
        <v>539178</v>
      </c>
      <c r="FP55" s="338">
        <f>(FN55-FO55)/ABS(FO55)</f>
        <v>-1.2867550233874527</v>
      </c>
      <c r="FQ55" s="335">
        <v>836050</v>
      </c>
      <c r="FR55" s="331">
        <v>695187</v>
      </c>
      <c r="FS55" s="338">
        <f>(FQ55-FR55)/ABS(FR55)</f>
        <v>0.20262605601082875</v>
      </c>
      <c r="FT55" s="335">
        <v>1207418</v>
      </c>
      <c r="FU55" s="331">
        <v>1211537</v>
      </c>
      <c r="FV55" s="338">
        <f>(FT55-FU55)/ABS(FU55)</f>
        <v>-3.3998136251719921E-3</v>
      </c>
      <c r="FW55" s="335">
        <v>1052806</v>
      </c>
      <c r="FX55" s="331">
        <v>1750715</v>
      </c>
      <c r="FY55" s="338">
        <f>(FW55-FX55)/ABS(FX55)</f>
        <v>-0.39864226901580213</v>
      </c>
      <c r="GA55" s="335">
        <v>305526</v>
      </c>
      <c r="GB55" s="331">
        <v>461964</v>
      </c>
      <c r="GC55" s="338">
        <f>(GA55-GB55)/ABS(GB55)</f>
        <v>-0.33863677689170585</v>
      </c>
      <c r="GD55" s="335">
        <v>407399</v>
      </c>
      <c r="GE55" s="331">
        <v>374086</v>
      </c>
      <c r="GF55" s="338">
        <f>(GD55-GE55)/ABS(GE55)</f>
        <v>8.9051715380955188E-2</v>
      </c>
      <c r="GG55" s="335">
        <v>374579</v>
      </c>
      <c r="GH55" s="331">
        <v>371368</v>
      </c>
      <c r="GI55" s="338">
        <f>(GG55-GH55)/ABS(GH55)</f>
        <v>8.6464100299433449E-3</v>
      </c>
      <c r="GJ55" s="335">
        <v>457647</v>
      </c>
      <c r="GK55" s="331">
        <v>-154612</v>
      </c>
      <c r="GL55" s="338">
        <f>(GJ55-GK55)/ABS(GK55)</f>
        <v>3.9599707655291958</v>
      </c>
      <c r="GM55" s="335">
        <v>712925</v>
      </c>
      <c r="GN55" s="331">
        <v>836050</v>
      </c>
      <c r="GO55" s="338">
        <f>(GM55-GN55)/ABS(GN55)</f>
        <v>-0.14726990012559057</v>
      </c>
      <c r="GP55" s="335">
        <v>1087504</v>
      </c>
      <c r="GQ55" s="331">
        <v>1207418</v>
      </c>
      <c r="GR55" s="338">
        <f>(GP55-GQ55)/ABS(GQ55)</f>
        <v>-9.9314404787737134E-2</v>
      </c>
      <c r="GS55" s="335">
        <v>1545151</v>
      </c>
      <c r="GT55" s="331">
        <v>1052806</v>
      </c>
      <c r="GU55" s="338">
        <f>(GS55-GT55)/ABS(GT55)</f>
        <v>0.46765026035185969</v>
      </c>
      <c r="GW55" s="335">
        <v>316822</v>
      </c>
      <c r="GX55" s="331">
        <v>305526</v>
      </c>
      <c r="GY55" s="338">
        <f>(GW55-GX55)/ABS(GX55)</f>
        <v>3.6972303502811547E-2</v>
      </c>
      <c r="GZ55" s="335">
        <v>250143</v>
      </c>
      <c r="HA55" s="331">
        <v>407399</v>
      </c>
      <c r="HB55" s="338">
        <f>(GZ55-HA55)/ABS(HA55)</f>
        <v>-0.38599996563565447</v>
      </c>
      <c r="HC55" s="335">
        <v>163270</v>
      </c>
      <c r="HD55" s="331">
        <v>374579</v>
      </c>
      <c r="HE55" s="338">
        <f>(HC55-HD55)/ABS(HD55)</f>
        <v>-0.56412398986595613</v>
      </c>
      <c r="HF55" s="335">
        <v>213680</v>
      </c>
      <c r="HG55" s="331">
        <v>457647</v>
      </c>
      <c r="HH55" s="338">
        <f>(HF55-HG55)/ABS(HG55)</f>
        <v>-0.53308991427890928</v>
      </c>
      <c r="HI55" s="335">
        <v>566965</v>
      </c>
      <c r="HJ55" s="331">
        <v>712925</v>
      </c>
      <c r="HK55" s="338">
        <f>(HI55-HJ55)/ABS(HJ55)</f>
        <v>-0.20473401830487079</v>
      </c>
      <c r="HL55" s="335">
        <v>730235</v>
      </c>
      <c r="HM55" s="331">
        <v>1087504</v>
      </c>
      <c r="HN55" s="338">
        <f>(HL55-HM55)/ABS(HM55)</f>
        <v>-0.32852201003398607</v>
      </c>
      <c r="HO55" s="335">
        <v>943915</v>
      </c>
      <c r="HP55" s="331">
        <v>1545151</v>
      </c>
      <c r="HQ55" s="338">
        <f>(HO55-HP55)/ABS(HP55)</f>
        <v>-0.38911148489694536</v>
      </c>
      <c r="HS55" s="335">
        <v>217373</v>
      </c>
      <c r="HT55" s="331">
        <v>316822</v>
      </c>
      <c r="HU55" s="338">
        <f>(HS55-HT55)/ABS(HT55)</f>
        <v>-0.313895499681209</v>
      </c>
      <c r="HV55" s="335">
        <v>142196</v>
      </c>
      <c r="HW55" s="331">
        <v>250143</v>
      </c>
      <c r="HX55" s="338">
        <f>(HV55-HW55)/ABS(HW55)</f>
        <v>-0.43154115845736241</v>
      </c>
      <c r="HY55" s="335">
        <v>-359569</v>
      </c>
      <c r="HZ55" s="331">
        <v>374579</v>
      </c>
      <c r="IA55" s="338">
        <f>(HY55-HZ55)/ABS(HZ55)</f>
        <v>-1.9599283462233601</v>
      </c>
      <c r="IB55" s="335">
        <v>213680</v>
      </c>
      <c r="IC55" s="331">
        <v>457647</v>
      </c>
      <c r="ID55" s="338">
        <f>(IB55-IC55)/ABS(IC55)</f>
        <v>-0.53308991427890928</v>
      </c>
      <c r="IE55" s="335">
        <v>359569</v>
      </c>
      <c r="IF55" s="331">
        <v>566965</v>
      </c>
      <c r="IG55" s="338">
        <f>(IE55-IF55)/ABS(IF55)</f>
        <v>-0.36580035804679301</v>
      </c>
      <c r="IH55" s="335">
        <v>730235</v>
      </c>
      <c r="II55" s="331">
        <v>1087504</v>
      </c>
      <c r="IJ55" s="338">
        <f>(IH55-II55)/ABS(II55)</f>
        <v>-0.32852201003398607</v>
      </c>
      <c r="IK55" s="335">
        <v>943915</v>
      </c>
      <c r="IL55" s="331">
        <v>1545151</v>
      </c>
      <c r="IM55" s="338">
        <f>(IK55-IL55)/ABS(IL55)</f>
        <v>-0.38911148489694536</v>
      </c>
    </row>
    <row r="56" spans="1:247" outlineLevel="1">
      <c r="A56" s="227" t="s">
        <v>6</v>
      </c>
      <c r="B56" s="227"/>
      <c r="C56" s="235" t="s">
        <v>6</v>
      </c>
      <c r="D56" s="43" t="s">
        <v>126</v>
      </c>
      <c r="E56" s="43" t="s">
        <v>679</v>
      </c>
      <c r="F56" s="55"/>
      <c r="G56" s="44">
        <v>-225411</v>
      </c>
      <c r="H56" s="44"/>
      <c r="I56" s="54" t="str">
        <f t="shared" si="1219"/>
        <v>N/A</v>
      </c>
      <c r="J56" s="44">
        <v>-225900</v>
      </c>
      <c r="K56" s="44"/>
      <c r="L56" s="54" t="str">
        <f t="shared" si="1220"/>
        <v>N/A</v>
      </c>
      <c r="M56" s="44">
        <v>-213796</v>
      </c>
      <c r="N56" s="44">
        <f>+N58-N55</f>
        <v>-85100</v>
      </c>
      <c r="O56" s="54">
        <f t="shared" ref="O56" si="1249">IF(AND(M56&lt;0,N56&lt;0),((M56-N56)/N56),((M56-N56)/ABS(N56)))</f>
        <v>1.5122914218566392</v>
      </c>
      <c r="P56" s="44">
        <v>-244624</v>
      </c>
      <c r="Q56" s="44">
        <v>-316141</v>
      </c>
      <c r="R56" s="54">
        <f t="shared" ref="R56" si="1250">IF(AND(P56&lt;0,Q56&lt;0),((P56-Q56)/Q56),((P56-Q56)/ABS(Q56)))</f>
        <v>-0.22621868090503922</v>
      </c>
      <c r="S56" s="44">
        <v>-451311</v>
      </c>
      <c r="T56" s="44"/>
      <c r="U56" s="54" t="str">
        <f t="shared" si="1221"/>
        <v>N/A</v>
      </c>
      <c r="V56" s="44">
        <v>-665107</v>
      </c>
      <c r="W56" s="44">
        <v>-85100</v>
      </c>
      <c r="X56" s="54">
        <f t="shared" ref="X56" si="1251">IF(AND(V56&lt;0,W56&lt;0),((V56-W56)/W56),((V56-W56)/ABS(W56)))</f>
        <v>6.8155934195064631</v>
      </c>
      <c r="Y56" s="44">
        <v>-909731</v>
      </c>
      <c r="Z56" s="44">
        <v>-401241</v>
      </c>
      <c r="AA56" s="54">
        <f t="shared" ref="AA56" si="1252">IF(AND(Y56&lt;0,Z56&lt;0),((Y56-Z56)/Z56),((Y56-Z56)/ABS(Z56)))</f>
        <v>1.2672932227763365</v>
      </c>
      <c r="AB56" s="55"/>
      <c r="AC56" s="44">
        <v>-221583</v>
      </c>
      <c r="AD56" s="44">
        <f t="shared" si="842"/>
        <v>-225411</v>
      </c>
      <c r="AE56" s="209">
        <f t="shared" ref="AE56" si="1253">IF(AND(AC56&lt;0,AD56&lt;0),((AC56-AD56)/AD56),((AC56-AD56)/ABS(AD56)))</f>
        <v>-1.6982312309514622E-2</v>
      </c>
      <c r="AF56" s="44">
        <v>-224094</v>
      </c>
      <c r="AG56" s="44">
        <f t="shared" si="1222"/>
        <v>-225900</v>
      </c>
      <c r="AH56" s="209">
        <f t="shared" ref="AH56" si="1254">IF(AND(AF56&lt;0,AG56&lt;0),((AF56-AG56)/AG56),((AF56-AG56)/ABS(AG56)))</f>
        <v>-7.9946879150066402E-3</v>
      </c>
      <c r="AI56" s="44">
        <v>-240929</v>
      </c>
      <c r="AJ56" s="44">
        <f t="shared" si="1223"/>
        <v>-213796</v>
      </c>
      <c r="AK56" s="209">
        <f t="shared" ref="AK56" si="1255">IF(AND(AI56&lt;0,AJ56&lt;0),((AI56-AJ56)/AJ56),((AI56-AJ56)/ABS(AJ56)))</f>
        <v>0.12691069991954948</v>
      </c>
      <c r="AL56" s="44">
        <v>-268456</v>
      </c>
      <c r="AM56" s="44">
        <f t="shared" si="1224"/>
        <v>-244624</v>
      </c>
      <c r="AN56" s="209">
        <f t="shared" ref="AN56" si="1256">IF(AND(AL56&lt;0,AM56&lt;0),((AL56-AM56)/AM56),((AL56-AM56)/ABS(AM56)))</f>
        <v>9.7422983844594149E-2</v>
      </c>
      <c r="AO56" s="44">
        <v>-445677</v>
      </c>
      <c r="AP56" s="44">
        <f t="shared" si="1225"/>
        <v>-451311</v>
      </c>
      <c r="AQ56" s="209">
        <f t="shared" ref="AQ56" si="1257">IF(AND(AO56&lt;0,AP56&lt;0),((AO56-AP56)/AP56),((AO56-AP56)/ABS(AP56)))</f>
        <v>-1.248363102162367E-2</v>
      </c>
      <c r="AR56" s="44">
        <v>-686606</v>
      </c>
      <c r="AS56" s="44">
        <f t="shared" si="1226"/>
        <v>-665107</v>
      </c>
      <c r="AT56" s="209">
        <f t="shared" ref="AT56" si="1258">IF(AND(AR56&lt;0,AS56&lt;0),((AR56-AS56)/AS56),((AR56-AS56)/ABS(AS56)))</f>
        <v>3.2324122284083615E-2</v>
      </c>
      <c r="AU56" s="44">
        <v>-955062</v>
      </c>
      <c r="AV56" s="44">
        <f t="shared" si="1227"/>
        <v>-909731</v>
      </c>
      <c r="AW56" s="209">
        <f t="shared" ref="AW56" si="1259">IF(AND(AU56&lt;0,AV56&lt;0),((AU56-AV56)/AV56),((AU56-AV56)/ABS(AV56)))</f>
        <v>4.9829015390263715E-2</v>
      </c>
      <c r="AX56" s="55"/>
      <c r="AY56" s="44">
        <f t="shared" si="1235"/>
        <v>-220627</v>
      </c>
      <c r="AZ56" s="44">
        <f t="shared" si="1228"/>
        <v>-221583</v>
      </c>
      <c r="BA56" s="209">
        <f t="shared" ref="BA56" si="1260">IF(AND(AY56&lt;0,AZ56&lt;0),((AY56-AZ56)/AZ56),((AY56-AZ56)/ABS(AZ56)))</f>
        <v>-4.3144104015199721E-3</v>
      </c>
      <c r="BB56" s="44">
        <f t="shared" si="1236"/>
        <v>-195435</v>
      </c>
      <c r="BC56" s="44">
        <f t="shared" si="1229"/>
        <v>-224094</v>
      </c>
      <c r="BD56" s="209">
        <f t="shared" ref="BD56" si="1261">IF(AND(BB56&lt;0,BC56&lt;0),((BB56-BC56)/BC56),((BB56-BC56)/ABS(BC56)))</f>
        <v>-0.12788829687541836</v>
      </c>
      <c r="BE56" s="48">
        <f t="shared" si="1237"/>
        <v>-162395</v>
      </c>
      <c r="BF56" s="44">
        <f t="shared" si="1230"/>
        <v>-240929</v>
      </c>
      <c r="BG56" s="209">
        <f t="shared" ref="BG56" si="1262">IF(AND(BE56&lt;0,BF56&lt;0),((BE56-BF56)/BF56),((BE56-BF56)/ABS(BF56)))</f>
        <v>-0.32596325058419701</v>
      </c>
      <c r="BH56" s="44">
        <f t="shared" si="1238"/>
        <v>-136705</v>
      </c>
      <c r="BI56" s="44">
        <f t="shared" si="1231"/>
        <v>-268456</v>
      </c>
      <c r="BJ56" s="209">
        <f t="shared" ref="BJ56" si="1263">IF(AND(BH56&lt;0,BI56&lt;0),((BH56-BI56)/BI56),((BH56-BI56)/ABS(BI56)))</f>
        <v>-0.49077316208242694</v>
      </c>
      <c r="BK56" s="44">
        <f t="shared" si="1239"/>
        <v>-416062</v>
      </c>
      <c r="BL56" s="44">
        <f t="shared" si="1232"/>
        <v>-445677</v>
      </c>
      <c r="BM56" s="209">
        <f t="shared" ref="BM56" si="1264">IF(AND(BK56&lt;0,BL56&lt;0),((BK56-BL56)/BL56),((BK56-BL56)/ABS(BL56)))</f>
        <v>-6.6449469010067833E-2</v>
      </c>
      <c r="BN56" s="48">
        <f t="shared" si="1240"/>
        <v>-578457</v>
      </c>
      <c r="BO56" s="44">
        <f t="shared" si="1233"/>
        <v>-686606</v>
      </c>
      <c r="BP56" s="209">
        <f t="shared" ref="BP56" si="1265">IF(AND(BN56&lt;0,BO56&lt;0),((BN56-BO56)/BO56),((BN56-BO56)/ABS(BO56)))</f>
        <v>-0.15751245983868478</v>
      </c>
      <c r="BQ56" s="44">
        <f t="shared" si="1241"/>
        <v>-715162</v>
      </c>
      <c r="BR56" s="44">
        <f t="shared" si="1234"/>
        <v>-955062</v>
      </c>
      <c r="BS56" s="209">
        <f t="shared" ref="BS56" si="1266">IF(AND(BQ56&lt;0,BR56&lt;0),((BQ56-BR56)/BR56),((BQ56-BR56)/ABS(BR56)))</f>
        <v>-0.25118788099620759</v>
      </c>
      <c r="BT56" s="55"/>
      <c r="BU56" s="48">
        <f t="shared" si="1242"/>
        <v>-155351</v>
      </c>
      <c r="BV56" s="44">
        <v>-220627</v>
      </c>
      <c r="BW56" s="209">
        <f t="shared" ref="BW56" si="1267">IF(AND(BU56&lt;0,BV56&lt;0),((BU56-BV56)/BV56),((BU56-BV56)/ABS(BV56)))</f>
        <v>-0.29586587317055485</v>
      </c>
      <c r="BX56" s="48">
        <f t="shared" si="1243"/>
        <v>-190209</v>
      </c>
      <c r="BY56" s="44">
        <v>-195435</v>
      </c>
      <c r="BZ56" s="209">
        <f t="shared" ref="BZ56" si="1268">IF(AND(BX56&lt;0,BY56&lt;0),((BX56-BY56)/BY56),((BX56-BY56)/ABS(BY56)))</f>
        <v>-2.6740348453449997E-2</v>
      </c>
      <c r="CA56" s="48">
        <f t="shared" si="1244"/>
        <v>-107209</v>
      </c>
      <c r="CB56" s="44">
        <v>-162395</v>
      </c>
      <c r="CC56" s="209">
        <f t="shared" ref="CC56" si="1269">IF(AND(CA56&lt;0,CB56&lt;0),((CA56-CB56)/CB56),((CA56-CB56)/ABS(CB56)))</f>
        <v>-0.33982573355090984</v>
      </c>
      <c r="CD56" s="48">
        <f t="shared" si="1245"/>
        <v>-187905</v>
      </c>
      <c r="CE56" s="44">
        <v>-136705</v>
      </c>
      <c r="CF56" s="209">
        <f t="shared" ref="CF56" si="1270">IF(AND(CD56&lt;0,CE56&lt;0),((CD56-CE56)/CE56),((CD56-CE56)/ABS(CE56)))</f>
        <v>0.37452909549760433</v>
      </c>
      <c r="CG56" s="48">
        <f t="shared" si="1246"/>
        <v>-345560</v>
      </c>
      <c r="CH56" s="44">
        <v>-416062</v>
      </c>
      <c r="CI56" s="209">
        <f t="shared" ref="CI56" si="1271">IF(AND(CG56&lt;0,CH56&lt;0),((CG56-CH56)/CH56),((CG56-CH56)/ABS(CH56)))</f>
        <v>-0.16945070686580366</v>
      </c>
      <c r="CJ56" s="48">
        <f t="shared" si="1247"/>
        <v>-452769</v>
      </c>
      <c r="CK56" s="44">
        <v>-578457</v>
      </c>
      <c r="CL56" s="209">
        <f t="shared" ref="CL56" si="1272">IF(AND(CJ56&lt;0,CK56&lt;0),((CJ56-CK56)/CK56),((CJ56-CK56)/ABS(CK56)))</f>
        <v>-0.21728149196915242</v>
      </c>
      <c r="CM56" s="48">
        <f t="shared" si="1248"/>
        <v>-640674</v>
      </c>
      <c r="CN56" s="44">
        <v>-715162</v>
      </c>
      <c r="CO56" s="209">
        <f t="shared" ref="CO56" si="1273">IF(AND(CM56&lt;0,CN56&lt;0),((CM56-CN56)/CN56),((CM56-CN56)/ABS(CN56)))</f>
        <v>-0.10415542212813321</v>
      </c>
      <c r="CP56" s="55"/>
      <c r="CQ56" s="48">
        <v>-199521</v>
      </c>
      <c r="CR56" s="44">
        <v>-155351</v>
      </c>
      <c r="CS56" s="209">
        <f t="shared" ref="CS56" si="1274">IF(AND(CQ56&lt;0,CR56&lt;0),((CQ56-CR56)/CR56),((CQ56-CR56)/ABS(CR56)))</f>
        <v>0.2843238859099716</v>
      </c>
      <c r="CT56" s="48">
        <v>-132701</v>
      </c>
      <c r="CU56" s="44">
        <v>-190209</v>
      </c>
      <c r="CV56" s="209">
        <f t="shared" ref="CV56" si="1275">IF(AND(CT56&lt;0,CU56&lt;0),((CT56-CU56)/CU56),((CT56-CU56)/ABS(CU56)))</f>
        <v>-0.3023411089906366</v>
      </c>
      <c r="CW56" s="48">
        <v>-156339</v>
      </c>
      <c r="CX56" s="44">
        <v>-107209</v>
      </c>
      <c r="CY56" s="209">
        <f t="shared" ref="CY56" si="1276">IF(AND(CW56&lt;0,CX56&lt;0),((CW56-CX56)/CX56),((CW56-CX56)/ABS(CX56)))</f>
        <v>0.45826376516896905</v>
      </c>
      <c r="CZ56" s="48">
        <v>-101977</v>
      </c>
      <c r="DA56" s="44">
        <v>-187905</v>
      </c>
      <c r="DB56" s="209">
        <f t="shared" ref="DB56" si="1277">IF(AND(CZ56&lt;0,DA56&lt;0),((CZ56-DA56)/DA56),((CZ56-DA56)/ABS(DA56)))</f>
        <v>-0.4572949096617972</v>
      </c>
      <c r="DC56" s="48">
        <v>-332222</v>
      </c>
      <c r="DD56" s="44">
        <v>-345560</v>
      </c>
      <c r="DE56" s="209">
        <f t="shared" ref="DE56" si="1278">IF(AND(DC56&lt;0,DD56&lt;0),((DC56-DD56)/DD56),((DC56-DD56)/ABS(DD56)))</f>
        <v>-3.8598217386271561E-2</v>
      </c>
      <c r="DF56" s="48">
        <v>-488561</v>
      </c>
      <c r="DG56" s="44">
        <v>-452769</v>
      </c>
      <c r="DH56" s="209">
        <f t="shared" ref="DH56" si="1279">IF(AND(DF56&lt;0,DG56&lt;0),((DF56-DG56)/DG56),((DF56-DG56)/ABS(DG56)))</f>
        <v>7.905134848013004E-2</v>
      </c>
      <c r="DI56" s="48">
        <v>-590538</v>
      </c>
      <c r="DJ56" s="44">
        <v>-640674</v>
      </c>
      <c r="DK56" s="209">
        <f t="shared" ref="DK56" si="1280">IF(AND(DI56&lt;0,DJ56&lt;0),((DI56-DJ56)/DJ56),((DI56-DJ56)/ABS(DJ56)))</f>
        <v>-7.8255087610859808E-2</v>
      </c>
      <c r="DL56" s="55"/>
      <c r="DM56" s="48">
        <v>-149080</v>
      </c>
      <c r="DN56" s="44">
        <v>-199521</v>
      </c>
      <c r="DO56" s="206">
        <f t="shared" ref="DO56:DO57" si="1281">IF(AND(DM56&lt;0,DN56&lt;0),((DM56-DN56)/DN56),((DM56-DN56)/ABS(DN56)))</f>
        <v>-0.25281048110223986</v>
      </c>
      <c r="DP56" s="48">
        <v>-169832</v>
      </c>
      <c r="DQ56" s="44">
        <v>-132701</v>
      </c>
      <c r="DR56" s="206">
        <f t="shared" ref="DR56:DR57" si="1282">IF(AND(DP56&lt;0,DQ56&lt;0),((DP56-DQ56)/DQ56),((DP56-DQ56)/ABS(DQ56)))</f>
        <v>0.27980949653732828</v>
      </c>
      <c r="DS56" s="48">
        <v>-199132</v>
      </c>
      <c r="DT56" s="44">
        <v>-156339</v>
      </c>
      <c r="DU56" s="206">
        <f t="shared" ref="DU56:DU57" si="1283">IF(AND(DS56&lt;0,DT56&lt;0),((DS56-DT56)/DT56),((DS56-DT56)/ABS(DT56)))</f>
        <v>0.27371928949270496</v>
      </c>
      <c r="DV56" s="48">
        <v>-287470</v>
      </c>
      <c r="DW56" s="44">
        <v>-101977</v>
      </c>
      <c r="DX56" s="206">
        <f t="shared" ref="DX56:DX57" si="1284">IF(AND(DV56&lt;0,DW56&lt;0),((DV56-DW56)/DW56),((DV56-DW56)/ABS(DW56)))</f>
        <v>1.8189689832020945</v>
      </c>
      <c r="DY56" s="48">
        <v>-318912</v>
      </c>
      <c r="DZ56" s="44">
        <v>-332222</v>
      </c>
      <c r="EA56" s="206">
        <f t="shared" ref="EA56:EA57" si="1285">IF(AND(DY56&lt;0,DZ56&lt;0),((DY56-DZ56)/DZ56),((DY56-DZ56)/ABS(DZ56)))</f>
        <v>-4.0063571948877559E-2</v>
      </c>
      <c r="EB56" s="48">
        <v>-518044</v>
      </c>
      <c r="EC56" s="44">
        <v>-488561</v>
      </c>
      <c r="ED56" s="206">
        <f t="shared" ref="ED56:ED57" si="1286">IF(AND(EB56&lt;0,EC56&lt;0),((EB56-EC56)/EC56),((EB56-EC56)/ABS(EC56)))</f>
        <v>6.0346609737576273E-2</v>
      </c>
      <c r="EE56" s="48">
        <v>-805514</v>
      </c>
      <c r="EF56" s="44">
        <v>-590538</v>
      </c>
      <c r="EG56" s="206">
        <f t="shared" ref="EG56:EG57" si="1287">IF(AND(EE56&lt;0,EF56&lt;0),((EE56-EF56)/EF56),((EE56-EF56)/ABS(EF56)))</f>
        <v>0.36403415190893729</v>
      </c>
      <c r="EH56" s="55"/>
      <c r="EI56" s="48">
        <v>-202459</v>
      </c>
      <c r="EJ56" s="44">
        <v>-149080</v>
      </c>
      <c r="EK56" s="206">
        <f t="shared" ref="EK56:EK57" si="1288">IF(AND(EI56&lt;0,EJ56&lt;0),((EI56-EJ56)/EJ56),((EI56-EJ56)/ABS(EJ56)))</f>
        <v>0.35805607727394689</v>
      </c>
      <c r="EL56" s="48">
        <v>-256111</v>
      </c>
      <c r="EM56" s="44">
        <v>-169832</v>
      </c>
      <c r="EN56" s="206">
        <f t="shared" ref="EN56:EN57" si="1289">IF(AND(EL56&lt;0,EM56&lt;0),((EL56-EM56)/EM56),((EL56-EM56)/ABS(EM56)))</f>
        <v>0.50802557821847472</v>
      </c>
      <c r="EO56" s="48">
        <v>-336261</v>
      </c>
      <c r="EP56" s="44">
        <v>-199132</v>
      </c>
      <c r="EQ56" s="206">
        <f t="shared" ref="EQ56:EQ57" si="1290">IF(AND(EO56&lt;0,EP56&lt;0),((EO56-EP56)/EP56),((EO56-EP56)/ABS(EP56)))</f>
        <v>0.68863367012835708</v>
      </c>
      <c r="ER56" s="48">
        <v>-350877</v>
      </c>
      <c r="ES56" s="44">
        <v>-287470</v>
      </c>
      <c r="ET56" s="206">
        <f t="shared" ref="ET56:ET57" si="1291">IF(AND(ER56&lt;0,ES56&lt;0),((ER56-ES56)/ES56),((ER56-ES56)/ABS(ES56)))</f>
        <v>0.22056910286290743</v>
      </c>
      <c r="EU56" s="48">
        <v>-458570</v>
      </c>
      <c r="EV56" s="44">
        <v>-318912</v>
      </c>
      <c r="EW56" s="206">
        <f t="shared" ref="EW56:EW57" si="1292">IF(AND(EU56&lt;0,EV56&lt;0),((EU56-EV56)/EV56),((EU56-EV56)/ABS(EV56)))</f>
        <v>0.43792017860726468</v>
      </c>
      <c r="EX56" s="48">
        <v>-794831</v>
      </c>
      <c r="EY56" s="44">
        <v>-518044</v>
      </c>
      <c r="EZ56" s="206">
        <f t="shared" ref="EZ56:EZ57" si="1293">IF(AND(EX56&lt;0,EY56&lt;0),((EX56-EY56)/EY56),((EX56-EY56)/ABS(EY56)))</f>
        <v>0.53429245392283276</v>
      </c>
      <c r="FA56" s="48">
        <v>-1145708</v>
      </c>
      <c r="FB56" s="44">
        <v>-805514</v>
      </c>
      <c r="FC56" s="206">
        <f t="shared" ref="FC56:FC57" si="1294">IF(AND(FA56&lt;0,FB56&lt;0),((FA56-FB56)/FB56),((FA56-FB56)/ABS(FB56)))</f>
        <v>0.42233157958769185</v>
      </c>
      <c r="FD56" s="55"/>
      <c r="FE56" s="48">
        <v>-307275</v>
      </c>
      <c r="FF56" s="44">
        <v>-202459</v>
      </c>
      <c r="FG56" s="206">
        <f t="shared" ref="FG56:FG57" si="1295">IF(AND(FE56&lt;0,FF56&lt;0),((FE56-FF56)/FF56),((FE56-FF56)/ABS(FF56)))</f>
        <v>0.51771469779066381</v>
      </c>
      <c r="FH56" s="48">
        <v>-245606</v>
      </c>
      <c r="FI56" s="44">
        <v>-256111</v>
      </c>
      <c r="FJ56" s="206">
        <f t="shared" ref="FJ56:FJ57" si="1296">IF(AND(FH56&lt;0,FI56&lt;0),((FH56-FI56)/FI56),((FH56-FI56)/ABS(FI56)))</f>
        <v>-4.1017371374130751E-2</v>
      </c>
      <c r="FK56" s="48">
        <v>-251633</v>
      </c>
      <c r="FL56" s="44">
        <v>-336261</v>
      </c>
      <c r="FM56" s="206">
        <f t="shared" ref="FM56:FM57" si="1297">IF(AND(FK56&lt;0,FL56&lt;0),((FK56-FL56)/FL56),((FK56-FL56)/ABS(FL56)))</f>
        <v>-0.25167355119981205</v>
      </c>
      <c r="FN56" s="48">
        <v>111621</v>
      </c>
      <c r="FO56" s="44">
        <v>-350877</v>
      </c>
      <c r="FP56" s="206">
        <f t="shared" ref="FP56:FP57" si="1298">IF(AND(FN56&lt;0,FO56&lt;0),((FN56-FO56)/FO56),((FN56-FO56)/ABS(FO56)))</f>
        <v>1.3181200249660137</v>
      </c>
      <c r="FQ56" s="48">
        <v>-552881</v>
      </c>
      <c r="FR56" s="44">
        <v>-458570</v>
      </c>
      <c r="FS56" s="206">
        <f t="shared" ref="FS56:FS57" si="1299">IF(AND(FQ56&lt;0,FR56&lt;0),((FQ56-FR56)/FR56),((FQ56-FR56)/ABS(FR56)))</f>
        <v>0.20566325751793618</v>
      </c>
      <c r="FT56" s="48">
        <v>-804514</v>
      </c>
      <c r="FU56" s="44">
        <v>-794831</v>
      </c>
      <c r="FV56" s="206">
        <f t="shared" ref="FV56:FV57" si="1300">IF(AND(FT56&lt;0,FU56&lt;0),((FT56-FU56)/FU56),((FT56-FU56)/ABS(FU56)))</f>
        <v>1.2182463945165702E-2</v>
      </c>
      <c r="FW56" s="48">
        <v>-692893</v>
      </c>
      <c r="FX56" s="44">
        <v>-1145708</v>
      </c>
      <c r="FY56" s="206">
        <f t="shared" ref="FY56:FY57" si="1301">IF(AND(FW56&lt;0,FX56&lt;0),((FW56-FX56)/FX56),((FW56-FX56)/ABS(FX56)))</f>
        <v>-0.39522723067308596</v>
      </c>
      <c r="GA56" s="48">
        <v>-206573</v>
      </c>
      <c r="GB56" s="44">
        <v>-307275</v>
      </c>
      <c r="GC56" s="206">
        <f t="shared" ref="GC56:GC57" si="1302">IF(AND(GA56&lt;0,GB56&lt;0),((GA56-GB56)/GB56),((GA56-GB56)/ABS(GB56)))</f>
        <v>-0.32772597835814826</v>
      </c>
      <c r="GD56" s="48">
        <v>-275687</v>
      </c>
      <c r="GE56" s="44">
        <v>-245606</v>
      </c>
      <c r="GF56" s="206">
        <f t="shared" ref="GF56:GF57" si="1303">IF(AND(GD56&lt;0,GE56&lt;0),((GD56-GE56)/GE56),((GD56-GE56)/ABS(GE56)))</f>
        <v>0.12247664959325098</v>
      </c>
      <c r="GG56" s="48">
        <v>-260601</v>
      </c>
      <c r="GH56" s="44">
        <v>-251633</v>
      </c>
      <c r="GI56" s="206">
        <f t="shared" ref="GI56:GI57" si="1304">IF(AND(GG56&lt;0,GH56&lt;0),((GG56-GH56)/GH56),((GG56-GH56)/ABS(GH56)))</f>
        <v>3.5639204714802905E-2</v>
      </c>
      <c r="GJ56" s="48">
        <v>-342908</v>
      </c>
      <c r="GK56" s="44">
        <v>111621</v>
      </c>
      <c r="GL56" s="206">
        <f t="shared" ref="GL56:GL57" si="1305">IF(AND(GJ56&lt;0,GK56&lt;0),((GJ56-GK56)/GK56),((GJ56-GK56)/ABS(GK56)))</f>
        <v>-4.0720742512609638</v>
      </c>
      <c r="GM56" s="48">
        <v>-482260</v>
      </c>
      <c r="GN56" s="44">
        <v>-552881</v>
      </c>
      <c r="GO56" s="206">
        <f t="shared" ref="GO56:GO57" si="1306">IF(AND(GM56&lt;0,GN56&lt;0),((GM56-GN56)/GN56),((GM56-GN56)/ABS(GN56)))</f>
        <v>-0.12773273091316215</v>
      </c>
      <c r="GP56" s="48">
        <v>-742861</v>
      </c>
      <c r="GQ56" s="44">
        <v>-804514</v>
      </c>
      <c r="GR56" s="206">
        <f t="shared" ref="GR56:GR57" si="1307">IF(AND(GP56&lt;0,GQ56&lt;0),((GP56-GQ56)/GQ56),((GP56-GQ56)/ABS(GQ56)))</f>
        <v>-7.6633843537837754E-2</v>
      </c>
      <c r="GS56" s="48">
        <v>-1085769</v>
      </c>
      <c r="GT56" s="44">
        <v>-692893</v>
      </c>
      <c r="GU56" s="206">
        <f t="shared" ref="GU56:GU57" si="1308">IF(AND(GS56&lt;0,GT56&lt;0),((GS56-GT56)/GT56),((GS56-GT56)/ABS(GT56)))</f>
        <v>0.56700818163843481</v>
      </c>
      <c r="GW56" s="48">
        <v>-216205</v>
      </c>
      <c r="GX56" s="44">
        <v>-206573</v>
      </c>
      <c r="GY56" s="206">
        <f t="shared" ref="GY56:GY57" si="1309">IF(AND(GW56&lt;0,GX56&lt;0),((GW56-GX56)/GX56),((GW56-GX56)/ABS(GX56)))</f>
        <v>4.6627584437462788E-2</v>
      </c>
      <c r="GZ56" s="48">
        <v>-174521</v>
      </c>
      <c r="HA56" s="44">
        <v>-275687</v>
      </c>
      <c r="HB56" s="206">
        <f t="shared" ref="HB56:HB57" si="1310">IF(AND(GZ56&lt;0,HA56&lt;0),((GZ56-HA56)/HA56),((GZ56-HA56)/ABS(HA56)))</f>
        <v>-0.36695963175630336</v>
      </c>
      <c r="HC56" s="48">
        <v>-111962</v>
      </c>
      <c r="HD56" s="44">
        <v>-260601</v>
      </c>
      <c r="HE56" s="206">
        <f t="shared" ref="HE56:HE57" si="1311">IF(AND(HC56&lt;0,HD56&lt;0),((HC56-HD56)/HD56),((HC56-HD56)/ABS(HD56)))</f>
        <v>-0.57037002927847558</v>
      </c>
      <c r="HF56" s="48">
        <v>-145275</v>
      </c>
      <c r="HG56" s="44">
        <v>-342908</v>
      </c>
      <c r="HH56" s="206">
        <f t="shared" ref="HH56:HH57" si="1312">IF(AND(HF56&lt;0,HG56&lt;0),((HF56-HG56)/HG56),((HF56-HG56)/ABS(HG56)))</f>
        <v>-0.57634409229297656</v>
      </c>
      <c r="HI56" s="48">
        <v>-390728</v>
      </c>
      <c r="HJ56" s="44">
        <v>-482260</v>
      </c>
      <c r="HK56" s="206">
        <f t="shared" ref="HK56:HK57" si="1313">IF(AND(HI56&lt;0,HJ56&lt;0),((HI56-HJ56)/HJ56),((HI56-HJ56)/ABS(HJ56)))</f>
        <v>-0.18979803425538092</v>
      </c>
      <c r="HL56" s="48">
        <v>-502690</v>
      </c>
      <c r="HM56" s="44">
        <v>-742861</v>
      </c>
      <c r="HN56" s="206">
        <f t="shared" ref="HN56:HN57" si="1314">IF(AND(HL56&lt;0,HM56&lt;0),((HL56-HM56)/HM56),((HL56-HM56)/ABS(HM56)))</f>
        <v>-0.32330543668330952</v>
      </c>
      <c r="HO56" s="48">
        <v>-647965</v>
      </c>
      <c r="HP56" s="44">
        <v>-1085769</v>
      </c>
      <c r="HQ56" s="206">
        <f t="shared" ref="HQ56:HQ57" si="1315">IF(AND(HO56&lt;0,HP56&lt;0),((HO56-HP56)/HP56),((HO56-HP56)/ABS(HP56)))</f>
        <v>-0.40322020613961163</v>
      </c>
      <c r="HS56" s="48">
        <v>-153094</v>
      </c>
      <c r="HT56" s="44">
        <v>-216205</v>
      </c>
      <c r="HU56" s="206">
        <f t="shared" ref="HU56:HU57" si="1316">IF(AND(HS56&lt;0,HT56&lt;0),((HS56-HT56)/HT56),((HS56-HT56)/ABS(HT56)))</f>
        <v>-0.29190351749497007</v>
      </c>
      <c r="HV56" s="48">
        <v>-106339</v>
      </c>
      <c r="HW56" s="44">
        <v>-174521</v>
      </c>
      <c r="HX56" s="206">
        <f t="shared" ref="HX56:HX57" si="1317">IF(AND(HV56&lt;0,HW56&lt;0),((HV56-HW56)/HW56),((HV56-HW56)/ABS(HW56)))</f>
        <v>-0.39068077767145504</v>
      </c>
      <c r="HY56" s="48">
        <v>259433</v>
      </c>
      <c r="HZ56" s="44">
        <v>-260601</v>
      </c>
      <c r="IA56" s="206">
        <f t="shared" ref="IA56:IA57" si="1318">IF(AND(HY56&lt;0,HZ56&lt;0),((HY56-HZ56)/HZ56),((HY56-HZ56)/ABS(HZ56)))</f>
        <v>1.9955180525017171</v>
      </c>
      <c r="IB56" s="48">
        <v>-145275</v>
      </c>
      <c r="IC56" s="44">
        <v>-342908</v>
      </c>
      <c r="ID56" s="206">
        <f t="shared" ref="ID56:ID57" si="1319">IF(AND(IB56&lt;0,IC56&lt;0),((IB56-IC56)/IC56),((IB56-IC56)/ABS(IC56)))</f>
        <v>-0.57634409229297656</v>
      </c>
      <c r="IE56" s="48">
        <v>-259433</v>
      </c>
      <c r="IF56" s="44">
        <v>-390728</v>
      </c>
      <c r="IG56" s="206">
        <f t="shared" ref="IG56:IG57" si="1320">IF(AND(IE56&lt;0,IF56&lt;0),((IE56-IF56)/IF56),((IE56-IF56)/ABS(IF56)))</f>
        <v>-0.33602659650703304</v>
      </c>
      <c r="IH56" s="48">
        <v>-502690</v>
      </c>
      <c r="II56" s="44">
        <v>-742861</v>
      </c>
      <c r="IJ56" s="206">
        <f t="shared" ref="IJ56:IJ57" si="1321">IF(AND(IH56&lt;0,II56&lt;0),((IH56-II56)/II56),((IH56-II56)/ABS(II56)))</f>
        <v>-0.32330543668330952</v>
      </c>
      <c r="IK56" s="48">
        <v>-647965</v>
      </c>
      <c r="IL56" s="44">
        <v>-1085769</v>
      </c>
      <c r="IM56" s="206">
        <f t="shared" ref="IM56:IM57" si="1322">IF(AND(IK56&lt;0,IL56&lt;0),((IK56-IL56)/IL56),((IK56-IL56)/ABS(IL56)))</f>
        <v>-0.40322020613961163</v>
      </c>
    </row>
    <row r="57" spans="1:247" outlineLevel="1">
      <c r="A57" s="42" t="s">
        <v>93</v>
      </c>
      <c r="B57" s="42"/>
      <c r="C57" s="53" t="s">
        <v>203</v>
      </c>
      <c r="D57" s="43" t="s">
        <v>94</v>
      </c>
      <c r="E57" s="43" t="s">
        <v>680</v>
      </c>
      <c r="F57" s="55"/>
      <c r="G57" s="44">
        <v>0</v>
      </c>
      <c r="H57" s="44"/>
      <c r="I57" s="54" t="str">
        <f t="shared" si="1219"/>
        <v>N/A</v>
      </c>
      <c r="J57" s="44">
        <v>0</v>
      </c>
      <c r="K57" s="44"/>
      <c r="L57" s="54" t="str">
        <f t="shared" si="1220"/>
        <v>N/A</v>
      </c>
      <c r="M57" s="44">
        <v>0</v>
      </c>
      <c r="N57" s="44">
        <v>0</v>
      </c>
      <c r="O57" s="54">
        <f>IFERROR(IF(AND(M57&lt;0,N57&lt;0),((M57-N57)/N57),((M57-N57)/ABS(N57))),0)</f>
        <v>0</v>
      </c>
      <c r="P57" s="44">
        <v>0</v>
      </c>
      <c r="Q57" s="44">
        <v>0</v>
      </c>
      <c r="R57" s="54">
        <f>IFERROR(IF(AND(P57&lt;0,Q57&lt;0),((P57-Q57)/Q57),((P57-Q57)/ABS(Q57))),0)</f>
        <v>0</v>
      </c>
      <c r="S57" s="44">
        <v>0</v>
      </c>
      <c r="T57" s="44"/>
      <c r="U57" s="54" t="str">
        <f t="shared" si="1221"/>
        <v>N/A</v>
      </c>
      <c r="V57" s="44">
        <v>0</v>
      </c>
      <c r="W57" s="44">
        <v>0</v>
      </c>
      <c r="X57" s="54">
        <f>IFERROR(IF(AND(V57&lt;0,W57&lt;0),((V57-W57)/W57),((V57-W57)/ABS(W57))),0)</f>
        <v>0</v>
      </c>
      <c r="Y57" s="44">
        <v>0</v>
      </c>
      <c r="Z57" s="44">
        <v>0</v>
      </c>
      <c r="AA57" s="54">
        <f>IFERROR(IF(AND(Y57&lt;0,Z57&lt;0),((Y57-Z57)/Z57),((Y57-Z57)/ABS(Z57))),0)</f>
        <v>0</v>
      </c>
      <c r="AB57" s="55"/>
      <c r="AC57" s="44">
        <v>0</v>
      </c>
      <c r="AD57" s="44">
        <f t="shared" si="842"/>
        <v>0</v>
      </c>
      <c r="AE57" s="209">
        <f>IFERROR(IF(AND(AC57&lt;0,AD57&lt;0),((AC57-AD57)/AD57),((AC57-AD57)/ABS(AD57))),0)</f>
        <v>0</v>
      </c>
      <c r="AF57" s="44">
        <v>0</v>
      </c>
      <c r="AG57" s="44">
        <f t="shared" si="1222"/>
        <v>0</v>
      </c>
      <c r="AH57" s="209">
        <f>IFERROR(IF(AND(AF57&lt;0,AG57&lt;0),((AF57-AG57)/AG57),((AF57-AG57)/ABS(AG57))),0)</f>
        <v>0</v>
      </c>
      <c r="AI57" s="44">
        <v>0</v>
      </c>
      <c r="AJ57" s="44">
        <f t="shared" si="1223"/>
        <v>0</v>
      </c>
      <c r="AK57" s="209">
        <f>IFERROR(IF(AND(AI57&lt;0,AJ57&lt;0),((AI57-AJ57)/AJ57),((AI57-AJ57)/ABS(AJ57))),0)</f>
        <v>0</v>
      </c>
      <c r="AL57" s="44">
        <v>0</v>
      </c>
      <c r="AM57" s="44">
        <f t="shared" si="1224"/>
        <v>0</v>
      </c>
      <c r="AN57" s="209">
        <f>IFERROR(IF(AND(AL57&lt;0,AM57&lt;0),((AL57-AM57)/AM57),((AL57-AM57)/ABS(AM57))),0)</f>
        <v>0</v>
      </c>
      <c r="AO57" s="44">
        <v>0</v>
      </c>
      <c r="AP57" s="44">
        <f t="shared" si="1225"/>
        <v>0</v>
      </c>
      <c r="AQ57" s="209">
        <f>IFERROR(IF(AND(AO57&lt;0,AP57&lt;0),((AO57-AP57)/AP57),((AO57-AP57)/ABS(AP57))),0)</f>
        <v>0</v>
      </c>
      <c r="AR57" s="44">
        <v>0</v>
      </c>
      <c r="AS57" s="44">
        <f t="shared" si="1226"/>
        <v>0</v>
      </c>
      <c r="AT57" s="209">
        <f>IFERROR(IF(AND(AR57&lt;0,AS57&lt;0),((AR57-AS57)/AS57),((AR57-AS57)/ABS(AS57))),0)</f>
        <v>0</v>
      </c>
      <c r="AU57" s="44">
        <v>0</v>
      </c>
      <c r="AV57" s="44">
        <f t="shared" si="1227"/>
        <v>0</v>
      </c>
      <c r="AW57" s="209">
        <f>IFERROR(IF(AND(AU57&lt;0,AV57&lt;0),((AU57-AV57)/AV57),((AU57-AV57)/ABS(AV57))),0)</f>
        <v>0</v>
      </c>
      <c r="AX57" s="55"/>
      <c r="AY57" s="44">
        <f t="shared" si="1235"/>
        <v>-59</v>
      </c>
      <c r="AZ57" s="44">
        <f t="shared" si="1228"/>
        <v>0</v>
      </c>
      <c r="BA57" s="209">
        <f>IFERROR(IF(AND(AY57&lt;0,AZ57&lt;0),((AY57-AZ57)/AZ57),((AY57-AZ57)/ABS(AZ57))),0)</f>
        <v>0</v>
      </c>
      <c r="BB57" s="44">
        <f t="shared" si="1236"/>
        <v>-51</v>
      </c>
      <c r="BC57" s="44">
        <f t="shared" si="1229"/>
        <v>0</v>
      </c>
      <c r="BD57" s="209">
        <f>IFERROR(IF(AND(BB57&lt;0,BC57&lt;0),((BB57-BC57)/BC57),((BB57-BC57)/ABS(BC57))),0)</f>
        <v>0</v>
      </c>
      <c r="BE57" s="48">
        <f t="shared" si="1237"/>
        <v>-50</v>
      </c>
      <c r="BF57" s="44">
        <f t="shared" si="1230"/>
        <v>0</v>
      </c>
      <c r="BG57" s="209">
        <f>IFERROR(IF(AND(BE57&lt;0,BF57&lt;0),((BE57-BF57)/BF57),((BE57-BF57)/ABS(BF57))),0)</f>
        <v>0</v>
      </c>
      <c r="BH57" s="44">
        <f t="shared" si="1238"/>
        <v>-52</v>
      </c>
      <c r="BI57" s="44">
        <f t="shared" si="1231"/>
        <v>0</v>
      </c>
      <c r="BJ57" s="209">
        <f>IFERROR(IF(AND(BH57&lt;0,BI57&lt;0),((BH57-BI57)/BI57),((BH57-BI57)/ABS(BI57))),0)</f>
        <v>0</v>
      </c>
      <c r="BK57" s="44">
        <f t="shared" si="1239"/>
        <v>-110</v>
      </c>
      <c r="BL57" s="44">
        <f t="shared" si="1232"/>
        <v>0</v>
      </c>
      <c r="BM57" s="209">
        <f>IFERROR(IF(AND(BK57&lt;0,BL57&lt;0),((BK57-BL57)/BL57),((BK57-BL57)/ABS(BL57))),0)</f>
        <v>0</v>
      </c>
      <c r="BN57" s="48">
        <f t="shared" si="1240"/>
        <v>-160</v>
      </c>
      <c r="BO57" s="44">
        <f t="shared" si="1233"/>
        <v>0</v>
      </c>
      <c r="BP57" s="209">
        <f>IFERROR(IF(AND(BN57&lt;0,BO57&lt;0),((BN57-BO57)/BO57),((BN57-BO57)/ABS(BO57))),0)</f>
        <v>0</v>
      </c>
      <c r="BQ57" s="44">
        <f t="shared" si="1241"/>
        <v>-212</v>
      </c>
      <c r="BR57" s="44">
        <f t="shared" si="1234"/>
        <v>0</v>
      </c>
      <c r="BS57" s="209">
        <f>IFERROR(IF(AND(BQ57&lt;0,BR57&lt;0),((BQ57-BR57)/BR57),((BQ57-BR57)/ABS(BR57))),0)</f>
        <v>0</v>
      </c>
      <c r="BT57" s="55"/>
      <c r="BU57" s="48">
        <f t="shared" si="1242"/>
        <v>-64</v>
      </c>
      <c r="BV57" s="44">
        <v>-59</v>
      </c>
      <c r="BW57" s="209">
        <f>IFERROR(IF(AND(BU57&lt;0,BV57&lt;0),((BU57-BV57)/BV57),((BU57-BV57)/ABS(BV57))),0)</f>
        <v>8.4745762711864403E-2</v>
      </c>
      <c r="BX57" s="48">
        <f t="shared" si="1243"/>
        <v>-92</v>
      </c>
      <c r="BY57" s="44">
        <v>-51</v>
      </c>
      <c r="BZ57" s="209">
        <f>IFERROR(IF(AND(BX57&lt;0,BY57&lt;0),((BX57-BY57)/BY57),((BX57-BY57)/ABS(BY57))),0)</f>
        <v>0.80392156862745101</v>
      </c>
      <c r="CA57" s="48">
        <f t="shared" si="1244"/>
        <v>-52</v>
      </c>
      <c r="CB57" s="44">
        <v>-50</v>
      </c>
      <c r="CC57" s="209">
        <f>IFERROR(IF(AND(CA57&lt;0,CB57&lt;0),((CA57-CB57)/CB57),((CA57-CB57)/ABS(CB57))),0)</f>
        <v>0.04</v>
      </c>
      <c r="CD57" s="48">
        <f t="shared" si="1245"/>
        <v>-79</v>
      </c>
      <c r="CE57" s="44">
        <v>-52</v>
      </c>
      <c r="CF57" s="209">
        <f>IFERROR(IF(AND(CD57&lt;0,CE57&lt;0),((CD57-CE57)/CE57),((CD57-CE57)/ABS(CE57))),0)</f>
        <v>0.51923076923076927</v>
      </c>
      <c r="CG57" s="48">
        <f t="shared" si="1246"/>
        <v>-156</v>
      </c>
      <c r="CH57" s="44">
        <v>-110</v>
      </c>
      <c r="CI57" s="209">
        <f>IFERROR(IF(AND(CG57&lt;0,CH57&lt;0),((CG57-CH57)/CH57),((CG57-CH57)/ABS(CH57))),0)</f>
        <v>0.41818181818181815</v>
      </c>
      <c r="CJ57" s="48">
        <f t="shared" si="1247"/>
        <v>-208</v>
      </c>
      <c r="CK57" s="44">
        <v>-160</v>
      </c>
      <c r="CL57" s="209">
        <f>IFERROR(IF(AND(CJ57&lt;0,CK57&lt;0),((CJ57-CK57)/CK57),((CJ57-CK57)/ABS(CK57))),0)</f>
        <v>0.3</v>
      </c>
      <c r="CM57" s="48">
        <f t="shared" si="1248"/>
        <v>-287</v>
      </c>
      <c r="CN57" s="44">
        <v>-212</v>
      </c>
      <c r="CO57" s="209">
        <f>IFERROR(IF(AND(CM57&lt;0,CN57&lt;0),((CM57-CN57)/CN57),((CM57-CN57)/ABS(CN57))),0)</f>
        <v>0.35377358490566035</v>
      </c>
      <c r="CP57" s="55"/>
      <c r="CQ57" s="48">
        <v>-84</v>
      </c>
      <c r="CR57" s="44">
        <v>-64</v>
      </c>
      <c r="CS57" s="209">
        <f>IFERROR(IF(AND(CQ57&lt;0,CR57&lt;0),((CQ57-CR57)/CR57),((CQ57-CR57)/ABS(CR57))),0)</f>
        <v>0.3125</v>
      </c>
      <c r="CT57" s="48">
        <v>-62</v>
      </c>
      <c r="CU57" s="44">
        <v>-92</v>
      </c>
      <c r="CV57" s="209">
        <f>IFERROR(IF(AND(CT57&lt;0,CU57&lt;0),((CT57-CU57)/CU57),((CT57-CU57)/ABS(CU57))),0)</f>
        <v>-0.32608695652173914</v>
      </c>
      <c r="CW57" s="48">
        <v>-75</v>
      </c>
      <c r="CX57" s="44">
        <v>-52</v>
      </c>
      <c r="CY57" s="209">
        <f>IFERROR(IF(AND(CW57&lt;0,CX57&lt;0),((CW57-CX57)/CX57),((CW57-CX57)/ABS(CX57))),0)</f>
        <v>0.44230769230769229</v>
      </c>
      <c r="CZ57" s="48">
        <v>-460</v>
      </c>
      <c r="DA57" s="44">
        <v>-79</v>
      </c>
      <c r="DB57" s="209">
        <f>IFERROR(IF(AND(CZ57&lt;0,DA57&lt;0),((CZ57-DA57)/DA57),((CZ57-DA57)/ABS(DA57))),0)</f>
        <v>4.8227848101265822</v>
      </c>
      <c r="DC57" s="48">
        <v>-146</v>
      </c>
      <c r="DD57" s="44">
        <v>-156</v>
      </c>
      <c r="DE57" s="209">
        <f>IFERROR(IF(AND(DC57&lt;0,DD57&lt;0),((DC57-DD57)/DD57),((DC57-DD57)/ABS(DD57))),0)</f>
        <v>-6.4102564102564097E-2</v>
      </c>
      <c r="DF57" s="48">
        <v>-221</v>
      </c>
      <c r="DG57" s="44">
        <v>-208</v>
      </c>
      <c r="DH57" s="209">
        <f>IFERROR(IF(AND(DF57&lt;0,DG57&lt;0),((DF57-DG57)/DG57),((DF57-DG57)/ABS(DG57))),0)</f>
        <v>6.25E-2</v>
      </c>
      <c r="DI57" s="48">
        <v>-681</v>
      </c>
      <c r="DJ57" s="44">
        <v>-287</v>
      </c>
      <c r="DK57" s="209">
        <f>IFERROR(IF(AND(DI57&lt;0,DJ57&lt;0),((DI57-DJ57)/DJ57),((DI57-DJ57)/ABS(DJ57))),0)</f>
        <v>1.372822299651568</v>
      </c>
      <c r="DL57" s="55"/>
      <c r="DM57" s="48">
        <v>171</v>
      </c>
      <c r="DN57" s="44">
        <v>-84</v>
      </c>
      <c r="DO57" s="206">
        <f t="shared" si="1281"/>
        <v>3.0357142857142856</v>
      </c>
      <c r="DP57" s="48">
        <v>-185</v>
      </c>
      <c r="DQ57" s="44">
        <v>-62</v>
      </c>
      <c r="DR57" s="206">
        <f t="shared" si="1282"/>
        <v>1.9838709677419355</v>
      </c>
      <c r="DS57" s="48">
        <v>-212</v>
      </c>
      <c r="DT57" s="44">
        <v>-75</v>
      </c>
      <c r="DU57" s="206">
        <f t="shared" si="1283"/>
        <v>1.8266666666666667</v>
      </c>
      <c r="DV57" s="48">
        <v>-264</v>
      </c>
      <c r="DW57" s="44">
        <v>-460</v>
      </c>
      <c r="DX57" s="206">
        <f t="shared" si="1284"/>
        <v>-0.42608695652173911</v>
      </c>
      <c r="DY57" s="48">
        <v>-14</v>
      </c>
      <c r="DZ57" s="44">
        <v>-146</v>
      </c>
      <c r="EA57" s="206">
        <f t="shared" si="1285"/>
        <v>-0.90410958904109584</v>
      </c>
      <c r="EB57" s="48">
        <v>-226</v>
      </c>
      <c r="EC57" s="44">
        <v>-221</v>
      </c>
      <c r="ED57" s="206">
        <f t="shared" si="1286"/>
        <v>2.2624434389140271E-2</v>
      </c>
      <c r="EE57" s="48">
        <v>-490</v>
      </c>
      <c r="EF57" s="44">
        <v>-681</v>
      </c>
      <c r="EG57" s="206">
        <f t="shared" si="1287"/>
        <v>-0.28046989720998533</v>
      </c>
      <c r="EH57" s="55"/>
      <c r="EI57" s="48">
        <v>-438</v>
      </c>
      <c r="EJ57" s="44">
        <v>171</v>
      </c>
      <c r="EK57" s="206">
        <f t="shared" si="1288"/>
        <v>-3.5614035087719298</v>
      </c>
      <c r="EL57" s="48">
        <v>-708</v>
      </c>
      <c r="EM57" s="44">
        <v>-185</v>
      </c>
      <c r="EN57" s="206">
        <f t="shared" si="1289"/>
        <v>2.827027027027027</v>
      </c>
      <c r="EO57" s="48">
        <v>454</v>
      </c>
      <c r="EP57" s="44">
        <v>-212</v>
      </c>
      <c r="EQ57" s="206">
        <f t="shared" si="1290"/>
        <v>3.141509433962264</v>
      </c>
      <c r="ER57" s="48">
        <v>88</v>
      </c>
      <c r="ES57" s="44">
        <v>-264</v>
      </c>
      <c r="ET57" s="206">
        <f t="shared" si="1291"/>
        <v>1.3333333333333333</v>
      </c>
      <c r="EU57" s="48">
        <v>-1146</v>
      </c>
      <c r="EV57" s="44">
        <v>-14</v>
      </c>
      <c r="EW57" s="206">
        <f t="shared" si="1292"/>
        <v>80.857142857142861</v>
      </c>
      <c r="EX57" s="48">
        <v>-692</v>
      </c>
      <c r="EY57" s="44">
        <v>-226</v>
      </c>
      <c r="EZ57" s="206">
        <f t="shared" si="1293"/>
        <v>2.0619469026548671</v>
      </c>
      <c r="FA57" s="48">
        <v>-604</v>
      </c>
      <c r="FB57" s="44">
        <v>-490</v>
      </c>
      <c r="FC57" s="206">
        <f t="shared" si="1294"/>
        <v>0.23265306122448978</v>
      </c>
      <c r="FD57" s="55"/>
      <c r="FE57" s="48">
        <v>-232</v>
      </c>
      <c r="FF57" s="44">
        <v>-438</v>
      </c>
      <c r="FG57" s="206">
        <f t="shared" si="1295"/>
        <v>-0.47031963470319632</v>
      </c>
      <c r="FH57" s="48">
        <v>467</v>
      </c>
      <c r="FI57" s="44">
        <v>-708</v>
      </c>
      <c r="FJ57" s="206">
        <f t="shared" si="1296"/>
        <v>1.6596045197740112</v>
      </c>
      <c r="FK57" s="48">
        <v>205</v>
      </c>
      <c r="FL57" s="44">
        <v>454</v>
      </c>
      <c r="FM57" s="206">
        <f t="shared" si="1297"/>
        <v>-0.54845814977973573</v>
      </c>
      <c r="FN57" s="48">
        <v>279</v>
      </c>
      <c r="FO57" s="44">
        <v>88</v>
      </c>
      <c r="FP57" s="206">
        <f t="shared" si="1298"/>
        <v>2.1704545454545454</v>
      </c>
      <c r="FQ57" s="48">
        <v>235</v>
      </c>
      <c r="FR57" s="44">
        <v>-1146</v>
      </c>
      <c r="FS57" s="206">
        <f t="shared" si="1299"/>
        <v>1.2050610820244327</v>
      </c>
      <c r="FT57" s="48">
        <v>440</v>
      </c>
      <c r="FU57" s="44">
        <v>-692</v>
      </c>
      <c r="FV57" s="206">
        <f t="shared" si="1300"/>
        <v>1.6358381502890174</v>
      </c>
      <c r="FW57" s="48">
        <v>719</v>
      </c>
      <c r="FX57" s="44">
        <v>-604</v>
      </c>
      <c r="FY57" s="206">
        <f t="shared" si="1301"/>
        <v>2.1903973509933774</v>
      </c>
      <c r="GA57" s="48">
        <v>1348</v>
      </c>
      <c r="GB57" s="44">
        <v>-232</v>
      </c>
      <c r="GC57" s="206">
        <f t="shared" si="1302"/>
        <v>6.8103448275862073</v>
      </c>
      <c r="GD57" s="48">
        <v>-658</v>
      </c>
      <c r="GE57" s="44">
        <v>467</v>
      </c>
      <c r="GF57" s="206">
        <f t="shared" si="1303"/>
        <v>-2.4089935760171306</v>
      </c>
      <c r="GG57" s="48">
        <v>-569</v>
      </c>
      <c r="GH57" s="44">
        <v>205</v>
      </c>
      <c r="GI57" s="206">
        <f t="shared" si="1304"/>
        <v>-3.7756097560975608</v>
      </c>
      <c r="GJ57" s="48">
        <v>-126</v>
      </c>
      <c r="GK57" s="44">
        <v>279</v>
      </c>
      <c r="GL57" s="206">
        <f t="shared" si="1305"/>
        <v>-1.4516129032258065</v>
      </c>
      <c r="GM57" s="48">
        <v>690</v>
      </c>
      <c r="GN57" s="44">
        <v>235</v>
      </c>
      <c r="GO57" s="206">
        <f t="shared" si="1306"/>
        <v>1.9361702127659575</v>
      </c>
      <c r="GP57" s="48">
        <v>121</v>
      </c>
      <c r="GQ57" s="44">
        <v>440</v>
      </c>
      <c r="GR57" s="206">
        <f t="shared" si="1307"/>
        <v>-0.72499999999999998</v>
      </c>
      <c r="GS57" s="48">
        <v>-5</v>
      </c>
      <c r="GT57" s="44">
        <v>719</v>
      </c>
      <c r="GU57" s="206">
        <f t="shared" si="1308"/>
        <v>-1.0069541029207232</v>
      </c>
      <c r="GW57" s="48">
        <v>-18</v>
      </c>
      <c r="GX57" s="44">
        <v>1348</v>
      </c>
      <c r="GY57" s="206">
        <f t="shared" si="1309"/>
        <v>-1.013353115727003</v>
      </c>
      <c r="GZ57" s="48">
        <v>98</v>
      </c>
      <c r="HA57" s="44">
        <v>-658</v>
      </c>
      <c r="HB57" s="206">
        <f t="shared" si="1310"/>
        <v>1.1489361702127661</v>
      </c>
      <c r="HC57" s="48">
        <v>-513</v>
      </c>
      <c r="HD57" s="44">
        <v>-569</v>
      </c>
      <c r="HE57" s="206">
        <f t="shared" si="1311"/>
        <v>-9.8418277680140595E-2</v>
      </c>
      <c r="HF57" s="48">
        <v>82</v>
      </c>
      <c r="HG57" s="44">
        <v>-126</v>
      </c>
      <c r="HH57" s="206">
        <f t="shared" si="1312"/>
        <v>1.6507936507936507</v>
      </c>
      <c r="HI57" s="48">
        <v>82</v>
      </c>
      <c r="HJ57" s="44">
        <v>690</v>
      </c>
      <c r="HK57" s="206">
        <f t="shared" si="1313"/>
        <v>-0.88115942028985506</v>
      </c>
      <c r="HL57" s="48">
        <v>-431</v>
      </c>
      <c r="HM57" s="44">
        <v>121</v>
      </c>
      <c r="HN57" s="206">
        <f t="shared" si="1314"/>
        <v>-4.5619834710743801</v>
      </c>
      <c r="HO57" s="48">
        <v>-349</v>
      </c>
      <c r="HP57" s="44">
        <v>-5</v>
      </c>
      <c r="HQ57" s="206">
        <f t="shared" si="1315"/>
        <v>68.8</v>
      </c>
      <c r="HS57" s="48">
        <v>-5</v>
      </c>
      <c r="HT57" s="44">
        <v>-18</v>
      </c>
      <c r="HU57" s="206">
        <f t="shared" si="1316"/>
        <v>-0.72222222222222221</v>
      </c>
      <c r="HV57" s="48">
        <v>8</v>
      </c>
      <c r="HW57" s="44">
        <v>98</v>
      </c>
      <c r="HX57" s="206">
        <f t="shared" si="1317"/>
        <v>-0.91836734693877553</v>
      </c>
      <c r="HY57" s="48">
        <v>-3</v>
      </c>
      <c r="HZ57" s="44">
        <v>-569</v>
      </c>
      <c r="IA57" s="206">
        <f t="shared" si="1318"/>
        <v>-0.99472759226713536</v>
      </c>
      <c r="IB57" s="48">
        <v>82</v>
      </c>
      <c r="IC57" s="44">
        <v>-126</v>
      </c>
      <c r="ID57" s="206">
        <f t="shared" si="1319"/>
        <v>1.6507936507936507</v>
      </c>
      <c r="IE57" s="48">
        <v>3</v>
      </c>
      <c r="IF57" s="44">
        <v>82</v>
      </c>
      <c r="IG57" s="206">
        <f t="shared" si="1320"/>
        <v>-0.96341463414634143</v>
      </c>
      <c r="IH57" s="48">
        <v>-431</v>
      </c>
      <c r="II57" s="44">
        <v>121</v>
      </c>
      <c r="IJ57" s="206">
        <f t="shared" si="1321"/>
        <v>-4.5619834710743801</v>
      </c>
      <c r="IK57" s="48">
        <v>-349</v>
      </c>
      <c r="IL57" s="44">
        <v>-5</v>
      </c>
      <c r="IM57" s="206">
        <f t="shared" si="1322"/>
        <v>68.8</v>
      </c>
    </row>
    <row r="58" spans="1:247">
      <c r="A58" s="49" t="s">
        <v>7</v>
      </c>
      <c r="B58" s="49"/>
      <c r="C58" s="339" t="s">
        <v>7</v>
      </c>
      <c r="D58" s="330" t="s">
        <v>8</v>
      </c>
      <c r="E58" s="330" t="s">
        <v>681</v>
      </c>
      <c r="F58" s="333"/>
      <c r="G58" s="337">
        <v>125358</v>
      </c>
      <c r="H58" s="331"/>
      <c r="I58" s="332" t="str">
        <f t="shared" si="1219"/>
        <v>N/A</v>
      </c>
      <c r="J58" s="337">
        <v>107592</v>
      </c>
      <c r="K58" s="331"/>
      <c r="L58" s="332" t="str">
        <f t="shared" si="1220"/>
        <v>N/A</v>
      </c>
      <c r="M58" s="337">
        <v>111482</v>
      </c>
      <c r="N58" s="337">
        <v>52183</v>
      </c>
      <c r="O58" s="332">
        <f t="shared" ref="O58" si="1323">(M58-N58)/ABS(N58)</f>
        <v>1.136366249544871</v>
      </c>
      <c r="P58" s="337">
        <v>138725</v>
      </c>
      <c r="Q58" s="337">
        <v>184275</v>
      </c>
      <c r="R58" s="332">
        <f t="shared" ref="R58" si="1324">(P58-Q58)/ABS(Q58)</f>
        <v>-0.24718491385158051</v>
      </c>
      <c r="S58" s="337">
        <v>232950</v>
      </c>
      <c r="T58" s="331"/>
      <c r="U58" s="332" t="str">
        <f t="shared" si="1221"/>
        <v>N/A</v>
      </c>
      <c r="V58" s="337">
        <v>344432</v>
      </c>
      <c r="W58" s="337">
        <v>52183</v>
      </c>
      <c r="X58" s="332">
        <f t="shared" ref="X58" si="1325">(V58-W58)/ABS(W58)</f>
        <v>5.6004637525630949</v>
      </c>
      <c r="Y58" s="337">
        <v>483157</v>
      </c>
      <c r="Z58" s="337">
        <v>236458</v>
      </c>
      <c r="AA58" s="332">
        <f t="shared" ref="AA58" si="1326">(Y58-Z58)/ABS(Z58)</f>
        <v>1.0433100170009051</v>
      </c>
      <c r="AB58" s="333"/>
      <c r="AC58" s="337">
        <v>117079</v>
      </c>
      <c r="AD58" s="337">
        <f t="shared" si="842"/>
        <v>125358</v>
      </c>
      <c r="AE58" s="338">
        <f t="shared" ref="AE58" si="1327">(AC58-AD58)/ABS(AD58)</f>
        <v>-6.6042853268239762E-2</v>
      </c>
      <c r="AF58" s="337">
        <v>115854</v>
      </c>
      <c r="AG58" s="337">
        <f t="shared" si="1222"/>
        <v>107592</v>
      </c>
      <c r="AH58" s="338">
        <f t="shared" ref="AH58" si="1328">(AF58-AG58)/ABS(AG58)</f>
        <v>7.679009591791211E-2</v>
      </c>
      <c r="AI58" s="337">
        <v>122058</v>
      </c>
      <c r="AJ58" s="337">
        <f t="shared" si="1223"/>
        <v>111482</v>
      </c>
      <c r="AK58" s="338">
        <f t="shared" ref="AK58" si="1329">(AI58-AJ58)/ABS(AJ58)</f>
        <v>9.4867332842970165E-2</v>
      </c>
      <c r="AL58" s="337">
        <v>156768</v>
      </c>
      <c r="AM58" s="337">
        <f t="shared" si="1224"/>
        <v>138725</v>
      </c>
      <c r="AN58" s="338">
        <f t="shared" ref="AN58" si="1330">(AL58-AM58)/ABS(AM58)</f>
        <v>0.13006307442782483</v>
      </c>
      <c r="AO58" s="337">
        <v>232933</v>
      </c>
      <c r="AP58" s="337">
        <f t="shared" si="1225"/>
        <v>232950</v>
      </c>
      <c r="AQ58" s="338">
        <f t="shared" ref="AQ58" si="1331">(AO58-AP58)/ABS(AP58)</f>
        <v>-7.2977033698218508E-5</v>
      </c>
      <c r="AR58" s="337">
        <v>354991</v>
      </c>
      <c r="AS58" s="337">
        <f t="shared" si="1226"/>
        <v>344432</v>
      </c>
      <c r="AT58" s="338">
        <f t="shared" ref="AT58" si="1332">(AR58-AS58)/ABS(AS58)</f>
        <v>3.0656268871649555E-2</v>
      </c>
      <c r="AU58" s="337">
        <v>511759</v>
      </c>
      <c r="AV58" s="337">
        <f t="shared" si="1227"/>
        <v>483157</v>
      </c>
      <c r="AW58" s="338">
        <f t="shared" ref="AW58" si="1333">(AU58-AV58)/ABS(AV58)</f>
        <v>5.9198148841887836E-2</v>
      </c>
      <c r="AX58" s="333"/>
      <c r="AY58" s="331">
        <f t="shared" si="1235"/>
        <v>113132</v>
      </c>
      <c r="AZ58" s="337">
        <f t="shared" si="1228"/>
        <v>117079</v>
      </c>
      <c r="BA58" s="338">
        <f t="shared" ref="BA58" si="1334">(AY58-AZ58)/ABS(AZ58)</f>
        <v>-3.3712279742737807E-2</v>
      </c>
      <c r="BB58" s="331">
        <f t="shared" si="1236"/>
        <v>104267</v>
      </c>
      <c r="BC58" s="337">
        <f t="shared" si="1229"/>
        <v>115854</v>
      </c>
      <c r="BD58" s="338">
        <f t="shared" ref="BD58" si="1335">(BB58-BC58)/ABS(BC58)</f>
        <v>-0.1000138104856112</v>
      </c>
      <c r="BE58" s="335">
        <f t="shared" si="1237"/>
        <v>86371</v>
      </c>
      <c r="BF58" s="337">
        <f t="shared" si="1230"/>
        <v>122058</v>
      </c>
      <c r="BG58" s="338">
        <f t="shared" ref="BG58" si="1336">(BE58-BF58)/ABS(BF58)</f>
        <v>-0.29237739435350407</v>
      </c>
      <c r="BH58" s="337">
        <f t="shared" si="1238"/>
        <v>81329</v>
      </c>
      <c r="BI58" s="337">
        <f t="shared" si="1231"/>
        <v>156768</v>
      </c>
      <c r="BJ58" s="338">
        <f t="shared" ref="BJ58" si="1337">(BH58-BI58)/ABS(BI58)</f>
        <v>-0.4812142784241682</v>
      </c>
      <c r="BK58" s="331">
        <f t="shared" si="1239"/>
        <v>217399</v>
      </c>
      <c r="BL58" s="337">
        <f t="shared" si="1232"/>
        <v>232933</v>
      </c>
      <c r="BM58" s="338">
        <f t="shared" ref="BM58" si="1338">(BK58-BL58)/ABS(BL58)</f>
        <v>-6.6688704477253113E-2</v>
      </c>
      <c r="BN58" s="335">
        <f t="shared" si="1240"/>
        <v>303770</v>
      </c>
      <c r="BO58" s="337">
        <f t="shared" si="1233"/>
        <v>354991</v>
      </c>
      <c r="BP58" s="338">
        <f t="shared" ref="BP58" si="1339">(BN58-BO58)/ABS(BO58)</f>
        <v>-0.14428816505207173</v>
      </c>
      <c r="BQ58" s="337">
        <f t="shared" si="1241"/>
        <v>385099</v>
      </c>
      <c r="BR58" s="337">
        <f t="shared" si="1234"/>
        <v>511759</v>
      </c>
      <c r="BS58" s="338">
        <f t="shared" ref="BS58" si="1340">(BQ58-BR58)/ABS(BR58)</f>
        <v>-0.24749931119921681</v>
      </c>
      <c r="BT58" s="333"/>
      <c r="BU58" s="335">
        <f t="shared" si="1242"/>
        <v>74463</v>
      </c>
      <c r="BV58" s="331">
        <v>113132</v>
      </c>
      <c r="BW58" s="338">
        <f t="shared" ref="BW58" si="1341">(BU58-BV58)/ABS(BV58)</f>
        <v>-0.34180426404553971</v>
      </c>
      <c r="BX58" s="335">
        <f t="shared" si="1243"/>
        <v>94779</v>
      </c>
      <c r="BY58" s="331">
        <v>104267</v>
      </c>
      <c r="BZ58" s="338">
        <f t="shared" ref="BZ58" si="1342">(BX58-BY58)/ABS(BY58)</f>
        <v>-9.0997151543633178E-2</v>
      </c>
      <c r="CA58" s="335">
        <f t="shared" si="1244"/>
        <v>58357</v>
      </c>
      <c r="CB58" s="331">
        <v>86371</v>
      </c>
      <c r="CC58" s="338">
        <f t="shared" ref="CC58" si="1343">(CA58-CB58)/ABS(CB58)</f>
        <v>-0.3243449769019694</v>
      </c>
      <c r="CD58" s="335">
        <f t="shared" si="1245"/>
        <v>102254</v>
      </c>
      <c r="CE58" s="331">
        <v>81329</v>
      </c>
      <c r="CF58" s="338">
        <f t="shared" ref="CF58" si="1344">(CD58-CE58)/ABS(CE58)</f>
        <v>0.25728829814703241</v>
      </c>
      <c r="CG58" s="335">
        <f t="shared" si="1246"/>
        <v>169242</v>
      </c>
      <c r="CH58" s="331">
        <v>217399</v>
      </c>
      <c r="CI58" s="338">
        <f t="shared" ref="CI58" si="1345">(CG58-CH58)/ABS(CH58)</f>
        <v>-0.22151435839171293</v>
      </c>
      <c r="CJ58" s="335">
        <f t="shared" si="1247"/>
        <v>227599</v>
      </c>
      <c r="CK58" s="331">
        <v>303770</v>
      </c>
      <c r="CL58" s="338">
        <f t="shared" ref="CL58" si="1346">(CJ58-CK58)/ABS(CK58)</f>
        <v>-0.25075221384600194</v>
      </c>
      <c r="CM58" s="335">
        <f t="shared" si="1248"/>
        <v>329853</v>
      </c>
      <c r="CN58" s="331">
        <v>385099</v>
      </c>
      <c r="CO58" s="338">
        <f t="shared" ref="CO58" si="1347">(CM58-CN58)/ABS(CN58)</f>
        <v>-0.14345921438383377</v>
      </c>
      <c r="CP58" s="333"/>
      <c r="CQ58" s="335">
        <v>91925</v>
      </c>
      <c r="CR58" s="331">
        <v>74463</v>
      </c>
      <c r="CS58" s="338">
        <f t="shared" ref="CS58" si="1348">(CQ58-CR58)/ABS(CR58)</f>
        <v>0.23450572767683278</v>
      </c>
      <c r="CT58" s="335">
        <v>53825</v>
      </c>
      <c r="CU58" s="331">
        <v>94779</v>
      </c>
      <c r="CV58" s="338">
        <f t="shared" ref="CV58" si="1349">(CT58-CU58)/ABS(CU58)</f>
        <v>-0.4320999377499235</v>
      </c>
      <c r="CW58" s="335">
        <v>79267</v>
      </c>
      <c r="CX58" s="331">
        <v>58357</v>
      </c>
      <c r="CY58" s="338">
        <f t="shared" ref="CY58" si="1350">(CW58-CX58)/ABS(CX58)</f>
        <v>0.35831177065304931</v>
      </c>
      <c r="CZ58" s="335">
        <v>57977</v>
      </c>
      <c r="DA58" s="331">
        <v>102254</v>
      </c>
      <c r="DB58" s="338">
        <f t="shared" ref="DB58" si="1351">(CZ58-DA58)/ABS(DA58)</f>
        <v>-0.43300995560075889</v>
      </c>
      <c r="DC58" s="335">
        <v>145750</v>
      </c>
      <c r="DD58" s="331">
        <v>169242</v>
      </c>
      <c r="DE58" s="338">
        <f t="shared" ref="DE58" si="1352">(DC58-DD58)/ABS(DD58)</f>
        <v>-0.13880715188901099</v>
      </c>
      <c r="DF58" s="335">
        <v>225017</v>
      </c>
      <c r="DG58" s="331">
        <v>227599</v>
      </c>
      <c r="DH58" s="338">
        <f t="shared" ref="DH58" si="1353">(DF58-DG58)/ABS(DG58)</f>
        <v>-1.1344513815965799E-2</v>
      </c>
      <c r="DI58" s="335">
        <v>282994</v>
      </c>
      <c r="DJ58" s="331">
        <v>329853</v>
      </c>
      <c r="DK58" s="338">
        <f t="shared" ref="DK58" si="1354">(DI58-DJ58)/ABS(DJ58)</f>
        <v>-0.14206025108154238</v>
      </c>
      <c r="DL58" s="333"/>
      <c r="DM58" s="335">
        <v>73564</v>
      </c>
      <c r="DN58" s="331">
        <v>91925</v>
      </c>
      <c r="DO58" s="338">
        <f t="shared" ref="DO58:DO70" si="1355">(DM58-DN58)/ABS(DN58)</f>
        <v>-0.19973891759586621</v>
      </c>
      <c r="DP58" s="335">
        <v>83612</v>
      </c>
      <c r="DQ58" s="331">
        <v>53825</v>
      </c>
      <c r="DR58" s="338">
        <f t="shared" ref="DR58:DR70" si="1356">(DP58-DQ58)/ABS(DQ58)</f>
        <v>0.55340455178820247</v>
      </c>
      <c r="DS58" s="335">
        <v>102111</v>
      </c>
      <c r="DT58" s="331">
        <v>79267</v>
      </c>
      <c r="DU58" s="338">
        <f t="shared" ref="DU58:DU70" si="1357">(DS58-DT58)/ABS(DT58)</f>
        <v>0.28819054587659432</v>
      </c>
      <c r="DV58" s="335">
        <v>153178</v>
      </c>
      <c r="DW58" s="331">
        <v>57977</v>
      </c>
      <c r="DX58" s="338">
        <f t="shared" ref="DX58:DX70" si="1358">(DV58-DW58)/ABS(DW58)</f>
        <v>1.6420477085740897</v>
      </c>
      <c r="DY58" s="335">
        <v>157176</v>
      </c>
      <c r="DZ58" s="331">
        <v>145750</v>
      </c>
      <c r="EA58" s="338">
        <f t="shared" ref="EA58:EA70" si="1359">(DY58-DZ58)/ABS(DZ58)</f>
        <v>7.839451114922813E-2</v>
      </c>
      <c r="EB58" s="335">
        <v>259287</v>
      </c>
      <c r="EC58" s="331">
        <v>225017</v>
      </c>
      <c r="ED58" s="338">
        <f t="shared" ref="ED58:ED70" si="1360">(EB58-EC58)/ABS(EC58)</f>
        <v>0.15229960402991774</v>
      </c>
      <c r="EE58" s="335">
        <v>412465</v>
      </c>
      <c r="EF58" s="331">
        <v>282994</v>
      </c>
      <c r="EG58" s="338">
        <f t="shared" ref="EG58:EG70" si="1361">(EE58-EF58)/ABS(EF58)</f>
        <v>0.45750439938655946</v>
      </c>
      <c r="EH58" s="333"/>
      <c r="EI58" s="335">
        <v>104109</v>
      </c>
      <c r="EJ58" s="331">
        <v>73564</v>
      </c>
      <c r="EK58" s="338">
        <f t="shared" ref="EK58" si="1362">(EI58-EJ58)/ABS(EJ58)</f>
        <v>0.41521668207275297</v>
      </c>
      <c r="EL58" s="335">
        <v>131362</v>
      </c>
      <c r="EM58" s="331">
        <v>83612</v>
      </c>
      <c r="EN58" s="338">
        <f t="shared" ref="EN58" si="1363">(EL58-EM58)/ABS(EM58)</f>
        <v>0.57109027412333158</v>
      </c>
      <c r="EO58" s="335">
        <v>180543</v>
      </c>
      <c r="EP58" s="331">
        <v>102111</v>
      </c>
      <c r="EQ58" s="338">
        <f t="shared" ref="EQ58" si="1364">(EO58-EP58)/ABS(EP58)</f>
        <v>0.76810529717660192</v>
      </c>
      <c r="ER58" s="335">
        <v>188389</v>
      </c>
      <c r="ES58" s="331">
        <v>153178</v>
      </c>
      <c r="ET58" s="338">
        <f t="shared" ref="ET58" si="1365">(ER58-ES58)/ABS(ES58)</f>
        <v>0.22986982464844821</v>
      </c>
      <c r="EU58" s="335">
        <v>235471</v>
      </c>
      <c r="EV58" s="331">
        <v>157176</v>
      </c>
      <c r="EW58" s="338">
        <f t="shared" ref="EW58" si="1366">(EU58-EV58)/ABS(EV58)</f>
        <v>0.49813584771211888</v>
      </c>
      <c r="EX58" s="335">
        <v>416014</v>
      </c>
      <c r="EY58" s="331">
        <v>259287</v>
      </c>
      <c r="EZ58" s="338">
        <f t="shared" ref="EZ58" si="1367">(EX58-EY58)/ABS(EY58)</f>
        <v>0.60445375201996243</v>
      </c>
      <c r="FA58" s="335">
        <v>604403</v>
      </c>
      <c r="FB58" s="331">
        <v>412465</v>
      </c>
      <c r="FC58" s="338">
        <f t="shared" ref="FC58" si="1368">(FA58-FB58)/ABS(FB58)</f>
        <v>0.46534372613433866</v>
      </c>
      <c r="FD58" s="333"/>
      <c r="FE58" s="335">
        <v>154457</v>
      </c>
      <c r="FF58" s="331">
        <v>104109</v>
      </c>
      <c r="FG58" s="338">
        <f t="shared" ref="FG58" si="1369">(FE58-FF58)/ABS(FF58)</f>
        <v>0.48360852567981633</v>
      </c>
      <c r="FH58" s="335">
        <v>128947</v>
      </c>
      <c r="FI58" s="331">
        <v>131362</v>
      </c>
      <c r="FJ58" s="338">
        <f t="shared" ref="FJ58" si="1370">(FH58-FI58)/ABS(FI58)</f>
        <v>-1.8384312053714165E-2</v>
      </c>
      <c r="FK58" s="335">
        <v>119940</v>
      </c>
      <c r="FL58" s="331">
        <v>180543</v>
      </c>
      <c r="FM58" s="338">
        <f t="shared" ref="FM58" si="1371">(FK58-FL58)/ABS(FL58)</f>
        <v>-0.33567072664129877</v>
      </c>
      <c r="FN58" s="335">
        <v>-42712</v>
      </c>
      <c r="FO58" s="331">
        <v>188389</v>
      </c>
      <c r="FP58" s="338">
        <f t="shared" ref="FP58" si="1372">(FN58-FO58)/ABS(FO58)</f>
        <v>-1.2267223670171825</v>
      </c>
      <c r="FQ58" s="335">
        <v>283404</v>
      </c>
      <c r="FR58" s="331">
        <v>235471</v>
      </c>
      <c r="FS58" s="338">
        <f t="shared" ref="FS58" si="1373">(FQ58-FR58)/ABS(FR58)</f>
        <v>0.20356222209953667</v>
      </c>
      <c r="FT58" s="335">
        <v>403344</v>
      </c>
      <c r="FU58" s="331">
        <v>416014</v>
      </c>
      <c r="FV58" s="338">
        <f t="shared" ref="FV58" si="1374">(FT58-FU58)/ABS(FU58)</f>
        <v>-3.0455705817592677E-2</v>
      </c>
      <c r="FW58" s="335">
        <v>360632</v>
      </c>
      <c r="FX58" s="331">
        <v>604403</v>
      </c>
      <c r="FY58" s="338">
        <f t="shared" ref="FY58" si="1375">(FW58-FX58)/ABS(FX58)</f>
        <v>-0.4033252647653966</v>
      </c>
      <c r="GA58" s="335">
        <v>100301</v>
      </c>
      <c r="GB58" s="331">
        <v>154457</v>
      </c>
      <c r="GC58" s="338">
        <f t="shared" ref="GC58" si="1376">(GA58-GB58)/ABS(GB58)</f>
        <v>-0.35062185592106543</v>
      </c>
      <c r="GD58" s="335">
        <v>131054</v>
      </c>
      <c r="GE58" s="331">
        <v>128947</v>
      </c>
      <c r="GF58" s="338">
        <f t="shared" ref="GF58" si="1377">(GD58-GE58)/ABS(GE58)</f>
        <v>1.6340046685847674E-2</v>
      </c>
      <c r="GG58" s="335">
        <v>113409</v>
      </c>
      <c r="GH58" s="331">
        <v>119940</v>
      </c>
      <c r="GI58" s="338">
        <f t="shared" ref="GI58" si="1378">(GG58-GH58)/ABS(GH58)</f>
        <v>-5.4452226113056529E-2</v>
      </c>
      <c r="GJ58" s="335">
        <v>114613</v>
      </c>
      <c r="GK58" s="331">
        <v>-42712</v>
      </c>
      <c r="GL58" s="338">
        <f t="shared" ref="GL58" si="1379">(GJ58-GK58)/ABS(GK58)</f>
        <v>3.6833910844727478</v>
      </c>
      <c r="GM58" s="335">
        <v>231355</v>
      </c>
      <c r="GN58" s="331">
        <v>283404</v>
      </c>
      <c r="GO58" s="338">
        <f t="shared" ref="GO58" si="1380">(GM58-GN58)/ABS(GN58)</f>
        <v>-0.18365654683772989</v>
      </c>
      <c r="GP58" s="335">
        <v>344764</v>
      </c>
      <c r="GQ58" s="331">
        <v>403344</v>
      </c>
      <c r="GR58" s="338">
        <f t="shared" ref="GR58" si="1381">(GP58-GQ58)/ABS(GQ58)</f>
        <v>-0.14523582847395772</v>
      </c>
      <c r="GS58" s="335">
        <v>459377</v>
      </c>
      <c r="GT58" s="331">
        <v>360632</v>
      </c>
      <c r="GU58" s="338">
        <f t="shared" ref="GU58" si="1382">(GS58-GT58)/ABS(GT58)</f>
        <v>0.27381097628607554</v>
      </c>
      <c r="GW58" s="335">
        <v>100599</v>
      </c>
      <c r="GX58" s="331">
        <v>100301</v>
      </c>
      <c r="GY58" s="338">
        <f t="shared" ref="GY58" si="1383">(GW58-GX58)/ABS(GX58)</f>
        <v>2.9710571180745953E-3</v>
      </c>
      <c r="GZ58" s="335">
        <v>75720</v>
      </c>
      <c r="HA58" s="331">
        <v>131054</v>
      </c>
      <c r="HB58" s="338">
        <f t="shared" ref="HB58" si="1384">(GZ58-HA58)/ABS(HA58)</f>
        <v>-0.42222290048377004</v>
      </c>
      <c r="HC58" s="335">
        <v>50795</v>
      </c>
      <c r="HD58" s="331">
        <v>113409</v>
      </c>
      <c r="HE58" s="338">
        <f t="shared" ref="HE58" si="1385">(HC58-HD58)/ABS(HD58)</f>
        <v>-0.55210785740108814</v>
      </c>
      <c r="HF58" s="335">
        <v>68487</v>
      </c>
      <c r="HG58" s="331">
        <v>114613</v>
      </c>
      <c r="HH58" s="338">
        <f t="shared" ref="HH58" si="1386">(HF58-HG58)/ABS(HG58)</f>
        <v>-0.4024499838587246</v>
      </c>
      <c r="HI58" s="335">
        <v>176319</v>
      </c>
      <c r="HJ58" s="331">
        <v>231355</v>
      </c>
      <c r="HK58" s="338">
        <f t="shared" ref="HK58" si="1387">(HI58-HJ58)/ABS(HJ58)</f>
        <v>-0.23788550063754835</v>
      </c>
      <c r="HL58" s="335">
        <v>227114</v>
      </c>
      <c r="HM58" s="331">
        <v>344764</v>
      </c>
      <c r="HN58" s="338">
        <f t="shared" ref="HN58" si="1388">(HL58-HM58)/ABS(HM58)</f>
        <v>-0.34124792611757609</v>
      </c>
      <c r="HO58" s="335">
        <v>295601</v>
      </c>
      <c r="HP58" s="331">
        <v>459377</v>
      </c>
      <c r="HQ58" s="338">
        <f t="shared" ref="HQ58" si="1389">(HO58-HP58)/ABS(HP58)</f>
        <v>-0.35651763148786292</v>
      </c>
      <c r="HS58" s="335">
        <v>64274</v>
      </c>
      <c r="HT58" s="331">
        <v>100599</v>
      </c>
      <c r="HU58" s="338">
        <f t="shared" ref="HU58" si="1390">(HS58-HT58)/ABS(HT58)</f>
        <v>-0.36108708834083836</v>
      </c>
      <c r="HV58" s="335">
        <v>35865</v>
      </c>
      <c r="HW58" s="331">
        <v>75720</v>
      </c>
      <c r="HX58" s="338">
        <f t="shared" ref="HX58" si="1391">(HV58-HW58)/ABS(HW58)</f>
        <v>-0.52634706814580035</v>
      </c>
      <c r="HY58" s="335">
        <v>-100139</v>
      </c>
      <c r="HZ58" s="331">
        <v>113409</v>
      </c>
      <c r="IA58" s="338">
        <f t="shared" ref="IA58" si="1392">(HY58-HZ58)/ABS(HZ58)</f>
        <v>-1.8829898861642373</v>
      </c>
      <c r="IB58" s="335">
        <v>68487</v>
      </c>
      <c r="IC58" s="331">
        <v>114613</v>
      </c>
      <c r="ID58" s="338">
        <f t="shared" ref="ID58" si="1393">(IB58-IC58)/ABS(IC58)</f>
        <v>-0.4024499838587246</v>
      </c>
      <c r="IE58" s="335">
        <v>100139</v>
      </c>
      <c r="IF58" s="331">
        <v>176319</v>
      </c>
      <c r="IG58" s="338">
        <f t="shared" ref="IG58" si="1394">(IE58-IF58)/ABS(IF58)</f>
        <v>-0.43205780432057805</v>
      </c>
      <c r="IH58" s="335">
        <v>227114</v>
      </c>
      <c r="II58" s="331">
        <v>344764</v>
      </c>
      <c r="IJ58" s="338">
        <f t="shared" ref="IJ58" si="1395">(IH58-II58)/ABS(II58)</f>
        <v>-0.34124792611757609</v>
      </c>
      <c r="IK58" s="335">
        <v>295601</v>
      </c>
      <c r="IL58" s="331">
        <v>459377</v>
      </c>
      <c r="IM58" s="338">
        <f t="shared" ref="IM58" si="1396">(IK58-IL58)/ABS(IL58)</f>
        <v>-0.35651763148786292</v>
      </c>
    </row>
    <row r="59" spans="1:247" s="64" customFormat="1" ht="11.25">
      <c r="A59" s="229" t="s">
        <v>9</v>
      </c>
      <c r="B59" s="229"/>
      <c r="C59" s="236" t="s">
        <v>9</v>
      </c>
      <c r="D59" s="59" t="s">
        <v>248</v>
      </c>
      <c r="E59" s="59" t="s">
        <v>682</v>
      </c>
      <c r="F59" s="62"/>
      <c r="G59" s="213">
        <f>IFERROR(G58/G$55,"")</f>
        <v>0.35738049827664359</v>
      </c>
      <c r="H59" s="60"/>
      <c r="I59" s="61" t="str">
        <f>IF((ABS((G59-H59)*10000))&lt;100,(G59-H59)*10000,"N/A")</f>
        <v>N/A</v>
      </c>
      <c r="J59" s="213">
        <f>IFERROR(J58/J$55,"")</f>
        <v>0.3226224317225001</v>
      </c>
      <c r="K59" s="60"/>
      <c r="L59" s="61" t="str">
        <f>IF((ABS((J59-K59)*10000))&lt;100,(J59-K59)*10000,"N/A")</f>
        <v>N/A</v>
      </c>
      <c r="M59" s="213">
        <f>IFERROR(M58/M$55,"")</f>
        <v>0.34272837388326294</v>
      </c>
      <c r="N59" s="213">
        <f>IFERROR(N58/N$55,"")</f>
        <v>0.38011261408914432</v>
      </c>
      <c r="O59" s="61">
        <f>(M59-N59)*10000</f>
        <v>-373.84240205881383</v>
      </c>
      <c r="P59" s="213">
        <f>IFERROR(P58/P$55,"")</f>
        <v>0.36187651461201154</v>
      </c>
      <c r="Q59" s="213">
        <f>IFERROR(Q58/Q$55,"")</f>
        <v>0.3682436213070725</v>
      </c>
      <c r="R59" s="61">
        <f>(P59-Q59)*10000</f>
        <v>-63.671066950609642</v>
      </c>
      <c r="S59" s="213">
        <f>IFERROR(S58/S$55,"")</f>
        <v>0.34044027059849968</v>
      </c>
      <c r="T59" s="60"/>
      <c r="U59" s="61" t="str">
        <f>IF((ABS((S59-T59)*10000))&lt;100,(S59-T59)*10000,"N/A")</f>
        <v>N/A</v>
      </c>
      <c r="V59" s="213">
        <f>IFERROR(V58/V$55,"")</f>
        <v>0.341177507753539</v>
      </c>
      <c r="W59" s="213">
        <f>IFERROR(W58/W$55,"")</f>
        <v>0.38011261408914432</v>
      </c>
      <c r="X59" s="61">
        <f>(V59-W59)*10000</f>
        <v>-389.3510633560532</v>
      </c>
      <c r="Y59" s="213">
        <f>IFERROR(Y58/Y$55,"")</f>
        <v>0.34687426411886668</v>
      </c>
      <c r="Z59" s="213">
        <f>IFERROR(Z58/Z$55,"")</f>
        <v>0.37079876242553306</v>
      </c>
      <c r="AA59" s="61">
        <f>(Y59-Z59)*10000</f>
        <v>-239.24498306666376</v>
      </c>
      <c r="AB59" s="62"/>
      <c r="AC59" s="213">
        <f>IFERROR(AC58/AC$55,"")</f>
        <v>0.34571047238839903</v>
      </c>
      <c r="AD59" s="213">
        <f t="shared" si="842"/>
        <v>0.35738049827664359</v>
      </c>
      <c r="AE59" s="214">
        <f>(AC59-AD59)*10000</f>
        <v>-116.70025888244562</v>
      </c>
      <c r="AF59" s="213">
        <f>IFERROR(AF58/AF$55,"")</f>
        <v>0.34079918105121959</v>
      </c>
      <c r="AG59" s="213">
        <f t="shared" si="1222"/>
        <v>0.3226224317225001</v>
      </c>
      <c r="AH59" s="214">
        <f>(AF59-AG59)*10000</f>
        <v>181.7674932871949</v>
      </c>
      <c r="AI59" s="213">
        <f>IFERROR(AI58/AI$55,"")</f>
        <v>0.33625997625259307</v>
      </c>
      <c r="AJ59" s="213">
        <f t="shared" si="1223"/>
        <v>0.34272837388326294</v>
      </c>
      <c r="AK59" s="214">
        <f>(AI59-AJ59)*10000</f>
        <v>-64.683976306698639</v>
      </c>
      <c r="AL59" s="213">
        <f>IFERROR(AL58/AL$55,"")</f>
        <v>0.36867157074859369</v>
      </c>
      <c r="AM59" s="213">
        <f t="shared" si="1224"/>
        <v>0.36187651461201154</v>
      </c>
      <c r="AN59" s="214">
        <f>(AL59-AM59)*10000</f>
        <v>67.950561365821557</v>
      </c>
      <c r="AO59" s="213">
        <f>IFERROR(AO58/AO$55,"")</f>
        <v>0.34325017314805262</v>
      </c>
      <c r="AP59" s="213">
        <f t="shared" si="1225"/>
        <v>0.34044027059849968</v>
      </c>
      <c r="AQ59" s="214">
        <f>(AO59-AP59)*10000</f>
        <v>28.099025495529339</v>
      </c>
      <c r="AR59" s="213">
        <f>IFERROR(AR58/AR$55,"")</f>
        <v>0.34081415365059614</v>
      </c>
      <c r="AS59" s="213">
        <f t="shared" si="1226"/>
        <v>0.341177507753539</v>
      </c>
      <c r="AT59" s="214">
        <f>(AR59-AS59)*10000</f>
        <v>-3.6335410294285886</v>
      </c>
      <c r="AU59" s="213">
        <f>IFERROR(AU58/AU$55,"")</f>
        <v>0.34888987817872802</v>
      </c>
      <c r="AV59" s="213">
        <f t="shared" si="1227"/>
        <v>0.34687426411886668</v>
      </c>
      <c r="AW59" s="214">
        <f>(AU59-AV59)*10000</f>
        <v>20.156140598613369</v>
      </c>
      <c r="AX59" s="62"/>
      <c r="AY59" s="60">
        <f t="shared" si="1235"/>
        <v>0.33890323469675093</v>
      </c>
      <c r="AZ59" s="213">
        <f t="shared" si="1228"/>
        <v>0.34571047238839903</v>
      </c>
      <c r="BA59" s="214">
        <f>(AY59-AZ59)*10000</f>
        <v>-68.072376916480934</v>
      </c>
      <c r="BB59" s="60">
        <f t="shared" si="1236"/>
        <v>0.34784305745063437</v>
      </c>
      <c r="BC59" s="213">
        <f t="shared" si="1229"/>
        <v>0.34079918105121959</v>
      </c>
      <c r="BD59" s="214">
        <f>(BB59-BC59)*10000</f>
        <v>70.438763994147834</v>
      </c>
      <c r="BE59" s="63">
        <f t="shared" si="1237"/>
        <v>0.34712799819947271</v>
      </c>
      <c r="BF59" s="213">
        <f t="shared" si="1230"/>
        <v>0.33625997625259307</v>
      </c>
      <c r="BG59" s="214">
        <f>(BE59-BF59)*10000</f>
        <v>108.68021946879635</v>
      </c>
      <c r="BH59" s="63">
        <f t="shared" si="1238"/>
        <v>0.37292169144282533</v>
      </c>
      <c r="BI59" s="213">
        <f t="shared" si="1231"/>
        <v>0.36867157074859369</v>
      </c>
      <c r="BJ59" s="214">
        <f>(BH59-BI59)*10000</f>
        <v>42.501206942316408</v>
      </c>
      <c r="BK59" s="60">
        <f t="shared" si="1239"/>
        <v>0.34313281384406796</v>
      </c>
      <c r="BL59" s="213">
        <f t="shared" si="1232"/>
        <v>0.34325017314805262</v>
      </c>
      <c r="BM59" s="214">
        <f>(BK59-BL59)*10000</f>
        <v>-1.1735930398465433</v>
      </c>
      <c r="BN59" s="63">
        <f t="shared" si="1240"/>
        <v>0.34425937825466602</v>
      </c>
      <c r="BO59" s="213">
        <f t="shared" si="1233"/>
        <v>0.34081415365059614</v>
      </c>
      <c r="BP59" s="214">
        <f>(BN59-BO59)*10000</f>
        <v>34.452246040698739</v>
      </c>
      <c r="BQ59" s="63">
        <f t="shared" si="1241"/>
        <v>0.34993952600381834</v>
      </c>
      <c r="BR59" s="213">
        <f t="shared" si="1234"/>
        <v>0.34888987817872802</v>
      </c>
      <c r="BS59" s="214">
        <f>(BQ59-BR59)*10000</f>
        <v>10.496478250903163</v>
      </c>
      <c r="BT59" s="62"/>
      <c r="BU59" s="63">
        <f t="shared" si="1242"/>
        <v>0.32392399446663012</v>
      </c>
      <c r="BV59" s="60">
        <f>IFERROR(BV58/BV$55,"")</f>
        <v>0.33890323469675093</v>
      </c>
      <c r="BW59" s="214">
        <f>(BU59-BV59)*10000</f>
        <v>-149.79240230120817</v>
      </c>
      <c r="BX59" s="63">
        <f t="shared" si="1243"/>
        <v>0.33246457134839341</v>
      </c>
      <c r="BY59" s="60">
        <f>IFERROR(BY58/BY$55,"")</f>
        <v>0.34784305745063437</v>
      </c>
      <c r="BZ59" s="214">
        <f>(BX59-BY59)*10000</f>
        <v>-153.78486102240961</v>
      </c>
      <c r="CA59" s="63">
        <f t="shared" si="1244"/>
        <v>0.35235904309918004</v>
      </c>
      <c r="CB59" s="60">
        <f>IFERROR(CB58/CB$55,"")</f>
        <v>0.34712799819947271</v>
      </c>
      <c r="CC59" s="214">
        <f>(CA59-CB59)*10000</f>
        <v>52.310448997073266</v>
      </c>
      <c r="CD59" s="63">
        <f t="shared" si="1245"/>
        <v>0.35231086212005319</v>
      </c>
      <c r="CE59" s="60">
        <f>IFERROR(CE58/CE$55,"")</f>
        <v>0.37292169144282533</v>
      </c>
      <c r="CF59" s="214">
        <f>(CD59-CE59)*10000</f>
        <v>-206.10829322772139</v>
      </c>
      <c r="CG59" s="63">
        <f t="shared" si="1246"/>
        <v>0.32865204540952853</v>
      </c>
      <c r="CH59" s="60">
        <f>IFERROR(CH58/CH$55,"")</f>
        <v>0.34313281384406796</v>
      </c>
      <c r="CI59" s="214">
        <f>(CG59-CH59)*10000</f>
        <v>-144.80768434539436</v>
      </c>
      <c r="CJ59" s="63">
        <f t="shared" si="1247"/>
        <v>0.33442113738950535</v>
      </c>
      <c r="CK59" s="60">
        <f>IFERROR(CK58/CK$55,"")</f>
        <v>0.34425937825466602</v>
      </c>
      <c r="CL59" s="214">
        <f>(CJ59-CK59)*10000</f>
        <v>-98.382408651606639</v>
      </c>
      <c r="CM59" s="63">
        <f t="shared" si="1248"/>
        <v>0.33976951300661096</v>
      </c>
      <c r="CN59" s="60">
        <f>IFERROR(CN58/CN$55,"")</f>
        <v>0.34993952600381834</v>
      </c>
      <c r="CO59" s="214">
        <f>(CM59-CN59)*10000</f>
        <v>-101.70012997207378</v>
      </c>
      <c r="CP59" s="62"/>
      <c r="CQ59" s="63">
        <f>IFERROR(CQ58/CQ$55,"")</f>
        <v>0.31531917812918053</v>
      </c>
      <c r="CR59" s="60">
        <f>IFERROR(CR58/CR$55,"")</f>
        <v>0.32392399446663012</v>
      </c>
      <c r="CS59" s="214">
        <f>(CQ59-CR59)*10000</f>
        <v>-86.048163374495829</v>
      </c>
      <c r="CT59" s="63">
        <f>IFERROR(CT58/CT$55,"")</f>
        <v>0.288469783694557</v>
      </c>
      <c r="CU59" s="60">
        <f>IFERROR(CU58/CU$55,"")</f>
        <v>0.33246457134839341</v>
      </c>
      <c r="CV59" s="214">
        <f>(CT59-CU59)*10000</f>
        <v>-439.94787653836408</v>
      </c>
      <c r="CW59" s="63">
        <f>IFERROR(CW58/CW$55,"")</f>
        <v>0.33633173654219051</v>
      </c>
      <c r="CX59" s="60">
        <f>IFERROR(CX58/CX$55,"")</f>
        <v>0.35235904309918004</v>
      </c>
      <c r="CY59" s="214">
        <f>(CW59-CX59)*10000</f>
        <v>-160.27306556989529</v>
      </c>
      <c r="CZ59" s="63">
        <f>IFERROR(CZ58/CZ$55,"")</f>
        <v>0.36142107297368059</v>
      </c>
      <c r="DA59" s="60">
        <f>IFERROR(DA58/DA$55,"")</f>
        <v>0.35231086212005319</v>
      </c>
      <c r="DB59" s="214">
        <f>(CZ59-DA59)*10000</f>
        <v>91.102108536273988</v>
      </c>
      <c r="DC59" s="63">
        <f>IFERROR(DC58/DC$55,"")</f>
        <v>0.30484106433976549</v>
      </c>
      <c r="DD59" s="60">
        <f>IFERROR(DD58/DD$55,"")</f>
        <v>0.32865204540952853</v>
      </c>
      <c r="DE59" s="214">
        <f>(DC59-DD59)*10000</f>
        <v>-238.10981069763037</v>
      </c>
      <c r="DF59" s="63">
        <f>IFERROR(DF58/DF$55,"")</f>
        <v>0.31523860358448247</v>
      </c>
      <c r="DG59" s="60">
        <f>IFERROR(DG58/DG$55,"")</f>
        <v>0.33442113738950535</v>
      </c>
      <c r="DH59" s="214">
        <f>(DF59-DG59)*10000</f>
        <v>-191.82533805022882</v>
      </c>
      <c r="DI59" s="63">
        <f>IFERROR(DI58/DI$55,"")</f>
        <v>0.32371287089073258</v>
      </c>
      <c r="DJ59" s="60">
        <f>IFERROR(DJ58/DJ$55,"")</f>
        <v>0.33976951300661096</v>
      </c>
      <c r="DK59" s="214">
        <f>(DI59-DJ59)*10000</f>
        <v>-160.56642115878373</v>
      </c>
      <c r="DL59" s="62"/>
      <c r="DM59" s="63">
        <f>IFERROR(DM58/DM$55,"")</f>
        <v>0.33066484472273039</v>
      </c>
      <c r="DN59" s="60">
        <f>IFERROR(DN58/DN$55,"")</f>
        <v>0.31531917812918053</v>
      </c>
      <c r="DO59" s="214">
        <f>(DM59-DN59)*10000</f>
        <v>153.45666593549856</v>
      </c>
      <c r="DP59" s="63">
        <f>IFERROR(DP58/DP$55,"")</f>
        <v>0.32966261744516595</v>
      </c>
      <c r="DQ59" s="60">
        <f>IFERROR(DQ58/DQ$55,"")</f>
        <v>0.288469783694557</v>
      </c>
      <c r="DR59" s="214">
        <f>(DP59-DQ59)*10000</f>
        <v>411.92833750608946</v>
      </c>
      <c r="DS59" s="63">
        <f>IFERROR(DS58/DS$55,"")</f>
        <v>0.33872717320993184</v>
      </c>
      <c r="DT59" s="60">
        <f>IFERROR(DT58/DT$55,"")</f>
        <v>0.33633173654219051</v>
      </c>
      <c r="DU59" s="214">
        <f>(DS59-DT59)*10000</f>
        <v>23.954366677413354</v>
      </c>
      <c r="DV59" s="63">
        <f>IFERROR(DV58/DV$55,"")</f>
        <v>0.34741172841746198</v>
      </c>
      <c r="DW59" s="60">
        <f>IFERROR(DW58/DW$55,"")</f>
        <v>0.36142107297368059</v>
      </c>
      <c r="DX59" s="214">
        <f>(DV59-DW59)*10000</f>
        <v>-140.09344556218605</v>
      </c>
      <c r="DY59" s="63">
        <f>IFERROR(DY58/DY$55,"")</f>
        <v>0.33013093832834139</v>
      </c>
      <c r="DZ59" s="60">
        <f>IFERROR(DZ58/DZ$55,"")</f>
        <v>0.30484106433976549</v>
      </c>
      <c r="EA59" s="214">
        <f>(DY59-DZ59)*10000</f>
        <v>252.89873988575906</v>
      </c>
      <c r="EB59" s="63">
        <f>IFERROR(EB58/EB$55,"")</f>
        <v>0.33346365604065037</v>
      </c>
      <c r="EC59" s="60">
        <f>IFERROR(EC58/EC$55,"")</f>
        <v>0.31523860358448247</v>
      </c>
      <c r="ED59" s="214">
        <f>(EB59-EC59)*10000</f>
        <v>182.25052456167901</v>
      </c>
      <c r="EE59" s="63">
        <f>IFERROR(EE58/EE$55,"")</f>
        <v>0.33851086896753219</v>
      </c>
      <c r="EF59" s="60">
        <f>IFERROR(EF58/EF$55,"")</f>
        <v>0.32371287089073258</v>
      </c>
      <c r="EG59" s="214">
        <f>(EE59-EF59)*10000</f>
        <v>147.97998076799601</v>
      </c>
      <c r="EH59" s="62"/>
      <c r="EI59" s="63">
        <f>IFERROR(EI58/EI$55,"")</f>
        <v>0.33911063627420962</v>
      </c>
      <c r="EJ59" s="60">
        <f>IFERROR(EJ58/EJ$55,"")</f>
        <v>0.33066484472273039</v>
      </c>
      <c r="EK59" s="214">
        <f>(EI59-EJ59)*10000</f>
        <v>84.457915514792319</v>
      </c>
      <c r="EL59" s="63">
        <f>IFERROR(EL58/EL$55,"")</f>
        <v>0.33840399195220788</v>
      </c>
      <c r="EM59" s="60">
        <f>IFERROR(EM58/EM$55,"")</f>
        <v>0.32966261744516595</v>
      </c>
      <c r="EN59" s="214">
        <f>(EL59-EM59)*10000</f>
        <v>87.413745070419324</v>
      </c>
      <c r="EO59" s="63">
        <f>IFERROR(EO58/EO$55,"")</f>
        <v>0.34965236758012974</v>
      </c>
      <c r="EP59" s="60">
        <f>IFERROR(EP58/EP$55,"")</f>
        <v>0.33872717320993184</v>
      </c>
      <c r="EQ59" s="214">
        <f>(EO59-EP59)*10000</f>
        <v>109.25194370197899</v>
      </c>
      <c r="ER59" s="63">
        <f>IFERROR(ER58/ER$55,"")</f>
        <v>0.34940038354680641</v>
      </c>
      <c r="ES59" s="60">
        <f>IFERROR(ES58/ES$55,"")</f>
        <v>0.34741172841746198</v>
      </c>
      <c r="ET59" s="214">
        <f>(ER59-ES59)*10000</f>
        <v>19.886551293444299</v>
      </c>
      <c r="EU59" s="63">
        <f>IFERROR(EU58/EU$55,"")</f>
        <v>0.33871605769382912</v>
      </c>
      <c r="EV59" s="60">
        <f>IFERROR(EV58/EV$55,"")</f>
        <v>0.33013093832834139</v>
      </c>
      <c r="EW59" s="214">
        <f>(EU59-EV59)*10000</f>
        <v>85.85119365487725</v>
      </c>
      <c r="EX59" s="63">
        <f>IFERROR(EX58/EX$55,"")</f>
        <v>0.34337704915326567</v>
      </c>
      <c r="EY59" s="60">
        <f>IFERROR(EY58/EY$55,"")</f>
        <v>0.33346365604065037</v>
      </c>
      <c r="EZ59" s="214">
        <f>(EX59-EY59)*10000</f>
        <v>99.133931126152987</v>
      </c>
      <c r="FA59" s="63">
        <f>IFERROR(FA58/FA$55,"")</f>
        <v>0.34523209088857981</v>
      </c>
      <c r="FB59" s="60">
        <f>IFERROR(FB58/FB$55,"")</f>
        <v>0.33851086896753219</v>
      </c>
      <c r="FC59" s="214">
        <f>(FA59-FB59)*10000</f>
        <v>67.212219210476263</v>
      </c>
      <c r="FD59" s="62"/>
      <c r="FE59" s="63">
        <f>IFERROR(FE58/FE$55,"")</f>
        <v>0.33434856395736462</v>
      </c>
      <c r="FF59" s="60">
        <f>IFERROR(FF58/FF$55,"")</f>
        <v>0.33911063627420962</v>
      </c>
      <c r="FG59" s="214">
        <f>(FE59-FF59)*10000</f>
        <v>-47.620723168450006</v>
      </c>
      <c r="FH59" s="63">
        <f>IFERROR(FH58/FH$55,"")</f>
        <v>0.34469881257251006</v>
      </c>
      <c r="FI59" s="60">
        <f>IFERROR(FI58/FI$55,"")</f>
        <v>0.33840399195220788</v>
      </c>
      <c r="FJ59" s="214">
        <f>(FH59-FI59)*10000</f>
        <v>62.948206203021769</v>
      </c>
      <c r="FK59" s="63">
        <f>IFERROR(FK58/FK$55,"")</f>
        <v>0.32296805325176103</v>
      </c>
      <c r="FL59" s="60">
        <f>IFERROR(FL58/FL$55,"")</f>
        <v>0.34965236758012974</v>
      </c>
      <c r="FM59" s="214">
        <f>(FK59-FL59)*10000</f>
        <v>-266.84314328368708</v>
      </c>
      <c r="FN59" s="63">
        <f>IFERROR(FN58/FN$55,"")</f>
        <v>0.27625281349442476</v>
      </c>
      <c r="FO59" s="60">
        <f>IFERROR(FO58/FO$55,"")</f>
        <v>0.34940038354680641</v>
      </c>
      <c r="FP59" s="214">
        <f>(FN59-FO59)*10000</f>
        <v>-731.4757005238165</v>
      </c>
      <c r="FQ59" s="63">
        <f>IFERROR(FQ58/FQ$55,"")</f>
        <v>0.33897972609293703</v>
      </c>
      <c r="FR59" s="60">
        <f>IFERROR(FR58/FR$55,"")</f>
        <v>0.33871605769382912</v>
      </c>
      <c r="FS59" s="214">
        <f>(FQ59-FR59)*10000</f>
        <v>2.6366839910790807</v>
      </c>
      <c r="FT59" s="63">
        <f>IFERROR(FT58/FT$55,"")</f>
        <v>0.3340549834440103</v>
      </c>
      <c r="FU59" s="60">
        <f>IFERROR(FU58/FU$55,"")</f>
        <v>0.34337704915326567</v>
      </c>
      <c r="FV59" s="214">
        <f>(FT59-FU59)*10000</f>
        <v>-93.220657092553665</v>
      </c>
      <c r="FW59" s="63">
        <f>IFERROR(FW58/FW$55,"")</f>
        <v>0.34254364051876607</v>
      </c>
      <c r="FX59" s="60">
        <f>IFERROR(FX58/FX$55,"")</f>
        <v>0.34523209088857981</v>
      </c>
      <c r="FY59" s="214">
        <f>(FW59-FX59)*10000</f>
        <v>-26.88450369813744</v>
      </c>
      <c r="GA59" s="63">
        <f>IFERROR(GA58/GA$55,"")</f>
        <v>0.32828957273685383</v>
      </c>
      <c r="GB59" s="60">
        <f>IFERROR(GB58/GB$55,"")</f>
        <v>0.33434856395736462</v>
      </c>
      <c r="GC59" s="214">
        <f>(GA59-GB59)*10000</f>
        <v>-60.5899122051079</v>
      </c>
      <c r="GD59" s="63">
        <f>IFERROR(GD58/GD$55,"")</f>
        <v>0.32168463840117428</v>
      </c>
      <c r="GE59" s="60">
        <f>IFERROR(GE58/GE$55,"")</f>
        <v>0.34469881257251006</v>
      </c>
      <c r="GF59" s="214">
        <f>(GD59-GE59)*10000</f>
        <v>-230.14174171335776</v>
      </c>
      <c r="GG59" s="63">
        <f>IFERROR(GG58/GG$55,"")</f>
        <v>0.30276390294170258</v>
      </c>
      <c r="GH59" s="60">
        <f>IFERROR(GH58/GH$55,"")</f>
        <v>0.32296805325176103</v>
      </c>
      <c r="GI59" s="214">
        <f>(GG59-GH59)*10000</f>
        <v>-202.04150310058455</v>
      </c>
      <c r="GJ59" s="63">
        <f>IFERROR(GJ58/GJ$55,"")</f>
        <v>0.25043974941384956</v>
      </c>
      <c r="GK59" s="60">
        <f>IFERROR(GK58/GK$55,"")</f>
        <v>0.27625281349442476</v>
      </c>
      <c r="GL59" s="214">
        <f>(GJ59-GK59)*10000</f>
        <v>-258.13064080575208</v>
      </c>
      <c r="GM59" s="63">
        <f>IFERROR(GM58/GM$55,"")</f>
        <v>0.32451520145877899</v>
      </c>
      <c r="GN59" s="60">
        <f>IFERROR(GN58/GN$55,"")</f>
        <v>0.33897972609293703</v>
      </c>
      <c r="GO59" s="214">
        <f>(GM59-GN59)*10000</f>
        <v>-144.64524634158039</v>
      </c>
      <c r="GP59" s="63">
        <f>IFERROR(GP58/GP$55,"")</f>
        <v>0.31702320175374066</v>
      </c>
      <c r="GQ59" s="60">
        <f>IFERROR(GQ58/GQ$55,"")</f>
        <v>0.3340549834440103</v>
      </c>
      <c r="GR59" s="214">
        <f>(GP59-GQ59)*10000</f>
        <v>-170.31781690269642</v>
      </c>
      <c r="GS59" s="63">
        <f>IFERROR(GS58/GS$55,"")</f>
        <v>0.29730233485271018</v>
      </c>
      <c r="GT59" s="60">
        <f>IFERROR(GT58/GT$55,"")</f>
        <v>0.34254364051876607</v>
      </c>
      <c r="GU59" s="214">
        <f>(GS59-GT59)*10000</f>
        <v>-452.41305666055888</v>
      </c>
      <c r="GW59" s="63">
        <f>IFERROR(GW58/GW$55,"")</f>
        <v>0.3175252981169237</v>
      </c>
      <c r="GX59" s="60">
        <f>IFERROR(GX58/GX$55,"")</f>
        <v>0.32828957273685383</v>
      </c>
      <c r="GY59" s="214">
        <f>(GW59-GX59)*10000</f>
        <v>-107.64274619930126</v>
      </c>
      <c r="GZ59" s="63">
        <f>IFERROR(GZ58/GZ$55,"")</f>
        <v>0.30270685168083855</v>
      </c>
      <c r="HA59" s="60">
        <f>IFERROR(HA58/HA$55,"")</f>
        <v>0.32168463840117428</v>
      </c>
      <c r="HB59" s="214">
        <f>(GZ59-HA59)*10000</f>
        <v>-189.77786720335732</v>
      </c>
      <c r="HC59" s="63">
        <f>IFERROR(HC58/HC$55,"")</f>
        <v>0.31111043057512094</v>
      </c>
      <c r="HD59" s="60">
        <f>IFERROR(HD58/HD$55,"")</f>
        <v>0.30276390294170258</v>
      </c>
      <c r="HE59" s="214">
        <f>(HC59-HD59)*10000</f>
        <v>83.465276334183656</v>
      </c>
      <c r="HF59" s="63">
        <f>IFERROR(HF58/HF$55,"")</f>
        <v>0.3205119805316361</v>
      </c>
      <c r="HG59" s="60">
        <f>IFERROR(HG58/HG$55,"")</f>
        <v>0.25043974941384956</v>
      </c>
      <c r="HH59" s="214">
        <f>(HF59-HG59)*10000</f>
        <v>700.72231117786544</v>
      </c>
      <c r="HI59" s="63">
        <f>IFERROR(HI58/HI$55,"")</f>
        <v>0.31098745072447154</v>
      </c>
      <c r="HJ59" s="60">
        <f>IFERROR(HJ58/HJ$55,"")</f>
        <v>0.32451520145877899</v>
      </c>
      <c r="HK59" s="214">
        <f>(HI59-HJ59)*10000</f>
        <v>-135.27750734307455</v>
      </c>
      <c r="HL59" s="63">
        <f>IFERROR(HL58/HL$55,"")</f>
        <v>0.31101494724301082</v>
      </c>
      <c r="HM59" s="60">
        <f>IFERROR(HM58/HM$55,"")</f>
        <v>0.31702320175374066</v>
      </c>
      <c r="HN59" s="214">
        <f>(HL59-HM59)*10000</f>
        <v>-60.08254510729838</v>
      </c>
      <c r="HO59" s="63">
        <f>IFERROR(HO58/HO$55,"")</f>
        <v>0.31316485064862831</v>
      </c>
      <c r="HP59" s="60">
        <f>IFERROR(HP58/HP$55,"")</f>
        <v>0.29730233485271018</v>
      </c>
      <c r="HQ59" s="214">
        <f>(HO59-HP59)*10000</f>
        <v>158.62515795918131</v>
      </c>
      <c r="HS59" s="63">
        <f>IFERROR(HS58/HS$55,"")</f>
        <v>0.29568529670198229</v>
      </c>
      <c r="HT59" s="60">
        <f>IFERROR(HT58/HT$55,"")</f>
        <v>0.3175252981169237</v>
      </c>
      <c r="HU59" s="214">
        <f>(HS59-HT59)*10000</f>
        <v>-218.40001414941412</v>
      </c>
      <c r="HV59" s="63">
        <f>IFERROR(HV58/HV$55,"")</f>
        <v>0.2522222847337478</v>
      </c>
      <c r="HW59" s="60">
        <f>IFERROR(HW58/HW$55,"")</f>
        <v>0.30270685168083855</v>
      </c>
      <c r="HX59" s="214">
        <f>(HV59-HW59)*10000</f>
        <v>-504.84566947090747</v>
      </c>
      <c r="HY59" s="63">
        <f>IFERROR(HY58/HY$55,"")</f>
        <v>0.27849731205971595</v>
      </c>
      <c r="HZ59" s="60">
        <f>IFERROR(HZ58/HZ$55,"")</f>
        <v>0.30276390294170258</v>
      </c>
      <c r="IA59" s="214">
        <f>(HY59-HZ59)*10000</f>
        <v>-242.66590881986627</v>
      </c>
      <c r="IB59" s="63">
        <f>IFERROR(IB58/IB$55,"")</f>
        <v>0.3205119805316361</v>
      </c>
      <c r="IC59" s="60">
        <f>IFERROR(IC58/IC$55,"")</f>
        <v>0.25043974941384956</v>
      </c>
      <c r="ID59" s="214">
        <f>(IB59-IC59)*10000</f>
        <v>700.72231117786544</v>
      </c>
      <c r="IE59" s="63">
        <f>IFERROR(IE58/IE$55,"")</f>
        <v>0.27849731205971595</v>
      </c>
      <c r="IF59" s="60">
        <f>IFERROR(IF58/IF$55,"")</f>
        <v>0.31098745072447154</v>
      </c>
      <c r="IG59" s="214">
        <f>(IE59-IF59)*10000</f>
        <v>-324.90138664755585</v>
      </c>
      <c r="IH59" s="63">
        <f>IFERROR(IH58/IH$55,"")</f>
        <v>0.31101494724301082</v>
      </c>
      <c r="II59" s="60">
        <f>IFERROR(II58/II$55,"")</f>
        <v>0.31702320175374066</v>
      </c>
      <c r="IJ59" s="214">
        <f>(IH59-II59)*10000</f>
        <v>-60.08254510729838</v>
      </c>
      <c r="IK59" s="63">
        <f>IFERROR(IK58/IK$55,"")</f>
        <v>0.31316485064862831</v>
      </c>
      <c r="IL59" s="60">
        <f>IFERROR(IL58/IL$55,"")</f>
        <v>0.29730233485271018</v>
      </c>
      <c r="IM59" s="214">
        <f>(IK59-IL59)*10000</f>
        <v>158.62515795918131</v>
      </c>
    </row>
    <row r="60" spans="1:247" outlineLevel="1">
      <c r="A60" s="227" t="s">
        <v>10</v>
      </c>
      <c r="B60" s="227"/>
      <c r="C60" s="235" t="s">
        <v>10</v>
      </c>
      <c r="D60" s="43" t="s">
        <v>11</v>
      </c>
      <c r="E60" s="43" t="s">
        <v>683</v>
      </c>
      <c r="F60" s="46"/>
      <c r="G60" s="44">
        <v>-110699</v>
      </c>
      <c r="H60" s="44"/>
      <c r="I60" s="45" t="str">
        <f>IFERROR(IF((ABS((G60/H60)-1))&lt;100%,(G60/H60)-1,"N/A"),"N/A")</f>
        <v>N/A</v>
      </c>
      <c r="J60" s="48">
        <v>-99604</v>
      </c>
      <c r="K60" s="44"/>
      <c r="L60" s="45" t="str">
        <f>IFERROR(IF((ABS((J60/K60)-1))&lt;100%,(J60/K60)-1,"N/A"),"N/A")</f>
        <v>N/A</v>
      </c>
      <c r="M60" s="44">
        <v>-99368</v>
      </c>
      <c r="N60" s="44">
        <v>-43355.195969700049</v>
      </c>
      <c r="O60" s="45">
        <f t="shared" ref="O60:O61" si="1397">IF(AND(M60&lt;0,N60&lt;0),((M60-N60)/N60),((M60-N60)/ABS(N60)))</f>
        <v>1.2919513515622445</v>
      </c>
      <c r="P60" s="44">
        <v>-104646</v>
      </c>
      <c r="Q60" s="44">
        <v>-142124</v>
      </c>
      <c r="R60" s="45">
        <f t="shared" ref="R60:R61" si="1398">IF(AND(P60&lt;0,Q60&lt;0),((P60-Q60)/Q60),((P60-Q60)/ABS(Q60)))</f>
        <v>-0.26369930483239989</v>
      </c>
      <c r="S60" s="44">
        <v>-210303</v>
      </c>
      <c r="T60" s="44"/>
      <c r="U60" s="45" t="str">
        <f>IFERROR(IF((ABS((S60/T60)-1))&lt;100%,(S60/T60)-1,"N/A"),"N/A")</f>
        <v>N/A</v>
      </c>
      <c r="V60" s="44">
        <v>-309671</v>
      </c>
      <c r="W60" s="44">
        <v>-43355</v>
      </c>
      <c r="X60" s="45">
        <f t="shared" ref="X60:X61" si="1399">IF(AND(V60&lt;0,W60&lt;0),((V60-W60)/W60),((V60-W60)/ABS(W60)))</f>
        <v>6.1426825049013951</v>
      </c>
      <c r="Y60" s="44">
        <v>-414317</v>
      </c>
      <c r="Z60" s="44">
        <v>-185478</v>
      </c>
      <c r="AA60" s="45">
        <f t="shared" ref="AA60:AA61" si="1400">IF(AND(Y60&lt;0,Z60&lt;0),((Y60-Z60)/Z60),((Y60-Z60)/ABS(Z60)))</f>
        <v>1.233779747463311</v>
      </c>
      <c r="AB60" s="46"/>
      <c r="AC60" s="44">
        <v>-105918</v>
      </c>
      <c r="AD60" s="44">
        <f t="shared" si="842"/>
        <v>-110699</v>
      </c>
      <c r="AE60" s="206">
        <f t="shared" ref="AE60:AE61" si="1401">IF(AND(AC60&lt;0,AD60&lt;0),((AC60-AD60)/AD60),((AC60-AD60)/ABS(AD60)))</f>
        <v>-4.3189188700891605E-2</v>
      </c>
      <c r="AF60" s="44">
        <v>-107054</v>
      </c>
      <c r="AG60" s="44">
        <f t="shared" si="1222"/>
        <v>-99604</v>
      </c>
      <c r="AH60" s="206">
        <f t="shared" ref="AH60:AH61" si="1402">IF(AND(AF60&lt;0,AG60&lt;0),((AF60-AG60)/AG60),((AF60-AG60)/ABS(AG60)))</f>
        <v>7.479619292397896E-2</v>
      </c>
      <c r="AI60" s="44">
        <v>-117714</v>
      </c>
      <c r="AJ60" s="44">
        <f t="shared" si="1223"/>
        <v>-99368</v>
      </c>
      <c r="AK60" s="206">
        <f t="shared" ref="AK60:AK61" si="1403">IF(AND(AI60&lt;0,AJ60&lt;0),((AI60-AJ60)/AJ60),((AI60-AJ60)/ABS(AJ60)))</f>
        <v>0.18462684163915949</v>
      </c>
      <c r="AL60" s="44">
        <v>-117304</v>
      </c>
      <c r="AM60" s="44">
        <f t="shared" si="1224"/>
        <v>-104646</v>
      </c>
      <c r="AN60" s="206">
        <f t="shared" ref="AN60:AN61" si="1404">IF(AND(AL60&lt;0,AM60&lt;0),((AL60-AM60)/AM60),((AL60-AM60)/ABS(AM60)))</f>
        <v>0.12096018959157541</v>
      </c>
      <c r="AO60" s="44">
        <v>-212972</v>
      </c>
      <c r="AP60" s="44">
        <f t="shared" si="1225"/>
        <v>-210303</v>
      </c>
      <c r="AQ60" s="206">
        <f t="shared" ref="AQ60:AQ61" si="1405">IF(AND(AO60&lt;0,AP60&lt;0),((AO60-AP60)/AP60),((AO60-AP60)/ABS(AP60)))</f>
        <v>1.2691212203344697E-2</v>
      </c>
      <c r="AR60" s="44">
        <v>-330686</v>
      </c>
      <c r="AS60" s="44">
        <f t="shared" si="1226"/>
        <v>-309671</v>
      </c>
      <c r="AT60" s="206">
        <f t="shared" ref="AT60:AT61" si="1406">IF(AND(AR60&lt;0,AS60&lt;0),((AR60-AS60)/AS60),((AR60-AS60)/ABS(AS60)))</f>
        <v>6.7862344229843927E-2</v>
      </c>
      <c r="AU60" s="44">
        <v>-447990</v>
      </c>
      <c r="AV60" s="44">
        <f t="shared" si="1227"/>
        <v>-414317</v>
      </c>
      <c r="AW60" s="206">
        <f t="shared" ref="AW60:AW61" si="1407">IF(AND(AU60&lt;0,AV60&lt;0),((AU60-AV60)/AV60),((AU60-AV60)/ABS(AV60)))</f>
        <v>8.1273517620565894E-2</v>
      </c>
      <c r="AX60" s="46"/>
      <c r="AY60" s="44">
        <f t="shared" si="1235"/>
        <v>-104488</v>
      </c>
      <c r="AZ60" s="44">
        <f t="shared" si="1228"/>
        <v>-105918</v>
      </c>
      <c r="BA60" s="206">
        <f t="shared" ref="BA60:BA61" si="1408">IF(AND(AY60&lt;0,AZ60&lt;0),((AY60-AZ60)/AZ60),((AY60-AZ60)/ABS(AZ60)))</f>
        <v>-1.3501010215449687E-2</v>
      </c>
      <c r="BB60" s="44">
        <f t="shared" si="1236"/>
        <v>-95213</v>
      </c>
      <c r="BC60" s="44">
        <f t="shared" si="1229"/>
        <v>-107054</v>
      </c>
      <c r="BD60" s="206">
        <f t="shared" ref="BD60:BD61" si="1409">IF(AND(BB60&lt;0,BC60&lt;0),((BB60-BC60)/BC60),((BB60-BC60)/ABS(BC60)))</f>
        <v>-0.11060773067797561</v>
      </c>
      <c r="BE60" s="48">
        <f t="shared" si="1237"/>
        <v>-74597</v>
      </c>
      <c r="BF60" s="44">
        <f t="shared" si="1230"/>
        <v>-117714</v>
      </c>
      <c r="BG60" s="206">
        <f t="shared" ref="BG60:BG61" si="1410">IF(AND(BE60&lt;0,BF60&lt;0),((BE60-BF60)/BF60),((BE60-BF60)/ABS(BF60)))</f>
        <v>-0.36628608321864858</v>
      </c>
      <c r="BH60" s="44">
        <f t="shared" si="1238"/>
        <v>-64911</v>
      </c>
      <c r="BI60" s="44">
        <f t="shared" si="1231"/>
        <v>-117304</v>
      </c>
      <c r="BJ60" s="206">
        <f t="shared" ref="BJ60:BJ61" si="1411">IF(AND(BH60&lt;0,BI60&lt;0),((BH60-BI60)/BI60),((BH60-BI60)/ABS(BI60)))</f>
        <v>-0.44664291072768192</v>
      </c>
      <c r="BK60" s="44">
        <f t="shared" si="1239"/>
        <v>-199701</v>
      </c>
      <c r="BL60" s="44">
        <f t="shared" si="1232"/>
        <v>-212972</v>
      </c>
      <c r="BM60" s="206">
        <f t="shared" ref="BM60:BM61" si="1412">IF(AND(BK60&lt;0,BL60&lt;0),((BK60-BL60)/BL60),((BK60-BL60)/ABS(BL60)))</f>
        <v>-6.231335574629529E-2</v>
      </c>
      <c r="BN60" s="48">
        <f t="shared" si="1240"/>
        <v>-274298</v>
      </c>
      <c r="BO60" s="44">
        <f t="shared" si="1233"/>
        <v>-330686</v>
      </c>
      <c r="BP60" s="206">
        <f t="shared" ref="BP60:BP61" si="1413">IF(AND(BN60&lt;0,BO60&lt;0),((BN60-BO60)/BO60),((BN60-BO60)/ABS(BO60)))</f>
        <v>-0.17051825598906514</v>
      </c>
      <c r="BQ60" s="44">
        <f t="shared" si="1241"/>
        <v>-339209</v>
      </c>
      <c r="BR60" s="44">
        <f t="shared" si="1234"/>
        <v>-447990</v>
      </c>
      <c r="BS60" s="206">
        <f t="shared" ref="BS60:BS61" si="1414">IF(AND(BQ60&lt;0,BR60&lt;0),((BQ60-BR60)/BR60),((BQ60-BR60)/ABS(BR60)))</f>
        <v>-0.24282015223554096</v>
      </c>
      <c r="BT60" s="46"/>
      <c r="BU60" s="48">
        <f t="shared" si="1242"/>
        <v>-72992</v>
      </c>
      <c r="BV60" s="44">
        <v>-104488</v>
      </c>
      <c r="BW60" s="206">
        <f t="shared" ref="BW60:BW61" si="1415">IF(AND(BU60&lt;0,BV60&lt;0),((BU60-BV60)/BV60),((BU60-BV60)/ABS(BV60)))</f>
        <v>-0.30143174335808898</v>
      </c>
      <c r="BX60" s="48">
        <f t="shared" si="1243"/>
        <v>-89352</v>
      </c>
      <c r="BY60" s="44">
        <v>-95213</v>
      </c>
      <c r="BZ60" s="206">
        <f t="shared" ref="BZ60:BZ61" si="1416">IF(AND(BX60&lt;0,BY60&lt;0),((BX60-BY60)/BY60),((BX60-BY60)/ABS(BY60)))</f>
        <v>-6.1556720195771589E-2</v>
      </c>
      <c r="CA60" s="48">
        <f t="shared" si="1244"/>
        <v>-51229</v>
      </c>
      <c r="CB60" s="44">
        <v>-74597</v>
      </c>
      <c r="CC60" s="206">
        <f t="shared" ref="CC60:CC61" si="1417">IF(AND(CA60&lt;0,CB60&lt;0),((CA60-CB60)/CB60),((CA60-CB60)/ABS(CB60)))</f>
        <v>-0.31325656527742402</v>
      </c>
      <c r="CD60" s="48">
        <f t="shared" si="1245"/>
        <v>-82395</v>
      </c>
      <c r="CE60" s="44">
        <v>-64911</v>
      </c>
      <c r="CF60" s="206">
        <f t="shared" ref="CF60:CF61" si="1418">IF(AND(CD60&lt;0,CE60&lt;0),((CD60-CE60)/CE60),((CD60-CE60)/ABS(CE60)))</f>
        <v>0.26935342237833343</v>
      </c>
      <c r="CG60" s="48">
        <f t="shared" si="1246"/>
        <v>-162344</v>
      </c>
      <c r="CH60" s="44">
        <v>-199701</v>
      </c>
      <c r="CI60" s="206">
        <f t="shared" ref="CI60:CI61" si="1419">IF(AND(CG60&lt;0,CH60&lt;0),((CG60-CH60)/CH60),((CG60-CH60)/ABS(CH60)))</f>
        <v>-0.18706466166919544</v>
      </c>
      <c r="CJ60" s="48">
        <f t="shared" si="1247"/>
        <v>-213573</v>
      </c>
      <c r="CK60" s="44">
        <v>-274298</v>
      </c>
      <c r="CL60" s="206">
        <f t="shared" ref="CL60:CL61" si="1420">IF(AND(CJ60&lt;0,CK60&lt;0),((CJ60-CK60)/CK60),((CJ60-CK60)/ABS(CK60)))</f>
        <v>-0.22138331303910347</v>
      </c>
      <c r="CM60" s="48">
        <f t="shared" si="1248"/>
        <v>-295968</v>
      </c>
      <c r="CN60" s="44">
        <v>-339209</v>
      </c>
      <c r="CO60" s="206">
        <f t="shared" ref="CO60:CO61" si="1421">IF(AND(CM60&lt;0,CN60&lt;0),((CM60-CN60)/CN60),((CM60-CN60)/ABS(CN60)))</f>
        <v>-0.12747598088494114</v>
      </c>
      <c r="CP60" s="46"/>
      <c r="CQ60" s="48">
        <v>-87109</v>
      </c>
      <c r="CR60" s="44">
        <v>-72992</v>
      </c>
      <c r="CS60" s="206">
        <f t="shared" ref="CS60:CS61" si="1422">IF(AND(CQ60&lt;0,CR60&lt;0),((CQ60-CR60)/CR60),((CQ60-CR60)/ABS(CR60)))</f>
        <v>0.19340475668566418</v>
      </c>
      <c r="CT60" s="48">
        <v>-64665</v>
      </c>
      <c r="CU60" s="44">
        <v>-89352</v>
      </c>
      <c r="CV60" s="206">
        <f t="shared" ref="CV60:CV61" si="1423">IF(AND(CT60&lt;0,CU60&lt;0),((CT60-CU60)/CU60),((CT60-CU60)/ABS(CU60)))</f>
        <v>-0.27628928283642223</v>
      </c>
      <c r="CW60" s="48">
        <v>-74762</v>
      </c>
      <c r="CX60" s="44">
        <v>-51229</v>
      </c>
      <c r="CY60" s="206">
        <f t="shared" ref="CY60:CY61" si="1424">IF(AND(CW60&lt;0,CX60&lt;0),((CW60-CX60)/CX60),((CW60-CX60)/ABS(CX60)))</f>
        <v>0.45936871693767201</v>
      </c>
      <c r="CZ60" s="48">
        <v>-41113</v>
      </c>
      <c r="DA60" s="44">
        <v>-82395</v>
      </c>
      <c r="DB60" s="206">
        <f t="shared" ref="DB60:DB61" si="1425">IF(AND(CZ60&lt;0,DA60&lt;0),((CZ60-DA60)/DA60),((CZ60-DA60)/ABS(DA60)))</f>
        <v>-0.50102554766672736</v>
      </c>
      <c r="DC60" s="48">
        <v>-151774</v>
      </c>
      <c r="DD60" s="44">
        <v>-162344</v>
      </c>
      <c r="DE60" s="206">
        <f t="shared" ref="DE60:DE61" si="1426">IF(AND(DC60&lt;0,DD60&lt;0),((DC60-DD60)/DD60),((DC60-DD60)/ABS(DD60)))</f>
        <v>-6.5108658157985513E-2</v>
      </c>
      <c r="DF60" s="48">
        <v>-226536</v>
      </c>
      <c r="DG60" s="44">
        <v>-213573</v>
      </c>
      <c r="DH60" s="206">
        <f t="shared" ref="DH60:DH61" si="1427">IF(AND(DF60&lt;0,DG60&lt;0),((DF60-DG60)/DG60),((DF60-DG60)/ABS(DG60)))</f>
        <v>6.0695874478515544E-2</v>
      </c>
      <c r="DI60" s="48">
        <v>-267649</v>
      </c>
      <c r="DJ60" s="44">
        <v>-295968</v>
      </c>
      <c r="DK60" s="206">
        <f t="shared" ref="DK60:DK61" si="1428">IF(AND(DI60&lt;0,DJ60&lt;0),((DI60-DJ60)/DJ60),((DI60-DJ60)/ABS(DJ60)))</f>
        <v>-9.5682641366634236E-2</v>
      </c>
      <c r="DL60" s="46"/>
      <c r="DM60" s="48">
        <v>-73460</v>
      </c>
      <c r="DN60" s="44">
        <v>-87109</v>
      </c>
      <c r="DO60" s="206">
        <f t="shared" ref="DO60:DO61" si="1429">IF(AND(DM60&lt;0,DN60&lt;0),((DM60-DN60)/DN60),((DM60-DN60)/ABS(DN60)))</f>
        <v>-0.15668874628339208</v>
      </c>
      <c r="DP60" s="48">
        <v>-84585</v>
      </c>
      <c r="DQ60" s="44">
        <v>-64665</v>
      </c>
      <c r="DR60" s="206">
        <f t="shared" ref="DR60:DR61" si="1430">IF(AND(DP60&lt;0,DQ60&lt;0),((DP60-DQ60)/DQ60),((DP60-DQ60)/ABS(DQ60)))</f>
        <v>0.30804917652516817</v>
      </c>
      <c r="DS60" s="48">
        <v>-93977</v>
      </c>
      <c r="DT60" s="44">
        <v>-74762</v>
      </c>
      <c r="DU60" s="206">
        <f t="shared" ref="DU60:DU61" si="1431">IF(AND(DS60&lt;0,DT60&lt;0),((DS60-DT60)/DT60),((DS60-DT60)/ABS(DT60)))</f>
        <v>0.25701559615847624</v>
      </c>
      <c r="DV60" s="48">
        <v>-119617</v>
      </c>
      <c r="DW60" s="44">
        <v>-41113</v>
      </c>
      <c r="DX60" s="206">
        <f t="shared" ref="DX60:DX61" si="1432">IF(AND(DV60&lt;0,DW60&lt;0),((DV60-DW60)/DW60),((DV60-DW60)/ABS(DW60)))</f>
        <v>1.9094690243961765</v>
      </c>
      <c r="DY60" s="48">
        <v>-158045</v>
      </c>
      <c r="DZ60" s="44">
        <v>-151774</v>
      </c>
      <c r="EA60" s="206">
        <f t="shared" ref="EA60:EA61" si="1433">IF(AND(DY60&lt;0,DZ60&lt;0),((DY60-DZ60)/DZ60),((DY60-DZ60)/ABS(DZ60)))</f>
        <v>4.1318012307773398E-2</v>
      </c>
      <c r="EB60" s="48">
        <v>-252022</v>
      </c>
      <c r="EC60" s="44">
        <v>-226536</v>
      </c>
      <c r="ED60" s="206">
        <f t="shared" ref="ED60:ED61" si="1434">IF(AND(EB60&lt;0,EC60&lt;0),((EB60-EC60)/EC60),((EB60-EC60)/ABS(EC60)))</f>
        <v>0.11250309001659781</v>
      </c>
      <c r="EE60" s="48">
        <v>-371639</v>
      </c>
      <c r="EF60" s="44">
        <v>-267649</v>
      </c>
      <c r="EG60" s="206">
        <f t="shared" ref="EG60:EG61" si="1435">IF(AND(EE60&lt;0,EF60&lt;0),((EE60-EF60)/EF60),((EE60-EF60)/ABS(EF60)))</f>
        <v>0.38853124801512429</v>
      </c>
      <c r="EH60" s="46"/>
      <c r="EI60" s="48">
        <v>-97158</v>
      </c>
      <c r="EJ60" s="44">
        <v>-73460</v>
      </c>
      <c r="EK60" s="206">
        <f t="shared" ref="EK60:EK61" si="1436">IF(AND(EI60&lt;0,EJ60&lt;0),((EI60-EJ60)/EJ60),((EI60-EJ60)/ABS(EJ60)))</f>
        <v>0.32259733188129597</v>
      </c>
      <c r="EL60" s="48">
        <v>-125124</v>
      </c>
      <c r="EM60" s="44">
        <v>-84585</v>
      </c>
      <c r="EN60" s="206">
        <f t="shared" ref="EN60:EN61" si="1437">IF(AND(EL60&lt;0,EM60&lt;0),((EL60-EM60)/EM60),((EL60-EM60)/ABS(EM60)))</f>
        <v>0.47926937400248271</v>
      </c>
      <c r="EO60" s="48">
        <v>-153632</v>
      </c>
      <c r="EP60" s="44">
        <v>-93977</v>
      </c>
      <c r="EQ60" s="206">
        <f t="shared" ref="EQ60:EQ61" si="1438">IF(AND(EO60&lt;0,EP60&lt;0),((EO60-EP60)/EP60),((EO60-EP60)/ABS(EP60)))</f>
        <v>0.63478297881396517</v>
      </c>
      <c r="ER60" s="48">
        <v>-153390</v>
      </c>
      <c r="ES60" s="44">
        <v>-119617</v>
      </c>
      <c r="ET60" s="206">
        <f t="shared" ref="ET60:ET61" si="1439">IF(AND(ER60&lt;0,ES60&lt;0),((ER60-ES60)/ES60),((ER60-ES60)/ABS(ES60)))</f>
        <v>0.28234281080448431</v>
      </c>
      <c r="EU60" s="48">
        <v>-222282</v>
      </c>
      <c r="EV60" s="44">
        <v>-158045</v>
      </c>
      <c r="EW60" s="206">
        <f t="shared" ref="EW60:EW61" si="1440">IF(AND(EU60&lt;0,EV60&lt;0),((EU60-EV60)/EV60),((EU60-EV60)/ABS(EV60)))</f>
        <v>0.40644753076655382</v>
      </c>
      <c r="EX60" s="48">
        <v>-375914</v>
      </c>
      <c r="EY60" s="44">
        <v>-252022</v>
      </c>
      <c r="EZ60" s="206">
        <f t="shared" ref="EZ60:EZ61" si="1441">IF(AND(EX60&lt;0,EY60&lt;0),((EX60-EY60)/EY60),((EX60-EY60)/ABS(EY60)))</f>
        <v>0.49159200387267776</v>
      </c>
      <c r="FA60" s="48">
        <v>-529304</v>
      </c>
      <c r="FB60" s="44">
        <v>-371639</v>
      </c>
      <c r="FC60" s="206">
        <f t="shared" ref="FC60:FC61" si="1442">IF(AND(FA60&lt;0,FB60&lt;0),((FA60-FB60)/FB60),((FA60-FB60)/ABS(FB60)))</f>
        <v>0.42424234270353756</v>
      </c>
      <c r="FD60" s="46"/>
      <c r="FE60" s="48">
        <v>-140496</v>
      </c>
      <c r="FF60" s="44">
        <v>-97158</v>
      </c>
      <c r="FG60" s="206">
        <f t="shared" ref="FG60:FG61" si="1443">IF(AND(FE60&lt;0,FF60&lt;0),((FE60-FF60)/FF60),((FE60-FF60)/ABS(FF60)))</f>
        <v>0.44605693818316555</v>
      </c>
      <c r="FH60" s="48">
        <v>-121858</v>
      </c>
      <c r="FI60" s="44">
        <v>-125124</v>
      </c>
      <c r="FJ60" s="206">
        <f t="shared" ref="FJ60:FJ61" si="1444">IF(AND(FH60&lt;0,FI60&lt;0),((FH60-FI60)/FI60),((FH60-FI60)/ABS(FI60)))</f>
        <v>-2.6102106710143538E-2</v>
      </c>
      <c r="FK60" s="48">
        <v>-97358</v>
      </c>
      <c r="FL60" s="44">
        <v>-153632</v>
      </c>
      <c r="FM60" s="206">
        <f t="shared" ref="FM60:FM61" si="1445">IF(AND(FK60&lt;0,FL60&lt;0),((FK60-FL60)/FL60),((FK60-FL60)/ABS(FL60)))</f>
        <v>-0.36629087690064571</v>
      </c>
      <c r="FN60" s="48">
        <v>49100</v>
      </c>
      <c r="FO60" s="44">
        <v>-153390</v>
      </c>
      <c r="FP60" s="206">
        <f t="shared" ref="FP60:FP61" si="1446">IF(AND(FN60&lt;0,FO60&lt;0),((FN60-FO60)/FO60),((FN60-FO60)/ABS(FO60)))</f>
        <v>1.320099093813156</v>
      </c>
      <c r="FQ60" s="48">
        <v>-262354</v>
      </c>
      <c r="FR60" s="44">
        <v>-222282</v>
      </c>
      <c r="FS60" s="206">
        <f t="shared" ref="FS60:FS61" si="1447">IF(AND(FQ60&lt;0,FR60&lt;0),((FQ60-FR60)/FR60),((FQ60-FR60)/ABS(FR60)))</f>
        <v>0.18027550588891589</v>
      </c>
      <c r="FT60" s="48">
        <v>-359712</v>
      </c>
      <c r="FU60" s="44">
        <v>-375914</v>
      </c>
      <c r="FV60" s="206">
        <f t="shared" ref="FV60:FV61" si="1448">IF(AND(FT60&lt;0,FU60&lt;0),((FT60-FU60)/FU60),((FT60-FU60)/ABS(FU60)))</f>
        <v>-4.3100283575498652E-2</v>
      </c>
      <c r="FW60" s="48">
        <v>-310612</v>
      </c>
      <c r="FX60" s="44">
        <v>-529304</v>
      </c>
      <c r="FY60" s="206">
        <f t="shared" ref="FY60:FY61" si="1449">IF(AND(FW60&lt;0,FX60&lt;0),((FW60-FX60)/FX60),((FW60-FX60)/ABS(FX60)))</f>
        <v>-0.41316899173253935</v>
      </c>
      <c r="GA60" s="48">
        <v>-96355</v>
      </c>
      <c r="GB60" s="44">
        <v>-140496</v>
      </c>
      <c r="GC60" s="206">
        <f t="shared" ref="GC60:GC61" si="1450">IF(AND(GA60&lt;0,GB60&lt;0),((GA60-GB60)/GB60),((GA60-GB60)/ABS(GB60)))</f>
        <v>-0.31417976312492885</v>
      </c>
      <c r="GD60" s="48">
        <v>-129255</v>
      </c>
      <c r="GE60" s="44">
        <v>-121858</v>
      </c>
      <c r="GF60" s="206">
        <f t="shared" ref="GF60:GF61" si="1451">IF(AND(GD60&lt;0,GE60&lt;0),((GD60-GE60)/GE60),((GD60-GE60)/ABS(GE60)))</f>
        <v>6.0701800456268773E-2</v>
      </c>
      <c r="GG60" s="48">
        <v>-120680</v>
      </c>
      <c r="GH60" s="44">
        <v>-97358</v>
      </c>
      <c r="GI60" s="206">
        <f t="shared" ref="GI60:GI61" si="1452">IF(AND(GG60&lt;0,GH60&lt;0),((GG60-GH60)/GH60),((GG60-GH60)/ABS(GH60)))</f>
        <v>0.23954888144785225</v>
      </c>
      <c r="GJ60" s="48">
        <v>-145066</v>
      </c>
      <c r="GK60" s="44">
        <v>49100</v>
      </c>
      <c r="GL60" s="206">
        <f t="shared" ref="GL60:GL61" si="1453">IF(AND(GJ60&lt;0,GK60&lt;0),((GJ60-GK60)/GK60),((GJ60-GK60)/ABS(GK60)))</f>
        <v>-3.9545010183299389</v>
      </c>
      <c r="GM60" s="48">
        <v>-225610</v>
      </c>
      <c r="GN60" s="44">
        <v>-262354</v>
      </c>
      <c r="GO60" s="206">
        <f t="shared" ref="GO60:GO61" si="1454">IF(AND(GM60&lt;0,GN60&lt;0),((GM60-GN60)/GN60),((GM60-GN60)/ABS(GN60)))</f>
        <v>-0.14005504013660933</v>
      </c>
      <c r="GP60" s="48">
        <v>-346290</v>
      </c>
      <c r="GQ60" s="44">
        <v>-359712</v>
      </c>
      <c r="GR60" s="206">
        <f t="shared" ref="GR60:GR61" si="1455">IF(AND(GP60&lt;0,GQ60&lt;0),((GP60-GQ60)/GQ60),((GP60-GQ60)/ABS(GQ60)))</f>
        <v>-3.7313183880437681E-2</v>
      </c>
      <c r="GS60" s="48">
        <v>-491356</v>
      </c>
      <c r="GT60" s="44">
        <v>-310612</v>
      </c>
      <c r="GU60" s="206">
        <f t="shared" ref="GU60:GU61" si="1456">IF(AND(GS60&lt;0,GT60&lt;0),((GS60-GT60)/GT60),((GS60-GT60)/ABS(GT60)))</f>
        <v>0.58189638520082931</v>
      </c>
      <c r="GW60" s="48">
        <v>-109039</v>
      </c>
      <c r="GX60" s="44">
        <v>-96355</v>
      </c>
      <c r="GY60" s="206">
        <f t="shared" ref="GY60:GY61" si="1457">IF(AND(GW60&lt;0,GX60&lt;0),((GW60-GX60)/GX60),((GW60-GX60)/ABS(GX60)))</f>
        <v>0.13163821285869959</v>
      </c>
      <c r="GZ60" s="48">
        <v>-90870</v>
      </c>
      <c r="HA60" s="44">
        <v>-129255</v>
      </c>
      <c r="HB60" s="206">
        <f t="shared" ref="HB60:HB61" si="1458">IF(AND(GZ60&lt;0,HA60&lt;0),((GZ60-HA60)/HA60),((GZ60-HA60)/ABS(HA60)))</f>
        <v>-0.29697110363235463</v>
      </c>
      <c r="HC60" s="48">
        <v>-59940</v>
      </c>
      <c r="HD60" s="44">
        <v>-120680</v>
      </c>
      <c r="HE60" s="206">
        <f t="shared" ref="HE60:HE61" si="1459">IF(AND(HC60&lt;0,HD60&lt;0),((HC60-HD60)/HD60),((HC60-HD60)/ABS(HD60)))</f>
        <v>-0.50331455087835597</v>
      </c>
      <c r="HF60" s="48">
        <v>-73444</v>
      </c>
      <c r="HG60" s="44">
        <v>-145066</v>
      </c>
      <c r="HH60" s="206">
        <f t="shared" ref="HH60:HH61" si="1460">IF(AND(HF60&lt;0,HG60&lt;0),((HF60-HG60)/HG60),((HF60-HG60)/ABS(HG60)))</f>
        <v>-0.49372009981663517</v>
      </c>
      <c r="HI60" s="48">
        <v>-199909</v>
      </c>
      <c r="HJ60" s="44">
        <v>-225610</v>
      </c>
      <c r="HK60" s="206">
        <f t="shared" ref="HK60:HK61" si="1461">IF(AND(HI60&lt;0,HJ60&lt;0),((HI60-HJ60)/HJ60),((HI60-HJ60)/ABS(HJ60)))</f>
        <v>-0.11391782279154293</v>
      </c>
      <c r="HL60" s="48">
        <v>-259849</v>
      </c>
      <c r="HM60" s="44">
        <v>-346290</v>
      </c>
      <c r="HN60" s="206">
        <f t="shared" ref="HN60:HN61" si="1462">IF(AND(HL60&lt;0,HM60&lt;0),((HL60-HM60)/HM60),((HL60-HM60)/ABS(HM60)))</f>
        <v>-0.24962026047532415</v>
      </c>
      <c r="HO60" s="48">
        <v>-333293</v>
      </c>
      <c r="HP60" s="44">
        <v>-491356</v>
      </c>
      <c r="HQ60" s="206">
        <f t="shared" ref="HQ60:HQ61" si="1463">IF(AND(HO60&lt;0,HP60&lt;0),((HO60-HP60)/HP60),((HO60-HP60)/ABS(HP60)))</f>
        <v>-0.32168733057090987</v>
      </c>
      <c r="HS60" s="48">
        <v>-74380</v>
      </c>
      <c r="HT60" s="44">
        <v>-109039</v>
      </c>
      <c r="HU60" s="206">
        <f t="shared" ref="HU60:HU61" si="1464">IF(AND(HS60&lt;0,HT60&lt;0),((HS60-HT60)/HT60),((HS60-HT60)/ABS(HT60)))</f>
        <v>-0.3178587477874889</v>
      </c>
      <c r="HV60" s="48">
        <v>-48510</v>
      </c>
      <c r="HW60" s="44">
        <v>-90870</v>
      </c>
      <c r="HX60" s="206">
        <f t="shared" ref="HX60:HX61" si="1465">IF(AND(HV60&lt;0,HW60&lt;0),((HV60-HW60)/HW60),((HV60-HW60)/ABS(HW60)))</f>
        <v>-0.46616044899306702</v>
      </c>
      <c r="HY60" s="48">
        <v>122890</v>
      </c>
      <c r="HZ60" s="44">
        <v>-120680</v>
      </c>
      <c r="IA60" s="206">
        <f t="shared" ref="IA60:IA61" si="1466">IF(AND(HY60&lt;0,HZ60&lt;0),((HY60-HZ60)/HZ60),((HY60-HZ60)/ABS(HZ60)))</f>
        <v>2.0183128936029169</v>
      </c>
      <c r="IB60" s="48">
        <v>-73444</v>
      </c>
      <c r="IC60" s="44">
        <v>-145066</v>
      </c>
      <c r="ID60" s="206">
        <f t="shared" ref="ID60:ID61" si="1467">IF(AND(IB60&lt;0,IC60&lt;0),((IB60-IC60)/IC60),((IB60-IC60)/ABS(IC60)))</f>
        <v>-0.49372009981663517</v>
      </c>
      <c r="IE60" s="48">
        <v>-122890</v>
      </c>
      <c r="IF60" s="44">
        <v>-199909</v>
      </c>
      <c r="IG60" s="206">
        <f t="shared" ref="IG60:IG61" si="1468">IF(AND(IE60&lt;0,IF60&lt;0),((IE60-IF60)/IF60),((IE60-IF60)/ABS(IF60)))</f>
        <v>-0.38527029798558343</v>
      </c>
      <c r="IH60" s="48">
        <v>-259849</v>
      </c>
      <c r="II60" s="44">
        <v>-346290</v>
      </c>
      <c r="IJ60" s="206">
        <f t="shared" ref="IJ60:IJ61" si="1469">IF(AND(IH60&lt;0,II60&lt;0),((IH60-II60)/II60),((IH60-II60)/ABS(II60)))</f>
        <v>-0.24962026047532415</v>
      </c>
      <c r="IK60" s="48">
        <v>-333293</v>
      </c>
      <c r="IL60" s="44">
        <v>-491356</v>
      </c>
      <c r="IM60" s="206">
        <f t="shared" ref="IM60:IM61" si="1470">IF(AND(IK60&lt;0,IL60&lt;0),((IK60-IL60)/IL60),((IK60-IL60)/ABS(IL60)))</f>
        <v>-0.32168733057090987</v>
      </c>
    </row>
    <row r="61" spans="1:247" outlineLevel="1">
      <c r="A61" s="227" t="s">
        <v>153</v>
      </c>
      <c r="B61" s="227"/>
      <c r="C61" s="235" t="s">
        <v>197</v>
      </c>
      <c r="D61" s="43" t="s">
        <v>95</v>
      </c>
      <c r="E61" s="43" t="s">
        <v>684</v>
      </c>
      <c r="F61" s="46"/>
      <c r="G61" s="44">
        <v>-3711</v>
      </c>
      <c r="H61" s="44"/>
      <c r="I61" s="45" t="str">
        <f>IFERROR(IF((ABS((G61/H61)-1))&lt;100%,(G61/H61)-1,"N/A"),"N/A")</f>
        <v>N/A</v>
      </c>
      <c r="J61" s="48">
        <v>-3548</v>
      </c>
      <c r="K61" s="44"/>
      <c r="L61" s="45" t="str">
        <f>IFERROR(IF((ABS((J61/K61)-1))&lt;100%,(J61/K61)-1,"N/A"),"N/A")</f>
        <v>N/A</v>
      </c>
      <c r="M61" s="44">
        <v>-3239</v>
      </c>
      <c r="N61" s="44">
        <v>-1779.8040302999536</v>
      </c>
      <c r="O61" s="45">
        <f t="shared" si="1397"/>
        <v>0.81986327980958973</v>
      </c>
      <c r="P61" s="44">
        <v>-3585</v>
      </c>
      <c r="Q61" s="44">
        <v>-5196</v>
      </c>
      <c r="R61" s="45">
        <f t="shared" si="1398"/>
        <v>-0.3100461893764434</v>
      </c>
      <c r="S61" s="44">
        <v>-7259</v>
      </c>
      <c r="T61" s="44"/>
      <c r="U61" s="45" t="str">
        <f>IFERROR(IF((ABS((S61/T61)-1))&lt;100%,(S61/T61)-1,"N/A"),"N/A")</f>
        <v>N/A</v>
      </c>
      <c r="V61" s="44">
        <v>-10498</v>
      </c>
      <c r="W61" s="44">
        <v>-1780</v>
      </c>
      <c r="X61" s="45">
        <f t="shared" si="1399"/>
        <v>4.8977528089887636</v>
      </c>
      <c r="Y61" s="44">
        <v>-14083</v>
      </c>
      <c r="Z61" s="44">
        <v>-6976</v>
      </c>
      <c r="AA61" s="45">
        <f t="shared" si="1400"/>
        <v>1.0187786697247707</v>
      </c>
      <c r="AB61" s="46"/>
      <c r="AC61" s="44">
        <v>-3908</v>
      </c>
      <c r="AD61" s="44">
        <f t="shared" si="842"/>
        <v>-3711</v>
      </c>
      <c r="AE61" s="206">
        <f t="shared" si="1401"/>
        <v>5.3085421719213148E-2</v>
      </c>
      <c r="AF61" s="44">
        <v>-4035</v>
      </c>
      <c r="AG61" s="44">
        <f t="shared" si="1222"/>
        <v>-3548</v>
      </c>
      <c r="AH61" s="206">
        <f t="shared" si="1402"/>
        <v>0.13726042841037203</v>
      </c>
      <c r="AI61" s="44">
        <v>-3887</v>
      </c>
      <c r="AJ61" s="44">
        <f t="shared" si="1223"/>
        <v>-3239</v>
      </c>
      <c r="AK61" s="206">
        <f t="shared" si="1403"/>
        <v>0.20006174745291758</v>
      </c>
      <c r="AL61" s="44">
        <v>-4320</v>
      </c>
      <c r="AM61" s="44">
        <f t="shared" si="1224"/>
        <v>-3585</v>
      </c>
      <c r="AN61" s="206">
        <f t="shared" si="1404"/>
        <v>0.20502092050209206</v>
      </c>
      <c r="AO61" s="44">
        <v>-7943</v>
      </c>
      <c r="AP61" s="44">
        <f t="shared" si="1225"/>
        <v>-7259</v>
      </c>
      <c r="AQ61" s="206">
        <f t="shared" si="1405"/>
        <v>9.4227855076456812E-2</v>
      </c>
      <c r="AR61" s="44">
        <v>-11830</v>
      </c>
      <c r="AS61" s="44">
        <f t="shared" si="1226"/>
        <v>-10498</v>
      </c>
      <c r="AT61" s="206">
        <f t="shared" si="1406"/>
        <v>0.12688131072585254</v>
      </c>
      <c r="AU61" s="44">
        <v>-16150</v>
      </c>
      <c r="AV61" s="44">
        <f t="shared" si="1227"/>
        <v>-14083</v>
      </c>
      <c r="AW61" s="206">
        <f t="shared" si="1407"/>
        <v>0.14677270467940071</v>
      </c>
      <c r="AX61" s="46"/>
      <c r="AY61" s="44">
        <f t="shared" si="1235"/>
        <v>-3770</v>
      </c>
      <c r="AZ61" s="44">
        <f t="shared" si="1228"/>
        <v>-3908</v>
      </c>
      <c r="BA61" s="206">
        <f t="shared" si="1408"/>
        <v>-3.5312180143295804E-2</v>
      </c>
      <c r="BB61" s="44">
        <f t="shared" si="1236"/>
        <v>-3526</v>
      </c>
      <c r="BC61" s="44">
        <f t="shared" si="1229"/>
        <v>-4035</v>
      </c>
      <c r="BD61" s="206">
        <f t="shared" si="1409"/>
        <v>-0.1261462205700124</v>
      </c>
      <c r="BE61" s="48">
        <f t="shared" si="1237"/>
        <v>-2758</v>
      </c>
      <c r="BF61" s="44">
        <f t="shared" si="1230"/>
        <v>-3887</v>
      </c>
      <c r="BG61" s="206">
        <f t="shared" si="1410"/>
        <v>-0.29045536403395933</v>
      </c>
      <c r="BH61" s="44">
        <f t="shared" si="1238"/>
        <v>-2367</v>
      </c>
      <c r="BI61" s="44">
        <f t="shared" si="1231"/>
        <v>-4320</v>
      </c>
      <c r="BJ61" s="206">
        <f t="shared" si="1411"/>
        <v>-0.45208333333333334</v>
      </c>
      <c r="BK61" s="44">
        <f t="shared" si="1239"/>
        <v>-7296</v>
      </c>
      <c r="BL61" s="44">
        <f t="shared" si="1232"/>
        <v>-7943</v>
      </c>
      <c r="BM61" s="206">
        <f t="shared" si="1412"/>
        <v>-8.1455369507742667E-2</v>
      </c>
      <c r="BN61" s="48">
        <f t="shared" si="1240"/>
        <v>-10054</v>
      </c>
      <c r="BO61" s="44">
        <f t="shared" si="1233"/>
        <v>-11830</v>
      </c>
      <c r="BP61" s="206">
        <f t="shared" si="1413"/>
        <v>-0.15012679628064243</v>
      </c>
      <c r="BQ61" s="44">
        <f t="shared" si="1241"/>
        <v>-12421</v>
      </c>
      <c r="BR61" s="44">
        <f t="shared" si="1234"/>
        <v>-16150</v>
      </c>
      <c r="BS61" s="206">
        <f t="shared" si="1414"/>
        <v>-0.23089783281733747</v>
      </c>
      <c r="BT61" s="46"/>
      <c r="BU61" s="48">
        <f t="shared" si="1242"/>
        <v>-9837</v>
      </c>
      <c r="BV61" s="44">
        <v>-3770</v>
      </c>
      <c r="BW61" s="206">
        <f t="shared" si="1415"/>
        <v>1.6092838196286472</v>
      </c>
      <c r="BX61" s="48">
        <f t="shared" si="1243"/>
        <v>-249</v>
      </c>
      <c r="BY61" s="44">
        <v>-3526</v>
      </c>
      <c r="BZ61" s="206">
        <f t="shared" si="1416"/>
        <v>-0.9293817356778219</v>
      </c>
      <c r="CA61" s="48">
        <f t="shared" si="1244"/>
        <v>40</v>
      </c>
      <c r="CB61" s="44">
        <v>-2758</v>
      </c>
      <c r="CC61" s="206">
        <f t="shared" si="1417"/>
        <v>1.0145032632342277</v>
      </c>
      <c r="CD61" s="48">
        <f t="shared" si="1245"/>
        <v>-4597</v>
      </c>
      <c r="CE61" s="44">
        <v>-2367</v>
      </c>
      <c r="CF61" s="206">
        <f t="shared" si="1418"/>
        <v>0.94212082805238695</v>
      </c>
      <c r="CG61" s="48">
        <f t="shared" si="1246"/>
        <v>-10086</v>
      </c>
      <c r="CH61" s="44">
        <v>-7296</v>
      </c>
      <c r="CI61" s="206">
        <f t="shared" si="1419"/>
        <v>0.38240131578947367</v>
      </c>
      <c r="CJ61" s="48">
        <f t="shared" si="1247"/>
        <v>-10046</v>
      </c>
      <c r="CK61" s="44">
        <v>-10054</v>
      </c>
      <c r="CL61" s="206">
        <f t="shared" si="1420"/>
        <v>-7.9570320270539092E-4</v>
      </c>
      <c r="CM61" s="48">
        <f t="shared" si="1248"/>
        <v>-14643</v>
      </c>
      <c r="CN61" s="44">
        <v>-12421</v>
      </c>
      <c r="CO61" s="206">
        <f t="shared" si="1421"/>
        <v>0.17889058851944287</v>
      </c>
      <c r="CP61" s="46"/>
      <c r="CQ61" s="48">
        <v>-4537</v>
      </c>
      <c r="CR61" s="44">
        <v>-9837</v>
      </c>
      <c r="CS61" s="206">
        <f t="shared" si="1422"/>
        <v>-0.53878214902917554</v>
      </c>
      <c r="CT61" s="48">
        <v>-4254</v>
      </c>
      <c r="CU61" s="44">
        <v>-249</v>
      </c>
      <c r="CV61" s="206">
        <f t="shared" si="1423"/>
        <v>16.08433734939759</v>
      </c>
      <c r="CW61" s="48">
        <v>-5224</v>
      </c>
      <c r="CX61" s="44">
        <v>40</v>
      </c>
      <c r="CY61" s="206">
        <f t="shared" si="1424"/>
        <v>-131.6</v>
      </c>
      <c r="CZ61" s="48">
        <v>-3343</v>
      </c>
      <c r="DA61" s="44">
        <v>-4597</v>
      </c>
      <c r="DB61" s="206">
        <f t="shared" si="1425"/>
        <v>-0.27278659995649335</v>
      </c>
      <c r="DC61" s="48">
        <v>-8791</v>
      </c>
      <c r="DD61" s="44">
        <v>-10086</v>
      </c>
      <c r="DE61" s="206">
        <f t="shared" si="1426"/>
        <v>-0.12839579615308347</v>
      </c>
      <c r="DF61" s="48">
        <v>-14015</v>
      </c>
      <c r="DG61" s="44">
        <v>-10046</v>
      </c>
      <c r="DH61" s="206">
        <f t="shared" si="1427"/>
        <v>0.39508261994823812</v>
      </c>
      <c r="DI61" s="48">
        <v>-17358</v>
      </c>
      <c r="DJ61" s="44">
        <v>-14643</v>
      </c>
      <c r="DK61" s="206">
        <f t="shared" si="1428"/>
        <v>0.18541282524072936</v>
      </c>
      <c r="DL61" s="46"/>
      <c r="DM61" s="48">
        <v>-4722</v>
      </c>
      <c r="DN61" s="44">
        <v>-4537</v>
      </c>
      <c r="DO61" s="206">
        <f t="shared" si="1429"/>
        <v>4.0775843068106679E-2</v>
      </c>
      <c r="DP61" s="48">
        <v>-5583</v>
      </c>
      <c r="DQ61" s="44">
        <v>-4254</v>
      </c>
      <c r="DR61" s="206">
        <f t="shared" si="1430"/>
        <v>0.31241184767277858</v>
      </c>
      <c r="DS61" s="48">
        <v>-6398</v>
      </c>
      <c r="DT61" s="44">
        <v>-5224</v>
      </c>
      <c r="DU61" s="206">
        <f t="shared" si="1431"/>
        <v>0.22473200612557429</v>
      </c>
      <c r="DV61" s="48">
        <v>-7680</v>
      </c>
      <c r="DW61" s="44">
        <v>-3343</v>
      </c>
      <c r="DX61" s="206">
        <f t="shared" si="1432"/>
        <v>1.2973377206102303</v>
      </c>
      <c r="DY61" s="48">
        <v>-10305</v>
      </c>
      <c r="DZ61" s="44">
        <v>-8791</v>
      </c>
      <c r="EA61" s="206">
        <f t="shared" si="1433"/>
        <v>0.17222159026276873</v>
      </c>
      <c r="EB61" s="48">
        <v>-16703</v>
      </c>
      <c r="EC61" s="44">
        <v>-14015</v>
      </c>
      <c r="ED61" s="206">
        <f t="shared" si="1434"/>
        <v>0.19179450588655012</v>
      </c>
      <c r="EE61" s="48">
        <v>-24383</v>
      </c>
      <c r="EF61" s="44">
        <v>-17358</v>
      </c>
      <c r="EG61" s="206">
        <f t="shared" si="1435"/>
        <v>0.4047125244843876</v>
      </c>
      <c r="EH61" s="46"/>
      <c r="EI61" s="48">
        <v>-6150</v>
      </c>
      <c r="EJ61" s="44">
        <v>-4722</v>
      </c>
      <c r="EK61" s="206">
        <f t="shared" si="1436"/>
        <v>0.30241423125794153</v>
      </c>
      <c r="EL61" s="48">
        <v>-1170</v>
      </c>
      <c r="EM61" s="44">
        <v>-5583</v>
      </c>
      <c r="EN61" s="206">
        <f t="shared" si="1437"/>
        <v>-0.7904352498656636</v>
      </c>
      <c r="EO61" s="48">
        <v>-7685</v>
      </c>
      <c r="EP61" s="44">
        <v>-6398</v>
      </c>
      <c r="EQ61" s="206">
        <f t="shared" si="1438"/>
        <v>0.20115661144107533</v>
      </c>
      <c r="ER61" s="48">
        <v>-8818</v>
      </c>
      <c r="ES61" s="44">
        <v>-7680</v>
      </c>
      <c r="ET61" s="206">
        <f t="shared" si="1439"/>
        <v>0.14817708333333332</v>
      </c>
      <c r="EU61" s="48">
        <v>-7320</v>
      </c>
      <c r="EV61" s="44">
        <v>-10305</v>
      </c>
      <c r="EW61" s="206">
        <f t="shared" si="1440"/>
        <v>-0.28966521106259097</v>
      </c>
      <c r="EX61" s="48">
        <v>-15005</v>
      </c>
      <c r="EY61" s="44">
        <v>-16703</v>
      </c>
      <c r="EZ61" s="206">
        <f t="shared" si="1441"/>
        <v>-0.10165838472130755</v>
      </c>
      <c r="FA61" s="48">
        <v>-23823</v>
      </c>
      <c r="FB61" s="44">
        <v>-24383</v>
      </c>
      <c r="FC61" s="206">
        <f t="shared" si="1442"/>
        <v>-2.2966821145880327E-2</v>
      </c>
      <c r="FD61" s="46"/>
      <c r="FE61" s="48">
        <v>-10843</v>
      </c>
      <c r="FF61" s="44">
        <v>-6150</v>
      </c>
      <c r="FG61" s="206">
        <f t="shared" si="1443"/>
        <v>0.76308943089430892</v>
      </c>
      <c r="FH61" s="48">
        <v>-6266</v>
      </c>
      <c r="FI61" s="44">
        <v>-1170</v>
      </c>
      <c r="FJ61" s="206">
        <f t="shared" si="1444"/>
        <v>4.3555555555555552</v>
      </c>
      <c r="FK61" s="48">
        <v>-6775</v>
      </c>
      <c r="FL61" s="44">
        <v>-7685</v>
      </c>
      <c r="FM61" s="206">
        <f t="shared" si="1445"/>
        <v>-0.11841249186727391</v>
      </c>
      <c r="FN61" s="48">
        <v>3864</v>
      </c>
      <c r="FO61" s="44">
        <v>-8818</v>
      </c>
      <c r="FP61" s="206">
        <f t="shared" si="1446"/>
        <v>1.4381946019505556</v>
      </c>
      <c r="FQ61" s="48">
        <v>-17109</v>
      </c>
      <c r="FR61" s="44">
        <v>-7320</v>
      </c>
      <c r="FS61" s="206">
        <f t="shared" si="1447"/>
        <v>1.3372950819672131</v>
      </c>
      <c r="FT61" s="48">
        <v>-23884</v>
      </c>
      <c r="FU61" s="44">
        <v>-15005</v>
      </c>
      <c r="FV61" s="206">
        <f t="shared" si="1448"/>
        <v>0.59173608797067645</v>
      </c>
      <c r="FW61" s="48">
        <v>-20020</v>
      </c>
      <c r="FX61" s="44">
        <v>-23823</v>
      </c>
      <c r="FY61" s="206">
        <f t="shared" si="1449"/>
        <v>-0.15963564622423709</v>
      </c>
      <c r="GA61" s="48">
        <v>-8726</v>
      </c>
      <c r="GB61" s="44">
        <v>-10843</v>
      </c>
      <c r="GC61" s="206">
        <f t="shared" si="1450"/>
        <v>-0.19524116941805772</v>
      </c>
      <c r="GD61" s="48">
        <v>-9859</v>
      </c>
      <c r="GE61" s="44">
        <v>-6266</v>
      </c>
      <c r="GF61" s="206">
        <f t="shared" si="1451"/>
        <v>0.57341206511330989</v>
      </c>
      <c r="GG61" s="48">
        <v>-7122</v>
      </c>
      <c r="GH61" s="44">
        <v>-6775</v>
      </c>
      <c r="GI61" s="206">
        <f t="shared" si="1452"/>
        <v>5.1217712177121774E-2</v>
      </c>
      <c r="GJ61" s="48">
        <v>-8834</v>
      </c>
      <c r="GK61" s="44">
        <v>3864</v>
      </c>
      <c r="GL61" s="206">
        <f t="shared" si="1453"/>
        <v>-3.2862318840579712</v>
      </c>
      <c r="GM61" s="48">
        <v>-18585</v>
      </c>
      <c r="GN61" s="44">
        <v>-17109</v>
      </c>
      <c r="GO61" s="206">
        <f t="shared" si="1454"/>
        <v>8.627038400841662E-2</v>
      </c>
      <c r="GP61" s="48">
        <v>-25707</v>
      </c>
      <c r="GQ61" s="44">
        <v>-23884</v>
      </c>
      <c r="GR61" s="206">
        <f t="shared" si="1455"/>
        <v>7.6327248367107692E-2</v>
      </c>
      <c r="GS61" s="48">
        <v>-34541</v>
      </c>
      <c r="GT61" s="44">
        <v>-20020</v>
      </c>
      <c r="GU61" s="206">
        <f t="shared" si="1456"/>
        <v>0.72532467532467537</v>
      </c>
      <c r="GW61" s="48">
        <v>-10587</v>
      </c>
      <c r="GX61" s="44">
        <v>-8726</v>
      </c>
      <c r="GY61" s="206">
        <f t="shared" si="1457"/>
        <v>0.21327068530827412</v>
      </c>
      <c r="GZ61" s="48">
        <v>-8324</v>
      </c>
      <c r="HA61" s="44">
        <v>-9859</v>
      </c>
      <c r="HB61" s="206">
        <f t="shared" si="1458"/>
        <v>-0.15569530378334517</v>
      </c>
      <c r="HC61" s="48">
        <v>-5827</v>
      </c>
      <c r="HD61" s="44">
        <v>-7122</v>
      </c>
      <c r="HE61" s="206">
        <f t="shared" si="1459"/>
        <v>-0.18183094636338107</v>
      </c>
      <c r="HF61" s="48">
        <v>-6729</v>
      </c>
      <c r="HG61" s="44">
        <v>-8834</v>
      </c>
      <c r="HH61" s="206">
        <f t="shared" si="1460"/>
        <v>-0.23828390310165271</v>
      </c>
      <c r="HI61" s="48">
        <v>-18911</v>
      </c>
      <c r="HJ61" s="44">
        <v>-18585</v>
      </c>
      <c r="HK61" s="206">
        <f t="shared" si="1461"/>
        <v>1.7541027710519234E-2</v>
      </c>
      <c r="HL61" s="48">
        <v>-24738</v>
      </c>
      <c r="HM61" s="44">
        <v>-25707</v>
      </c>
      <c r="HN61" s="206">
        <f t="shared" si="1462"/>
        <v>-3.7694013303769404E-2</v>
      </c>
      <c r="HO61" s="48">
        <v>-31467</v>
      </c>
      <c r="HP61" s="44">
        <v>-34541</v>
      </c>
      <c r="HQ61" s="206">
        <f t="shared" si="1463"/>
        <v>-8.8995686285863171E-2</v>
      </c>
      <c r="HS61" s="48">
        <v>-9353</v>
      </c>
      <c r="HT61" s="44">
        <v>-10587</v>
      </c>
      <c r="HU61" s="206">
        <f t="shared" si="1464"/>
        <v>-0.11655804288278077</v>
      </c>
      <c r="HV61" s="48">
        <v>-1425</v>
      </c>
      <c r="HW61" s="44">
        <v>-8324</v>
      </c>
      <c r="HX61" s="206">
        <f t="shared" si="1465"/>
        <v>-0.82880826525708795</v>
      </c>
      <c r="HY61" s="48">
        <v>10778</v>
      </c>
      <c r="HZ61" s="44">
        <v>-7122</v>
      </c>
      <c r="IA61" s="206">
        <f t="shared" si="1466"/>
        <v>2.513338949733221</v>
      </c>
      <c r="IB61" s="48">
        <v>-6729</v>
      </c>
      <c r="IC61" s="44">
        <v>-8834</v>
      </c>
      <c r="ID61" s="206">
        <f t="shared" si="1467"/>
        <v>-0.23828390310165271</v>
      </c>
      <c r="IE61" s="48">
        <v>-10778</v>
      </c>
      <c r="IF61" s="44">
        <v>-18911</v>
      </c>
      <c r="IG61" s="206">
        <f t="shared" si="1468"/>
        <v>-0.43006715668129658</v>
      </c>
      <c r="IH61" s="48">
        <v>-24738</v>
      </c>
      <c r="II61" s="44">
        <v>-25707</v>
      </c>
      <c r="IJ61" s="206">
        <f t="shared" si="1469"/>
        <v>-3.7694013303769404E-2</v>
      </c>
      <c r="IK61" s="48">
        <v>-31467</v>
      </c>
      <c r="IL61" s="44">
        <v>-34541</v>
      </c>
      <c r="IM61" s="206">
        <f t="shared" si="1470"/>
        <v>-8.8995686285863171E-2</v>
      </c>
    </row>
    <row r="62" spans="1:247" s="37" customFormat="1" ht="15.75">
      <c r="A62" s="66"/>
      <c r="B62" s="66"/>
      <c r="C62" s="67" t="s">
        <v>304</v>
      </c>
      <c r="D62" s="68" t="s">
        <v>305</v>
      </c>
      <c r="E62" s="68" t="s">
        <v>685</v>
      </c>
      <c r="F62" s="71"/>
      <c r="G62" s="69">
        <f>+G60+G61</f>
        <v>-114410</v>
      </c>
      <c r="H62" s="69"/>
      <c r="I62" s="70" t="str">
        <f>IFERROR(IF((ABS((G62/H62)-1))&lt;100%,(G62/H62)-1,"N/A"),"N/A")</f>
        <v>N/A</v>
      </c>
      <c r="J62" s="69">
        <f>+J60+J61</f>
        <v>-103152</v>
      </c>
      <c r="K62" s="69"/>
      <c r="L62" s="70" t="str">
        <f>IFERROR(IF((ABS((J62/K62)-1))&lt;100%,(J62/K62)-1,"N/A"),"N/A")</f>
        <v>N/A</v>
      </c>
      <c r="M62" s="69">
        <f>+M60+M61</f>
        <v>-102607</v>
      </c>
      <c r="N62" s="69">
        <f>+N60+N61</f>
        <v>-45135</v>
      </c>
      <c r="O62" s="70">
        <f>IF(AND(M62&lt;0,N62&lt;0),((M62-N62)/N62),((M62-N62)/ABS(N62)))</f>
        <v>1.2733355489088292</v>
      </c>
      <c r="P62" s="69">
        <f>+P60+P61</f>
        <v>-108231</v>
      </c>
      <c r="Q62" s="69">
        <f>+Q60+Q61</f>
        <v>-147320</v>
      </c>
      <c r="R62" s="70">
        <f>IF(AND(P62&lt;0,Q62&lt;0),((P62-Q62)/Q62),((P62-Q62)/ABS(Q62)))</f>
        <v>-0.2653339668748303</v>
      </c>
      <c r="S62" s="69">
        <f>+S60+S61</f>
        <v>-217562</v>
      </c>
      <c r="T62" s="69"/>
      <c r="U62" s="70" t="str">
        <f>IFERROR(IF((ABS((S62/T62)-1))&lt;100%,(S62/T62)-1,"N/A"),"N/A")</f>
        <v>N/A</v>
      </c>
      <c r="V62" s="69">
        <f>+V60+V61</f>
        <v>-320169</v>
      </c>
      <c r="W62" s="69">
        <f>+W60+W61</f>
        <v>-45135</v>
      </c>
      <c r="X62" s="70">
        <f>IF(AND(V62&lt;0,W62&lt;0),((V62-W62)/W62),((V62-W62)/ABS(W62)))</f>
        <v>6.093585908939847</v>
      </c>
      <c r="Y62" s="69">
        <f>+Y60+Y61</f>
        <v>-428400</v>
      </c>
      <c r="Z62" s="69">
        <f>+Z60+Z61</f>
        <v>-192454</v>
      </c>
      <c r="AA62" s="70">
        <f>IF(AND(Y62&lt;0,Z62&lt;0),((Y62-Z62)/Z62),((Y62-Z62)/ABS(Z62)))</f>
        <v>1.225986469494009</v>
      </c>
      <c r="AB62" s="71"/>
      <c r="AC62" s="69">
        <f>+AC60+AC61</f>
        <v>-109826</v>
      </c>
      <c r="AD62" s="69">
        <f t="shared" si="842"/>
        <v>-114410</v>
      </c>
      <c r="AE62" s="73">
        <f>IF(AND(AC62&lt;0,AD62&lt;0),((AC62-AD62)/AD62),((AC62-AD62)/ABS(AD62)))</f>
        <v>-4.0066427759811209E-2</v>
      </c>
      <c r="AF62" s="69">
        <f>+AF60+AF61</f>
        <v>-111089</v>
      </c>
      <c r="AG62" s="69">
        <f t="shared" si="1222"/>
        <v>-103152</v>
      </c>
      <c r="AH62" s="73">
        <f>IF(AND(AF62&lt;0,AG62&lt;0),((AF62-AG62)/AG62),((AF62-AG62)/ABS(AG62)))</f>
        <v>7.6944702962618267E-2</v>
      </c>
      <c r="AI62" s="69">
        <f>+AI60+AI61</f>
        <v>-121601</v>
      </c>
      <c r="AJ62" s="69">
        <f t="shared" si="1223"/>
        <v>-102607</v>
      </c>
      <c r="AK62" s="73">
        <f>IF(AND(AI62&lt;0,AJ62&lt;0),((AI62-AJ62)/AJ62),((AI62-AJ62)/ABS(AJ62)))</f>
        <v>0.18511407603769722</v>
      </c>
      <c r="AL62" s="69">
        <f>+AL60+AL61</f>
        <v>-121624</v>
      </c>
      <c r="AM62" s="69">
        <f t="shared" si="1224"/>
        <v>-108231</v>
      </c>
      <c r="AN62" s="73">
        <f>IF(AND(AL62&lt;0,AM62&lt;0),((AL62-AM62)/AM62),((AL62-AM62)/ABS(AM62)))</f>
        <v>0.12374458334488271</v>
      </c>
      <c r="AO62" s="69">
        <f>+AO60+AO61</f>
        <v>-220915</v>
      </c>
      <c r="AP62" s="69">
        <f t="shared" si="1225"/>
        <v>-217562</v>
      </c>
      <c r="AQ62" s="73">
        <f>IF(AND(AO62&lt;0,AP62&lt;0),((AO62-AP62)/AP62),((AO62-AP62)/ABS(AP62)))</f>
        <v>1.5411698734153942E-2</v>
      </c>
      <c r="AR62" s="69">
        <f>+AR60+AR61</f>
        <v>-342516</v>
      </c>
      <c r="AS62" s="69">
        <f t="shared" si="1226"/>
        <v>-320169</v>
      </c>
      <c r="AT62" s="73">
        <f>IF(AND(AR62&lt;0,AS62&lt;0),((AR62-AS62)/AS62),((AR62-AS62)/ABS(AS62)))</f>
        <v>6.9797513188347399E-2</v>
      </c>
      <c r="AU62" s="69">
        <f>+AU60+AU61</f>
        <v>-464140</v>
      </c>
      <c r="AV62" s="69">
        <f t="shared" si="1227"/>
        <v>-428400</v>
      </c>
      <c r="AW62" s="73">
        <f>IF(AND(AU62&lt;0,AV62&lt;0),((AU62-AV62)/AV62),((AU62-AV62)/ABS(AV62)))</f>
        <v>8.3426704014939304E-2</v>
      </c>
      <c r="AX62" s="71"/>
      <c r="AY62" s="69">
        <f t="shared" si="1235"/>
        <v>-108258</v>
      </c>
      <c r="AZ62" s="69">
        <f t="shared" si="1228"/>
        <v>-109826</v>
      </c>
      <c r="BA62" s="73">
        <f>IF(AND(AY62&lt;0,AZ62&lt;0),((AY62-AZ62)/AZ62),((AY62-AZ62)/ABS(AZ62)))</f>
        <v>-1.427712927722033E-2</v>
      </c>
      <c r="BB62" s="69">
        <f t="shared" si="1236"/>
        <v>-98739</v>
      </c>
      <c r="BC62" s="69">
        <f t="shared" si="1229"/>
        <v>-111089</v>
      </c>
      <c r="BD62" s="73">
        <f>IF(AND(BB62&lt;0,BC62&lt;0),((BB62-BC62)/BC62),((BB62-BC62)/ABS(BC62)))</f>
        <v>-0.11117212325252725</v>
      </c>
      <c r="BE62" s="72">
        <f t="shared" si="1237"/>
        <v>-77355</v>
      </c>
      <c r="BF62" s="69">
        <f t="shared" si="1230"/>
        <v>-121601</v>
      </c>
      <c r="BG62" s="73">
        <f>IF(AND(BE62&lt;0,BF62&lt;0),((BE62-BF62)/BF62),((BE62-BF62)/ABS(BF62)))</f>
        <v>-0.36386213929161765</v>
      </c>
      <c r="BH62" s="69">
        <f t="shared" si="1238"/>
        <v>-67278</v>
      </c>
      <c r="BI62" s="69">
        <f t="shared" si="1231"/>
        <v>-121624</v>
      </c>
      <c r="BJ62" s="73">
        <f>IF(AND(BH62&lt;0,BI62&lt;0),((BH62-BI62)/BI62),((BH62-BI62)/ABS(BI62)))</f>
        <v>-0.4468361507597185</v>
      </c>
      <c r="BK62" s="69">
        <f t="shared" si="1239"/>
        <v>-206997</v>
      </c>
      <c r="BL62" s="69">
        <f t="shared" si="1232"/>
        <v>-220915</v>
      </c>
      <c r="BM62" s="73">
        <f>IF(AND(BK62&lt;0,BL62&lt;0),((BK62-BL62)/BL62),((BK62-BL62)/ABS(BL62)))</f>
        <v>-6.3001606952900441E-2</v>
      </c>
      <c r="BN62" s="72">
        <f t="shared" si="1240"/>
        <v>-284352</v>
      </c>
      <c r="BO62" s="69">
        <f t="shared" si="1233"/>
        <v>-342516</v>
      </c>
      <c r="BP62" s="73">
        <f>IF(AND(BN62&lt;0,BO62&lt;0),((BN62-BO62)/BO62),((BN62-BO62)/ABS(BO62)))</f>
        <v>-0.16981396489507058</v>
      </c>
      <c r="BQ62" s="69">
        <f t="shared" si="1241"/>
        <v>-351630</v>
      </c>
      <c r="BR62" s="69">
        <f t="shared" si="1234"/>
        <v>-464140</v>
      </c>
      <c r="BS62" s="73">
        <f>IF(AND(BQ62&lt;0,BR62&lt;0),((BQ62-BR62)/BR62),((BQ62-BR62)/ABS(BR62)))</f>
        <v>-0.24240530874305166</v>
      </c>
      <c r="BT62" s="71"/>
      <c r="BU62" s="72">
        <f t="shared" si="1242"/>
        <v>-82829</v>
      </c>
      <c r="BV62" s="69">
        <f>+BV60+BV61</f>
        <v>-108258</v>
      </c>
      <c r="BW62" s="73">
        <f>IF(AND(BU62&lt;0,BV62&lt;0),((BU62-BV62)/BV62),((BU62-BV62)/ABS(BV62)))</f>
        <v>-0.23489257144968501</v>
      </c>
      <c r="BX62" s="72">
        <f t="shared" si="1243"/>
        <v>-89601</v>
      </c>
      <c r="BY62" s="69">
        <f>+BY60+BY61</f>
        <v>-98739</v>
      </c>
      <c r="BZ62" s="73">
        <f>IF(AND(BX62&lt;0,BY62&lt;0),((BX62-BY62)/BY62),((BX62-BY62)/ABS(BY62)))</f>
        <v>-9.254701789566433E-2</v>
      </c>
      <c r="CA62" s="72">
        <f t="shared" si="1244"/>
        <v>-51189</v>
      </c>
      <c r="CB62" s="69">
        <f>+CB60+CB61</f>
        <v>-77355</v>
      </c>
      <c r="CC62" s="73">
        <f>IF(AND(CA62&lt;0,CB62&lt;0),((CA62-CB62)/CB62),((CA62-CB62)/ABS(CB62)))</f>
        <v>-0.33825867752569322</v>
      </c>
      <c r="CD62" s="72">
        <f t="shared" si="1245"/>
        <v>-86992</v>
      </c>
      <c r="CE62" s="69">
        <f>+CE60+CE61</f>
        <v>-67278</v>
      </c>
      <c r="CF62" s="73">
        <f>IF(AND(CD62&lt;0,CE62&lt;0),((CD62-CE62)/CE62),((CD62-CE62)/ABS(CE62)))</f>
        <v>0.29302297928000237</v>
      </c>
      <c r="CG62" s="72">
        <f t="shared" si="1246"/>
        <v>-172430</v>
      </c>
      <c r="CH62" s="69">
        <f>+CH60+CH61</f>
        <v>-206997</v>
      </c>
      <c r="CI62" s="73">
        <f>IF(AND(CG62&lt;0,CH62&lt;0),((CG62-CH62)/CH62),((CG62-CH62)/ABS(CH62)))</f>
        <v>-0.16699275834915481</v>
      </c>
      <c r="CJ62" s="72">
        <f t="shared" si="1247"/>
        <v>-223619</v>
      </c>
      <c r="CK62" s="69">
        <f>+CK60+CK61</f>
        <v>-284352</v>
      </c>
      <c r="CL62" s="73">
        <f>IF(AND(CJ62&lt;0,CK62&lt;0),((CJ62-CK62)/CK62),((CJ62-CK62)/ABS(CK62)))</f>
        <v>-0.21358386788206166</v>
      </c>
      <c r="CM62" s="72">
        <f t="shared" si="1248"/>
        <v>-310611</v>
      </c>
      <c r="CN62" s="69">
        <f>+CN60+CN61</f>
        <v>-351630</v>
      </c>
      <c r="CO62" s="73">
        <f>IF(AND(CM62&lt;0,CN62&lt;0),((CM62-CN62)/CN62),((CM62-CN62)/ABS(CN62)))</f>
        <v>-0.1166538691237949</v>
      </c>
      <c r="CP62" s="71"/>
      <c r="CQ62" s="72">
        <f>+CQ60+CQ61</f>
        <v>-91646</v>
      </c>
      <c r="CR62" s="69">
        <f>+CR60+CR61</f>
        <v>-82829</v>
      </c>
      <c r="CS62" s="73">
        <f>IF(AND(CQ62&lt;0,CR62&lt;0),((CQ62-CR62)/CR62),((CQ62-CR62)/ABS(CR62)))</f>
        <v>0.10644822465561579</v>
      </c>
      <c r="CT62" s="72">
        <f>+CT60+CT61</f>
        <v>-68919</v>
      </c>
      <c r="CU62" s="69">
        <f>+CU60+CU61</f>
        <v>-89601</v>
      </c>
      <c r="CV62" s="73">
        <f>IF(AND(CT62&lt;0,CU62&lt;0),((CT62-CU62)/CU62),((CT62-CU62)/ABS(CU62)))</f>
        <v>-0.23082331670405465</v>
      </c>
      <c r="CW62" s="72">
        <f>+CW60+CW61</f>
        <v>-79986</v>
      </c>
      <c r="CX62" s="69">
        <f>+CX60+CX61</f>
        <v>-51189</v>
      </c>
      <c r="CY62" s="73">
        <f>IF(AND(CW62&lt;0,CX62&lt;0),((CW62-CX62)/CX62),((CW62-CX62)/ABS(CX62)))</f>
        <v>0.5625622692375315</v>
      </c>
      <c r="CZ62" s="72">
        <f>+CZ60+CZ61</f>
        <v>-44456</v>
      </c>
      <c r="DA62" s="69">
        <f>+DA60+DA61</f>
        <v>-86992</v>
      </c>
      <c r="DB62" s="73">
        <f>IF(AND(CZ62&lt;0,DA62&lt;0),((CZ62-DA62)/DA62),((CZ62-DA62)/ABS(DA62)))</f>
        <v>-0.48896450248298695</v>
      </c>
      <c r="DC62" s="72">
        <f>+DC60+DC61</f>
        <v>-160565</v>
      </c>
      <c r="DD62" s="69">
        <f>+DD60+DD61</f>
        <v>-172430</v>
      </c>
      <c r="DE62" s="73">
        <f>IF(AND(DC62&lt;0,DD62&lt;0),((DC62-DD62)/DD62),((DC62-DD62)/ABS(DD62)))</f>
        <v>-6.8810531810009859E-2</v>
      </c>
      <c r="DF62" s="72">
        <f>+DF60+DF61</f>
        <v>-240551</v>
      </c>
      <c r="DG62" s="69">
        <f>+DG60+DG61</f>
        <v>-223619</v>
      </c>
      <c r="DH62" s="73">
        <f>IF(AND(DF62&lt;0,DG62&lt;0),((DF62-DG62)/DG62),((DF62-DG62)/ABS(DG62)))</f>
        <v>7.5718074045586461E-2</v>
      </c>
      <c r="DI62" s="72">
        <f>+DI60+DI61</f>
        <v>-285007</v>
      </c>
      <c r="DJ62" s="69">
        <f>+DJ60+DJ61</f>
        <v>-310611</v>
      </c>
      <c r="DK62" s="73">
        <f>IF(AND(DI62&lt;0,DJ62&lt;0),((DI62-DJ62)/DJ62),((DI62-DJ62)/ABS(DJ62)))</f>
        <v>-8.2431079388688752E-2</v>
      </c>
      <c r="DL62" s="71"/>
      <c r="DM62" s="72">
        <f>+DM60+DM61</f>
        <v>-78182</v>
      </c>
      <c r="DN62" s="69">
        <f>+DN60+DN61</f>
        <v>-91646</v>
      </c>
      <c r="DO62" s="73">
        <f>IF(AND(DM62&lt;0,DN62&lt;0),((DM62-DN62)/DN62),((DM62-DN62)/ABS(DN62)))</f>
        <v>-0.14691312223119393</v>
      </c>
      <c r="DP62" s="72">
        <f>+DP60+DP61</f>
        <v>-90168</v>
      </c>
      <c r="DQ62" s="69">
        <f>+DQ60+DQ61</f>
        <v>-68919</v>
      </c>
      <c r="DR62" s="73">
        <f>IF(AND(DP62&lt;0,DQ62&lt;0),((DP62-DQ62)/DQ62),((DP62-DQ62)/ABS(DQ62)))</f>
        <v>0.3083184608018108</v>
      </c>
      <c r="DS62" s="72">
        <f>+DS60+DS61</f>
        <v>-100375</v>
      </c>
      <c r="DT62" s="69">
        <f>+DT60+DT61</f>
        <v>-79986</v>
      </c>
      <c r="DU62" s="73">
        <f>IF(AND(DS62&lt;0,DT62&lt;0),((DS62-DT62)/DT62),((DS62-DT62)/ABS(DT62)))</f>
        <v>0.25490710874403022</v>
      </c>
      <c r="DV62" s="72">
        <f>+DV60+DV61</f>
        <v>-127297</v>
      </c>
      <c r="DW62" s="69">
        <f>+DW60+DW61</f>
        <v>-44456</v>
      </c>
      <c r="DX62" s="73">
        <f>IF(AND(DV62&lt;0,DW62&lt;0),((DV62-DW62)/DW62),((DV62-DW62)/ABS(DW62)))</f>
        <v>1.8634380061184093</v>
      </c>
      <c r="DY62" s="72">
        <f>+DY60+DY61</f>
        <v>-168350</v>
      </c>
      <c r="DZ62" s="69">
        <f>+DZ60+DZ61</f>
        <v>-160565</v>
      </c>
      <c r="EA62" s="73">
        <f>IF(AND(DY62&lt;0,DZ62&lt;0),((DY62-DZ62)/DZ62),((DY62-DZ62)/ABS(DZ62)))</f>
        <v>4.8485037212343908E-2</v>
      </c>
      <c r="EB62" s="72">
        <f>+EB60+EB61</f>
        <v>-268725</v>
      </c>
      <c r="EC62" s="69">
        <f>+EC60+EC61</f>
        <v>-240551</v>
      </c>
      <c r="ED62" s="73">
        <f>IF(AND(EB62&lt;0,EC62&lt;0),((EB62-EC62)/EC62),((EB62-EC62)/ABS(EC62)))</f>
        <v>0.1171227723019235</v>
      </c>
      <c r="EE62" s="72">
        <f>+EE60+EE61</f>
        <v>-396022</v>
      </c>
      <c r="EF62" s="69">
        <f>+EF60+EF61</f>
        <v>-285007</v>
      </c>
      <c r="EG62" s="73">
        <f>IF(AND(EE62&lt;0,EF62&lt;0),((EE62-EF62)/EF62),((EE62-EF62)/ABS(EF62)))</f>
        <v>0.38951674871143516</v>
      </c>
      <c r="EH62" s="71"/>
      <c r="EI62" s="72">
        <f>+EI60+EI61</f>
        <v>-103308</v>
      </c>
      <c r="EJ62" s="69">
        <f>+EJ60+EJ61</f>
        <v>-78182</v>
      </c>
      <c r="EK62" s="73">
        <f>IF(AND(EI62&lt;0,EJ62&lt;0),((EI62-EJ62)/EJ62),((EI62-EJ62)/ABS(EJ62)))</f>
        <v>0.32137832237599445</v>
      </c>
      <c r="EL62" s="72">
        <f>+EL60+EL61</f>
        <v>-126294</v>
      </c>
      <c r="EM62" s="69">
        <f>+EM60+EM61</f>
        <v>-90168</v>
      </c>
      <c r="EN62" s="73">
        <f>IF(AND(EL62&lt;0,EM62&lt;0),((EL62-EM62)/EM62),((EL62-EM62)/ABS(EM62)))</f>
        <v>0.40065211605003992</v>
      </c>
      <c r="EO62" s="72">
        <f>+EO60+EO61</f>
        <v>-161317</v>
      </c>
      <c r="EP62" s="69">
        <f>+EP60+EP61</f>
        <v>-100375</v>
      </c>
      <c r="EQ62" s="73">
        <f>IF(AND(EO62&lt;0,EP62&lt;0),((EO62-EP62)/EP62),((EO62-EP62)/ABS(EP62)))</f>
        <v>0.60714321295143214</v>
      </c>
      <c r="ER62" s="72">
        <f>+ER60+ER61</f>
        <v>-162208</v>
      </c>
      <c r="ES62" s="69">
        <f>+ES60+ES61</f>
        <v>-127297</v>
      </c>
      <c r="ET62" s="73">
        <f>IF(AND(ER62&lt;0,ES62&lt;0),((ER62-ES62)/ES62),((ER62-ES62)/ABS(ES62)))</f>
        <v>0.27424841119586479</v>
      </c>
      <c r="EU62" s="72">
        <f>+EU60+EU61</f>
        <v>-229602</v>
      </c>
      <c r="EV62" s="69">
        <f>+EV60+EV61</f>
        <v>-168350</v>
      </c>
      <c r="EW62" s="73">
        <f>IF(AND(EU62&lt;0,EV62&lt;0),((EU62-EV62)/EV62),((EU62-EV62)/ABS(EV62)))</f>
        <v>0.36383724383724386</v>
      </c>
      <c r="EX62" s="72">
        <f>+EX60+EX61</f>
        <v>-390919</v>
      </c>
      <c r="EY62" s="69">
        <f>+EY60+EY61</f>
        <v>-268725</v>
      </c>
      <c r="EZ62" s="73">
        <f>IF(AND(EX62&lt;0,EY62&lt;0),((EX62-EY62)/EY62),((EX62-EY62)/ABS(EY62)))</f>
        <v>0.45471764815331661</v>
      </c>
      <c r="FA62" s="72">
        <f>+FA60+FA61</f>
        <v>-553127</v>
      </c>
      <c r="FB62" s="69">
        <f>+FB60+FB61</f>
        <v>-396022</v>
      </c>
      <c r="FC62" s="73">
        <f>IF(AND(FA62&lt;0,FB62&lt;0),((FA62-FB62)/FB62),((FA62-FB62)/ABS(FB62)))</f>
        <v>0.39670775865987246</v>
      </c>
      <c r="FD62" s="71"/>
      <c r="FE62" s="72">
        <f>+FE60+FE61</f>
        <v>-151339</v>
      </c>
      <c r="FF62" s="69">
        <f>+FF60+FF61</f>
        <v>-103308</v>
      </c>
      <c r="FG62" s="73">
        <f>IF(AND(FE62&lt;0,FF62&lt;0),((FE62-FF62)/FF62),((FE62-FF62)/ABS(FF62)))</f>
        <v>0.46493011189840089</v>
      </c>
      <c r="FH62" s="72">
        <f>+FH60+FH61</f>
        <v>-128124</v>
      </c>
      <c r="FI62" s="69">
        <f>+FI60+FI61</f>
        <v>-126294</v>
      </c>
      <c r="FJ62" s="73">
        <f>IF(AND(FH62&lt;0,FI62&lt;0),((FH62-FI62)/FI62),((FH62-FI62)/ABS(FI62)))</f>
        <v>1.4489999524918048E-2</v>
      </c>
      <c r="FK62" s="72">
        <f>+FK60+FK61</f>
        <v>-104133</v>
      </c>
      <c r="FL62" s="69">
        <f>+FL60+FL61</f>
        <v>-161317</v>
      </c>
      <c r="FM62" s="73">
        <f>IF(AND(FK62&lt;0,FL62&lt;0),((FK62-FL62)/FL62),((FK62-FL62)/ABS(FL62)))</f>
        <v>-0.35448216864930543</v>
      </c>
      <c r="FN62" s="72">
        <f>+FN60+FN61</f>
        <v>52964</v>
      </c>
      <c r="FO62" s="69">
        <f>+FO60+FO61</f>
        <v>-162208</v>
      </c>
      <c r="FP62" s="73">
        <f>IF(AND(FN62&lt;0,FO62&lt;0),((FN62-FO62)/FO62),((FN62-FO62)/ABS(FO62)))</f>
        <v>1.3265190372854607</v>
      </c>
      <c r="FQ62" s="72">
        <f>+FQ60+FQ61</f>
        <v>-279463</v>
      </c>
      <c r="FR62" s="69">
        <f>+FR60+FR61</f>
        <v>-229602</v>
      </c>
      <c r="FS62" s="73">
        <f>IF(AND(FQ62&lt;0,FR62&lt;0),((FQ62-FR62)/FR62),((FQ62-FR62)/ABS(FR62)))</f>
        <v>0.21716274248482156</v>
      </c>
      <c r="FT62" s="72">
        <f>+FT60+FT61</f>
        <v>-383596</v>
      </c>
      <c r="FU62" s="69">
        <f>+FU60+FU61</f>
        <v>-390919</v>
      </c>
      <c r="FV62" s="73">
        <f>IF(AND(FT62&lt;0,FU62&lt;0),((FT62-FU62)/FU62),((FT62-FU62)/ABS(FU62)))</f>
        <v>-1.8732780959738463E-2</v>
      </c>
      <c r="FW62" s="72">
        <f>+FW60+FW61</f>
        <v>-330632</v>
      </c>
      <c r="FX62" s="69">
        <f>+FX60+FX61</f>
        <v>-553127</v>
      </c>
      <c r="FY62" s="73">
        <f>IF(AND(FW62&lt;0,FX62&lt;0),((FW62-FX62)/FX62),((FW62-FX62)/ABS(FX62)))</f>
        <v>-0.40224939299654511</v>
      </c>
      <c r="GA62" s="72">
        <f>+GA60+GA61</f>
        <v>-105081</v>
      </c>
      <c r="GB62" s="69">
        <f>+GB60+GB61</f>
        <v>-151339</v>
      </c>
      <c r="GC62" s="73">
        <f>IF(AND(GA62&lt;0,GB62&lt;0),((GA62-GB62)/GB62),((GA62-GB62)/ABS(GB62)))</f>
        <v>-0.30565815817469388</v>
      </c>
      <c r="GD62" s="72">
        <f>+GD60+GD61</f>
        <v>-139114</v>
      </c>
      <c r="GE62" s="69">
        <f>+GE60+GE61</f>
        <v>-128124</v>
      </c>
      <c r="GF62" s="73">
        <f>IF(AND(GD62&lt;0,GE62&lt;0),((GD62-GE62)/GE62),((GD62-GE62)/ABS(GE62)))</f>
        <v>8.5776279229496419E-2</v>
      </c>
      <c r="GG62" s="72">
        <f>+GG60+GG61</f>
        <v>-127802</v>
      </c>
      <c r="GH62" s="69">
        <f>+GH60+GH61</f>
        <v>-104133</v>
      </c>
      <c r="GI62" s="73">
        <f>IF(AND(GG62&lt;0,GH62&lt;0),((GG62-GH62)/GH62),((GG62-GH62)/ABS(GH62)))</f>
        <v>0.22729586202260571</v>
      </c>
      <c r="GJ62" s="72">
        <f>+GJ60+GJ61</f>
        <v>-153900</v>
      </c>
      <c r="GK62" s="69">
        <f>+GK60+GK61</f>
        <v>52964</v>
      </c>
      <c r="GL62" s="73">
        <f>IF(AND(GJ62&lt;0,GK62&lt;0),((GJ62-GK62)/GK62),((GJ62-GK62)/ABS(GK62)))</f>
        <v>-3.905747300052866</v>
      </c>
      <c r="GM62" s="72">
        <f>+GM60+GM61</f>
        <v>-244195</v>
      </c>
      <c r="GN62" s="69">
        <f>+GN60+GN61</f>
        <v>-279463</v>
      </c>
      <c r="GO62" s="73">
        <f>IF(AND(GM62&lt;0,GN62&lt;0),((GM62-GN62)/GN62),((GM62-GN62)/ABS(GN62)))</f>
        <v>-0.12619917484604401</v>
      </c>
      <c r="GP62" s="72">
        <f>+GP60+GP61</f>
        <v>-371997</v>
      </c>
      <c r="GQ62" s="69">
        <f>+GQ60+GQ61</f>
        <v>-383596</v>
      </c>
      <c r="GR62" s="73">
        <f>IF(AND(GP62&lt;0,GQ62&lt;0),((GP62-GQ62)/GQ62),((GP62-GQ62)/ABS(GQ62)))</f>
        <v>-3.0237541580204173E-2</v>
      </c>
      <c r="GS62" s="72">
        <f>+GS60+GS61</f>
        <v>-525897</v>
      </c>
      <c r="GT62" s="69">
        <f>+GT60+GT61</f>
        <v>-330632</v>
      </c>
      <c r="GU62" s="73">
        <f>IF(AND(GS62&lt;0,GT62&lt;0),((GS62-GT62)/GT62),((GS62-GT62)/ABS(GT62)))</f>
        <v>0.59058106898303853</v>
      </c>
      <c r="GW62" s="72">
        <f>+GW60+GW61</f>
        <v>-119626</v>
      </c>
      <c r="GX62" s="69">
        <f>+GX60+GX61</f>
        <v>-105081</v>
      </c>
      <c r="GY62" s="73">
        <f>IF(AND(GW62&lt;0,GX62&lt;0),((GW62-GX62)/GX62),((GW62-GX62)/ABS(GX62)))</f>
        <v>0.13841703067157715</v>
      </c>
      <c r="GZ62" s="72">
        <f>+GZ60+GZ61</f>
        <v>-99194</v>
      </c>
      <c r="HA62" s="69">
        <f>+HA60+HA61</f>
        <v>-139114</v>
      </c>
      <c r="HB62" s="73">
        <f>IF(AND(GZ62&lt;0,HA62&lt;0),((GZ62-HA62)/HA62),((GZ62-HA62)/ABS(HA62)))</f>
        <v>-0.28695889701971045</v>
      </c>
      <c r="HC62" s="72">
        <f>+HC60+HC61</f>
        <v>-65767</v>
      </c>
      <c r="HD62" s="69">
        <f>+HD60+HD61</f>
        <v>-127802</v>
      </c>
      <c r="HE62" s="73">
        <f>IF(AND(HC62&lt;0,HD62&lt;0),((HC62-HD62)/HD62),((HC62-HD62)/ABS(HD62)))</f>
        <v>-0.48539928952598549</v>
      </c>
      <c r="HF62" s="72">
        <f>+HF60+HF61</f>
        <v>-80173</v>
      </c>
      <c r="HG62" s="69">
        <f>+HG60+HG61</f>
        <v>-153900</v>
      </c>
      <c r="HH62" s="73">
        <f>IF(AND(HF62&lt;0,HG62&lt;0),((HF62-HG62)/HG62),((HF62-HG62)/ABS(HG62)))</f>
        <v>-0.47905782975958416</v>
      </c>
      <c r="HI62" s="72">
        <f>+HI60+HI61</f>
        <v>-218820</v>
      </c>
      <c r="HJ62" s="69">
        <f>+HJ60+HJ61</f>
        <v>-244195</v>
      </c>
      <c r="HK62" s="73">
        <f>IF(AND(HI62&lt;0,HJ62&lt;0),((HI62-HJ62)/HJ62),((HI62-HJ62)/ABS(HJ62)))</f>
        <v>-0.10391285652859396</v>
      </c>
      <c r="HL62" s="72">
        <f>+HL60+HL61</f>
        <v>-284587</v>
      </c>
      <c r="HM62" s="69">
        <f>+HM60+HM61</f>
        <v>-371997</v>
      </c>
      <c r="HN62" s="73">
        <f>IF(AND(HL62&lt;0,HM62&lt;0),((HL62-HM62)/HM62),((HL62-HM62)/ABS(HM62)))</f>
        <v>-0.23497501323935407</v>
      </c>
      <c r="HO62" s="72">
        <f>+HO60+HO61</f>
        <v>-364760</v>
      </c>
      <c r="HP62" s="69">
        <f>+HP60+HP61</f>
        <v>-525897</v>
      </c>
      <c r="HQ62" s="73">
        <f>IF(AND(HO62&lt;0,HP62&lt;0),((HO62-HP62)/HP62),((HO62-HP62)/ABS(HP62)))</f>
        <v>-0.30640410574694282</v>
      </c>
      <c r="HS62" s="72">
        <f>+HS60+HS61</f>
        <v>-83733</v>
      </c>
      <c r="HT62" s="69">
        <f>+HT60+HT61</f>
        <v>-119626</v>
      </c>
      <c r="HU62" s="73">
        <f>IF(AND(HS62&lt;0,HT62&lt;0),((HS62-HT62)/HT62),((HS62-HT62)/ABS(HT62)))</f>
        <v>-0.30004346881112803</v>
      </c>
      <c r="HV62" s="72">
        <f>+HV60+HV61</f>
        <v>-49935</v>
      </c>
      <c r="HW62" s="69">
        <f>+HW60+HW61</f>
        <v>-99194</v>
      </c>
      <c r="HX62" s="73">
        <f>IF(AND(HV62&lt;0,HW62&lt;0),((HV62-HW62)/HW62),((HV62-HW62)/ABS(HW62)))</f>
        <v>-0.4965925358388612</v>
      </c>
      <c r="HY62" s="72">
        <f>+HY60+HY61</f>
        <v>133668</v>
      </c>
      <c r="HZ62" s="69">
        <f>+HZ60+HZ61</f>
        <v>-127802</v>
      </c>
      <c r="IA62" s="73">
        <f>IF(AND(HY62&lt;0,HZ62&lt;0),((HY62-HZ62)/HZ62),((HY62-HZ62)/ABS(HZ62)))</f>
        <v>2.0458991252093082</v>
      </c>
      <c r="IB62" s="72">
        <f>+IB60+IB61</f>
        <v>-80173</v>
      </c>
      <c r="IC62" s="69">
        <f>+IC60+IC61</f>
        <v>-153900</v>
      </c>
      <c r="ID62" s="73">
        <f>IF(AND(IB62&lt;0,IC62&lt;0),((IB62-IC62)/IC62),((IB62-IC62)/ABS(IC62)))</f>
        <v>-0.47905782975958416</v>
      </c>
      <c r="IE62" s="72">
        <f>+IE60+IE61</f>
        <v>-133668</v>
      </c>
      <c r="IF62" s="69">
        <f>+IF60+IF61</f>
        <v>-218820</v>
      </c>
      <c r="IG62" s="73">
        <f>IF(AND(IE62&lt;0,IF62&lt;0),((IE62-IF62)/IF62),((IE62-IF62)/ABS(IF62)))</f>
        <v>-0.38914176035097342</v>
      </c>
      <c r="IH62" s="72">
        <f>+IH60+IH61</f>
        <v>-284587</v>
      </c>
      <c r="II62" s="69">
        <f>+II60+II61</f>
        <v>-371997</v>
      </c>
      <c r="IJ62" s="73">
        <f>IF(AND(IH62&lt;0,II62&lt;0),((IH62-II62)/II62),((IH62-II62)/ABS(II62)))</f>
        <v>-0.23497501323935407</v>
      </c>
      <c r="IK62" s="72">
        <f>+IK60+IK61</f>
        <v>-364760</v>
      </c>
      <c r="IL62" s="69">
        <f>+IL60+IL61</f>
        <v>-525897</v>
      </c>
      <c r="IM62" s="73">
        <f>IF(AND(IK62&lt;0,IL62&lt;0),((IK62-IL62)/IL62),((IK62-IL62)/ABS(IL62)))</f>
        <v>-0.30640410574694282</v>
      </c>
    </row>
    <row r="63" spans="1:247" s="64" customFormat="1" ht="11.25">
      <c r="A63" s="57" t="s">
        <v>9</v>
      </c>
      <c r="B63" s="57"/>
      <c r="C63" s="58" t="s">
        <v>600</v>
      </c>
      <c r="D63" s="59" t="s">
        <v>599</v>
      </c>
      <c r="E63" s="59" t="s">
        <v>686</v>
      </c>
      <c r="F63" s="62"/>
      <c r="G63" s="213">
        <f>IFERROR(-G62/G$55,"")</f>
        <v>0.32616907423404007</v>
      </c>
      <c r="H63" s="213"/>
      <c r="I63" s="61" t="str">
        <f>IF((ABS((G63-H63)*10000))&lt;100,(G63-H63)*10000,"N/A")</f>
        <v>N/A</v>
      </c>
      <c r="J63" s="213">
        <f>IFERROR(-J62/J$55,"")</f>
        <v>0.30930876902594368</v>
      </c>
      <c r="K63" s="213"/>
      <c r="L63" s="61" t="str">
        <f>IF((ABS((J63-K63)*10000))&lt;100,(J63-K63)*10000,"N/A")</f>
        <v>N/A</v>
      </c>
      <c r="M63" s="213">
        <f>IFERROR(-M62/M$55,"")</f>
        <v>0.31544402019195888</v>
      </c>
      <c r="N63" s="213">
        <f>IFERROR(-N62/N$55,"")</f>
        <v>0.32877340967199142</v>
      </c>
      <c r="O63" s="61">
        <f>(M63-N63)*10000</f>
        <v>-133.29389480032538</v>
      </c>
      <c r="P63" s="213">
        <f>IFERROR(-P62/P$55,"")</f>
        <v>0.28233020041789597</v>
      </c>
      <c r="Q63" s="213">
        <f>IFERROR(-Q62/Q$55,"")</f>
        <v>0.29439506330732829</v>
      </c>
      <c r="R63" s="61">
        <f>(P63-Q63)*10000</f>
        <v>-120.64862889432315</v>
      </c>
      <c r="S63" s="213">
        <f>IFERROR(-S62/S$55,"")</f>
        <v>0.31795177571131483</v>
      </c>
      <c r="T63" s="213"/>
      <c r="U63" s="61" t="str">
        <f>IF((ABS((S63-T63)*10000))&lt;100,(S63-T63)*10000,"N/A")</f>
        <v>N/A</v>
      </c>
      <c r="V63" s="213">
        <f>IFERROR(-V62/V$55,"")</f>
        <v>0.31714376561975316</v>
      </c>
      <c r="W63" s="213">
        <f>IFERROR(-W62/W$55,"")</f>
        <v>0.32877340967199142</v>
      </c>
      <c r="X63" s="61">
        <f>(V63-W63)*10000</f>
        <v>-116.29644052238264</v>
      </c>
      <c r="Y63" s="213">
        <f>IFERROR(-Y62/Y$55,"")</f>
        <v>0.30756241707876009</v>
      </c>
      <c r="Z63" s="213">
        <f>IFERROR(-Z62/Z$55,"")</f>
        <v>0.30179442025156067</v>
      </c>
      <c r="AA63" s="61">
        <f>(Y63-Z63)*10000</f>
        <v>57.679968271994177</v>
      </c>
      <c r="AB63" s="62"/>
      <c r="AC63" s="213">
        <f>IFERROR(-AC62/AC$55,"")</f>
        <v>0.32429383869462769</v>
      </c>
      <c r="AD63" s="213">
        <f t="shared" si="842"/>
        <v>0.32616907423404007</v>
      </c>
      <c r="AE63" s="214">
        <f>(AC63-AD63)*10000</f>
        <v>-18.752355394123789</v>
      </c>
      <c r="AF63" s="213">
        <f>IFERROR(-AF62/AF$55,"")</f>
        <v>0.32678233141539292</v>
      </c>
      <c r="AG63" s="213">
        <f t="shared" si="1222"/>
        <v>0.30930876902594368</v>
      </c>
      <c r="AH63" s="214">
        <f>(AF63-AG63)*10000</f>
        <v>174.73562389449248</v>
      </c>
      <c r="AI63" s="213">
        <f>IFERROR(-AI62/AI$55,"")</f>
        <v>0.33500097799645717</v>
      </c>
      <c r="AJ63" s="213">
        <f t="shared" si="1223"/>
        <v>0.31544402019195888</v>
      </c>
      <c r="AK63" s="214">
        <f>(AI63-AJ63)*10000</f>
        <v>195.56957804498288</v>
      </c>
      <c r="AL63" s="213">
        <f>IFERROR(-AL62/AL$55,"")</f>
        <v>0.28602336650800519</v>
      </c>
      <c r="AM63" s="213">
        <f t="shared" si="1224"/>
        <v>0.28233020041789597</v>
      </c>
      <c r="AN63" s="214">
        <f>(AL63-AM63)*10000</f>
        <v>36.931660901092236</v>
      </c>
      <c r="AO63" s="213">
        <f>IFERROR(-AO62/AO$55,"")</f>
        <v>0.32554044296429469</v>
      </c>
      <c r="AP63" s="213">
        <f t="shared" si="1225"/>
        <v>0.31795177571131483</v>
      </c>
      <c r="AQ63" s="214">
        <f>(AO63-AP63)*10000</f>
        <v>75.886672529798531</v>
      </c>
      <c r="AR63" s="213">
        <f>IFERROR(-AR62/AR$55,"")</f>
        <v>0.3288373526421447</v>
      </c>
      <c r="AS63" s="213">
        <f t="shared" si="1226"/>
        <v>0.31714376561975316</v>
      </c>
      <c r="AT63" s="214">
        <f>(AR63-AS63)*10000</f>
        <v>116.93587022391539</v>
      </c>
      <c r="AU63" s="213">
        <f>IFERROR(-AU62/AU$55,"")</f>
        <v>0.31642579428573764</v>
      </c>
      <c r="AV63" s="213">
        <f t="shared" si="1227"/>
        <v>0.30756241707876009</v>
      </c>
      <c r="AW63" s="214">
        <f>(AU63-AV63)*10000</f>
        <v>88.633772069775517</v>
      </c>
      <c r="AX63" s="62"/>
      <c r="AY63" s="60">
        <f t="shared" si="1235"/>
        <v>0.32430246421702846</v>
      </c>
      <c r="AZ63" s="213">
        <f t="shared" si="1228"/>
        <v>0.32429383869462769</v>
      </c>
      <c r="BA63" s="214">
        <f>(AY63-AZ63)*10000</f>
        <v>8.6255224007736331E-2</v>
      </c>
      <c r="BB63" s="60">
        <f t="shared" si="1236"/>
        <v>0.32940120699375819</v>
      </c>
      <c r="BC63" s="213">
        <f t="shared" si="1229"/>
        <v>0.32678233141539292</v>
      </c>
      <c r="BD63" s="214">
        <f>(BB63-BC63)*10000</f>
        <v>26.188755783652653</v>
      </c>
      <c r="BE63" s="63">
        <f t="shared" si="1237"/>
        <v>0.31089238634171434</v>
      </c>
      <c r="BF63" s="213">
        <f t="shared" si="1230"/>
        <v>0.33500097799645717</v>
      </c>
      <c r="BG63" s="214">
        <f>(BE63-BF63)*10000</f>
        <v>-241.08591654742827</v>
      </c>
      <c r="BH63" s="63">
        <f t="shared" si="1238"/>
        <v>0.3084929798336436</v>
      </c>
      <c r="BI63" s="213">
        <f t="shared" si="1231"/>
        <v>0.28602336650800519</v>
      </c>
      <c r="BJ63" s="214">
        <f>(BH63-BI63)*10000</f>
        <v>224.69613325638406</v>
      </c>
      <c r="BK63" s="60">
        <f t="shared" si="1239"/>
        <v>0.3267147644068305</v>
      </c>
      <c r="BL63" s="213">
        <f t="shared" si="1232"/>
        <v>0.32554044296429469</v>
      </c>
      <c r="BM63" s="214">
        <f>(BK63-BL63)*10000</f>
        <v>11.743214425358195</v>
      </c>
      <c r="BN63" s="63">
        <f t="shared" si="1240"/>
        <v>0.32225316102798435</v>
      </c>
      <c r="BO63" s="213">
        <f t="shared" si="1233"/>
        <v>0.3288373526421447</v>
      </c>
      <c r="BP63" s="214">
        <f>(BN63-BO63)*10000</f>
        <v>-65.841916141603505</v>
      </c>
      <c r="BQ63" s="63">
        <f t="shared" si="1241"/>
        <v>0.31952624008040181</v>
      </c>
      <c r="BR63" s="213">
        <f t="shared" si="1234"/>
        <v>0.31642579428573764</v>
      </c>
      <c r="BS63" s="214">
        <f>(BQ63-BR63)*10000</f>
        <v>31.00445794664175</v>
      </c>
      <c r="BT63" s="62"/>
      <c r="BU63" s="63">
        <f t="shared" si="1242"/>
        <v>0.36031721173840037</v>
      </c>
      <c r="BV63" s="60">
        <f>IFERROR(-BV62/BV$55,"")</f>
        <v>0.32430246421702846</v>
      </c>
      <c r="BW63" s="214">
        <f>(BU63-BV63)*10000</f>
        <v>360.14747521371902</v>
      </c>
      <c r="BX63" s="63">
        <f t="shared" si="1243"/>
        <v>0.31430124877227444</v>
      </c>
      <c r="BY63" s="60">
        <f>IFERROR(-BY62/BY$55,"")</f>
        <v>0.32940120699375819</v>
      </c>
      <c r="BZ63" s="214">
        <f>(BX63-BY63)*10000</f>
        <v>-150.99958221483746</v>
      </c>
      <c r="CA63" s="63">
        <f t="shared" si="1244"/>
        <v>0.30907872332717456</v>
      </c>
      <c r="CB63" s="60">
        <f>IFERROR(-CB62/CB$55,"")</f>
        <v>0.31089238634171434</v>
      </c>
      <c r="CC63" s="214">
        <f>(CA63-CB63)*10000</f>
        <v>-18.136630145397792</v>
      </c>
      <c r="CD63" s="63">
        <f t="shared" si="1245"/>
        <v>0.29972643141146232</v>
      </c>
      <c r="CE63" s="60">
        <f>IFERROR(-CE62/CE$55,"")</f>
        <v>0.3084929798336436</v>
      </c>
      <c r="CF63" s="214">
        <f>(CD63-CE63)*10000</f>
        <v>-87.665484221812747</v>
      </c>
      <c r="CG63" s="63">
        <f t="shared" si="1246"/>
        <v>0.33484284155212657</v>
      </c>
      <c r="CH63" s="60">
        <f>IFERROR(-CH62/CH$55,"")</f>
        <v>0.3267147644068305</v>
      </c>
      <c r="CI63" s="214">
        <f>(CG63-CH63)*10000</f>
        <v>81.280771452960636</v>
      </c>
      <c r="CJ63" s="63">
        <f t="shared" si="1247"/>
        <v>0.32857314980252023</v>
      </c>
      <c r="CK63" s="60">
        <f>IFERROR(-CK62/CK$55,"")</f>
        <v>0.32225316102798435</v>
      </c>
      <c r="CL63" s="214">
        <f>(CJ63-CK63)*10000</f>
        <v>63.199887745358787</v>
      </c>
      <c r="CM63" s="63">
        <f t="shared" si="1248"/>
        <v>0.31994903246141898</v>
      </c>
      <c r="CN63" s="60">
        <f>IFERROR(-CN62/CN$55,"")</f>
        <v>0.31952624008040181</v>
      </c>
      <c r="CO63" s="214">
        <f>(CM63-CN63)*10000</f>
        <v>4.2279238101716743</v>
      </c>
      <c r="CP63" s="62"/>
      <c r="CQ63" s="63">
        <f>IFERROR(-CQ62/CQ$55,"")</f>
        <v>0.31436215826844577</v>
      </c>
      <c r="CR63" s="60">
        <f>IFERROR(-CR62/CR$55,"")</f>
        <v>0.36031721173840037</v>
      </c>
      <c r="CS63" s="214">
        <f>(CQ63-CR63)*10000</f>
        <v>-459.55053469954601</v>
      </c>
      <c r="CT63" s="63">
        <f>IFERROR(-CT62/CT$55,"")</f>
        <v>0.36936458936265998</v>
      </c>
      <c r="CU63" s="60">
        <f>IFERROR(-CU62/CU$55,"")</f>
        <v>0.31430124877227444</v>
      </c>
      <c r="CV63" s="214">
        <f>(CT63-CU63)*10000</f>
        <v>550.63340590385531</v>
      </c>
      <c r="CW63" s="63">
        <f>IFERROR(-CW62/CW$55,"")</f>
        <v>0.33938247037308905</v>
      </c>
      <c r="CX63" s="60">
        <f>IFERROR(-CX62/CX$55,"")</f>
        <v>0.30907872332717456</v>
      </c>
      <c r="CY63" s="214">
        <f>(CW63-CX63)*10000</f>
        <v>303.03747045914486</v>
      </c>
      <c r="CZ63" s="63">
        <f>IFERROR(-CZ62/CZ$55,"")</f>
        <v>0.27713291857319189</v>
      </c>
      <c r="DA63" s="60">
        <f>IFERROR(-DA62/DA$55,"")</f>
        <v>0.29972643141146232</v>
      </c>
      <c r="DB63" s="214">
        <f>(CZ63-DA63)*10000</f>
        <v>-225.93512838270436</v>
      </c>
      <c r="DC63" s="63">
        <f>IFERROR(-DC62/DC$55,"")</f>
        <v>0.33582713890713173</v>
      </c>
      <c r="DD63" s="60">
        <f>IFERROR(-DD62/DD$55,"")</f>
        <v>0.33484284155212657</v>
      </c>
      <c r="DE63" s="214">
        <f>(DC63-DD63)*10000</f>
        <v>9.8429735500515925</v>
      </c>
      <c r="DF63" s="63">
        <f>IFERROR(-DF62/DF$55,"")</f>
        <v>0.3370010325035479</v>
      </c>
      <c r="DG63" s="60">
        <f>IFERROR(-DG62/DG$55,"")</f>
        <v>0.32857314980252023</v>
      </c>
      <c r="DH63" s="214">
        <f>(DF63-DG63)*10000</f>
        <v>84.278827010276785</v>
      </c>
      <c r="DI63" s="63">
        <f>IFERROR(-DI62/DI$55,"")</f>
        <v>0.32601551338175022</v>
      </c>
      <c r="DJ63" s="60">
        <f>IFERROR(-DJ62/DJ$55,"")</f>
        <v>0.31994903246141898</v>
      </c>
      <c r="DK63" s="214">
        <f>(DI63-DJ63)*10000</f>
        <v>60.664809203312409</v>
      </c>
      <c r="DL63" s="62"/>
      <c r="DM63" s="63">
        <f>IFERROR(-DM62/DM$55,"")</f>
        <v>0.35142241979925654</v>
      </c>
      <c r="DN63" s="60">
        <f>IFERROR(-DN62/DN$55,"")</f>
        <v>0.31436215826844577</v>
      </c>
      <c r="DO63" s="214">
        <f>(DM63-DN63)*10000</f>
        <v>370.60261530810766</v>
      </c>
      <c r="DP63" s="63">
        <f>IFERROR(-DP62/DP$55,"")</f>
        <v>0.35551139656742725</v>
      </c>
      <c r="DQ63" s="60">
        <f>IFERROR(-DQ62/DQ$55,"")</f>
        <v>0.36936458936265998</v>
      </c>
      <c r="DR63" s="214">
        <f>(DP63-DQ63)*10000</f>
        <v>-138.53192795232727</v>
      </c>
      <c r="DS63" s="63">
        <f>IFERROR(-DS62/DS$55,"")</f>
        <v>0.33296843641671225</v>
      </c>
      <c r="DT63" s="60">
        <f>IFERROR(-DT62/DT$55,"")</f>
        <v>0.33938247037308905</v>
      </c>
      <c r="DU63" s="214">
        <f>(DS63-DT63)*10000</f>
        <v>-64.140339563767967</v>
      </c>
      <c r="DV63" s="63">
        <f>IFERROR(-DV62/DV$55,"")</f>
        <v>0.28871294045070217</v>
      </c>
      <c r="DW63" s="60">
        <f>IFERROR(-DW62/DW$55,"")</f>
        <v>0.27713291857319189</v>
      </c>
      <c r="DX63" s="214">
        <f>(DV63-DW63)*10000</f>
        <v>115.80021877510282</v>
      </c>
      <c r="DY63" s="63">
        <f>IFERROR(-DY62/DY$55,"")</f>
        <v>0.35360069900987601</v>
      </c>
      <c r="DZ63" s="60">
        <f>IFERROR(-DZ62/DZ$55,"")</f>
        <v>0.33582713890713173</v>
      </c>
      <c r="EA63" s="214">
        <f>(DY63-DZ63)*10000</f>
        <v>177.73560102744278</v>
      </c>
      <c r="EB63" s="63">
        <f>IFERROR(-EB62/EB$55,"")</f>
        <v>0.34560167293201655</v>
      </c>
      <c r="EC63" s="60">
        <f>IFERROR(-EC62/EC$55,"")</f>
        <v>0.3370010325035479</v>
      </c>
      <c r="ED63" s="214">
        <f>(EB63-EC63)*10000</f>
        <v>86.006404284686425</v>
      </c>
      <c r="EE63" s="63">
        <f>IFERROR(-EE62/EE$55,"")</f>
        <v>0.32501606524252974</v>
      </c>
      <c r="EF63" s="60">
        <f>IFERROR(-EF62/EF$55,"")</f>
        <v>0.32601551338175022</v>
      </c>
      <c r="EG63" s="214">
        <f>(EE63-EF63)*10000</f>
        <v>-9.9944813922048237</v>
      </c>
      <c r="EH63" s="62"/>
      <c r="EI63" s="63">
        <f>IFERROR(-EI62/EI$55,"")</f>
        <v>0.33650156674462389</v>
      </c>
      <c r="EJ63" s="60">
        <f>IFERROR(-EJ62/EJ$55,"")</f>
        <v>0.35142241979925654</v>
      </c>
      <c r="EK63" s="214">
        <f>(EI63-EJ63)*10000</f>
        <v>-149.20853054632644</v>
      </c>
      <c r="EL63" s="63">
        <f>IFERROR(-EL62/EL$55,"")</f>
        <v>0.32534822672928349</v>
      </c>
      <c r="EM63" s="60">
        <f>IFERROR(-EM62/EM$55,"")</f>
        <v>0.35551139656742725</v>
      </c>
      <c r="EN63" s="214">
        <f>(EL63-EM63)*10000</f>
        <v>-301.63169838143767</v>
      </c>
      <c r="EO63" s="63">
        <f>IFERROR(-EO62/EO$55,"")</f>
        <v>0.31241793357218939</v>
      </c>
      <c r="EP63" s="60">
        <f>IFERROR(-EP62/EP$55,"")</f>
        <v>0.33296843641671225</v>
      </c>
      <c r="EQ63" s="214">
        <f>(EO63-EP63)*10000</f>
        <v>-205.50502844522867</v>
      </c>
      <c r="ER63" s="63">
        <f>IFERROR(-ER62/ER$55,"")</f>
        <v>0.30084313529112833</v>
      </c>
      <c r="ES63" s="60">
        <f>IFERROR(-ES62/ES$55,"")</f>
        <v>0.28871294045070217</v>
      </c>
      <c r="ET63" s="214">
        <f>(ER63-ES63)*10000</f>
        <v>121.30194840426157</v>
      </c>
      <c r="EU63" s="63">
        <f>IFERROR(-EU62/EU$55,"")</f>
        <v>0.3302737249114267</v>
      </c>
      <c r="EV63" s="60">
        <f>IFERROR(-EV62/EV$55,"")</f>
        <v>0.35360069900987601</v>
      </c>
      <c r="EW63" s="214">
        <f>(EU63-EV63)*10000</f>
        <v>-233.26974098449304</v>
      </c>
      <c r="EX63" s="63">
        <f>IFERROR(-EX62/EX$55,"")</f>
        <v>0.32266369083238894</v>
      </c>
      <c r="EY63" s="60">
        <f>IFERROR(-EY62/EY$55,"")</f>
        <v>0.34560167293201655</v>
      </c>
      <c r="EZ63" s="214">
        <f>(EX63-EY63)*10000</f>
        <v>-229.37982099627607</v>
      </c>
      <c r="FA63" s="63">
        <f>IFERROR(-FA62/FA$55,"")</f>
        <v>0.31594348594717014</v>
      </c>
      <c r="FB63" s="60">
        <f>IFERROR(-FB62/FB$55,"")</f>
        <v>0.32501606524252974</v>
      </c>
      <c r="FC63" s="214">
        <f>(FA63-FB63)*10000</f>
        <v>-90.725792953595956</v>
      </c>
      <c r="FD63" s="62"/>
      <c r="FE63" s="63">
        <f>IFERROR(-FE62/FE$55,"")</f>
        <v>0.32759912027777055</v>
      </c>
      <c r="FF63" s="60">
        <f>IFERROR(-FF62/FF$55,"")</f>
        <v>0.33650156674462389</v>
      </c>
      <c r="FG63" s="214">
        <f>(FE63-FF63)*10000</f>
        <v>-89.024464668533426</v>
      </c>
      <c r="FH63" s="63">
        <f>IFERROR(-FH62/FH$55,"")</f>
        <v>0.34249878370214337</v>
      </c>
      <c r="FI63" s="60">
        <f>IFERROR(-FI62/FI$55,"")</f>
        <v>0.32534822672928349</v>
      </c>
      <c r="FJ63" s="214">
        <f>(FH63-FI63)*10000</f>
        <v>171.50556972859889</v>
      </c>
      <c r="FK63" s="63">
        <f>IFERROR(-FK62/FK$55,"")</f>
        <v>0.28040380431270329</v>
      </c>
      <c r="FL63" s="60">
        <f>IFERROR(-FL62/FL$55,"")</f>
        <v>0.31241793357218939</v>
      </c>
      <c r="FM63" s="214">
        <f>(FK63-FL63)*10000</f>
        <v>-320.141292594861</v>
      </c>
      <c r="FN63" s="63">
        <f>IFERROR(-FN62/FN$55,"")</f>
        <v>0.34256073267275505</v>
      </c>
      <c r="FO63" s="60">
        <f>IFERROR(-FO62/FO$55,"")</f>
        <v>0.30084313529112833</v>
      </c>
      <c r="FP63" s="214">
        <f>(FN63-FO63)*10000</f>
        <v>417.17597381626723</v>
      </c>
      <c r="FQ63" s="63">
        <f>IFERROR(-FQ62/FQ$55,"")</f>
        <v>0.33426589318820643</v>
      </c>
      <c r="FR63" s="60">
        <f>IFERROR(-FR62/FR$55,"")</f>
        <v>0.3302737249114267</v>
      </c>
      <c r="FS63" s="214">
        <f>(FQ63-FR63)*10000</f>
        <v>39.921682767797286</v>
      </c>
      <c r="FT63" s="63">
        <f>IFERROR(-FT62/FT$55,"")</f>
        <v>0.31769942140998397</v>
      </c>
      <c r="FU63" s="60">
        <f>IFERROR(-FU62/FU$55,"")</f>
        <v>0.32266369083238894</v>
      </c>
      <c r="FV63" s="214">
        <f>(FT63-FU63)*10000</f>
        <v>-49.642694224049656</v>
      </c>
      <c r="FW63" s="63">
        <f>IFERROR(-FW62/FW$55,"")</f>
        <v>0.31404836218638571</v>
      </c>
      <c r="FX63" s="60">
        <f>IFERROR(-FX62/FX$55,"")</f>
        <v>0.31594348594717014</v>
      </c>
      <c r="FY63" s="214">
        <f>(FW63-FX63)*10000</f>
        <v>-18.951237607844341</v>
      </c>
      <c r="GA63" s="63">
        <f>IFERROR(-GA62/GA$55,"")</f>
        <v>0.34393472241314976</v>
      </c>
      <c r="GB63" s="60">
        <f>IFERROR(-GB62/GB$55,"")</f>
        <v>0.32759912027777055</v>
      </c>
      <c r="GC63" s="214">
        <f>(GA63-GB63)*10000</f>
        <v>163.35602135379213</v>
      </c>
      <c r="GD63" s="63">
        <f>IFERROR(-GD62/GD$55,"")</f>
        <v>0.34146868303554989</v>
      </c>
      <c r="GE63" s="60">
        <f>IFERROR(-GE62/GE$55,"")</f>
        <v>0.34249878370214337</v>
      </c>
      <c r="GF63" s="214">
        <f>(GD63-GE63)*10000</f>
        <v>-10.301006665934809</v>
      </c>
      <c r="GG63" s="63">
        <f>IFERROR(-GG62/GG$55,"")</f>
        <v>0.34118837414804354</v>
      </c>
      <c r="GH63" s="60">
        <f>IFERROR(-GH62/GH$55,"")</f>
        <v>0.28040380431270329</v>
      </c>
      <c r="GI63" s="214">
        <f>(GG63-GH63)*10000</f>
        <v>607.84569835340255</v>
      </c>
      <c r="GJ63" s="63">
        <f>IFERROR(-GJ62/GJ$55,"")</f>
        <v>0.33628539026804505</v>
      </c>
      <c r="GK63" s="60">
        <f>IFERROR(-GK62/GK$55,"")</f>
        <v>0.34256073267275505</v>
      </c>
      <c r="GL63" s="214">
        <f>(GJ63-GK63)*10000</f>
        <v>-62.753424047100047</v>
      </c>
      <c r="GM63" s="63">
        <f>IFERROR(-GM62/GM$55,"")</f>
        <v>0.34252551109864293</v>
      </c>
      <c r="GN63" s="60">
        <f>IFERROR(-GN62/GN$55,"")</f>
        <v>0.33426589318820643</v>
      </c>
      <c r="GO63" s="214">
        <f>(GM63-GN63)*10000</f>
        <v>82.596179104365007</v>
      </c>
      <c r="GP63" s="63">
        <f>IFERROR(-GP62/GP$55,"")</f>
        <v>0.34206494872662535</v>
      </c>
      <c r="GQ63" s="60">
        <f>IFERROR(-GQ62/GQ$55,"")</f>
        <v>0.31769942140998397</v>
      </c>
      <c r="GR63" s="214">
        <f>(GP63-GQ63)*10000</f>
        <v>243.65527316641376</v>
      </c>
      <c r="GS63" s="63">
        <f>IFERROR(-GS62/GS$55,"")</f>
        <v>0.340353143479181</v>
      </c>
      <c r="GT63" s="60">
        <f>IFERROR(-GT62/GT$55,"")</f>
        <v>0.31404836218638571</v>
      </c>
      <c r="GU63" s="214">
        <f>(GS63-GT63)*10000</f>
        <v>263.04781292795286</v>
      </c>
      <c r="GW63" s="63">
        <f>IFERROR(-GW62/GW$55,"")</f>
        <v>0.37758110232243974</v>
      </c>
      <c r="GX63" s="60">
        <f>IFERROR(-GX62/GX$55,"")</f>
        <v>0.34393472241314976</v>
      </c>
      <c r="GY63" s="214">
        <f>(GW63-GX63)*10000</f>
        <v>336.46379909289982</v>
      </c>
      <c r="GZ63" s="63">
        <f>IFERROR(-GZ62/GZ$55,"")</f>
        <v>0.3965491738725449</v>
      </c>
      <c r="HA63" s="60">
        <f>IFERROR(-HA62/HA$55,"")</f>
        <v>0.34146868303554989</v>
      </c>
      <c r="HB63" s="214">
        <f>(GZ63-HA63)*10000</f>
        <v>550.80490836995011</v>
      </c>
      <c r="HC63" s="63">
        <f>IFERROR(-HC62/HC$55,"")</f>
        <v>0.40281129417529243</v>
      </c>
      <c r="HD63" s="60">
        <f>IFERROR(-HD62/HD$55,"")</f>
        <v>0.34118837414804354</v>
      </c>
      <c r="HE63" s="214">
        <f>(HC63-HD63)*10000</f>
        <v>616.22920027248892</v>
      </c>
      <c r="HF63" s="63">
        <f>IFERROR(-HF62/HF$55,"")</f>
        <v>0.37520123549232498</v>
      </c>
      <c r="HG63" s="60">
        <f>IFERROR(-HG62/HG$55,"")</f>
        <v>0.33628539026804505</v>
      </c>
      <c r="HH63" s="214">
        <f>(HF63-HG63)*10000</f>
        <v>389.15845224279934</v>
      </c>
      <c r="HI63" s="63">
        <f>IFERROR(-HI62/HI$55,"")</f>
        <v>0.38594974998456694</v>
      </c>
      <c r="HJ63" s="60">
        <f>IFERROR(-HJ62/HJ$55,"")</f>
        <v>0.34252551109864293</v>
      </c>
      <c r="HK63" s="214">
        <f>(HI63-HJ63)*10000</f>
        <v>434.24238885924007</v>
      </c>
      <c r="HL63" s="63">
        <f>IFERROR(-HL62/HL$55,"")</f>
        <v>0.38971974775243584</v>
      </c>
      <c r="HM63" s="60">
        <f>IFERROR(-HM62/HM$55,"")</f>
        <v>0.34206494872662535</v>
      </c>
      <c r="HN63" s="214">
        <f>(HL63-HM63)*10000</f>
        <v>476.5479902581049</v>
      </c>
      <c r="HO63" s="63">
        <f>IFERROR(-HO62/HO$55,"")</f>
        <v>0.38643310043806911</v>
      </c>
      <c r="HP63" s="60">
        <f>IFERROR(-HP62/HP$55,"")</f>
        <v>0.340353143479181</v>
      </c>
      <c r="HQ63" s="214">
        <f>(HO63-HP63)*10000</f>
        <v>460.79956958888113</v>
      </c>
      <c r="HS63" s="63">
        <f>IFERROR(-HS62/HS$55,"")</f>
        <v>0.38520423419651934</v>
      </c>
      <c r="HT63" s="60">
        <f>IFERROR(-HT62/HT$55,"")</f>
        <v>0.37758110232243974</v>
      </c>
      <c r="HU63" s="214">
        <f>(HS63-HT63)*10000</f>
        <v>76.231318740795913</v>
      </c>
      <c r="HV63" s="63">
        <f>IFERROR(-HV62/HV$55,"")</f>
        <v>0.35117021575853047</v>
      </c>
      <c r="HW63" s="60">
        <f>IFERROR(-HW62/HW$55,"")</f>
        <v>0.3965491738725449</v>
      </c>
      <c r="HX63" s="214">
        <f>(HV63-HW63)*10000</f>
        <v>-453.78958114014432</v>
      </c>
      <c r="HY63" s="63">
        <f>IFERROR(-HY62/HY$55,"")</f>
        <v>0.37174506144856762</v>
      </c>
      <c r="HZ63" s="60">
        <f>IFERROR(-HZ62/HZ$55,"")</f>
        <v>0.34118837414804354</v>
      </c>
      <c r="IA63" s="214">
        <f>(HY63-HZ63)*10000</f>
        <v>305.56687300524078</v>
      </c>
      <c r="IB63" s="63">
        <f>IFERROR(-IB62/IB$55,"")</f>
        <v>0.37520123549232498</v>
      </c>
      <c r="IC63" s="60">
        <f>IFERROR(-IC62/IC$55,"")</f>
        <v>0.33628539026804505</v>
      </c>
      <c r="ID63" s="214">
        <f>(IB63-IC63)*10000</f>
        <v>389.15845224279934</v>
      </c>
      <c r="IE63" s="63">
        <f>IFERROR(-IE62/IE$55,"")</f>
        <v>0.37174506144856762</v>
      </c>
      <c r="IF63" s="60">
        <f>IFERROR(-IF62/IF$55,"")</f>
        <v>0.38594974998456694</v>
      </c>
      <c r="IG63" s="214">
        <f>(IE63-IF63)*10000</f>
        <v>-142.04688535999321</v>
      </c>
      <c r="IH63" s="63">
        <f>IFERROR(-IH62/IH$55,"")</f>
        <v>0.38971974775243584</v>
      </c>
      <c r="II63" s="60">
        <f>IFERROR(-II62/II$55,"")</f>
        <v>0.34206494872662535</v>
      </c>
      <c r="IJ63" s="214">
        <f>(IH63-II63)*10000</f>
        <v>476.5479902581049</v>
      </c>
      <c r="IK63" s="63">
        <f>IFERROR(-IK62/IK$55,"")</f>
        <v>0.38643310043806911</v>
      </c>
      <c r="IL63" s="60">
        <f>IFERROR(-IL62/IL$55,"")</f>
        <v>0.340353143479181</v>
      </c>
      <c r="IM63" s="214">
        <f>(IK63-IL63)*10000</f>
        <v>460.79956958888113</v>
      </c>
    </row>
    <row r="64" spans="1:247">
      <c r="A64" s="49" t="s">
        <v>12</v>
      </c>
      <c r="B64" s="49"/>
      <c r="C64" s="339" t="s">
        <v>12</v>
      </c>
      <c r="D64" s="330" t="s">
        <v>13</v>
      </c>
      <c r="E64" s="330" t="s">
        <v>687</v>
      </c>
      <c r="F64" s="333"/>
      <c r="G64" s="337">
        <v>10948</v>
      </c>
      <c r="H64" s="331"/>
      <c r="I64" s="332" t="str">
        <f>IFERROR(IF((ABS((G64/H64)-1))&lt;100%,(G64/H64)-1,"N/A"),"N/A")</f>
        <v>N/A</v>
      </c>
      <c r="J64" s="337">
        <v>4440</v>
      </c>
      <c r="K64" s="331"/>
      <c r="L64" s="332" t="str">
        <f>IFERROR(IF((ABS((J64/K64)-1))&lt;100%,(J64/K64)-1,"N/A"),"N/A")</f>
        <v>N/A</v>
      </c>
      <c r="M64" s="337">
        <v>8875</v>
      </c>
      <c r="N64" s="337">
        <f>+N58+N62</f>
        <v>7048</v>
      </c>
      <c r="O64" s="332">
        <f t="shared" ref="O64" si="1471">(M64-N64)/ABS(N64)</f>
        <v>0.25922247446083996</v>
      </c>
      <c r="P64" s="337">
        <v>30494</v>
      </c>
      <c r="Q64" s="337">
        <v>36955</v>
      </c>
      <c r="R64" s="332">
        <f t="shared" ref="R64" si="1472">(P64-Q64)/ABS(Q64)</f>
        <v>-0.17483425788120688</v>
      </c>
      <c r="S64" s="337">
        <v>15388</v>
      </c>
      <c r="T64" s="331"/>
      <c r="U64" s="332" t="str">
        <f>IFERROR(IF((ABS((S64/T64)-1))&lt;100%,(S64/T64)-1,"N/A"),"N/A")</f>
        <v>N/A</v>
      </c>
      <c r="V64" s="337">
        <v>24263</v>
      </c>
      <c r="W64" s="337">
        <v>7048</v>
      </c>
      <c r="X64" s="332">
        <f t="shared" ref="X64" si="1473">(V64-W64)/ABS(W64)</f>
        <v>2.4425368898978435</v>
      </c>
      <c r="Y64" s="337">
        <v>54757</v>
      </c>
      <c r="Z64" s="337">
        <v>44004</v>
      </c>
      <c r="AA64" s="332">
        <f t="shared" ref="AA64" si="1474">(Y64-Z64)/ABS(Z64)</f>
        <v>0.24436414871375328</v>
      </c>
      <c r="AB64" s="333"/>
      <c r="AC64" s="337">
        <f>+AC58+AC62</f>
        <v>7253</v>
      </c>
      <c r="AD64" s="337">
        <f t="shared" si="842"/>
        <v>10948</v>
      </c>
      <c r="AE64" s="338">
        <f t="shared" ref="AE64" si="1475">(AC64-AD64)/ABS(AD64)</f>
        <v>-0.337504567044209</v>
      </c>
      <c r="AF64" s="337">
        <f>+AF58+AF62</f>
        <v>4765</v>
      </c>
      <c r="AG64" s="337">
        <f t="shared" si="1222"/>
        <v>4440</v>
      </c>
      <c r="AH64" s="338">
        <f t="shared" ref="AH64" si="1476">(AF64-AG64)/ABS(AG64)</f>
        <v>7.31981981981982E-2</v>
      </c>
      <c r="AI64" s="337">
        <v>457</v>
      </c>
      <c r="AJ64" s="337">
        <f t="shared" si="1223"/>
        <v>8875</v>
      </c>
      <c r="AK64" s="338">
        <f t="shared" ref="AK64" si="1477">(AI64-AJ64)/ABS(AJ64)</f>
        <v>-0.94850704225352112</v>
      </c>
      <c r="AL64" s="337">
        <v>35144</v>
      </c>
      <c r="AM64" s="337">
        <f t="shared" si="1224"/>
        <v>30494</v>
      </c>
      <c r="AN64" s="338">
        <f t="shared" ref="AN64" si="1478">(AL64-AM64)/ABS(AM64)</f>
        <v>0.15248901423230798</v>
      </c>
      <c r="AO64" s="337">
        <v>12018</v>
      </c>
      <c r="AP64" s="337">
        <f t="shared" si="1225"/>
        <v>15388</v>
      </c>
      <c r="AQ64" s="338">
        <f t="shared" ref="AQ64" si="1479">(AO64-AP64)/ABS(AP64)</f>
        <v>-0.21900181959968806</v>
      </c>
      <c r="AR64" s="337">
        <v>12475</v>
      </c>
      <c r="AS64" s="337">
        <f t="shared" si="1226"/>
        <v>24263</v>
      </c>
      <c r="AT64" s="338">
        <f t="shared" ref="AT64" si="1480">(AR64-AS64)/ABS(AS64)</f>
        <v>-0.48584264105840169</v>
      </c>
      <c r="AU64" s="337">
        <v>47619</v>
      </c>
      <c r="AV64" s="337">
        <f t="shared" si="1227"/>
        <v>54757</v>
      </c>
      <c r="AW64" s="338">
        <f t="shared" ref="AW64" si="1481">(AU64-AV64)/ABS(AV64)</f>
        <v>-0.13035776247785671</v>
      </c>
      <c r="AX64" s="333"/>
      <c r="AY64" s="331">
        <f t="shared" si="1235"/>
        <v>4874</v>
      </c>
      <c r="AZ64" s="337">
        <f t="shared" si="1228"/>
        <v>7253</v>
      </c>
      <c r="BA64" s="338">
        <f t="shared" ref="BA64" si="1482">(AY64-AZ64)/ABS(AZ64)</f>
        <v>-0.32800220598373087</v>
      </c>
      <c r="BB64" s="331">
        <f t="shared" si="1236"/>
        <v>5528</v>
      </c>
      <c r="BC64" s="337">
        <f t="shared" si="1229"/>
        <v>4765</v>
      </c>
      <c r="BD64" s="338">
        <f t="shared" ref="BD64" si="1483">(BB64-BC64)/ABS(BC64)</f>
        <v>0.16012591815320043</v>
      </c>
      <c r="BE64" s="335">
        <f t="shared" si="1237"/>
        <v>9016</v>
      </c>
      <c r="BF64" s="337">
        <f t="shared" si="1230"/>
        <v>457</v>
      </c>
      <c r="BG64" s="338">
        <f t="shared" ref="BG64" si="1484">(BE64-BF64)/ABS(BF64)</f>
        <v>18.728665207877462</v>
      </c>
      <c r="BH64" s="337">
        <f t="shared" si="1238"/>
        <v>14051</v>
      </c>
      <c r="BI64" s="337">
        <f t="shared" si="1231"/>
        <v>35144</v>
      </c>
      <c r="BJ64" s="338">
        <f t="shared" ref="BJ64" si="1485">(BH64-BI64)/ABS(BI64)</f>
        <v>-0.60018779877077166</v>
      </c>
      <c r="BK64" s="331">
        <f t="shared" si="1239"/>
        <v>10402</v>
      </c>
      <c r="BL64" s="337">
        <f t="shared" si="1232"/>
        <v>12018</v>
      </c>
      <c r="BM64" s="338">
        <f t="shared" ref="BM64" si="1486">(BK64-BL64)/ABS(BL64)</f>
        <v>-0.1344649692128474</v>
      </c>
      <c r="BN64" s="335">
        <f t="shared" si="1240"/>
        <v>19418</v>
      </c>
      <c r="BO64" s="337">
        <f t="shared" si="1233"/>
        <v>12475</v>
      </c>
      <c r="BP64" s="338">
        <f t="shared" ref="BP64" si="1487">(BN64-BO64)/ABS(BO64)</f>
        <v>0.55655310621242482</v>
      </c>
      <c r="BQ64" s="337">
        <f t="shared" si="1241"/>
        <v>33469</v>
      </c>
      <c r="BR64" s="337">
        <f t="shared" si="1234"/>
        <v>47619</v>
      </c>
      <c r="BS64" s="338">
        <f t="shared" ref="BS64" si="1488">(BQ64-BR64)/ABS(BR64)</f>
        <v>-0.29715029715029717</v>
      </c>
      <c r="BT64" s="333"/>
      <c r="BU64" s="335">
        <f t="shared" si="1242"/>
        <v>-8366</v>
      </c>
      <c r="BV64" s="331">
        <v>4874</v>
      </c>
      <c r="BW64" s="338">
        <f t="shared" ref="BW64" si="1489">(BU64-BV64)/ABS(BV64)</f>
        <v>-2.7164546573656136</v>
      </c>
      <c r="BX64" s="335">
        <f t="shared" si="1243"/>
        <v>5178</v>
      </c>
      <c r="BY64" s="331">
        <v>5528</v>
      </c>
      <c r="BZ64" s="338">
        <f t="shared" ref="BZ64" si="1490">(BX64-BY64)/ABS(BY64)</f>
        <v>-6.3314037626628072E-2</v>
      </c>
      <c r="CA64" s="335">
        <f t="shared" si="1244"/>
        <v>7168</v>
      </c>
      <c r="CB64" s="331">
        <v>9016</v>
      </c>
      <c r="CC64" s="338">
        <f t="shared" ref="CC64" si="1491">(CA64-CB64)/ABS(CB64)</f>
        <v>-0.20496894409937888</v>
      </c>
      <c r="CD64" s="335">
        <f t="shared" si="1245"/>
        <v>15262</v>
      </c>
      <c r="CE64" s="331">
        <v>14051</v>
      </c>
      <c r="CF64" s="338">
        <f t="shared" ref="CF64" si="1492">(CD64-CE64)/ABS(CE64)</f>
        <v>8.6186036581026262E-2</v>
      </c>
      <c r="CG64" s="335">
        <f t="shared" si="1246"/>
        <v>-3188</v>
      </c>
      <c r="CH64" s="331">
        <v>10402</v>
      </c>
      <c r="CI64" s="338">
        <f t="shared" ref="CI64" si="1493">(CG64-CH64)/ABS(CH64)</f>
        <v>-1.3064795231686215</v>
      </c>
      <c r="CJ64" s="335">
        <f t="shared" si="1247"/>
        <v>3980</v>
      </c>
      <c r="CK64" s="331">
        <v>19418</v>
      </c>
      <c r="CL64" s="338">
        <f t="shared" ref="CL64" si="1494">(CJ64-CK64)/ABS(CK64)</f>
        <v>-0.79503553404058092</v>
      </c>
      <c r="CM64" s="335">
        <f t="shared" si="1248"/>
        <v>19242</v>
      </c>
      <c r="CN64" s="331">
        <v>33469</v>
      </c>
      <c r="CO64" s="338">
        <f t="shared" ref="CO64" si="1495">(CM64-CN64)/ABS(CN64)</f>
        <v>-0.42507992470644479</v>
      </c>
      <c r="CP64" s="333"/>
      <c r="CQ64" s="335">
        <v>279</v>
      </c>
      <c r="CR64" s="331">
        <v>-8366</v>
      </c>
      <c r="CS64" s="338">
        <f t="shared" ref="CS64" si="1496">(CQ64-CR64)/ABS(CR64)</f>
        <v>1.0333492708582357</v>
      </c>
      <c r="CT64" s="335">
        <v>-15094</v>
      </c>
      <c r="CU64" s="331">
        <v>5178</v>
      </c>
      <c r="CV64" s="338">
        <f t="shared" ref="CV64" si="1497">(CT64-CU64)/ABS(CU64)</f>
        <v>-3.9150251062186174</v>
      </c>
      <c r="CW64" s="335">
        <v>-719</v>
      </c>
      <c r="CX64" s="331">
        <v>7168</v>
      </c>
      <c r="CY64" s="338">
        <f t="shared" ref="CY64" si="1498">(CW64-CX64)/ABS(CX64)</f>
        <v>-1.1003069196428572</v>
      </c>
      <c r="CZ64" s="335">
        <v>13521</v>
      </c>
      <c r="DA64" s="331">
        <v>15262</v>
      </c>
      <c r="DB64" s="338">
        <f t="shared" ref="DB64" si="1499">(CZ64-DA64)/ABS(DA64)</f>
        <v>-0.11407417114401783</v>
      </c>
      <c r="DC64" s="335">
        <v>-14815</v>
      </c>
      <c r="DD64" s="331">
        <v>-3188</v>
      </c>
      <c r="DE64" s="338">
        <f t="shared" ref="DE64" si="1500">(DC64-DD64)/ABS(DD64)</f>
        <v>-3.6471141781681307</v>
      </c>
      <c r="DF64" s="335">
        <v>-15534</v>
      </c>
      <c r="DG64" s="331">
        <v>3980</v>
      </c>
      <c r="DH64" s="338">
        <f t="shared" ref="DH64" si="1501">(DF64-DG64)/ABS(DG64)</f>
        <v>-4.9030150753768842</v>
      </c>
      <c r="DI64" s="335">
        <v>-2013</v>
      </c>
      <c r="DJ64" s="331">
        <v>19242</v>
      </c>
      <c r="DK64" s="338">
        <f t="shared" ref="DK64" si="1502">(DI64-DJ64)/ABS(DJ64)</f>
        <v>-1.1046149048955409</v>
      </c>
      <c r="DL64" s="333"/>
      <c r="DM64" s="335">
        <v>-4618</v>
      </c>
      <c r="DN64" s="331">
        <v>279</v>
      </c>
      <c r="DO64" s="338">
        <f t="shared" si="1355"/>
        <v>-17.551971326164875</v>
      </c>
      <c r="DP64" s="335">
        <v>-6556</v>
      </c>
      <c r="DQ64" s="331">
        <v>-15094</v>
      </c>
      <c r="DR64" s="338">
        <f t="shared" si="1356"/>
        <v>0.56565522724261297</v>
      </c>
      <c r="DS64" s="335">
        <v>1736</v>
      </c>
      <c r="DT64" s="331">
        <v>-719</v>
      </c>
      <c r="DU64" s="338">
        <f t="shared" si="1357"/>
        <v>3.4144645340751043</v>
      </c>
      <c r="DV64" s="335">
        <v>25881</v>
      </c>
      <c r="DW64" s="331">
        <v>13521</v>
      </c>
      <c r="DX64" s="338">
        <f t="shared" si="1358"/>
        <v>0.91413357000221873</v>
      </c>
      <c r="DY64" s="335">
        <v>-11174</v>
      </c>
      <c r="DZ64" s="331">
        <v>-14815</v>
      </c>
      <c r="EA64" s="338">
        <f t="shared" si="1359"/>
        <v>0.2457644279446507</v>
      </c>
      <c r="EB64" s="335">
        <v>-9438</v>
      </c>
      <c r="EC64" s="331">
        <v>-15534</v>
      </c>
      <c r="ED64" s="338">
        <f t="shared" si="1360"/>
        <v>0.39242950946311317</v>
      </c>
      <c r="EE64" s="335">
        <v>16443</v>
      </c>
      <c r="EF64" s="331">
        <v>-2013</v>
      </c>
      <c r="EG64" s="338">
        <f t="shared" si="1361"/>
        <v>9.1684053651266773</v>
      </c>
      <c r="EH64" s="333"/>
      <c r="EI64" s="335">
        <v>801</v>
      </c>
      <c r="EJ64" s="331">
        <v>-4618</v>
      </c>
      <c r="EK64" s="338">
        <f t="shared" ref="EK64" si="1503">(EI64-EJ64)/ABS(EJ64)</f>
        <v>1.1734517106972715</v>
      </c>
      <c r="EL64" s="335">
        <v>5068</v>
      </c>
      <c r="EM64" s="331">
        <v>-6556</v>
      </c>
      <c r="EN64" s="338">
        <f t="shared" ref="EN64" si="1504">(EL64-EM64)/ABS(EM64)</f>
        <v>1.7730323367907261</v>
      </c>
      <c r="EO64" s="335">
        <v>19226</v>
      </c>
      <c r="EP64" s="331">
        <v>1736</v>
      </c>
      <c r="EQ64" s="338">
        <f t="shared" ref="EQ64" si="1505">(EO64-EP64)/ABS(EP64)</f>
        <v>10.074884792626728</v>
      </c>
      <c r="ER64" s="335">
        <v>26181</v>
      </c>
      <c r="ES64" s="331">
        <v>25881</v>
      </c>
      <c r="ET64" s="338">
        <f t="shared" ref="ET64" si="1506">(ER64-ES64)/ABS(ES64)</f>
        <v>1.159151501101194E-2</v>
      </c>
      <c r="EU64" s="335">
        <v>5869</v>
      </c>
      <c r="EV64" s="331">
        <v>-11174</v>
      </c>
      <c r="EW64" s="338">
        <f t="shared" ref="EW64" si="1507">(EU64-EV64)/ABS(EV64)</f>
        <v>1.5252371576874888</v>
      </c>
      <c r="EX64" s="335">
        <v>25095</v>
      </c>
      <c r="EY64" s="331">
        <v>-9438</v>
      </c>
      <c r="EZ64" s="338">
        <f t="shared" ref="EZ64" si="1508">(EX64-EY64)/ABS(EY64)</f>
        <v>3.6589319771137951</v>
      </c>
      <c r="FA64" s="335">
        <v>51276</v>
      </c>
      <c r="FB64" s="331">
        <v>16443</v>
      </c>
      <c r="FC64" s="338">
        <f t="shared" ref="FC64" si="1509">(FA64-FB64)/ABS(FB64)</f>
        <v>2.1184090494435321</v>
      </c>
      <c r="FD64" s="333"/>
      <c r="FE64" s="335">
        <v>3118</v>
      </c>
      <c r="FF64" s="331">
        <v>801</v>
      </c>
      <c r="FG64" s="338">
        <f t="shared" ref="FG64" si="1510">(FE64-FF64)/ABS(FF64)</f>
        <v>2.892634207240949</v>
      </c>
      <c r="FH64" s="335">
        <v>823</v>
      </c>
      <c r="FI64" s="331">
        <v>5068</v>
      </c>
      <c r="FJ64" s="338">
        <f t="shared" ref="FJ64" si="1511">(FH64-FI64)/ABS(FI64)</f>
        <v>-0.83760852407261244</v>
      </c>
      <c r="FK64" s="335">
        <v>15807</v>
      </c>
      <c r="FL64" s="331">
        <v>19226</v>
      </c>
      <c r="FM64" s="338">
        <f t="shared" ref="FM64" si="1512">(FK64-FL64)/ABS(FL64)</f>
        <v>-0.17783210236138564</v>
      </c>
      <c r="FN64" s="335">
        <v>10252</v>
      </c>
      <c r="FO64" s="331">
        <v>26181</v>
      </c>
      <c r="FP64" s="338">
        <f t="shared" ref="FP64" si="1513">(FN64-FO64)/ABS(FO64)</f>
        <v>-0.60841831862801266</v>
      </c>
      <c r="FQ64" s="335">
        <v>3941</v>
      </c>
      <c r="FR64" s="331">
        <v>5869</v>
      </c>
      <c r="FS64" s="338">
        <f t="shared" ref="FS64" si="1514">(FQ64-FR64)/ABS(FR64)</f>
        <v>-0.32850570795706252</v>
      </c>
      <c r="FT64" s="335">
        <v>19748</v>
      </c>
      <c r="FU64" s="331">
        <v>25095</v>
      </c>
      <c r="FV64" s="338">
        <f t="shared" ref="FV64" si="1515">(FT64-FU64)/ABS(FU64)</f>
        <v>-0.21307033273560469</v>
      </c>
      <c r="FW64" s="335">
        <v>30000</v>
      </c>
      <c r="FX64" s="331">
        <v>51276</v>
      </c>
      <c r="FY64" s="338">
        <f t="shared" ref="FY64" si="1516">(FW64-FX64)/ABS(FX64)</f>
        <v>-0.4149309618534987</v>
      </c>
      <c r="GA64" s="335">
        <v>-4780</v>
      </c>
      <c r="GB64" s="331">
        <v>3118</v>
      </c>
      <c r="GC64" s="338">
        <f t="shared" ref="GC64" si="1517">(GA64-GB64)/ABS(GB64)</f>
        <v>-2.5330339961513793</v>
      </c>
      <c r="GD64" s="335">
        <v>-8060</v>
      </c>
      <c r="GE64" s="331">
        <v>823</v>
      </c>
      <c r="GF64" s="338">
        <f t="shared" ref="GF64" si="1518">(GD64-GE64)/ABS(GE64)</f>
        <v>-10.793438639125151</v>
      </c>
      <c r="GG64" s="335">
        <v>-14393</v>
      </c>
      <c r="GH64" s="331">
        <v>15807</v>
      </c>
      <c r="GI64" s="338">
        <f t="shared" ref="GI64" si="1519">(GG64-GH64)/ABS(GH64)</f>
        <v>-1.9105459606503448</v>
      </c>
      <c r="GJ64" s="335">
        <v>-39287</v>
      </c>
      <c r="GK64" s="331">
        <v>10252</v>
      </c>
      <c r="GL64" s="338">
        <f t="shared" ref="GL64" si="1520">(GJ64-GK64)/ABS(GK64)</f>
        <v>-4.8321303160358955</v>
      </c>
      <c r="GM64" s="335">
        <v>-12840</v>
      </c>
      <c r="GN64" s="331">
        <v>3941</v>
      </c>
      <c r="GO64" s="338">
        <f t="shared" ref="GO64" si="1521">(GM64-GN64)/ABS(GN64)</f>
        <v>-4.2580563308804873</v>
      </c>
      <c r="GP64" s="335">
        <v>-27233</v>
      </c>
      <c r="GQ64" s="331">
        <v>19748</v>
      </c>
      <c r="GR64" s="338">
        <f t="shared" ref="GR64" si="1522">(GP64-GQ64)/ABS(GQ64)</f>
        <v>-2.3790257241239621</v>
      </c>
      <c r="GS64" s="335">
        <v>-66520</v>
      </c>
      <c r="GT64" s="331">
        <v>30000</v>
      </c>
      <c r="GU64" s="338">
        <f t="shared" ref="GU64" si="1523">(GS64-GT64)/ABS(GT64)</f>
        <v>-3.2173333333333334</v>
      </c>
      <c r="GW64" s="335">
        <v>-19027</v>
      </c>
      <c r="GX64" s="331">
        <v>-4780</v>
      </c>
      <c r="GY64" s="338">
        <f t="shared" ref="GY64" si="1524">(GW64-GX64)/ABS(GX64)</f>
        <v>-2.9805439330543932</v>
      </c>
      <c r="GZ64" s="335">
        <v>-23474</v>
      </c>
      <c r="HA64" s="331">
        <v>-8060</v>
      </c>
      <c r="HB64" s="338">
        <f t="shared" ref="HB64" si="1525">(GZ64-HA64)/ABS(HA64)</f>
        <v>-1.9124069478908188</v>
      </c>
      <c r="HC64" s="335">
        <v>-14972</v>
      </c>
      <c r="HD64" s="331">
        <v>-14393</v>
      </c>
      <c r="HE64" s="338">
        <f t="shared" ref="HE64" si="1526">(HC64-HD64)/ABS(HD64)</f>
        <v>-4.0227888556937402E-2</v>
      </c>
      <c r="HF64" s="335">
        <v>-11686</v>
      </c>
      <c r="HG64" s="331">
        <v>-39287</v>
      </c>
      <c r="HH64" s="338">
        <f t="shared" ref="HH64" si="1527">(HF64-HG64)/ABS(HG64)</f>
        <v>0.70254791661363813</v>
      </c>
      <c r="HI64" s="335">
        <v>-42501</v>
      </c>
      <c r="HJ64" s="331">
        <v>-12840</v>
      </c>
      <c r="HK64" s="338">
        <f t="shared" ref="HK64" si="1528">(HI64-HJ64)/ABS(HJ64)</f>
        <v>-2.3100467289719626</v>
      </c>
      <c r="HL64" s="335">
        <v>-57473</v>
      </c>
      <c r="HM64" s="331">
        <v>-27233</v>
      </c>
      <c r="HN64" s="338">
        <f t="shared" ref="HN64" si="1529">(HL64-HM64)/ABS(HM64)</f>
        <v>-1.1104175081702345</v>
      </c>
      <c r="HO64" s="335">
        <v>-69159</v>
      </c>
      <c r="HP64" s="331">
        <v>-66520</v>
      </c>
      <c r="HQ64" s="338">
        <f t="shared" ref="HQ64" si="1530">(HO64-HP64)/ABS(HP64)</f>
        <v>-3.9672279013830428E-2</v>
      </c>
      <c r="HS64" s="335">
        <v>-19459</v>
      </c>
      <c r="HT64" s="331">
        <v>-19027</v>
      </c>
      <c r="HU64" s="338">
        <f t="shared" ref="HU64" si="1531">(HS64-HT64)/ABS(HT64)</f>
        <v>-2.2704577705366057E-2</v>
      </c>
      <c r="HV64" s="335">
        <v>-14070</v>
      </c>
      <c r="HW64" s="331">
        <v>-23474</v>
      </c>
      <c r="HX64" s="338">
        <f t="shared" ref="HX64" si="1532">(HV64-HW64)/ABS(HW64)</f>
        <v>0.40061344466217941</v>
      </c>
      <c r="HY64" s="335">
        <v>33529</v>
      </c>
      <c r="HZ64" s="331">
        <v>-14393</v>
      </c>
      <c r="IA64" s="338">
        <f t="shared" ref="IA64" si="1533">(HY64-HZ64)/ABS(HZ64)</f>
        <v>3.32953519071771</v>
      </c>
      <c r="IB64" s="335">
        <v>-11686</v>
      </c>
      <c r="IC64" s="331">
        <v>-39287</v>
      </c>
      <c r="ID64" s="338">
        <f t="shared" ref="ID64" si="1534">(IB64-IC64)/ABS(IC64)</f>
        <v>0.70254791661363813</v>
      </c>
      <c r="IE64" s="335">
        <v>-33529</v>
      </c>
      <c r="IF64" s="331">
        <v>-42501</v>
      </c>
      <c r="IG64" s="338">
        <f t="shared" ref="IG64" si="1535">(IE64-IF64)/ABS(IF64)</f>
        <v>0.21110091527258182</v>
      </c>
      <c r="IH64" s="335">
        <v>-57473</v>
      </c>
      <c r="II64" s="331">
        <v>-27233</v>
      </c>
      <c r="IJ64" s="338">
        <f t="shared" ref="IJ64" si="1536">(IH64-II64)/ABS(II64)</f>
        <v>-1.1104175081702345</v>
      </c>
      <c r="IK64" s="335">
        <v>-69159</v>
      </c>
      <c r="IL64" s="331">
        <v>-66520</v>
      </c>
      <c r="IM64" s="338">
        <f t="shared" ref="IM64" si="1537">(IK64-IL64)/ABS(IL64)</f>
        <v>-3.9672279013830428E-2</v>
      </c>
    </row>
    <row r="65" spans="1:247" s="64" customFormat="1" ht="11.25">
      <c r="A65" s="229" t="s">
        <v>14</v>
      </c>
      <c r="B65" s="229"/>
      <c r="C65" s="236" t="s">
        <v>14</v>
      </c>
      <c r="D65" s="59" t="s">
        <v>249</v>
      </c>
      <c r="E65" s="59" t="s">
        <v>688</v>
      </c>
      <c r="F65" s="62"/>
      <c r="G65" s="213">
        <f>IFERROR(G64/G$55,"")</f>
        <v>3.1211424042603537E-2</v>
      </c>
      <c r="H65" s="60"/>
      <c r="I65" s="61" t="str">
        <f>IF((ABS((G65-H65)*10000))&lt;100,(G65-H65)*10000,"N/A")</f>
        <v>N/A</v>
      </c>
      <c r="J65" s="213">
        <f>IFERROR(J64/J$55,"")</f>
        <v>1.331366269655644E-2</v>
      </c>
      <c r="K65" s="60"/>
      <c r="L65" s="61" t="str">
        <f>IF((ABS((J65-K65)*10000))&lt;100,(J65-K65)*10000,"N/A")</f>
        <v>N/A</v>
      </c>
      <c r="M65" s="213">
        <f>IFERROR(M64/M$55,"")</f>
        <v>2.7284353691304053E-2</v>
      </c>
      <c r="N65" s="213">
        <f>IFERROR(N64/N$55,"")</f>
        <v>5.1339204417152888E-2</v>
      </c>
      <c r="O65" s="61">
        <f>(M65-N65)*10000</f>
        <v>-240.54850725848834</v>
      </c>
      <c r="P65" s="213">
        <f>IFERROR(P64/P$55,"")</f>
        <v>7.954631419411555E-2</v>
      </c>
      <c r="Q65" s="213">
        <f>IFERROR(Q64/Q$55,"")</f>
        <v>7.3848557999744213E-2</v>
      </c>
      <c r="R65" s="61">
        <f>(P65-Q65)*10000</f>
        <v>56.977561943713368</v>
      </c>
      <c r="S65" s="213">
        <f>IFERROR(S64/S$55,"")</f>
        <v>2.2488494887184862E-2</v>
      </c>
      <c r="T65" s="60"/>
      <c r="U65" s="61" t="str">
        <f>IF((ABS((S65-T65)*10000))&lt;100,(S65-T65)*10000,"N/A")</f>
        <v>N/A</v>
      </c>
      <c r="V65" s="213">
        <f>IFERROR(V64/V$55,"")</f>
        <v>2.4033742133785816E-2</v>
      </c>
      <c r="W65" s="213">
        <f>IFERROR(W64/W$55,"")</f>
        <v>5.1339204417152888E-2</v>
      </c>
      <c r="X65" s="61">
        <f>(V65-W65)*10000</f>
        <v>-273.05462283367069</v>
      </c>
      <c r="Y65" s="213">
        <f>IFERROR(Y64/Y$55,"")</f>
        <v>3.9311847040106596E-2</v>
      </c>
      <c r="Z65" s="213">
        <f>IFERROR(Z64/Z$55,"")</f>
        <v>6.9004342173972361E-2</v>
      </c>
      <c r="AA65" s="61">
        <f>(Y65-Z65)*10000</f>
        <v>-296.92495133865765</v>
      </c>
      <c r="AB65" s="62"/>
      <c r="AC65" s="213">
        <f>IFERROR(AC64/AC$55,"")</f>
        <v>2.1416633693771371E-2</v>
      </c>
      <c r="AD65" s="213">
        <f t="shared" si="842"/>
        <v>3.1211424042603537E-2</v>
      </c>
      <c r="AE65" s="214">
        <f>(AC65-AD65)*10000</f>
        <v>-97.947903488321657</v>
      </c>
      <c r="AF65" s="213">
        <f>IFERROR(AF64/AF$55,"")</f>
        <v>1.4016849635826657E-2</v>
      </c>
      <c r="AG65" s="213">
        <f t="shared" si="1222"/>
        <v>1.331366269655644E-2</v>
      </c>
      <c r="AH65" s="214">
        <f>(AF65-AG65)*10000</f>
        <v>7.0318693927021689</v>
      </c>
      <c r="AI65" s="213">
        <f>IFERROR(AI64/AI$55,"")</f>
        <v>1.2589982561358947E-3</v>
      </c>
      <c r="AJ65" s="213">
        <f t="shared" si="1223"/>
        <v>2.7284353691304053E-2</v>
      </c>
      <c r="AK65" s="214">
        <f>(AI65-AJ65)*10000</f>
        <v>-260.2535543516816</v>
      </c>
      <c r="AL65" s="213">
        <f>IFERROR(AL64/AL$55,"")</f>
        <v>8.2648204240588496E-2</v>
      </c>
      <c r="AM65" s="213">
        <f t="shared" si="1224"/>
        <v>7.954631419411555E-2</v>
      </c>
      <c r="AN65" s="214">
        <f>(AL65-AM65)*10000</f>
        <v>31.018900464729466</v>
      </c>
      <c r="AO65" s="213">
        <f>IFERROR(AO64/AO$55,"")</f>
        <v>1.7709730183757978E-2</v>
      </c>
      <c r="AP65" s="213">
        <f t="shared" si="1225"/>
        <v>2.2488494887184862E-2</v>
      </c>
      <c r="AQ65" s="214">
        <f>(AO65-AP65)*10000</f>
        <v>-47.787647034268844</v>
      </c>
      <c r="AR65" s="213">
        <f>IFERROR(AR64/AR$55,"")</f>
        <v>1.1976801008451445E-2</v>
      </c>
      <c r="AS65" s="213">
        <f t="shared" si="1226"/>
        <v>2.4033742133785816E-2</v>
      </c>
      <c r="AT65" s="214">
        <f>(AR65-AS65)*10000</f>
        <v>-120.56941125334372</v>
      </c>
      <c r="AU65" s="213">
        <f>IFERROR(AU64/AU$55,"")</f>
        <v>3.2464083892990353E-2</v>
      </c>
      <c r="AV65" s="213">
        <f t="shared" si="1227"/>
        <v>3.9311847040106596E-2</v>
      </c>
      <c r="AW65" s="214">
        <f>(AU65-AV65)*10000</f>
        <v>-68.477631471162425</v>
      </c>
      <c r="AX65" s="62"/>
      <c r="AY65" s="60">
        <f t="shared" si="1235"/>
        <v>1.4600770479722483E-2</v>
      </c>
      <c r="AZ65" s="213">
        <f t="shared" si="1228"/>
        <v>2.1416633693771371E-2</v>
      </c>
      <c r="BA65" s="214">
        <f>(AY65-AZ65)*10000</f>
        <v>-68.158632140488876</v>
      </c>
      <c r="BB65" s="60">
        <f t="shared" si="1236"/>
        <v>1.8441850456876161E-2</v>
      </c>
      <c r="BC65" s="213">
        <f t="shared" si="1229"/>
        <v>1.4016849635826657E-2</v>
      </c>
      <c r="BD65" s="214">
        <f>(BB65-BC65)*10000</f>
        <v>44.250008210495047</v>
      </c>
      <c r="BE65" s="63">
        <f t="shared" si="1237"/>
        <v>3.6235611857758344E-2</v>
      </c>
      <c r="BF65" s="213">
        <f t="shared" si="1230"/>
        <v>1.2589982561358947E-3</v>
      </c>
      <c r="BG65" s="214">
        <f>(BE65-BF65)*10000</f>
        <v>349.76613601622449</v>
      </c>
      <c r="BH65" s="63">
        <f t="shared" si="1238"/>
        <v>6.4428711609181705E-2</v>
      </c>
      <c r="BI65" s="213">
        <f t="shared" si="1231"/>
        <v>8.2648204240588496E-2</v>
      </c>
      <c r="BJ65" s="214">
        <f>(BH65-BI65)*10000</f>
        <v>-182.19492631406791</v>
      </c>
      <c r="BK65" s="60">
        <f t="shared" si="1239"/>
        <v>1.64180494372375E-2</v>
      </c>
      <c r="BL65" s="213">
        <f t="shared" si="1232"/>
        <v>1.7709730183757978E-2</v>
      </c>
      <c r="BM65" s="214">
        <f>(BK65-BL65)*10000</f>
        <v>-12.916807465204773</v>
      </c>
      <c r="BN65" s="63">
        <f t="shared" si="1240"/>
        <v>2.2006217226681717E-2</v>
      </c>
      <c r="BO65" s="213">
        <f t="shared" si="1233"/>
        <v>1.1976801008451445E-2</v>
      </c>
      <c r="BP65" s="214">
        <f>(BN65-BO65)*10000</f>
        <v>100.29416218230271</v>
      </c>
      <c r="BQ65" s="63">
        <f t="shared" si="1241"/>
        <v>3.0413285923416567E-2</v>
      </c>
      <c r="BR65" s="213">
        <f t="shared" si="1234"/>
        <v>3.2464083892990353E-2</v>
      </c>
      <c r="BS65" s="214">
        <f>(BQ65-BR65)*10000</f>
        <v>-20.507979695737859</v>
      </c>
      <c r="BT65" s="62"/>
      <c r="BU65" s="63">
        <f t="shared" si="1242"/>
        <v>-3.6393217271770244E-2</v>
      </c>
      <c r="BV65" s="60">
        <f>IFERROR(BV64/BV$55,"")</f>
        <v>1.4600770479722483E-2</v>
      </c>
      <c r="BW65" s="214">
        <f>(BU65-BV65)*10000</f>
        <v>-509.93987751492728</v>
      </c>
      <c r="BX65" s="63">
        <f t="shared" si="1243"/>
        <v>1.8163322576118985E-2</v>
      </c>
      <c r="BY65" s="60">
        <f>IFERROR(BY64/BY$55,"")</f>
        <v>1.8441850456876161E-2</v>
      </c>
      <c r="BZ65" s="214">
        <f>(BX65-BY65)*10000</f>
        <v>-2.7852788075717614</v>
      </c>
      <c r="CA65" s="63">
        <f t="shared" si="1244"/>
        <v>4.3280319772005457E-2</v>
      </c>
      <c r="CB65" s="60">
        <f>IFERROR(CB64/CB$55,"")</f>
        <v>3.6235611857758344E-2</v>
      </c>
      <c r="CC65" s="214">
        <f>(CA65-CB65)*10000</f>
        <v>70.447079142471125</v>
      </c>
      <c r="CD65" s="63">
        <f t="shared" si="1245"/>
        <v>5.2584430708590882E-2</v>
      </c>
      <c r="CE65" s="60">
        <f>IFERROR(CE64/CE$55,"")</f>
        <v>6.4428711609181705E-2</v>
      </c>
      <c r="CF65" s="214">
        <f>(CD65-CE65)*10000</f>
        <v>-118.44280900590823</v>
      </c>
      <c r="CG65" s="63">
        <f t="shared" si="1246"/>
        <v>-6.1907961425980368E-3</v>
      </c>
      <c r="CH65" s="60">
        <f>IFERROR(CH64/CH$55,"")</f>
        <v>1.64180494372375E-2</v>
      </c>
      <c r="CI65" s="214">
        <f>(CG65-CH65)*10000</f>
        <v>-226.08845579835537</v>
      </c>
      <c r="CJ65" s="63">
        <f t="shared" si="1247"/>
        <v>5.8479875869851417E-3</v>
      </c>
      <c r="CK65" s="60">
        <f>IFERROR(CK64/CK$55,"")</f>
        <v>2.2006217226681717E-2</v>
      </c>
      <c r="CL65" s="214">
        <f>(CJ65-CK65)*10000</f>
        <v>-161.58229639696577</v>
      </c>
      <c r="CM65" s="63">
        <f t="shared" si="1248"/>
        <v>1.9820480545191973E-2</v>
      </c>
      <c r="CN65" s="60">
        <f>IFERROR(CN64/CN$55,"")</f>
        <v>3.0413285923416567E-2</v>
      </c>
      <c r="CO65" s="214">
        <f>(CM65-CN65)*10000</f>
        <v>-105.92805378224594</v>
      </c>
      <c r="CP65" s="62"/>
      <c r="CQ65" s="63">
        <f>IFERROR(CQ64/CQ$55,"")</f>
        <v>9.5701986073474426E-4</v>
      </c>
      <c r="CR65" s="60">
        <f>IFERROR(CR64/CR$55,"")</f>
        <v>-3.6393217271770244E-2</v>
      </c>
      <c r="CS65" s="214">
        <f>(CQ65-CR65)*10000</f>
        <v>373.50237132504986</v>
      </c>
      <c r="CT65" s="63">
        <f>IFERROR(CT64/CT$55,"")</f>
        <v>-8.089480566810299E-2</v>
      </c>
      <c r="CU65" s="60">
        <f>IFERROR(CU64/CU$55,"")</f>
        <v>1.8163322576118985E-2</v>
      </c>
      <c r="CV65" s="214">
        <f>(CT65-CU65)*10000</f>
        <v>-990.58128244221973</v>
      </c>
      <c r="CW65" s="63">
        <f>IFERROR(CW64/CW$55,"")</f>
        <v>-3.0507338308985452E-3</v>
      </c>
      <c r="CX65" s="60">
        <f>IFERROR(CX64/CX$55,"")</f>
        <v>4.3280319772005457E-2</v>
      </c>
      <c r="CY65" s="214">
        <f>(CW65-CX65)*10000</f>
        <v>-463.31053602904001</v>
      </c>
      <c r="CZ65" s="63">
        <f>IFERROR(CZ64/CZ$55,"")</f>
        <v>8.428815440048873E-2</v>
      </c>
      <c r="DA65" s="60">
        <f>IFERROR(DA64/DA$55,"")</f>
        <v>5.2584430708590882E-2</v>
      </c>
      <c r="DB65" s="214">
        <f>(CZ65-DA65)*10000</f>
        <v>317.03723691897846</v>
      </c>
      <c r="DC65" s="63">
        <f>IFERROR(DC64/DC$55,"")</f>
        <v>-3.0986074567366215E-2</v>
      </c>
      <c r="DD65" s="60">
        <f>IFERROR(DD64/DD$55,"")</f>
        <v>-6.1907961425980368E-3</v>
      </c>
      <c r="DE65" s="214">
        <f>(DC65-DD65)*10000</f>
        <v>-247.95278424768179</v>
      </c>
      <c r="DF65" s="63">
        <f>IFERROR(DF64/DF$55,"")</f>
        <v>-2.1762428919065453E-2</v>
      </c>
      <c r="DG65" s="60">
        <f>IFERROR(DG64/DG$55,"")</f>
        <v>5.8479875869851417E-3</v>
      </c>
      <c r="DH65" s="214">
        <f>(DF65-DG65)*10000</f>
        <v>-276.10416506050598</v>
      </c>
      <c r="DI65" s="63">
        <f>IFERROR(DI64/DI$55,"")</f>
        <v>-2.3026424910176351E-3</v>
      </c>
      <c r="DJ65" s="60">
        <f>IFERROR(DJ64/DJ$55,"")</f>
        <v>1.9820480545191973E-2</v>
      </c>
      <c r="DK65" s="214">
        <f>(DI65-DJ65)*10000</f>
        <v>-221.23123036209606</v>
      </c>
      <c r="DL65" s="62"/>
      <c r="DM65" s="63">
        <f>IFERROR(DM64/DM$55,"")</f>
        <v>-2.075757507652614E-2</v>
      </c>
      <c r="DN65" s="60">
        <f>IFERROR(DN64/DN$55,"")</f>
        <v>9.5701986073474426E-4</v>
      </c>
      <c r="DO65" s="214">
        <f>(DM65-DN65)*10000</f>
        <v>-217.14594937260884</v>
      </c>
      <c r="DP65" s="63">
        <f>IFERROR(DP64/DP$55,"")</f>
        <v>-2.5848779122261255E-2</v>
      </c>
      <c r="DQ65" s="60">
        <f>IFERROR(DQ64/DQ$55,"")</f>
        <v>-8.089480566810299E-2</v>
      </c>
      <c r="DR65" s="214">
        <f>(DP65-DQ65)*10000</f>
        <v>550.46026545841733</v>
      </c>
      <c r="DS65" s="63">
        <f>IFERROR(DS64/DS$55,"")</f>
        <v>5.7587367932195521E-3</v>
      </c>
      <c r="DT65" s="60">
        <f>IFERROR(DT64/DT$55,"")</f>
        <v>-3.0507338308985452E-3</v>
      </c>
      <c r="DU65" s="214">
        <f>(DS65-DT65)*10000</f>
        <v>88.094706241180972</v>
      </c>
      <c r="DV65" s="63">
        <f>IFERROR(DV64/DV$55,"")</f>
        <v>5.8698787966759806E-2</v>
      </c>
      <c r="DW65" s="60">
        <f>IFERROR(DW64/DW$55,"")</f>
        <v>8.428815440048873E-2</v>
      </c>
      <c r="DX65" s="214">
        <f>(DV65-DW65)*10000</f>
        <v>-255.89366433728924</v>
      </c>
      <c r="DY65" s="63">
        <f>IFERROR(DY64/DY$55,"")</f>
        <v>-2.346976068153463E-2</v>
      </c>
      <c r="DZ65" s="60">
        <f>IFERROR(DZ64/DZ$55,"")</f>
        <v>-3.0986074567366215E-2</v>
      </c>
      <c r="EA65" s="214">
        <f>(DY65-DZ65)*10000</f>
        <v>75.163138858315847</v>
      </c>
      <c r="EB65" s="63">
        <f>IFERROR(EB64/EB$55,"")</f>
        <v>-1.2138016891366163E-2</v>
      </c>
      <c r="EC65" s="60">
        <f>IFERROR(EC64/EC$55,"")</f>
        <v>-2.1762428919065453E-2</v>
      </c>
      <c r="ED65" s="214">
        <f>(EB65-EC65)*10000</f>
        <v>96.244120276992902</v>
      </c>
      <c r="EE65" s="63">
        <f>IFERROR(EE64/EE$55,"")</f>
        <v>1.3494803725002441E-2</v>
      </c>
      <c r="EF65" s="60">
        <f>IFERROR(EF64/EF$55,"")</f>
        <v>-2.3026424910176351E-3</v>
      </c>
      <c r="EG65" s="214">
        <f>(EE65-EF65)*10000</f>
        <v>157.97446216020077</v>
      </c>
      <c r="EH65" s="62"/>
      <c r="EI65" s="63">
        <f>IFERROR(EI64/EI$55,"")</f>
        <v>2.609069529585741E-3</v>
      </c>
      <c r="EJ65" s="60">
        <f>IFERROR(EJ64/EJ$55,"")</f>
        <v>-2.075757507652614E-2</v>
      </c>
      <c r="EK65" s="214">
        <f>(EI65-EJ65)*10000</f>
        <v>233.66644606111882</v>
      </c>
      <c r="EL65" s="63">
        <f>IFERROR(EL64/EL$55,"")</f>
        <v>1.3055765222924358E-2</v>
      </c>
      <c r="EM65" s="60">
        <f>IFERROR(EM64/EM$55,"")</f>
        <v>-2.5848779122261255E-2</v>
      </c>
      <c r="EN65" s="214">
        <f>(EL65-EM65)*10000</f>
        <v>389.04544345185616</v>
      </c>
      <c r="EO65" s="63">
        <f>IFERROR(EO64/EO$55,"")</f>
        <v>3.7234434007940354E-2</v>
      </c>
      <c r="EP65" s="60">
        <f>IFERROR(EP64/EP$55,"")</f>
        <v>5.7587367932195521E-3</v>
      </c>
      <c r="EQ65" s="214">
        <f>(EO65-EP65)*10000</f>
        <v>314.75697214720799</v>
      </c>
      <c r="ER65" s="63">
        <f>IFERROR(ER64/ER$55,"")</f>
        <v>4.8557248255678087E-2</v>
      </c>
      <c r="ES65" s="60">
        <f>IFERROR(ES64/ES$55,"")</f>
        <v>5.8698787966759806E-2</v>
      </c>
      <c r="ET65" s="214">
        <f>(ER65-ES65)*10000</f>
        <v>-101.4153971108172</v>
      </c>
      <c r="EU65" s="63">
        <f>IFERROR(EU64/EU$55,"")</f>
        <v>8.4423327824024331E-3</v>
      </c>
      <c r="EV65" s="60">
        <f>IFERROR(EV64/EV$55,"")</f>
        <v>-2.346976068153463E-2</v>
      </c>
      <c r="EW65" s="214">
        <f>(EU65-EV65)*10000</f>
        <v>319.12093463937066</v>
      </c>
      <c r="EX65" s="63">
        <f>IFERROR(EX64/EX$55,"")</f>
        <v>2.0713358320876705E-2</v>
      </c>
      <c r="EY65" s="60">
        <f>IFERROR(EY64/EY$55,"")</f>
        <v>-1.2138016891366163E-2</v>
      </c>
      <c r="EZ65" s="214">
        <f>(EX65-EY65)*10000</f>
        <v>328.51375212242863</v>
      </c>
      <c r="FA65" s="63">
        <f>IFERROR(FA64/FA$55,"")</f>
        <v>2.9288604941409651E-2</v>
      </c>
      <c r="FB65" s="60">
        <f>IFERROR(FB64/FB$55,"")</f>
        <v>1.3494803725002441E-2</v>
      </c>
      <c r="FC65" s="214">
        <f>(FA65-FB65)*10000</f>
        <v>157.93801216407209</v>
      </c>
      <c r="FD65" s="62"/>
      <c r="FE65" s="63">
        <f>IFERROR(FE64/FE$55,"")</f>
        <v>6.7494436795940806E-3</v>
      </c>
      <c r="FF65" s="60">
        <f>IFERROR(FF64/FF$55,"")</f>
        <v>2.609069529585741E-3</v>
      </c>
      <c r="FG65" s="214">
        <f>(FE65-FF65)*10000</f>
        <v>41.403741500083399</v>
      </c>
      <c r="FH65" s="63">
        <f>IFERROR(FH64/FH$55,"")</f>
        <v>2.2000288703667072E-3</v>
      </c>
      <c r="FI65" s="60">
        <f>IFERROR(FI64/FI$55,"")</f>
        <v>1.3055765222924358E-2</v>
      </c>
      <c r="FJ65" s="214">
        <f>(FH65-FI65)*10000</f>
        <v>-108.55736352557651</v>
      </c>
      <c r="FK65" s="63">
        <f>IFERROR(FK64/FK$55,"")</f>
        <v>4.2564248939057754E-2</v>
      </c>
      <c r="FL65" s="60">
        <f>IFERROR(FL64/FL$55,"")</f>
        <v>3.7234434007940354E-2</v>
      </c>
      <c r="FM65" s="214">
        <f>(FK65-FL65)*10000</f>
        <v>53.298149311174008</v>
      </c>
      <c r="FN65" s="63">
        <f>IFERROR(FN64/FN$55,"")</f>
        <v>-6.6307919178330274E-2</v>
      </c>
      <c r="FO65" s="60">
        <f>IFERROR(FO64/FO$55,"")</f>
        <v>4.8557248255678087E-2</v>
      </c>
      <c r="FP65" s="214">
        <f>(FN65-FO65)*10000</f>
        <v>-1148.6516743400837</v>
      </c>
      <c r="FQ65" s="63">
        <f>IFERROR(FQ64/FQ$55,"")</f>
        <v>4.713832904730578E-3</v>
      </c>
      <c r="FR65" s="60">
        <f>IFERROR(FR64/FR$55,"")</f>
        <v>8.4423327824024331E-3</v>
      </c>
      <c r="FS65" s="214">
        <f>(FQ65-FR65)*10000</f>
        <v>-37.284998776718552</v>
      </c>
      <c r="FT65" s="63">
        <f>IFERROR(FT64/FT$55,"")</f>
        <v>1.6355562034026327E-2</v>
      </c>
      <c r="FU65" s="60">
        <f>IFERROR(FU64/FU$55,"")</f>
        <v>2.0713358320876705E-2</v>
      </c>
      <c r="FV65" s="214">
        <f>(FT65-FU65)*10000</f>
        <v>-43.577962868503775</v>
      </c>
      <c r="FW65" s="63">
        <f>IFERROR(FW64/FW$55,"")</f>
        <v>2.8495278332380324E-2</v>
      </c>
      <c r="FX65" s="60">
        <f>IFERROR(FX64/FX$55,"")</f>
        <v>2.9288604941409651E-2</v>
      </c>
      <c r="FY65" s="214">
        <f>(FW65-FX65)*10000</f>
        <v>-7.9332660902932739</v>
      </c>
      <c r="GA65" s="63">
        <f>IFERROR(GA64/GA$55,"")</f>
        <v>-1.5645149676295961E-2</v>
      </c>
      <c r="GB65" s="60">
        <f>IFERROR(GB64/GB$55,"")</f>
        <v>6.7494436795940806E-3</v>
      </c>
      <c r="GC65" s="214">
        <f>(GA65-GB65)*10000</f>
        <v>-223.94593355890041</v>
      </c>
      <c r="GD65" s="63">
        <f>IFERROR(GD64/GD$55,"")</f>
        <v>-1.9784044634375636E-2</v>
      </c>
      <c r="GE65" s="60">
        <f>IFERROR(GE64/GE$55,"")</f>
        <v>2.2000288703667072E-3</v>
      </c>
      <c r="GF65" s="214">
        <f>(GD65-GE65)*10000</f>
        <v>-219.84073504742344</v>
      </c>
      <c r="GG65" s="63">
        <f>IFERROR(GG64/GG$55,"")</f>
        <v>-3.8424471206340988E-2</v>
      </c>
      <c r="GH65" s="60">
        <f>IFERROR(GH64/GH$55,"")</f>
        <v>4.2564248939057754E-2</v>
      </c>
      <c r="GI65" s="214">
        <f>(GG65-GH65)*10000</f>
        <v>-809.88720145398736</v>
      </c>
      <c r="GJ65" s="63">
        <f>IFERROR(GJ64/GJ$55,"")</f>
        <v>-8.5845640854195479E-2</v>
      </c>
      <c r="GK65" s="60">
        <f>IFERROR(GK64/GK$55,"")</f>
        <v>-6.6307919178330274E-2</v>
      </c>
      <c r="GL65" s="214">
        <f>(GJ65-GK65)*10000</f>
        <v>-195.37721675865205</v>
      </c>
      <c r="GM65" s="63">
        <f>IFERROR(GM64/GM$55,"")</f>
        <v>-1.8010309639863942E-2</v>
      </c>
      <c r="GN65" s="60">
        <f>IFERROR(GN64/GN$55,"")</f>
        <v>4.713832904730578E-3</v>
      </c>
      <c r="GO65" s="214">
        <f>(GM65-GN65)*10000</f>
        <v>-227.24142544594517</v>
      </c>
      <c r="GP65" s="63">
        <f>IFERROR(GP64/GP$55,"")</f>
        <v>-2.5041746972884697E-2</v>
      </c>
      <c r="GQ65" s="60">
        <f>IFERROR(GQ64/GQ$55,"")</f>
        <v>1.6355562034026327E-2</v>
      </c>
      <c r="GR65" s="214">
        <f>(GP65-GQ65)*10000</f>
        <v>-413.97309006911019</v>
      </c>
      <c r="GS65" s="63">
        <f>IFERROR(GS64/GS$55,"")</f>
        <v>-4.3050808626470809E-2</v>
      </c>
      <c r="GT65" s="60">
        <f>IFERROR(GT64/GT$55,"")</f>
        <v>2.8495278332380324E-2</v>
      </c>
      <c r="GU65" s="214">
        <f>(GS65-GT65)*10000</f>
        <v>-715.46086958851129</v>
      </c>
      <c r="GW65" s="63">
        <f>IFERROR(GW64/GW$55,"")</f>
        <v>-6.0055804205516032E-2</v>
      </c>
      <c r="GX65" s="60">
        <f>IFERROR(GX64/GX$55,"")</f>
        <v>-1.5645149676295961E-2</v>
      </c>
      <c r="GY65" s="214">
        <f>(GW65-GX65)*10000</f>
        <v>-444.10654529220074</v>
      </c>
      <c r="GZ65" s="63">
        <f>IFERROR(GZ64/GZ$55,"")</f>
        <v>-9.3842322191706337E-2</v>
      </c>
      <c r="HA65" s="60">
        <f>IFERROR(HA64/HA$55,"")</f>
        <v>-1.9784044634375636E-2</v>
      </c>
      <c r="HB65" s="214">
        <f>(GZ65-HA65)*10000</f>
        <v>-740.582775573307</v>
      </c>
      <c r="HC65" s="63">
        <f>IFERROR(HC64/HC$55,"")</f>
        <v>-9.1700863600171489E-2</v>
      </c>
      <c r="HD65" s="60">
        <f>IFERROR(HD64/HD$55,"")</f>
        <v>-3.8424471206340988E-2</v>
      </c>
      <c r="HE65" s="214">
        <f>(HC65-HD65)*10000</f>
        <v>-532.76392393830497</v>
      </c>
      <c r="HF65" s="63">
        <f>IFERROR(HF64/HF$55,"")</f>
        <v>-5.4689254960688882E-2</v>
      </c>
      <c r="HG65" s="60">
        <f>IFERROR(HG64/HG$55,"")</f>
        <v>-8.5845640854195479E-2</v>
      </c>
      <c r="HH65" s="214">
        <f>(HF65-HG65)*10000</f>
        <v>311.56385893506598</v>
      </c>
      <c r="HI65" s="63">
        <f>IFERROR(HI64/HI$55,"")</f>
        <v>-7.4962299260095414E-2</v>
      </c>
      <c r="HJ65" s="60">
        <f>IFERROR(HJ64/HJ$55,"")</f>
        <v>-1.8010309639863942E-2</v>
      </c>
      <c r="HK65" s="214">
        <f>(HI65-HJ65)*10000</f>
        <v>-569.51989620231473</v>
      </c>
      <c r="HL65" s="63">
        <f>IFERROR(HL64/HL$55,"")</f>
        <v>-7.8704800509425049E-2</v>
      </c>
      <c r="HM65" s="60">
        <f>IFERROR(HM64/HM$55,"")</f>
        <v>-2.5041746972884697E-2</v>
      </c>
      <c r="HN65" s="214">
        <f>(HL65-HM65)*10000</f>
        <v>-536.6305353654036</v>
      </c>
      <c r="HO65" s="63">
        <f>IFERROR(HO64/HO$55,"")</f>
        <v>-7.3268249789440784E-2</v>
      </c>
      <c r="HP65" s="60">
        <f>IFERROR(HP64/HP$55,"")</f>
        <v>-4.3050808626470809E-2</v>
      </c>
      <c r="HQ65" s="214">
        <f>(HO65-HP65)*10000</f>
        <v>-302.17441162969976</v>
      </c>
      <c r="HS65" s="63">
        <f>IFERROR(HS64/HS$55,"")</f>
        <v>-8.9518937494537043E-2</v>
      </c>
      <c r="HT65" s="60">
        <f>IFERROR(HT64/HT$55,"")</f>
        <v>-6.0055804205516032E-2</v>
      </c>
      <c r="HU65" s="214">
        <f>(HS65-HT65)*10000</f>
        <v>-294.6313328902101</v>
      </c>
      <c r="HV65" s="63">
        <f>IFERROR(HV64/HV$55,"")</f>
        <v>-9.8947931024782693E-2</v>
      </c>
      <c r="HW65" s="60">
        <f>IFERROR(HW64/HW$55,"")</f>
        <v>-9.3842322191706337E-2</v>
      </c>
      <c r="HX65" s="214">
        <f>(HV65-HW65)*10000</f>
        <v>-51.056088330763558</v>
      </c>
      <c r="HY65" s="63">
        <f>IFERROR(HY64/HY$55,"")</f>
        <v>-9.324774938885165E-2</v>
      </c>
      <c r="HZ65" s="60">
        <f>IFERROR(HZ64/HZ$55,"")</f>
        <v>-3.8424471206340988E-2</v>
      </c>
      <c r="IA65" s="214">
        <f>(HY65-HZ65)*10000</f>
        <v>-548.2327818251066</v>
      </c>
      <c r="IB65" s="63">
        <f>IFERROR(IB64/IB$55,"")</f>
        <v>-5.4689254960688882E-2</v>
      </c>
      <c r="IC65" s="60">
        <f>IFERROR(IC64/IC$55,"")</f>
        <v>-8.5845640854195479E-2</v>
      </c>
      <c r="ID65" s="214">
        <f>(IB65-IC65)*10000</f>
        <v>311.56385893506598</v>
      </c>
      <c r="IE65" s="63">
        <f>IFERROR(IE64/IE$55,"")</f>
        <v>-9.324774938885165E-2</v>
      </c>
      <c r="IF65" s="60">
        <f>IFERROR(IF64/IF$55,"")</f>
        <v>-7.4962299260095414E-2</v>
      </c>
      <c r="IG65" s="214">
        <f>(IE65-IF65)*10000</f>
        <v>-182.85450128756236</v>
      </c>
      <c r="IH65" s="63">
        <f>IFERROR(IH64/IH$55,"")</f>
        <v>-7.8704800509425049E-2</v>
      </c>
      <c r="II65" s="60">
        <f>IFERROR(II64/II$55,"")</f>
        <v>-2.5041746972884697E-2</v>
      </c>
      <c r="IJ65" s="214">
        <f>(IH65-II65)*10000</f>
        <v>-536.6305353654036</v>
      </c>
      <c r="IK65" s="63">
        <f>IFERROR(IK64/IK$55,"")</f>
        <v>-7.3268249789440784E-2</v>
      </c>
      <c r="IL65" s="60">
        <f>IFERROR(IL64/IL$55,"")</f>
        <v>-4.3050808626470809E-2</v>
      </c>
      <c r="IM65" s="214">
        <f>(IK65-IL65)*10000</f>
        <v>-302.17441162969976</v>
      </c>
    </row>
    <row r="66" spans="1:247" outlineLevel="1">
      <c r="A66" s="227" t="s">
        <v>15</v>
      </c>
      <c r="B66" s="227"/>
      <c r="C66" s="235" t="s">
        <v>15</v>
      </c>
      <c r="D66" s="43" t="s">
        <v>128</v>
      </c>
      <c r="E66" s="43" t="s">
        <v>689</v>
      </c>
      <c r="F66" s="46"/>
      <c r="G66" s="48">
        <v>-84</v>
      </c>
      <c r="H66" s="44"/>
      <c r="I66" s="45" t="str">
        <f>IFERROR(IF((ABS((G66/H66)-1))&lt;100%,(G66/H66)-1,"N/A"),"N/A")</f>
        <v>N/A</v>
      </c>
      <c r="J66" s="48">
        <v>-605</v>
      </c>
      <c r="K66" s="44"/>
      <c r="L66" s="45" t="str">
        <f>IFERROR(IF((ABS((J66/K66)-1))&lt;100%,(J66/K66)-1,"N/A"),"N/A")</f>
        <v>N/A</v>
      </c>
      <c r="M66" s="48">
        <v>-212</v>
      </c>
      <c r="N66" s="44">
        <v>188</v>
      </c>
      <c r="O66" s="45">
        <f t="shared" ref="O66" si="1538">IF(AND(M66&lt;0,N66&lt;0),((M66-N66)/N66),((M66-N66)/ABS(N66)))</f>
        <v>-2.1276595744680851</v>
      </c>
      <c r="P66" s="48">
        <v>-4120</v>
      </c>
      <c r="Q66" s="44">
        <v>-4927</v>
      </c>
      <c r="R66" s="45">
        <f t="shared" ref="R66" si="1539">IF(AND(P66&lt;0,Q66&lt;0),((P66-Q66)/Q66),((P66-Q66)/ABS(Q66)))</f>
        <v>-0.16379135376496853</v>
      </c>
      <c r="S66" s="48">
        <v>-689</v>
      </c>
      <c r="T66" s="44"/>
      <c r="U66" s="45" t="str">
        <f>IFERROR(IF((ABS((S66/T66)-1))&lt;100%,(S66/T66)-1,"N/A"),"N/A")</f>
        <v>N/A</v>
      </c>
      <c r="V66" s="48">
        <v>-901</v>
      </c>
      <c r="W66" s="44">
        <v>188</v>
      </c>
      <c r="X66" s="45">
        <f t="shared" ref="X66" si="1540">IF(AND(V66&lt;0,W66&lt;0),((V66-W66)/W66),((V66-W66)/ABS(W66)))</f>
        <v>-5.792553191489362</v>
      </c>
      <c r="Y66" s="44">
        <v>-5021</v>
      </c>
      <c r="Z66" s="44">
        <v>-4739</v>
      </c>
      <c r="AA66" s="45">
        <f t="shared" ref="AA66" si="1541">IF(AND(Y66&lt;0,Z66&lt;0),((Y66-Z66)/Z66),((Y66-Z66)/ABS(Z66)))</f>
        <v>5.950622494197088E-2</v>
      </c>
      <c r="AB66" s="46"/>
      <c r="AC66" s="44">
        <v>114</v>
      </c>
      <c r="AD66" s="44">
        <f t="shared" si="842"/>
        <v>-84</v>
      </c>
      <c r="AE66" s="206">
        <f t="shared" ref="AE66" si="1542">IF(AND(AC66&lt;0,AD66&lt;0),((AC66-AD66)/AD66),((AC66-AD66)/ABS(AD66)))</f>
        <v>2.3571428571428572</v>
      </c>
      <c r="AF66" s="44">
        <v>990</v>
      </c>
      <c r="AG66" s="44">
        <f t="shared" si="1222"/>
        <v>-605</v>
      </c>
      <c r="AH66" s="206">
        <f t="shared" ref="AH66" si="1543">IF(AND(AF66&lt;0,AG66&lt;0),((AF66-AG66)/AG66),((AF66-AG66)/ABS(AG66)))</f>
        <v>2.6363636363636362</v>
      </c>
      <c r="AI66" s="44">
        <v>5</v>
      </c>
      <c r="AJ66" s="44">
        <f t="shared" si="1223"/>
        <v>-212</v>
      </c>
      <c r="AK66" s="206">
        <f t="shared" ref="AK66" si="1544">IF(AND(AI66&lt;0,AJ66&lt;0),((AI66-AJ66)/AJ66),((AI66-AJ66)/ABS(AJ66)))</f>
        <v>1.0235849056603774</v>
      </c>
      <c r="AL66" s="44">
        <v>-2230</v>
      </c>
      <c r="AM66" s="44">
        <f t="shared" si="1224"/>
        <v>-4120</v>
      </c>
      <c r="AN66" s="206">
        <f t="shared" ref="AN66" si="1545">IF(AND(AL66&lt;0,AM66&lt;0),((AL66-AM66)/AM66),((AL66-AM66)/ABS(AM66)))</f>
        <v>-0.45873786407766992</v>
      </c>
      <c r="AO66" s="44">
        <v>1104</v>
      </c>
      <c r="AP66" s="44">
        <f t="shared" si="1225"/>
        <v>-689</v>
      </c>
      <c r="AQ66" s="206">
        <f t="shared" ref="AQ66" si="1546">IF(AND(AO66&lt;0,AP66&lt;0),((AO66-AP66)/AP66),((AO66-AP66)/ABS(AP66)))</f>
        <v>2.6023222060957911</v>
      </c>
      <c r="AR66" s="44">
        <v>1109</v>
      </c>
      <c r="AS66" s="44">
        <f t="shared" si="1226"/>
        <v>-901</v>
      </c>
      <c r="AT66" s="206">
        <f t="shared" ref="AT66" si="1547">IF(AND(AR66&lt;0,AS66&lt;0),((AR66-AS66)/AS66),((AR66-AS66)/ABS(AS66)))</f>
        <v>2.2308546059933407</v>
      </c>
      <c r="AU66" s="44">
        <v>-1121</v>
      </c>
      <c r="AV66" s="44">
        <f t="shared" si="1227"/>
        <v>-5021</v>
      </c>
      <c r="AW66" s="206">
        <f t="shared" ref="AW66" si="1548">IF(AND(AU66&lt;0,AV66&lt;0),((AU66-AV66)/AV66),((AU66-AV66)/ABS(AV66)))</f>
        <v>-0.77673770165305711</v>
      </c>
      <c r="AX66" s="46"/>
      <c r="AY66" s="44">
        <f t="shared" si="1235"/>
        <v>-3660</v>
      </c>
      <c r="AZ66" s="44">
        <f t="shared" si="1228"/>
        <v>114</v>
      </c>
      <c r="BA66" s="206">
        <f t="shared" ref="BA66" si="1549">IF(AND(AY66&lt;0,AZ66&lt;0),((AY66-AZ66)/AZ66),((AY66-AZ66)/ABS(AZ66)))</f>
        <v>-33.10526315789474</v>
      </c>
      <c r="BB66" s="44">
        <f t="shared" si="1236"/>
        <v>145</v>
      </c>
      <c r="BC66" s="44">
        <f t="shared" si="1229"/>
        <v>990</v>
      </c>
      <c r="BD66" s="206">
        <f t="shared" ref="BD66" si="1550">IF(AND(BB66&lt;0,BC66&lt;0),((BB66-BC66)/BC66),((BB66-BC66)/ABS(BC66)))</f>
        <v>-0.85353535353535348</v>
      </c>
      <c r="BE66" s="48">
        <f t="shared" si="1237"/>
        <v>19151</v>
      </c>
      <c r="BF66" s="44">
        <f t="shared" si="1230"/>
        <v>5</v>
      </c>
      <c r="BG66" s="206">
        <f t="shared" ref="BG66" si="1551">IF(AND(BE66&lt;0,BF66&lt;0),((BE66-BF66)/BF66),((BE66-BF66)/ABS(BF66)))</f>
        <v>3829.2</v>
      </c>
      <c r="BH66" s="44">
        <f t="shared" si="1238"/>
        <v>-2453</v>
      </c>
      <c r="BI66" s="44">
        <f t="shared" si="1231"/>
        <v>-2230</v>
      </c>
      <c r="BJ66" s="206">
        <f t="shared" ref="BJ66" si="1552">IF(AND(BH66&lt;0,BI66&lt;0),((BH66-BI66)/BI66),((BH66-BI66)/ABS(BI66)))</f>
        <v>0.1</v>
      </c>
      <c r="BK66" s="44">
        <f t="shared" si="1239"/>
        <v>-3515</v>
      </c>
      <c r="BL66" s="44">
        <f t="shared" si="1232"/>
        <v>1104</v>
      </c>
      <c r="BM66" s="206">
        <f t="shared" ref="BM66" si="1553">IF(AND(BK66&lt;0,BL66&lt;0),((BK66-BL66)/BL66),((BK66-BL66)/ABS(BL66)))</f>
        <v>-4.1838768115942031</v>
      </c>
      <c r="BN66" s="48">
        <f t="shared" si="1240"/>
        <v>15636</v>
      </c>
      <c r="BO66" s="44">
        <f t="shared" si="1233"/>
        <v>1109</v>
      </c>
      <c r="BP66" s="206">
        <f t="shared" ref="BP66" si="1554">IF(AND(BN66&lt;0,BO66&lt;0),((BN66-BO66)/BO66),((BN66-BO66)/ABS(BO66)))</f>
        <v>13.099188458070333</v>
      </c>
      <c r="BQ66" s="44">
        <f t="shared" si="1241"/>
        <v>13183</v>
      </c>
      <c r="BR66" s="44">
        <f t="shared" si="1234"/>
        <v>-1121</v>
      </c>
      <c r="BS66" s="206">
        <f t="shared" ref="BS66" si="1555">IF(AND(BQ66&lt;0,BR66&lt;0),((BQ66-BR66)/BR66),((BQ66-BR66)/ABS(BR66)))</f>
        <v>12.760035682426405</v>
      </c>
      <c r="BT66" s="46"/>
      <c r="BU66" s="48">
        <f t="shared" si="1242"/>
        <v>-2434</v>
      </c>
      <c r="BV66" s="44">
        <v>-3660</v>
      </c>
      <c r="BW66" s="45">
        <f t="shared" ref="BW66" si="1556">IF(AND(BU66&lt;0,BV66&lt;0),((BU66-BV66)/BV66),((BU66-BV66)/ABS(BV66)))</f>
        <v>-0.33497267759562843</v>
      </c>
      <c r="BX66" s="48">
        <f t="shared" si="1243"/>
        <v>602</v>
      </c>
      <c r="BY66" s="44">
        <v>145</v>
      </c>
      <c r="BZ66" s="45">
        <f t="shared" ref="BZ66" si="1557">IF(AND(BX66&lt;0,BY66&lt;0),((BX66-BY66)/BY66),((BX66-BY66)/ABS(BY66)))</f>
        <v>3.1517241379310343</v>
      </c>
      <c r="CA66" s="48">
        <f t="shared" si="1244"/>
        <v>237</v>
      </c>
      <c r="CB66" s="44">
        <v>19151</v>
      </c>
      <c r="CC66" s="45">
        <f t="shared" ref="CC66" si="1558">IF(AND(CA66&lt;0,CB66&lt;0),((CA66-CB66)/CB66),((CA66-CB66)/ABS(CB66)))</f>
        <v>-0.98762466711921049</v>
      </c>
      <c r="CD66" s="48">
        <f t="shared" si="1245"/>
        <v>919</v>
      </c>
      <c r="CE66" s="44">
        <v>-2453</v>
      </c>
      <c r="CF66" s="45">
        <f t="shared" ref="CF66" si="1559">IF(AND(CD66&lt;0,CE66&lt;0),((CD66-CE66)/CE66),((CD66-CE66)/ABS(CE66)))</f>
        <v>1.3746432939258051</v>
      </c>
      <c r="CG66" s="48">
        <f t="shared" si="1246"/>
        <v>-1832</v>
      </c>
      <c r="CH66" s="44">
        <v>-3515</v>
      </c>
      <c r="CI66" s="45">
        <f t="shared" ref="CI66" si="1560">IF(AND(CG66&lt;0,CH66&lt;0),((CG66-CH66)/CH66),((CG66-CH66)/ABS(CH66)))</f>
        <v>-0.47880512091038407</v>
      </c>
      <c r="CJ66" s="48">
        <f t="shared" si="1247"/>
        <v>-1595</v>
      </c>
      <c r="CK66" s="44">
        <v>15636</v>
      </c>
      <c r="CL66" s="45">
        <f t="shared" ref="CL66" si="1561">IF(AND(CJ66&lt;0,CK66&lt;0),((CJ66-CK66)/CK66),((CJ66-CK66)/ABS(CK66)))</f>
        <v>-1.1020081862368891</v>
      </c>
      <c r="CM66" s="48">
        <f t="shared" si="1248"/>
        <v>-676</v>
      </c>
      <c r="CN66" s="44">
        <v>13183</v>
      </c>
      <c r="CO66" s="45">
        <f t="shared" ref="CO66" si="1562">IF(AND(CM66&lt;0,CN66&lt;0),((CM66-CN66)/CN66),((CM66-CN66)/ABS(CN66)))</f>
        <v>-1.0512781612683</v>
      </c>
      <c r="CP66" s="46"/>
      <c r="CQ66" s="48">
        <v>-6877</v>
      </c>
      <c r="CR66" s="44">
        <v>-2434</v>
      </c>
      <c r="CS66" s="45">
        <f t="shared" ref="CS66" si="1563">IF(AND(CQ66&lt;0,CR66&lt;0),((CQ66-CR66)/CR66),((CQ66-CR66)/ABS(CR66)))</f>
        <v>1.8253903040262942</v>
      </c>
      <c r="CT66" s="48">
        <v>-2151</v>
      </c>
      <c r="CU66" s="44">
        <v>602</v>
      </c>
      <c r="CV66" s="45">
        <f t="shared" ref="CV66" si="1564">IF(AND(CT66&lt;0,CU66&lt;0),((CT66-CU66)/CU66),((CT66-CU66)/ABS(CU66)))</f>
        <v>-4.573089700996678</v>
      </c>
      <c r="CW66" s="48">
        <v>-1774</v>
      </c>
      <c r="CX66" s="44">
        <v>237</v>
      </c>
      <c r="CY66" s="45">
        <f t="shared" ref="CY66" si="1565">IF(AND(CW66&lt;0,CX66&lt;0),((CW66-CX66)/CX66),((CW66-CX66)/ABS(CX66)))</f>
        <v>-8.4852320675105481</v>
      </c>
      <c r="CZ66" s="48">
        <v>1684</v>
      </c>
      <c r="DA66" s="44">
        <v>919</v>
      </c>
      <c r="DB66" s="45">
        <f t="shared" ref="DB66" si="1566">IF(AND(CZ66&lt;0,DA66&lt;0),((CZ66-DA66)/DA66),((CZ66-DA66)/ABS(DA66)))</f>
        <v>0.83242655059847659</v>
      </c>
      <c r="DC66" s="48">
        <v>-9028</v>
      </c>
      <c r="DD66" s="44">
        <v>-1832</v>
      </c>
      <c r="DE66" s="45">
        <f t="shared" ref="DE66" si="1567">IF(AND(DC66&lt;0,DD66&lt;0),((DC66-DD66)/DD66),((DC66-DD66)/ABS(DD66)))</f>
        <v>3.927947598253275</v>
      </c>
      <c r="DF66" s="48">
        <v>-10802</v>
      </c>
      <c r="DG66" s="44">
        <v>-1595</v>
      </c>
      <c r="DH66" s="45">
        <f t="shared" ref="DH66" si="1568">IF(AND(DF66&lt;0,DG66&lt;0),((DF66-DG66)/DG66),((DF66-DG66)/ABS(DG66)))</f>
        <v>5.772413793103448</v>
      </c>
      <c r="DI66" s="48">
        <v>-9118</v>
      </c>
      <c r="DJ66" s="44">
        <v>-676</v>
      </c>
      <c r="DK66" s="45">
        <f t="shared" ref="DK66" si="1569">IF(AND(DI66&lt;0,DJ66&lt;0),((DI66-DJ66)/DJ66),((DI66-DJ66)/ABS(DJ66)))</f>
        <v>12.488165680473372</v>
      </c>
      <c r="DL66" s="46"/>
      <c r="DM66" s="48">
        <v>-40</v>
      </c>
      <c r="DN66" s="44">
        <v>-6877</v>
      </c>
      <c r="DO66" s="206">
        <f t="shared" ref="DO66" si="1570">IF(AND(DM66&lt;0,DN66&lt;0),((DM66-DN66)/DN66),((DM66-DN66)/ABS(DN66)))</f>
        <v>-0.99418351025156315</v>
      </c>
      <c r="DP66" s="48">
        <v>2</v>
      </c>
      <c r="DQ66" s="44">
        <v>-2151</v>
      </c>
      <c r="DR66" s="206">
        <f t="shared" ref="DR66" si="1571">IF(AND(DP66&lt;0,DQ66&lt;0),((DP66-DQ66)/DQ66),((DP66-DQ66)/ABS(DQ66)))</f>
        <v>1.00092980009298</v>
      </c>
      <c r="DS66" s="48">
        <v>1235</v>
      </c>
      <c r="DT66" s="44">
        <v>-1774</v>
      </c>
      <c r="DU66" s="206">
        <f t="shared" ref="DU66" si="1572">IF(AND(DS66&lt;0,DT66&lt;0),((DS66-DT66)/DT66),((DS66-DT66)/ABS(DT66)))</f>
        <v>1.6961668545659527</v>
      </c>
      <c r="DV66" s="48">
        <v>-1488</v>
      </c>
      <c r="DW66" s="44">
        <v>1684</v>
      </c>
      <c r="DX66" s="206">
        <f t="shared" ref="DX66" si="1573">IF(AND(DV66&lt;0,DW66&lt;0),((DV66-DW66)/DW66),((DV66-DW66)/ABS(DW66)))</f>
        <v>-1.8836104513064134</v>
      </c>
      <c r="DY66" s="48">
        <v>-38</v>
      </c>
      <c r="DZ66" s="44">
        <v>-9028</v>
      </c>
      <c r="EA66" s="206">
        <f t="shared" ref="EA66" si="1574">IF(AND(DY66&lt;0,DZ66&lt;0),((DY66-DZ66)/DZ66),((DY66-DZ66)/ABS(DZ66)))</f>
        <v>-0.99579087284005319</v>
      </c>
      <c r="EB66" s="48">
        <v>1197</v>
      </c>
      <c r="EC66" s="44">
        <v>-10802</v>
      </c>
      <c r="ED66" s="206">
        <f t="shared" ref="ED66" si="1575">IF(AND(EB66&lt;0,EC66&lt;0),((EB66-EC66)/EC66),((EB66-EC66)/ABS(EC66)))</f>
        <v>1.1108128124421404</v>
      </c>
      <c r="EE66" s="48">
        <v>-291</v>
      </c>
      <c r="EF66" s="44">
        <v>-9118</v>
      </c>
      <c r="EG66" s="206">
        <f t="shared" ref="EG66" si="1576">IF(AND(EE66&lt;0,EF66&lt;0),((EE66-EF66)/EF66),((EE66-EF66)/ABS(EF66)))</f>
        <v>-0.96808510638297873</v>
      </c>
      <c r="EH66" s="46"/>
      <c r="EI66" s="48">
        <v>-243</v>
      </c>
      <c r="EJ66" s="44">
        <v>-40</v>
      </c>
      <c r="EK66" s="206">
        <f t="shared" ref="EK66" si="1577">IF(AND(EI66&lt;0,EJ66&lt;0),((EI66-EJ66)/EJ66),((EI66-EJ66)/ABS(EJ66)))</f>
        <v>5.0750000000000002</v>
      </c>
      <c r="EL66" s="48">
        <v>15409</v>
      </c>
      <c r="EM66" s="44">
        <v>2</v>
      </c>
      <c r="EN66" s="206">
        <f t="shared" ref="EN66" si="1578">IF(AND(EL66&lt;0,EM66&lt;0),((EL66-EM66)/EM66),((EL66-EM66)/ABS(EM66)))</f>
        <v>7703.5</v>
      </c>
      <c r="EO66" s="48">
        <v>2853</v>
      </c>
      <c r="EP66" s="44">
        <v>1235</v>
      </c>
      <c r="EQ66" s="206">
        <f t="shared" ref="EQ66" si="1579">IF(AND(EO66&lt;0,EP66&lt;0),((EO66-EP66)/EP66),((EO66-EP66)/ABS(EP66)))</f>
        <v>1.3101214574898785</v>
      </c>
      <c r="ER66" s="48">
        <v>-592</v>
      </c>
      <c r="ES66" s="44">
        <v>-1488</v>
      </c>
      <c r="ET66" s="206">
        <f t="shared" ref="ET66" si="1580">IF(AND(ER66&lt;0,ES66&lt;0),((ER66-ES66)/ES66),((ER66-ES66)/ABS(ES66)))</f>
        <v>-0.60215053763440862</v>
      </c>
      <c r="EU66" s="48">
        <v>15166</v>
      </c>
      <c r="EV66" s="44">
        <v>-38</v>
      </c>
      <c r="EW66" s="206">
        <f t="shared" ref="EW66" si="1581">IF(AND(EU66&lt;0,EV66&lt;0),((EU66-EV66)/EV66),((EU66-EV66)/ABS(EV66)))</f>
        <v>400.10526315789474</v>
      </c>
      <c r="EX66" s="48">
        <v>18019</v>
      </c>
      <c r="EY66" s="44">
        <v>1197</v>
      </c>
      <c r="EZ66" s="206">
        <f t="shared" ref="EZ66" si="1582">IF(AND(EX66&lt;0,EY66&lt;0),((EX66-EY66)/EY66),((EX66-EY66)/ABS(EY66)))</f>
        <v>14.053467000835422</v>
      </c>
      <c r="FA66" s="48">
        <v>17427</v>
      </c>
      <c r="FB66" s="44">
        <v>-291</v>
      </c>
      <c r="FC66" s="206">
        <f t="shared" ref="FC66" si="1583">IF(AND(FA66&lt;0,FB66&lt;0),((FA66-FB66)/FB66),((FA66-FB66)/ABS(FB66)))</f>
        <v>60.886597938144327</v>
      </c>
      <c r="FD66" s="46"/>
      <c r="FE66" s="48">
        <v>247</v>
      </c>
      <c r="FF66" s="44">
        <v>-243</v>
      </c>
      <c r="FG66" s="206">
        <f t="shared" ref="FG66" si="1584">IF(AND(FE66&lt;0,FF66&lt;0),((FE66-FF66)/FF66),((FE66-FF66)/ABS(FF66)))</f>
        <v>2.0164609053497942</v>
      </c>
      <c r="FH66" s="48">
        <v>668</v>
      </c>
      <c r="FI66" s="44">
        <v>15409</v>
      </c>
      <c r="FJ66" s="206">
        <f t="shared" ref="FJ66" si="1585">IF(AND(FH66&lt;0,FI66&lt;0),((FH66-FI66)/FI66),((FH66-FI66)/ABS(FI66)))</f>
        <v>-0.95664871179180999</v>
      </c>
      <c r="FK66" s="48">
        <v>-935</v>
      </c>
      <c r="FL66" s="44">
        <v>2853</v>
      </c>
      <c r="FM66" s="206">
        <f t="shared" ref="FM66" si="1586">IF(AND(FK66&lt;0,FL66&lt;0),((FK66-FL66)/FL66),((FK66-FL66)/ABS(FL66)))</f>
        <v>-1.3277252015422363</v>
      </c>
      <c r="FN66" s="48">
        <v>-1062</v>
      </c>
      <c r="FO66" s="44">
        <v>-592</v>
      </c>
      <c r="FP66" s="206">
        <f t="shared" ref="FP66" si="1587">IF(AND(FN66&lt;0,FO66&lt;0),((FN66-FO66)/FO66),((FN66-FO66)/ABS(FO66)))</f>
        <v>0.79391891891891897</v>
      </c>
      <c r="FQ66" s="48">
        <v>915</v>
      </c>
      <c r="FR66" s="44">
        <v>15166</v>
      </c>
      <c r="FS66" s="206">
        <f t="shared" ref="FS66" si="1588">IF(AND(FQ66&lt;0,FR66&lt;0),((FQ66-FR66)/FR66),((FQ66-FR66)/ABS(FR66)))</f>
        <v>-0.93966767770011872</v>
      </c>
      <c r="FT66" s="48">
        <v>-20</v>
      </c>
      <c r="FU66" s="44">
        <v>18019</v>
      </c>
      <c r="FV66" s="206">
        <f t="shared" ref="FV66" si="1589">IF(AND(FT66&lt;0,FU66&lt;0),((FT66-FU66)/FU66),((FT66-FU66)/ABS(FU66)))</f>
        <v>-1.0011099395082967</v>
      </c>
      <c r="FW66" s="48">
        <v>-1082</v>
      </c>
      <c r="FX66" s="44">
        <v>17427</v>
      </c>
      <c r="FY66" s="206">
        <f t="shared" ref="FY66" si="1590">IF(AND(FW66&lt;0,FX66&lt;0),((FW66-FX66)/FX66),((FW66-FX66)/ABS(FX66)))</f>
        <v>-1.0620875652722785</v>
      </c>
      <c r="GA66" s="48">
        <v>1930</v>
      </c>
      <c r="GB66" s="44">
        <v>247</v>
      </c>
      <c r="GC66" s="206">
        <f t="shared" ref="GC66" si="1591">IF(AND(GA66&lt;0,GB66&lt;0),((GA66-GB66)/GB66),((GA66-GB66)/ABS(GB66)))</f>
        <v>6.8137651821862351</v>
      </c>
      <c r="GD66" s="48">
        <v>974</v>
      </c>
      <c r="GE66" s="44">
        <v>668</v>
      </c>
      <c r="GF66" s="206">
        <f t="shared" ref="GF66" si="1592">IF(AND(GD66&lt;0,GE66&lt;0),((GD66-GE66)/GE66),((GD66-GE66)/ABS(GE66)))</f>
        <v>0.45808383233532934</v>
      </c>
      <c r="GG66" s="48">
        <v>353</v>
      </c>
      <c r="GH66" s="44">
        <v>-935</v>
      </c>
      <c r="GI66" s="206">
        <f t="shared" ref="GI66" si="1593">IF(AND(GG66&lt;0,GH66&lt;0),((GG66-GH66)/GH66),((GG66-GH66)/ABS(GH66)))</f>
        <v>1.3775401069518716</v>
      </c>
      <c r="GJ66" s="48">
        <v>-11242</v>
      </c>
      <c r="GK66" s="44">
        <v>-1062</v>
      </c>
      <c r="GL66" s="206">
        <f t="shared" ref="GL66" si="1594">IF(AND(GJ66&lt;0,GK66&lt;0),((GJ66-GK66)/GK66),((GJ66-GK66)/ABS(GK66)))</f>
        <v>9.5856873822975519</v>
      </c>
      <c r="GM66" s="48">
        <v>2904</v>
      </c>
      <c r="GN66" s="44">
        <v>915</v>
      </c>
      <c r="GO66" s="206">
        <f t="shared" ref="GO66" si="1595">IF(AND(GM66&lt;0,GN66&lt;0),((GM66-GN66)/GN66),((GM66-GN66)/ABS(GN66)))</f>
        <v>2.1737704918032787</v>
      </c>
      <c r="GP66" s="48">
        <v>3257</v>
      </c>
      <c r="GQ66" s="44">
        <v>-20</v>
      </c>
      <c r="GR66" s="206">
        <f t="shared" ref="GR66" si="1596">IF(AND(GP66&lt;0,GQ66&lt;0),((GP66-GQ66)/GQ66),((GP66-GQ66)/ABS(GQ66)))</f>
        <v>163.85</v>
      </c>
      <c r="GS66" s="48">
        <v>-7985</v>
      </c>
      <c r="GT66" s="44">
        <v>-1082</v>
      </c>
      <c r="GU66" s="206">
        <f t="shared" ref="GU66" si="1597">IF(AND(GS66&lt;0,GT66&lt;0),((GS66-GT66)/GT66),((GS66-GT66)/ABS(GT66)))</f>
        <v>6.3798521256931604</v>
      </c>
      <c r="GW66" s="48">
        <v>-1967</v>
      </c>
      <c r="GX66" s="44">
        <v>1930</v>
      </c>
      <c r="GY66" s="206">
        <f t="shared" ref="GY66" si="1598">IF(AND(GW66&lt;0,GX66&lt;0),((GW66-GX66)/GX66),((GW66-GX66)/ABS(GX66)))</f>
        <v>-2.0191709844559584</v>
      </c>
      <c r="GZ66" s="48">
        <v>138</v>
      </c>
      <c r="HA66" s="44">
        <v>974</v>
      </c>
      <c r="HB66" s="206">
        <f t="shared" ref="HB66" si="1599">IF(AND(GZ66&lt;0,HA66&lt;0),((GZ66-HA66)/HA66),((GZ66-HA66)/ABS(HA66)))</f>
        <v>-0.85831622176591371</v>
      </c>
      <c r="HC66" s="48">
        <v>-3086</v>
      </c>
      <c r="HD66" s="44">
        <v>353</v>
      </c>
      <c r="HE66" s="206">
        <f t="shared" ref="HE66" si="1600">IF(AND(HC66&lt;0,HD66&lt;0),((HC66-HD66)/HD66),((HC66-HD66)/ABS(HD66)))</f>
        <v>-9.7422096317280449</v>
      </c>
      <c r="HF66" s="48">
        <v>-49457</v>
      </c>
      <c r="HG66" s="44">
        <v>-11242</v>
      </c>
      <c r="HH66" s="206">
        <f t="shared" ref="HH66" si="1601">IF(AND(HF66&lt;0,HG66&lt;0),((HF66-HG66)/HG66),((HF66-HG66)/ABS(HG66)))</f>
        <v>3.3993061732787759</v>
      </c>
      <c r="HI66" s="48">
        <v>-1829</v>
      </c>
      <c r="HJ66" s="44">
        <v>2904</v>
      </c>
      <c r="HK66" s="206">
        <f t="shared" ref="HK66" si="1602">IF(AND(HI66&lt;0,HJ66&lt;0),((HI66-HJ66)/HJ66),((HI66-HJ66)/ABS(HJ66)))</f>
        <v>-1.6298209366391185</v>
      </c>
      <c r="HL66" s="48">
        <v>-4915</v>
      </c>
      <c r="HM66" s="44">
        <v>3257</v>
      </c>
      <c r="HN66" s="206">
        <f t="shared" ref="HN66" si="1603">IF(AND(HL66&lt;0,HM66&lt;0),((HL66-HM66)/HM66),((HL66-HM66)/ABS(HM66)))</f>
        <v>-2.5090574147988947</v>
      </c>
      <c r="HO66" s="48">
        <v>-54372</v>
      </c>
      <c r="HP66" s="44">
        <v>-7985</v>
      </c>
      <c r="HQ66" s="206">
        <f t="shared" ref="HQ66" si="1604">IF(AND(HO66&lt;0,HP66&lt;0),((HO66-HP66)/HP66),((HO66-HP66)/ABS(HP66)))</f>
        <v>5.8092673763306202</v>
      </c>
      <c r="HS66" s="48">
        <v>-26</v>
      </c>
      <c r="HT66" s="44">
        <v>-1967</v>
      </c>
      <c r="HU66" s="206">
        <f t="shared" ref="HU66" si="1605">IF(AND(HS66&lt;0,HT66&lt;0),((HS66-HT66)/HT66),((HS66-HT66)/ABS(HT66)))</f>
        <v>-0.98678190137264865</v>
      </c>
      <c r="HV66" s="48">
        <v>-917</v>
      </c>
      <c r="HW66" s="44">
        <v>138</v>
      </c>
      <c r="HX66" s="206">
        <f t="shared" ref="HX66" si="1606">IF(AND(HV66&lt;0,HW66&lt;0),((HV66-HW66)/HW66),((HV66-HW66)/ABS(HW66)))</f>
        <v>-7.6449275362318838</v>
      </c>
      <c r="HY66" s="48">
        <v>943</v>
      </c>
      <c r="HZ66" s="44">
        <v>353</v>
      </c>
      <c r="IA66" s="206">
        <f t="shared" ref="IA66" si="1607">IF(AND(HY66&lt;0,HZ66&lt;0),((HY66-HZ66)/HZ66),((HY66-HZ66)/ABS(HZ66)))</f>
        <v>1.6713881019830028</v>
      </c>
      <c r="IB66" s="48">
        <v>-49457</v>
      </c>
      <c r="IC66" s="44">
        <v>-11242</v>
      </c>
      <c r="ID66" s="206">
        <f t="shared" ref="ID66" si="1608">IF(AND(IB66&lt;0,IC66&lt;0),((IB66-IC66)/IC66),((IB66-IC66)/ABS(IC66)))</f>
        <v>3.3993061732787759</v>
      </c>
      <c r="IE66" s="48">
        <v>-943</v>
      </c>
      <c r="IF66" s="44">
        <v>-1829</v>
      </c>
      <c r="IG66" s="206">
        <f t="shared" ref="IG66" si="1609">IF(AND(IE66&lt;0,IF66&lt;0),((IE66-IF66)/IF66),((IE66-IF66)/ABS(IF66)))</f>
        <v>-0.48441771459814104</v>
      </c>
      <c r="IH66" s="48">
        <v>-4915</v>
      </c>
      <c r="II66" s="44">
        <v>3257</v>
      </c>
      <c r="IJ66" s="206">
        <f t="shared" ref="IJ66" si="1610">IF(AND(IH66&lt;0,II66&lt;0),((IH66-II66)/II66),((IH66-II66)/ABS(II66)))</f>
        <v>-2.5090574147988947</v>
      </c>
      <c r="IK66" s="48">
        <v>-54372</v>
      </c>
      <c r="IL66" s="44">
        <v>-7985</v>
      </c>
      <c r="IM66" s="206">
        <f t="shared" ref="IM66" si="1611">IF(AND(IK66&lt;0,IL66&lt;0),((IK66-IL66)/IL66),((IK66-IL66)/ABS(IL66)))</f>
        <v>5.8092673763306202</v>
      </c>
    </row>
    <row r="67" spans="1:247" outlineLevel="1">
      <c r="A67" s="231" t="s">
        <v>16</v>
      </c>
      <c r="B67" s="231"/>
      <c r="C67" s="237" t="s">
        <v>16</v>
      </c>
      <c r="D67" s="80" t="s">
        <v>246</v>
      </c>
      <c r="E67" s="80" t="s">
        <v>690</v>
      </c>
      <c r="F67" s="83"/>
      <c r="G67" s="84">
        <v>10864</v>
      </c>
      <c r="H67" s="81"/>
      <c r="I67" s="427" t="str">
        <f>IFERROR(IF((ABS((G67/H67)-1))&lt;100%,(G67/H67)-1,"N/A"),"N/A")</f>
        <v>N/A</v>
      </c>
      <c r="J67" s="84">
        <v>3835</v>
      </c>
      <c r="K67" s="81"/>
      <c r="L67" s="427" t="str">
        <f>IFERROR(IF((ABS((J67/K67)-1))&lt;100%,(J67/K67)-1,"N/A"),"N/A")</f>
        <v>N/A</v>
      </c>
      <c r="M67" s="84">
        <v>8663</v>
      </c>
      <c r="N67" s="81">
        <v>7236</v>
      </c>
      <c r="O67" s="427">
        <f t="shared" ref="O67" si="1612">(M67-N67)/ABS(N67)</f>
        <v>0.19720840243228302</v>
      </c>
      <c r="P67" s="84">
        <v>26374</v>
      </c>
      <c r="Q67" s="81">
        <v>32028</v>
      </c>
      <c r="R67" s="427">
        <f t="shared" ref="R67" si="1613">(P67-Q67)/ABS(Q67)</f>
        <v>-0.17653303359560385</v>
      </c>
      <c r="S67" s="84">
        <v>14699</v>
      </c>
      <c r="T67" s="81"/>
      <c r="U67" s="427" t="str">
        <f>IFERROR(IF((ABS((S67/T67)-1))&lt;100%,(S67/T67)-1,"N/A"),"N/A")</f>
        <v>N/A</v>
      </c>
      <c r="V67" s="84">
        <v>23362</v>
      </c>
      <c r="W67" s="81">
        <v>7236</v>
      </c>
      <c r="X67" s="427">
        <f t="shared" ref="X67" si="1614">(V67-W67)/ABS(W67)</f>
        <v>2.228579325594251</v>
      </c>
      <c r="Y67" s="221">
        <v>49736</v>
      </c>
      <c r="Z67" s="221">
        <v>39265</v>
      </c>
      <c r="AA67" s="82">
        <f t="shared" ref="AA67" si="1615">(Y67-Z67)/ABS(Z67)</f>
        <v>0.2666751559913409</v>
      </c>
      <c r="AB67" s="83"/>
      <c r="AC67" s="221">
        <v>7367</v>
      </c>
      <c r="AD67" s="221">
        <f t="shared" si="842"/>
        <v>10864</v>
      </c>
      <c r="AE67" s="222">
        <f t="shared" ref="AE67" si="1616">(AC67-AD67)/ABS(AD67)</f>
        <v>-0.32188880706921946</v>
      </c>
      <c r="AF67" s="221">
        <v>5755</v>
      </c>
      <c r="AG67" s="221">
        <f t="shared" si="1222"/>
        <v>3835</v>
      </c>
      <c r="AH67" s="222">
        <f t="shared" ref="AH67" si="1617">(AF67-AG67)/ABS(AG67)</f>
        <v>0.500651890482399</v>
      </c>
      <c r="AI67" s="221">
        <v>462</v>
      </c>
      <c r="AJ67" s="221">
        <f t="shared" si="1223"/>
        <v>8663</v>
      </c>
      <c r="AK67" s="222">
        <f t="shared" ref="AK67" si="1618">(AI67-AJ67)/ABS(AJ67)</f>
        <v>-0.94666974489206968</v>
      </c>
      <c r="AL67" s="221">
        <v>32914</v>
      </c>
      <c r="AM67" s="221">
        <f t="shared" si="1224"/>
        <v>26374</v>
      </c>
      <c r="AN67" s="222">
        <f t="shared" ref="AN67" si="1619">(AL67-AM67)/ABS(AM67)</f>
        <v>0.24797148707059982</v>
      </c>
      <c r="AO67" s="221">
        <v>13122</v>
      </c>
      <c r="AP67" s="221">
        <f t="shared" si="1225"/>
        <v>14699</v>
      </c>
      <c r="AQ67" s="222">
        <f t="shared" ref="AQ67" si="1620">(AO67-AP67)/ABS(AP67)</f>
        <v>-0.10728620994625485</v>
      </c>
      <c r="AR67" s="221">
        <v>13584</v>
      </c>
      <c r="AS67" s="221">
        <f t="shared" si="1226"/>
        <v>23362</v>
      </c>
      <c r="AT67" s="222">
        <f t="shared" ref="AT67" si="1621">(AR67-AS67)/ABS(AS67)</f>
        <v>-0.41854293296806783</v>
      </c>
      <c r="AU67" s="221">
        <v>46498</v>
      </c>
      <c r="AV67" s="221">
        <f t="shared" si="1227"/>
        <v>49736</v>
      </c>
      <c r="AW67" s="222">
        <f t="shared" ref="AW67" si="1622">(AU67-AV67)/ABS(AV67)</f>
        <v>-6.5103747788322341E-2</v>
      </c>
      <c r="AX67" s="83"/>
      <c r="AY67" s="81">
        <f t="shared" si="1235"/>
        <v>1214</v>
      </c>
      <c r="AZ67" s="221">
        <f t="shared" si="1228"/>
        <v>7367</v>
      </c>
      <c r="BA67" s="222">
        <f t="shared" ref="BA67" si="1623">(AY67-AZ67)/ABS(AZ67)</f>
        <v>-0.83521107642188142</v>
      </c>
      <c r="BB67" s="81">
        <f t="shared" si="1236"/>
        <v>5673</v>
      </c>
      <c r="BC67" s="221">
        <f t="shared" si="1229"/>
        <v>5755</v>
      </c>
      <c r="BD67" s="222">
        <f t="shared" ref="BD67" si="1624">(BB67-BC67)/ABS(BC67)</f>
        <v>-1.4248479582971329E-2</v>
      </c>
      <c r="BE67" s="84">
        <f t="shared" si="1237"/>
        <v>28167</v>
      </c>
      <c r="BF67" s="221">
        <f t="shared" si="1230"/>
        <v>462</v>
      </c>
      <c r="BG67" s="222">
        <f t="shared" ref="BG67" si="1625">(BE67-BF67)/ABS(BF67)</f>
        <v>59.967532467532465</v>
      </c>
      <c r="BH67" s="221">
        <f t="shared" si="1238"/>
        <v>11598</v>
      </c>
      <c r="BI67" s="221">
        <f t="shared" si="1231"/>
        <v>32914</v>
      </c>
      <c r="BJ67" s="222">
        <f t="shared" ref="BJ67" si="1626">(BH67-BI67)/ABS(BI67)</f>
        <v>-0.64762714954122869</v>
      </c>
      <c r="BK67" s="81">
        <f t="shared" si="1239"/>
        <v>6887</v>
      </c>
      <c r="BL67" s="221">
        <f t="shared" si="1232"/>
        <v>13122</v>
      </c>
      <c r="BM67" s="222">
        <f t="shared" ref="BM67" si="1627">(BK67-BL67)/ABS(BL67)</f>
        <v>-0.47515622618503278</v>
      </c>
      <c r="BN67" s="84">
        <f t="shared" si="1240"/>
        <v>35054</v>
      </c>
      <c r="BO67" s="221">
        <f t="shared" si="1233"/>
        <v>13584</v>
      </c>
      <c r="BP67" s="222">
        <f t="shared" ref="BP67" si="1628">(BN67-BO67)/ABS(BO67)</f>
        <v>1.5805359246171966</v>
      </c>
      <c r="BQ67" s="221">
        <f t="shared" si="1241"/>
        <v>46652</v>
      </c>
      <c r="BR67" s="221">
        <f t="shared" si="1234"/>
        <v>46498</v>
      </c>
      <c r="BS67" s="222">
        <f t="shared" ref="BS67" si="1629">(BQ67-BR67)/ABS(BR67)</f>
        <v>3.3119704073293474E-3</v>
      </c>
      <c r="BT67" s="83"/>
      <c r="BU67" s="84">
        <f t="shared" si="1242"/>
        <v>-10800</v>
      </c>
      <c r="BV67" s="81">
        <v>1214</v>
      </c>
      <c r="BW67" s="82">
        <f t="shared" ref="BW67" si="1630">(BU67-BV67)/ABS(BV67)</f>
        <v>-9.8962108731466234</v>
      </c>
      <c r="BX67" s="84">
        <f t="shared" si="1243"/>
        <v>5780</v>
      </c>
      <c r="BY67" s="81">
        <v>5673</v>
      </c>
      <c r="BZ67" s="82">
        <f t="shared" ref="BZ67" si="1631">(BX67-BY67)/ABS(BY67)</f>
        <v>1.8861272695222985E-2</v>
      </c>
      <c r="CA67" s="84">
        <f t="shared" si="1244"/>
        <v>7405</v>
      </c>
      <c r="CB67" s="81">
        <v>28167</v>
      </c>
      <c r="CC67" s="82">
        <f t="shared" ref="CC67" si="1632">(CA67-CB67)/ABS(CB67)</f>
        <v>-0.73710370291475835</v>
      </c>
      <c r="CD67" s="84">
        <f t="shared" si="1245"/>
        <v>16181</v>
      </c>
      <c r="CE67" s="81">
        <v>11598</v>
      </c>
      <c r="CF67" s="82">
        <f t="shared" ref="CF67" si="1633">(CD67-CE67)/ABS(CE67)</f>
        <v>0.39515433695464736</v>
      </c>
      <c r="CG67" s="84">
        <f t="shared" si="1246"/>
        <v>-5020</v>
      </c>
      <c r="CH67" s="81">
        <v>6887</v>
      </c>
      <c r="CI67" s="82">
        <f t="shared" ref="CI67" si="1634">(CG67-CH67)/ABS(CH67)</f>
        <v>-1.7289095397125018</v>
      </c>
      <c r="CJ67" s="84">
        <f t="shared" si="1247"/>
        <v>2385</v>
      </c>
      <c r="CK67" s="81">
        <v>35054</v>
      </c>
      <c r="CL67" s="82">
        <f t="shared" ref="CL67" si="1635">(CJ67-CK67)/ABS(CK67)</f>
        <v>-0.93196211559308495</v>
      </c>
      <c r="CM67" s="84">
        <f t="shared" si="1248"/>
        <v>18566</v>
      </c>
      <c r="CN67" s="81">
        <v>46652</v>
      </c>
      <c r="CO67" s="82">
        <f t="shared" ref="CO67" si="1636">(CM67-CN67)/ABS(CN67)</f>
        <v>-0.60203206722112668</v>
      </c>
      <c r="CP67" s="83"/>
      <c r="CQ67" s="84">
        <v>-6598</v>
      </c>
      <c r="CR67" s="81">
        <v>-10800</v>
      </c>
      <c r="CS67" s="82">
        <f t="shared" ref="CS67" si="1637">(CQ67-CR67)/ABS(CR67)</f>
        <v>0.38907407407407407</v>
      </c>
      <c r="CT67" s="84">
        <v>-17245</v>
      </c>
      <c r="CU67" s="81">
        <v>5780</v>
      </c>
      <c r="CV67" s="82">
        <f t="shared" ref="CV67" si="1638">(CT67-CU67)/ABS(CU67)</f>
        <v>-3.9835640138408306</v>
      </c>
      <c r="CW67" s="84">
        <v>-2493</v>
      </c>
      <c r="CX67" s="81">
        <v>7405</v>
      </c>
      <c r="CY67" s="82">
        <f t="shared" ref="CY67" si="1639">(CW67-CX67)/ABS(CX67)</f>
        <v>-1.336664415935179</v>
      </c>
      <c r="CZ67" s="84">
        <v>15205</v>
      </c>
      <c r="DA67" s="81">
        <v>16181</v>
      </c>
      <c r="DB67" s="82">
        <f t="shared" ref="DB67" si="1640">(CZ67-DA67)/ABS(DA67)</f>
        <v>-6.0317656510722455E-2</v>
      </c>
      <c r="DC67" s="84">
        <v>-23843</v>
      </c>
      <c r="DD67" s="81">
        <v>-5020</v>
      </c>
      <c r="DE67" s="82">
        <f t="shared" ref="DE67" si="1641">(DC67-DD67)/ABS(DD67)</f>
        <v>-3.7496015936254978</v>
      </c>
      <c r="DF67" s="84">
        <v>-26336</v>
      </c>
      <c r="DG67" s="81">
        <v>2385</v>
      </c>
      <c r="DH67" s="82">
        <f t="shared" ref="DH67" si="1642">(DF67-DG67)/ABS(DG67)</f>
        <v>-12.042348008385744</v>
      </c>
      <c r="DI67" s="84">
        <v>-11131</v>
      </c>
      <c r="DJ67" s="81">
        <v>18566</v>
      </c>
      <c r="DK67" s="82">
        <f t="shared" ref="DK67" si="1643">(DI67-DJ67)/ABS(DJ67)</f>
        <v>-1.5995367876763977</v>
      </c>
      <c r="DL67" s="83"/>
      <c r="DM67" s="84">
        <v>-4658</v>
      </c>
      <c r="DN67" s="81">
        <v>-6598</v>
      </c>
      <c r="DO67" s="222">
        <f t="shared" si="1355"/>
        <v>0.29402849348287358</v>
      </c>
      <c r="DP67" s="84">
        <v>-6554</v>
      </c>
      <c r="DQ67" s="81">
        <v>-17245</v>
      </c>
      <c r="DR67" s="222">
        <f t="shared" si="1356"/>
        <v>0.61994781095969842</v>
      </c>
      <c r="DS67" s="84">
        <v>2971</v>
      </c>
      <c r="DT67" s="81">
        <v>-2493</v>
      </c>
      <c r="DU67" s="222">
        <f t="shared" si="1357"/>
        <v>2.1917368632170078</v>
      </c>
      <c r="DV67" s="84">
        <v>24393</v>
      </c>
      <c r="DW67" s="81">
        <v>15205</v>
      </c>
      <c r="DX67" s="222">
        <f t="shared" si="1358"/>
        <v>0.6042749095692207</v>
      </c>
      <c r="DY67" s="84">
        <v>-11212</v>
      </c>
      <c r="DZ67" s="81">
        <v>-23843</v>
      </c>
      <c r="EA67" s="222">
        <f t="shared" si="1359"/>
        <v>0.52975716143102802</v>
      </c>
      <c r="EB67" s="84">
        <v>-8241</v>
      </c>
      <c r="EC67" s="81">
        <v>-26336</v>
      </c>
      <c r="ED67" s="222">
        <f t="shared" si="1360"/>
        <v>0.68708232077764275</v>
      </c>
      <c r="EE67" s="84">
        <v>16152</v>
      </c>
      <c r="EF67" s="81">
        <v>-11131</v>
      </c>
      <c r="EG67" s="222">
        <f t="shared" si="1361"/>
        <v>2.4510825622136374</v>
      </c>
      <c r="EH67" s="83"/>
      <c r="EI67" s="84">
        <v>558</v>
      </c>
      <c r="EJ67" s="81">
        <v>-4658</v>
      </c>
      <c r="EK67" s="222">
        <f t="shared" ref="EK67" si="1644">(EI67-EJ67)/ABS(EJ67)</f>
        <v>1.1197939029626449</v>
      </c>
      <c r="EL67" s="84">
        <v>20477</v>
      </c>
      <c r="EM67" s="81">
        <v>-6554</v>
      </c>
      <c r="EN67" s="222">
        <f t="shared" ref="EN67" si="1645">(EL67-EM67)/ABS(EM67)</f>
        <v>4.1243515410436373</v>
      </c>
      <c r="EO67" s="84">
        <v>22079</v>
      </c>
      <c r="EP67" s="81">
        <v>2971</v>
      </c>
      <c r="EQ67" s="222">
        <f t="shared" ref="EQ67" si="1646">(EO67-EP67)/ABS(EP67)</f>
        <v>6.4315045439246044</v>
      </c>
      <c r="ER67" s="84">
        <v>25589</v>
      </c>
      <c r="ES67" s="81">
        <v>24393</v>
      </c>
      <c r="ET67" s="222">
        <f t="shared" ref="ET67" si="1647">(ER67-ES67)/ABS(ES67)</f>
        <v>4.9030459558069936E-2</v>
      </c>
      <c r="EU67" s="84">
        <v>21035</v>
      </c>
      <c r="EV67" s="81">
        <v>-11212</v>
      </c>
      <c r="EW67" s="222">
        <f t="shared" ref="EW67" si="1648">(EU67-EV67)/ABS(EV67)</f>
        <v>2.8761148769175882</v>
      </c>
      <c r="EX67" s="84">
        <v>43114</v>
      </c>
      <c r="EY67" s="81">
        <v>-8241</v>
      </c>
      <c r="EZ67" s="222">
        <f t="shared" ref="EZ67" si="1649">(EX67-EY67)/ABS(EY67)</f>
        <v>6.2316466448246572</v>
      </c>
      <c r="FA67" s="84">
        <v>68703</v>
      </c>
      <c r="FB67" s="81">
        <v>16152</v>
      </c>
      <c r="FC67" s="222">
        <f t="shared" ref="FC67" si="1650">(FA67-FB67)/ABS(FB67)</f>
        <v>3.2535289747399703</v>
      </c>
      <c r="FD67" s="83"/>
      <c r="FE67" s="84">
        <v>3365</v>
      </c>
      <c r="FF67" s="81">
        <v>558</v>
      </c>
      <c r="FG67" s="222">
        <f t="shared" ref="FG67" si="1651">(FE67-FF67)/ABS(FF67)</f>
        <v>5.0304659498207887</v>
      </c>
      <c r="FH67" s="84">
        <v>1491</v>
      </c>
      <c r="FI67" s="81">
        <v>20477</v>
      </c>
      <c r="FJ67" s="222">
        <f t="shared" ref="FJ67" si="1652">(FH67-FI67)/ABS(FI67)</f>
        <v>-0.92718659959955074</v>
      </c>
      <c r="FK67" s="84">
        <v>14872</v>
      </c>
      <c r="FL67" s="81">
        <v>22079</v>
      </c>
      <c r="FM67" s="222">
        <f t="shared" ref="FM67" si="1653">(FK67-FL67)/ABS(FL67)</f>
        <v>-0.32641876896598576</v>
      </c>
      <c r="FN67" s="84">
        <v>9190</v>
      </c>
      <c r="FO67" s="81">
        <v>25589</v>
      </c>
      <c r="FP67" s="222">
        <f t="shared" ref="FP67" si="1654">(FN67-FO67)/ABS(FO67)</f>
        <v>-0.64086130759310644</v>
      </c>
      <c r="FQ67" s="84">
        <v>4856</v>
      </c>
      <c r="FR67" s="81">
        <v>21035</v>
      </c>
      <c r="FS67" s="222">
        <f t="shared" ref="FS67" si="1655">(FQ67-FR67)/ABS(FR67)</f>
        <v>-0.7691466603280247</v>
      </c>
      <c r="FT67" s="84">
        <v>19728</v>
      </c>
      <c r="FU67" s="81">
        <v>43114</v>
      </c>
      <c r="FV67" s="222">
        <f t="shared" ref="FV67" si="1656">(FT67-FU67)/ABS(FU67)</f>
        <v>-0.54242241499280974</v>
      </c>
      <c r="FW67" s="84">
        <v>28918</v>
      </c>
      <c r="FX67" s="81">
        <v>68703</v>
      </c>
      <c r="FY67" s="222">
        <f t="shared" ref="FY67" si="1657">(FW67-FX67)/ABS(FX67)</f>
        <v>-0.57908679388090767</v>
      </c>
      <c r="GA67" s="84">
        <v>-2850</v>
      </c>
      <c r="GB67" s="81">
        <v>3365</v>
      </c>
      <c r="GC67" s="222">
        <f t="shared" ref="GC67" si="1658">(GA67-GB67)/ABS(GB67)</f>
        <v>-1.8469539375928679</v>
      </c>
      <c r="GD67" s="84">
        <v>-7086</v>
      </c>
      <c r="GE67" s="81">
        <v>1491</v>
      </c>
      <c r="GF67" s="222">
        <f t="shared" ref="GF67" si="1659">(GD67-GE67)/ABS(GE67)</f>
        <v>-5.7525150905432598</v>
      </c>
      <c r="GG67" s="84">
        <v>-14040</v>
      </c>
      <c r="GH67" s="81">
        <v>14872</v>
      </c>
      <c r="GI67" s="222">
        <f t="shared" ref="GI67" si="1660">(GG67-GH67)/ABS(GH67)</f>
        <v>-1.944055944055944</v>
      </c>
      <c r="GJ67" s="84">
        <v>-50529</v>
      </c>
      <c r="GK67" s="81">
        <v>9190</v>
      </c>
      <c r="GL67" s="222">
        <f t="shared" ref="GL67" si="1661">(GJ67-GK67)/ABS(GK67)</f>
        <v>-6.4982589771490753</v>
      </c>
      <c r="GM67" s="84">
        <v>-9936</v>
      </c>
      <c r="GN67" s="81">
        <v>4856</v>
      </c>
      <c r="GO67" s="222">
        <f t="shared" ref="GO67" si="1662">(GM67-GN67)/ABS(GN67)</f>
        <v>-3.0461285008237233</v>
      </c>
      <c r="GP67" s="84">
        <v>-23976</v>
      </c>
      <c r="GQ67" s="81">
        <v>19728</v>
      </c>
      <c r="GR67" s="222">
        <f t="shared" ref="GR67" si="1663">(GP67-GQ67)/ABS(GQ67)</f>
        <v>-2.2153284671532845</v>
      </c>
      <c r="GS67" s="84">
        <v>-74505</v>
      </c>
      <c r="GT67" s="81">
        <v>28918</v>
      </c>
      <c r="GU67" s="222">
        <f t="shared" ref="GU67" si="1664">(GS67-GT67)/ABS(GT67)</f>
        <v>-3.5764229891417112</v>
      </c>
      <c r="GW67" s="84">
        <v>-20994</v>
      </c>
      <c r="GX67" s="81">
        <v>-2850</v>
      </c>
      <c r="GY67" s="222">
        <f t="shared" ref="GY67" si="1665">(GW67-GX67)/ABS(GX67)</f>
        <v>-6.3663157894736839</v>
      </c>
      <c r="GZ67" s="84">
        <v>-23336</v>
      </c>
      <c r="HA67" s="81">
        <v>-7086</v>
      </c>
      <c r="HB67" s="222">
        <f t="shared" ref="HB67" si="1666">(GZ67-HA67)/ABS(HA67)</f>
        <v>-2.2932543042619251</v>
      </c>
      <c r="HC67" s="84">
        <v>-18058</v>
      </c>
      <c r="HD67" s="81">
        <v>-14040</v>
      </c>
      <c r="HE67" s="222">
        <f t="shared" ref="HE67" si="1667">(HC67-HD67)/ABS(HD67)</f>
        <v>-0.28618233618233618</v>
      </c>
      <c r="HF67" s="84">
        <v>-61143</v>
      </c>
      <c r="HG67" s="81">
        <v>-50529</v>
      </c>
      <c r="HH67" s="222">
        <f t="shared" ref="HH67" si="1668">(HF67-HG67)/ABS(HG67)</f>
        <v>-0.21005759069049457</v>
      </c>
      <c r="HI67" s="84">
        <v>-44330</v>
      </c>
      <c r="HJ67" s="81">
        <v>-9936</v>
      </c>
      <c r="HK67" s="222">
        <f t="shared" ref="HK67" si="1669">(HI67-HJ67)/ABS(HJ67)</f>
        <v>-3.4615539452495976</v>
      </c>
      <c r="HL67" s="84">
        <v>-62388</v>
      </c>
      <c r="HM67" s="81">
        <v>-23976</v>
      </c>
      <c r="HN67" s="222">
        <f t="shared" ref="HN67" si="1670">(HL67-HM67)/ABS(HM67)</f>
        <v>-1.602102102102102</v>
      </c>
      <c r="HO67" s="84">
        <v>-123531</v>
      </c>
      <c r="HP67" s="81">
        <v>-74505</v>
      </c>
      <c r="HQ67" s="222">
        <f t="shared" ref="HQ67" si="1671">(HO67-HP67)/ABS(HP67)</f>
        <v>-0.65802295147976642</v>
      </c>
      <c r="HS67" s="84">
        <v>-19485</v>
      </c>
      <c r="HT67" s="81">
        <v>-20994</v>
      </c>
      <c r="HU67" s="222">
        <f t="shared" ref="HU67" si="1672">(HS67-HT67)/ABS(HT67)</f>
        <v>7.1877679336953409E-2</v>
      </c>
      <c r="HV67" s="84">
        <v>-14987</v>
      </c>
      <c r="HW67" s="81">
        <v>-23336</v>
      </c>
      <c r="HX67" s="222">
        <f t="shared" ref="HX67" si="1673">(HV67-HW67)/ABS(HW67)</f>
        <v>0.35777339732601987</v>
      </c>
      <c r="HY67" s="84">
        <v>34472</v>
      </c>
      <c r="HZ67" s="81">
        <v>-14040</v>
      </c>
      <c r="IA67" s="222">
        <f t="shared" ref="IA67" si="1674">(HY67-HZ67)/ABS(HZ67)</f>
        <v>3.4552706552706551</v>
      </c>
      <c r="IB67" s="84">
        <v>-61143</v>
      </c>
      <c r="IC67" s="81">
        <v>-50529</v>
      </c>
      <c r="ID67" s="222">
        <f t="shared" ref="ID67" si="1675">(IB67-IC67)/ABS(IC67)</f>
        <v>-0.21005759069049457</v>
      </c>
      <c r="IE67" s="84">
        <v>-34472</v>
      </c>
      <c r="IF67" s="81">
        <v>-44330</v>
      </c>
      <c r="IG67" s="222">
        <f t="shared" ref="IG67" si="1676">(IE67-IF67)/ABS(IF67)</f>
        <v>0.22237762237762237</v>
      </c>
      <c r="IH67" s="84">
        <v>-62388</v>
      </c>
      <c r="II67" s="81">
        <v>-23976</v>
      </c>
      <c r="IJ67" s="222">
        <f t="shared" ref="IJ67" si="1677">(IH67-II67)/ABS(II67)</f>
        <v>-1.602102102102102</v>
      </c>
      <c r="IK67" s="84">
        <v>-123531</v>
      </c>
      <c r="IL67" s="81">
        <v>-74505</v>
      </c>
      <c r="IM67" s="222">
        <f t="shared" ref="IM67" si="1678">(IK67-IL67)/ABS(IL67)</f>
        <v>-0.65802295147976642</v>
      </c>
    </row>
    <row r="68" spans="1:247" s="64" customFormat="1" ht="11.25" outlineLevel="1">
      <c r="A68" s="229" t="s">
        <v>17</v>
      </c>
      <c r="B68" s="229"/>
      <c r="C68" s="236" t="s">
        <v>17</v>
      </c>
      <c r="D68" s="59" t="s">
        <v>18</v>
      </c>
      <c r="E68" s="59" t="s">
        <v>691</v>
      </c>
      <c r="F68" s="62"/>
      <c r="G68" s="63">
        <f>IFERROR(G67/G$55,"")</f>
        <v>3.0971950200844429E-2</v>
      </c>
      <c r="H68" s="60"/>
      <c r="I68" s="61" t="str">
        <f>IF((ABS((G68-H68)*10000))&lt;100,(G68-H68)*10000,"N/A")</f>
        <v>N/A</v>
      </c>
      <c r="J68" s="63">
        <f>IFERROR(J67/J$55,"")</f>
        <v>1.1499526225516653E-2</v>
      </c>
      <c r="K68" s="60"/>
      <c r="L68" s="61" t="str">
        <f>IF((ABS((J68-K68)*10000))&lt;100,(J68-K68)*10000,"N/A")</f>
        <v>N/A</v>
      </c>
      <c r="M68" s="63">
        <f>IFERROR(M67/M$55,"")</f>
        <v>2.6632603496086423E-2</v>
      </c>
      <c r="N68" s="60">
        <f>IFERROR(N67/N$55,"")</f>
        <v>5.2708638360175697E-2</v>
      </c>
      <c r="O68" s="61">
        <f>(M68-N68)*10000</f>
        <v>-260.76034864089274</v>
      </c>
      <c r="P68" s="63">
        <f>IFERROR(P67/P$55,"")</f>
        <v>6.8798927348186642E-2</v>
      </c>
      <c r="Q68" s="60">
        <f>IFERROR(Q67/Q$55,"")</f>
        <v>6.4002749712239418E-2</v>
      </c>
      <c r="R68" s="61">
        <f>(P68-Q68)*10000</f>
        <v>47.961776359472239</v>
      </c>
      <c r="S68" s="63">
        <f>IFERROR(S67/S$55,"")</f>
        <v>2.1481569167320656E-2</v>
      </c>
      <c r="T68" s="60"/>
      <c r="U68" s="61" t="str">
        <f>IF((ABS((S68-T68)*10000))&lt;100,(S68-T68)*10000,"N/A")</f>
        <v>N/A</v>
      </c>
      <c r="V68" s="63">
        <f>IFERROR(V67/V$55,"")</f>
        <v>2.3141255563182798E-2</v>
      </c>
      <c r="W68" s="60">
        <f>IFERROR(W67/W$55,"")</f>
        <v>5.2708638360175697E-2</v>
      </c>
      <c r="X68" s="61">
        <f>(V68-W68)*10000</f>
        <v>-295.67382796992899</v>
      </c>
      <c r="Y68" s="213">
        <f>IFERROR(Y67/Y$55,"")</f>
        <v>3.5707106386155957E-2</v>
      </c>
      <c r="Z68" s="213">
        <f>IFERROR(Z67/Z$55,"")</f>
        <v>6.1572936448073462E-2</v>
      </c>
      <c r="AA68" s="61">
        <f>(Y68-Z68)*10000</f>
        <v>-258.65830061917507</v>
      </c>
      <c r="AB68" s="62"/>
      <c r="AC68" s="213">
        <f>IFERROR(AC67/AC$55,"")</f>
        <v>2.175325250544791E-2</v>
      </c>
      <c r="AD68" s="213">
        <f t="shared" si="842"/>
        <v>3.0971950200844429E-2</v>
      </c>
      <c r="AE68" s="214">
        <f>(AC68-AD68)*10000</f>
        <v>-92.1869769539652</v>
      </c>
      <c r="AF68" s="213">
        <f>IFERROR(AF67/AF$55,"")</f>
        <v>1.692905973854825E-2</v>
      </c>
      <c r="AG68" s="213">
        <f t="shared" si="1222"/>
        <v>1.1499526225516653E-2</v>
      </c>
      <c r="AH68" s="214">
        <f>(AF68-AG68)*10000</f>
        <v>54.295335130315969</v>
      </c>
      <c r="AI68" s="213">
        <f>IFERROR(AI67/AI$55,"")</f>
        <v>1.2727728541242524E-3</v>
      </c>
      <c r="AJ68" s="213">
        <f t="shared" si="1223"/>
        <v>2.6632603496086423E-2</v>
      </c>
      <c r="AK68" s="214">
        <f>(AI68-AJ68)*10000</f>
        <v>-253.59830641962171</v>
      </c>
      <c r="AL68" s="213">
        <f>IFERROR(AL67/AL$55,"")</f>
        <v>7.7403909468891696E-2</v>
      </c>
      <c r="AM68" s="213">
        <f t="shared" si="1224"/>
        <v>6.8798927348186642E-2</v>
      </c>
      <c r="AN68" s="214">
        <f>(AL68-AM68)*10000</f>
        <v>86.049821207050542</v>
      </c>
      <c r="AO68" s="213">
        <f>IFERROR(AO67/AO$55,"")</f>
        <v>1.9336585078321863E-2</v>
      </c>
      <c r="AP68" s="213">
        <f t="shared" si="1225"/>
        <v>2.1481569167320656E-2</v>
      </c>
      <c r="AQ68" s="214">
        <f>(AO68-AP68)*10000</f>
        <v>-21.449840889987936</v>
      </c>
      <c r="AR68" s="213">
        <f>IFERROR(AR67/AR$55,"")</f>
        <v>1.3041512216337028E-2</v>
      </c>
      <c r="AS68" s="213">
        <f t="shared" si="1226"/>
        <v>2.3141255563182798E-2</v>
      </c>
      <c r="AT68" s="214">
        <f>(AR68-AS68)*10000</f>
        <v>-100.9974334684577</v>
      </c>
      <c r="AU68" s="213">
        <f>IFERROR(AU67/AU$55,"")</f>
        <v>3.1699846129827701E-2</v>
      </c>
      <c r="AV68" s="213">
        <f t="shared" si="1227"/>
        <v>3.5707106386155957E-2</v>
      </c>
      <c r="AW68" s="214">
        <f>(AU68-AV68)*10000</f>
        <v>-40.072602563282558</v>
      </c>
      <c r="AX68" s="62"/>
      <c r="AY68" s="60">
        <f t="shared" si="1235"/>
        <v>3.6367122204314928E-3</v>
      </c>
      <c r="AZ68" s="213">
        <f t="shared" si="1228"/>
        <v>2.175325250544791E-2</v>
      </c>
      <c r="BA68" s="214">
        <f>(AY68-AZ68)*10000</f>
        <v>-181.16540285016418</v>
      </c>
      <c r="BB68" s="60">
        <f t="shared" si="1236"/>
        <v>1.8925582062564845E-2</v>
      </c>
      <c r="BC68" s="213">
        <f t="shared" si="1229"/>
        <v>1.692905973854825E-2</v>
      </c>
      <c r="BD68" s="214">
        <f>(BB68-BC68)*10000</f>
        <v>19.965223240165955</v>
      </c>
      <c r="BE68" s="63">
        <f t="shared" si="1237"/>
        <v>0.11320413478232912</v>
      </c>
      <c r="BF68" s="213">
        <f t="shared" si="1230"/>
        <v>1.2727728541242524E-3</v>
      </c>
      <c r="BG68" s="214">
        <f>(BE68-BF68)*10000</f>
        <v>1119.3136192820486</v>
      </c>
      <c r="BH68" s="63">
        <f t="shared" si="1238"/>
        <v>5.3180855258934547E-2</v>
      </c>
      <c r="BI68" s="213">
        <f t="shared" si="1231"/>
        <v>7.7403909468891696E-2</v>
      </c>
      <c r="BJ68" s="214">
        <f>(BH68-BI68)*10000</f>
        <v>-242.23054209957149</v>
      </c>
      <c r="BK68" s="60">
        <f t="shared" si="1239"/>
        <v>1.0870131366492468E-2</v>
      </c>
      <c r="BL68" s="213">
        <f t="shared" si="1232"/>
        <v>1.9336585078321863E-2</v>
      </c>
      <c r="BM68" s="214">
        <f>(BK68-BL68)*10000</f>
        <v>-84.66453711829395</v>
      </c>
      <c r="BN68" s="63">
        <f t="shared" si="1240"/>
        <v>3.9726333230203983E-2</v>
      </c>
      <c r="BO68" s="213">
        <f t="shared" si="1233"/>
        <v>1.3041512216337028E-2</v>
      </c>
      <c r="BP68" s="214">
        <f>(BN68-BO68)*10000</f>
        <v>266.84821013866951</v>
      </c>
      <c r="BQ68" s="63">
        <f t="shared" si="1241"/>
        <v>4.2392680238406574E-2</v>
      </c>
      <c r="BR68" s="213">
        <f t="shared" si="1234"/>
        <v>3.1699846129827701E-2</v>
      </c>
      <c r="BS68" s="214">
        <f>(BQ68-BR68)*10000</f>
        <v>106.92834108578873</v>
      </c>
      <c r="BT68" s="62"/>
      <c r="BU68" s="63">
        <f t="shared" si="1242"/>
        <v>-4.6981442330279538E-2</v>
      </c>
      <c r="BV68" s="60">
        <f>IFERROR(BV67/BV$55,"")</f>
        <v>3.6367122204314928E-3</v>
      </c>
      <c r="BW68" s="61">
        <f>(BU68-BV68)*10000</f>
        <v>-506.18154550711029</v>
      </c>
      <c r="BX68" s="63">
        <f t="shared" si="1243"/>
        <v>2.0275010523361864E-2</v>
      </c>
      <c r="BY68" s="60">
        <f>IFERROR(BY67/BY$55,"")</f>
        <v>1.8925582062564845E-2</v>
      </c>
      <c r="BZ68" s="61">
        <f>(BX68-BY68)*10000</f>
        <v>13.494284607970183</v>
      </c>
      <c r="CA68" s="63">
        <f t="shared" si="1244"/>
        <v>4.4711323648395702E-2</v>
      </c>
      <c r="CB68" s="60">
        <f>IFERROR(CB67/CB$55,"")</f>
        <v>0.11320413478232912</v>
      </c>
      <c r="CC68" s="61">
        <f>(CA68-CB68)*10000</f>
        <v>-684.92811133933412</v>
      </c>
      <c r="CD68" s="63">
        <f t="shared" si="1245"/>
        <v>5.5750797621262553E-2</v>
      </c>
      <c r="CE68" s="60">
        <f>IFERROR(CE67/CE$55,"")</f>
        <v>5.3180855258934547E-2</v>
      </c>
      <c r="CF68" s="61">
        <f>(CD68-CE68)*10000</f>
        <v>25.699423623280065</v>
      </c>
      <c r="CG68" s="63">
        <f t="shared" si="1246"/>
        <v>-9.7483678280558799E-3</v>
      </c>
      <c r="CH68" s="60">
        <f>IFERROR(CH67/CH$55,"")</f>
        <v>1.0870131366492468E-2</v>
      </c>
      <c r="CI68" s="61">
        <f>(CG68-CH68)*10000</f>
        <v>-206.18499194548349</v>
      </c>
      <c r="CJ68" s="63">
        <f t="shared" si="1247"/>
        <v>3.504384521346624E-3</v>
      </c>
      <c r="CK68" s="60">
        <f>IFERROR(CK67/CK$55,"")</f>
        <v>3.9726333230203983E-2</v>
      </c>
      <c r="CL68" s="61">
        <f>(CJ68-CK68)*10000</f>
        <v>-362.2194870885736</v>
      </c>
      <c r="CM68" s="63">
        <f t="shared" si="1248"/>
        <v>1.9124157665629051E-2</v>
      </c>
      <c r="CN68" s="60">
        <f>IFERROR(CN67/CN$55,"")</f>
        <v>4.2392680238406574E-2</v>
      </c>
      <c r="CO68" s="61">
        <f>(CM68-CN68)*10000</f>
        <v>-232.68522572777522</v>
      </c>
      <c r="CP68" s="62"/>
      <c r="CQ68" s="63">
        <f>IFERROR(CQ67/CQ$55,"")</f>
        <v>-2.2632319143827392E-2</v>
      </c>
      <c r="CR68" s="60">
        <f>IFERROR(CR67/CR$55,"")</f>
        <v>-4.6981442330279538E-2</v>
      </c>
      <c r="CS68" s="61">
        <f>(CQ68-CR68)*10000</f>
        <v>243.49123186452147</v>
      </c>
      <c r="CT68" s="63">
        <f>IFERROR(CT67/CT$55,"")</f>
        <v>-9.2422878212961176E-2</v>
      </c>
      <c r="CU68" s="60">
        <f>IFERROR(CU67/CU$55,"")</f>
        <v>2.0275010523361864E-2</v>
      </c>
      <c r="CV68" s="61">
        <f>(CT68-CU68)*10000</f>
        <v>-1126.9788873632303</v>
      </c>
      <c r="CW68" s="63">
        <f>IFERROR(CW67/CW$55,"")</f>
        <v>-1.0577857358039044E-2</v>
      </c>
      <c r="CX68" s="60">
        <f>IFERROR(CX67/CX$55,"")</f>
        <v>4.4711323648395702E-2</v>
      </c>
      <c r="CY68" s="61">
        <f>(CW68-CX68)*10000</f>
        <v>-552.89181006434751</v>
      </c>
      <c r="CZ68" s="63">
        <f>IFERROR(CZ67/CZ$55,"")</f>
        <v>9.4785991247646709E-2</v>
      </c>
      <c r="DA68" s="60">
        <f>IFERROR(DA67/DA$55,"")</f>
        <v>5.5750797621262553E-2</v>
      </c>
      <c r="DB68" s="61">
        <f>(CZ68-DA68)*10000</f>
        <v>390.35193626384154</v>
      </c>
      <c r="DC68" s="63">
        <f>IFERROR(DC67/DC$55,"")</f>
        <v>-4.9868442518374127E-2</v>
      </c>
      <c r="DD68" s="60">
        <f>IFERROR(DD67/DD$55,"")</f>
        <v>-9.7483678280558799E-3</v>
      </c>
      <c r="DE68" s="61">
        <f>(DC68-DD68)*10000</f>
        <v>-401.20074690318245</v>
      </c>
      <c r="DF68" s="63">
        <f>IFERROR(DF67/DF$55,"")</f>
        <v>-3.6895540621379411E-2</v>
      </c>
      <c r="DG68" s="60">
        <f>IFERROR(DG67/DG$55,"")</f>
        <v>3.504384521346624E-3</v>
      </c>
      <c r="DH68" s="61">
        <f>(DF68-DG68)*10000</f>
        <v>-403.99925142726033</v>
      </c>
      <c r="DI68" s="63">
        <f>IFERROR(DI67/DI$55,"")</f>
        <v>-1.2732594916799452E-2</v>
      </c>
      <c r="DJ68" s="60">
        <f>IFERROR(DJ67/DJ$55,"")</f>
        <v>1.9124157665629051E-2</v>
      </c>
      <c r="DK68" s="61">
        <f>(DI68-DJ68)*10000</f>
        <v>-318.56752582428504</v>
      </c>
      <c r="DL68" s="62"/>
      <c r="DM68" s="63">
        <f>IFERROR(DM67/DM$55,"")</f>
        <v>-2.0937372175499947E-2</v>
      </c>
      <c r="DN68" s="60">
        <f>IFERROR(DN67/DN$55,"")</f>
        <v>-2.2632319143827392E-2</v>
      </c>
      <c r="DO68" s="214">
        <f>(DM68-DN68)*10000</f>
        <v>16.949469683274451</v>
      </c>
      <c r="DP68" s="63">
        <f>IFERROR(DP67/DP$55,"")</f>
        <v>-2.5840893588666911E-2</v>
      </c>
      <c r="DQ68" s="60">
        <f>IFERROR(DQ67/DQ$55,"")</f>
        <v>-9.2422878212961176E-2</v>
      </c>
      <c r="DR68" s="214">
        <f>(DP68-DQ68)*10000</f>
        <v>665.81984624294262</v>
      </c>
      <c r="DS68" s="63">
        <f>IFERROR(DS67/DS$55,"")</f>
        <v>9.8555339934650286E-3</v>
      </c>
      <c r="DT68" s="60">
        <f>IFERROR(DT67/DT$55,"")</f>
        <v>-1.0577857358039044E-2</v>
      </c>
      <c r="DU68" s="214">
        <f>(DS68-DT68)*10000</f>
        <v>204.33391351504071</v>
      </c>
      <c r="DV68" s="63">
        <f>IFERROR(DV67/DV$55,"")</f>
        <v>5.5323964872809085E-2</v>
      </c>
      <c r="DW68" s="60">
        <f>IFERROR(DW67/DW$55,"")</f>
        <v>9.4785991247646709E-2</v>
      </c>
      <c r="DX68" s="214">
        <f>(DV68-DW68)*10000</f>
        <v>-394.62026374837626</v>
      </c>
      <c r="DY68" s="63">
        <f>IFERROR(DY67/DY$55,"")</f>
        <v>-2.3549575511129968E-2</v>
      </c>
      <c r="DZ68" s="60">
        <f>IFERROR(DZ67/DZ$55,"")</f>
        <v>-4.9868442518374127E-2</v>
      </c>
      <c r="EA68" s="214">
        <f>(DY68-DZ68)*10000</f>
        <v>263.1886700724416</v>
      </c>
      <c r="EB68" s="63">
        <f>IFERROR(EB67/EB$55,"")</f>
        <v>-1.059857991118336E-2</v>
      </c>
      <c r="EC68" s="60">
        <f>IFERROR(EC67/EC$55,"")</f>
        <v>-3.6895540621379411E-2</v>
      </c>
      <c r="ED68" s="214">
        <f>(EB68-EC68)*10000</f>
        <v>262.96960710196049</v>
      </c>
      <c r="EE68" s="63">
        <f>IFERROR(EE67/EE$55,"")</f>
        <v>1.3255979429923945E-2</v>
      </c>
      <c r="EF68" s="60">
        <f>IFERROR(EF67/EF$55,"")</f>
        <v>-1.2732594916799452E-2</v>
      </c>
      <c r="EG68" s="214">
        <f>(EE68-EF68)*10000</f>
        <v>259.88574346723397</v>
      </c>
      <c r="EH68" s="62"/>
      <c r="EI68" s="63">
        <f>IFERROR(EI67/EI$55,"")</f>
        <v>1.8175540543181566E-3</v>
      </c>
      <c r="EJ68" s="60">
        <f>IFERROR(EJ67/EJ$55,"")</f>
        <v>-2.0937372175499947E-2</v>
      </c>
      <c r="EK68" s="214">
        <f>(EI68-EJ68)*10000</f>
        <v>227.54926229818105</v>
      </c>
      <c r="EL68" s="63">
        <f>IFERROR(EL67/EL$55,"")</f>
        <v>5.2751165049294016E-2</v>
      </c>
      <c r="EM68" s="60">
        <f>IFERROR(EM67/EM$55,"")</f>
        <v>-2.5840893588666911E-2</v>
      </c>
      <c r="EN68" s="214">
        <f>(EL68-EM68)*10000</f>
        <v>785.92058637960929</v>
      </c>
      <c r="EO68" s="63">
        <f>IFERROR(EO67/EO$55,"")</f>
        <v>4.2759755979471292E-2</v>
      </c>
      <c r="EP68" s="60">
        <f>IFERROR(EP67/EP$55,"")</f>
        <v>9.8555339934650286E-3</v>
      </c>
      <c r="EQ68" s="214">
        <f>(EO68-EP68)*10000</f>
        <v>329.04221986006257</v>
      </c>
      <c r="ER68" s="63">
        <f>IFERROR(ER67/ER$55,"")</f>
        <v>4.7459280608630174E-2</v>
      </c>
      <c r="ES68" s="60">
        <f>IFERROR(ES67/ES$55,"")</f>
        <v>5.5323964872809085E-2</v>
      </c>
      <c r="ET68" s="214">
        <f>(ER68-ES68)*10000</f>
        <v>-78.646842641789121</v>
      </c>
      <c r="EU68" s="63">
        <f>IFERROR(EU67/EU$55,"")</f>
        <v>3.0258045676918584E-2</v>
      </c>
      <c r="EV68" s="60">
        <f>IFERROR(EV67/EV$55,"")</f>
        <v>-2.3549575511129968E-2</v>
      </c>
      <c r="EW68" s="214">
        <f>(EU68-EV68)*10000</f>
        <v>538.07621188048552</v>
      </c>
      <c r="EX68" s="63">
        <f>IFERROR(EX67/EX$55,"")</f>
        <v>3.5586201659544861E-2</v>
      </c>
      <c r="EY68" s="60">
        <f>IFERROR(EY67/EY$55,"")</f>
        <v>-1.059857991118336E-2</v>
      </c>
      <c r="EZ68" s="214">
        <f>(EX68-EY68)*10000</f>
        <v>461.84781570728222</v>
      </c>
      <c r="FA68" s="63">
        <f>IFERROR(FA67/FA$55,"")</f>
        <v>3.9242823646338784E-2</v>
      </c>
      <c r="FB68" s="60">
        <f>IFERROR(FB67/FB$55,"")</f>
        <v>1.3255979429923945E-2</v>
      </c>
      <c r="FC68" s="214">
        <f>(FA68-FB68)*10000</f>
        <v>259.86844216414841</v>
      </c>
      <c r="FD68" s="62"/>
      <c r="FE68" s="63">
        <f>IFERROR(FE67/FE$55,"")</f>
        <v>7.2841173771116367E-3</v>
      </c>
      <c r="FF68" s="60">
        <f>IFERROR(FF67/FF$55,"")</f>
        <v>1.8175540543181566E-3</v>
      </c>
      <c r="FG68" s="214">
        <f>(FE68-FF68)*10000</f>
        <v>54.665633227934798</v>
      </c>
      <c r="FH68" s="63">
        <f>IFERROR(FH67/FH$55,"")</f>
        <v>3.9857145148441799E-3</v>
      </c>
      <c r="FI68" s="60">
        <f>IFERROR(FI67/FI$55,"")</f>
        <v>5.2751165049294016E-2</v>
      </c>
      <c r="FJ68" s="214">
        <f>(FH68-FI68)*10000</f>
        <v>-487.65450534449832</v>
      </c>
      <c r="FK68" s="63">
        <f>IFERROR(FK67/FK$55,"")</f>
        <v>4.0046530665000753E-2</v>
      </c>
      <c r="FL68" s="60">
        <f>IFERROR(FL67/FL$55,"")</f>
        <v>4.2759755979471292E-2</v>
      </c>
      <c r="FM68" s="214">
        <f>(FK68-FL68)*10000</f>
        <v>-27.132253144705395</v>
      </c>
      <c r="FN68" s="63">
        <f>IFERROR(FN67/FN$55,"")</f>
        <v>-5.9439112099966371E-2</v>
      </c>
      <c r="FO68" s="60">
        <f>IFERROR(FO67/FO$55,"")</f>
        <v>4.7459280608630174E-2</v>
      </c>
      <c r="FP68" s="214">
        <f>(FN68-FO68)*10000</f>
        <v>-1068.9839270859654</v>
      </c>
      <c r="FQ68" s="63">
        <f>IFERROR(FQ67/FQ$55,"")</f>
        <v>5.8082650559177079E-3</v>
      </c>
      <c r="FR68" s="60">
        <f>IFERROR(FR67/FR$55,"")</f>
        <v>3.0258045676918584E-2</v>
      </c>
      <c r="FS68" s="214">
        <f>(FQ68-FR68)*10000</f>
        <v>-244.49780621000878</v>
      </c>
      <c r="FT68" s="63">
        <f>IFERROR(FT67/FT$55,"")</f>
        <v>1.6338997762166872E-2</v>
      </c>
      <c r="FU68" s="60">
        <f>IFERROR(FU67/FU$55,"")</f>
        <v>3.5586201659544861E-2</v>
      </c>
      <c r="FV68" s="214">
        <f>(FT68-FU68)*10000</f>
        <v>-192.47203897377989</v>
      </c>
      <c r="FW68" s="63">
        <f>IFERROR(FW67/FW$55,"")</f>
        <v>2.7467548627192473E-2</v>
      </c>
      <c r="FX68" s="60">
        <f>IFERROR(FX67/FX$55,"")</f>
        <v>3.9242823646338784E-2</v>
      </c>
      <c r="FY68" s="214">
        <f>(FW68-FX68)*10000</f>
        <v>-117.75275019146311</v>
      </c>
      <c r="GA68" s="63">
        <f>IFERROR(GA67/GA$55,"")</f>
        <v>-9.3281750162015672E-3</v>
      </c>
      <c r="GB68" s="60">
        <f>IFERROR(GB67/GB$55,"")</f>
        <v>7.2841173771116367E-3</v>
      </c>
      <c r="GC68" s="214">
        <f>(GA68-GB68)*10000</f>
        <v>-166.12292393313203</v>
      </c>
      <c r="GD68" s="63">
        <f>IFERROR(GD67/GD$55,"")</f>
        <v>-1.7393268024712874E-2</v>
      </c>
      <c r="GE68" s="60">
        <f>IFERROR(GE67/GE$55,"")</f>
        <v>3.9857145148441799E-3</v>
      </c>
      <c r="GF68" s="214">
        <f>(GD68-GE68)*10000</f>
        <v>-213.78982539557052</v>
      </c>
      <c r="GG68" s="63">
        <f>IFERROR(GG67/GG$55,"")</f>
        <v>-3.7482079881680501E-2</v>
      </c>
      <c r="GH68" s="60">
        <f>IFERROR(GH67/GH$55,"")</f>
        <v>4.0046530665000753E-2</v>
      </c>
      <c r="GI68" s="214">
        <f>(GG68-GH68)*10000</f>
        <v>-775.2861054668125</v>
      </c>
      <c r="GJ68" s="63">
        <f>IFERROR(GJ67/GJ$55,"")</f>
        <v>-0.11041042550262539</v>
      </c>
      <c r="GK68" s="60">
        <f>IFERROR(GK67/GK$55,"")</f>
        <v>-5.9439112099966371E-2</v>
      </c>
      <c r="GL68" s="214">
        <f>(GJ68-GK68)*10000</f>
        <v>-509.71313402659024</v>
      </c>
      <c r="GM68" s="63">
        <f>IFERROR(GM67/GM$55,"")</f>
        <v>-1.3936949889539573E-2</v>
      </c>
      <c r="GN68" s="60">
        <f>IFERROR(GN67/GN$55,"")</f>
        <v>5.8082650559177079E-3</v>
      </c>
      <c r="GO68" s="214">
        <f>(GM68-GN68)*10000</f>
        <v>-197.45214945457278</v>
      </c>
      <c r="GP68" s="63">
        <f>IFERROR(GP67/GP$55,"")</f>
        <v>-2.2046815459989114E-2</v>
      </c>
      <c r="GQ68" s="60">
        <f>IFERROR(GQ67/GQ$55,"")</f>
        <v>1.6338997762166872E-2</v>
      </c>
      <c r="GR68" s="214">
        <f>(GP68-GQ68)*10000</f>
        <v>-383.85813222155986</v>
      </c>
      <c r="GS68" s="63">
        <f>IFERROR(GS67/GS$55,"")</f>
        <v>-4.8218588345087306E-2</v>
      </c>
      <c r="GT68" s="60">
        <f>IFERROR(GT67/GT$55,"")</f>
        <v>2.7467548627192473E-2</v>
      </c>
      <c r="GU68" s="214">
        <f>(GS68-GT68)*10000</f>
        <v>-756.86136972279769</v>
      </c>
      <c r="GW68" s="63">
        <f>IFERROR(GW67/GW$55,"")</f>
        <v>-6.6264337703821077E-2</v>
      </c>
      <c r="GX68" s="60">
        <f>IFERROR(GX67/GX$55,"")</f>
        <v>-9.3281750162015672E-3</v>
      </c>
      <c r="GY68" s="214">
        <f>(GW68-GX68)*10000</f>
        <v>-569.36162687619503</v>
      </c>
      <c r="GZ68" s="63">
        <f>IFERROR(GZ67/GZ$55,"")</f>
        <v>-9.329063775520402E-2</v>
      </c>
      <c r="HA68" s="60">
        <f>IFERROR(HA67/HA$55,"")</f>
        <v>-1.7393268024712874E-2</v>
      </c>
      <c r="HB68" s="214">
        <f>(GZ68-HA68)*10000</f>
        <v>-758.97369730491141</v>
      </c>
      <c r="HC68" s="63">
        <f>IFERROR(HC67/HC$55,"")</f>
        <v>-0.11060207019048203</v>
      </c>
      <c r="HD68" s="60">
        <f>IFERROR(HD67/HD$55,"")</f>
        <v>-3.7482079881680501E-2</v>
      </c>
      <c r="HE68" s="214">
        <f>(HC68-HD68)*10000</f>
        <v>-731.19990308801539</v>
      </c>
      <c r="HF68" s="63">
        <f>IFERROR(HF67/HF$55,"")</f>
        <v>-0.28614283040059901</v>
      </c>
      <c r="HG68" s="60">
        <f>IFERROR(HG67/HG$55,"")</f>
        <v>-0.11041042550262539</v>
      </c>
      <c r="HH68" s="214">
        <f>(HF68-HG68)*10000</f>
        <v>-1757.3240489797363</v>
      </c>
      <c r="HI68" s="63">
        <f>IFERROR(HI67/HI$55,"")</f>
        <v>-7.8188247951813603E-2</v>
      </c>
      <c r="HJ68" s="60">
        <f>IFERROR(HJ67/HJ$55,"")</f>
        <v>-1.3936949889539573E-2</v>
      </c>
      <c r="HK68" s="214">
        <f>(HI68-HJ68)*10000</f>
        <v>-642.51298062274032</v>
      </c>
      <c r="HL68" s="63">
        <f>IFERROR(HL67/HL$55,"")</f>
        <v>-8.5435510486350286E-2</v>
      </c>
      <c r="HM68" s="60">
        <f>IFERROR(HM67/HM$55,"")</f>
        <v>-2.2046815459989114E-2</v>
      </c>
      <c r="HN68" s="214">
        <f>(HL68-HM68)*10000</f>
        <v>-633.88695026361177</v>
      </c>
      <c r="HO68" s="63">
        <f>IFERROR(HO67/HO$55,"")</f>
        <v>-0.13087089409533698</v>
      </c>
      <c r="HP68" s="60">
        <f>IFERROR(HP67/HP$55,"")</f>
        <v>-4.8218588345087306E-2</v>
      </c>
      <c r="HQ68" s="214">
        <f>(HO68-HP68)*10000</f>
        <v>-826.52305750249673</v>
      </c>
      <c r="HS68" s="63">
        <f>IFERROR(HS67/HS$55,"")</f>
        <v>-8.9638547565705037E-2</v>
      </c>
      <c r="HT68" s="60">
        <f>IFERROR(HT67/HT$55,"")</f>
        <v>-6.6264337703821077E-2</v>
      </c>
      <c r="HU68" s="214">
        <f>(HS68-HT68)*10000</f>
        <v>-233.74209861883961</v>
      </c>
      <c r="HV68" s="63">
        <f>IFERROR(HV67/HV$55,"")</f>
        <v>-0.10539677628062674</v>
      </c>
      <c r="HW68" s="60">
        <f>IFERROR(HW67/HW$55,"")</f>
        <v>-9.329063775520402E-2</v>
      </c>
      <c r="HX68" s="214">
        <f>(HV68-HW68)*10000</f>
        <v>-121.06138525422722</v>
      </c>
      <c r="HY68" s="63">
        <f>IFERROR(HY67/HY$55,"")</f>
        <v>-9.5870333649452535E-2</v>
      </c>
      <c r="HZ68" s="60">
        <f>IFERROR(HZ67/HZ$55,"")</f>
        <v>-3.7482079881680501E-2</v>
      </c>
      <c r="IA68" s="214">
        <f>(HY68-HZ68)*10000</f>
        <v>-583.88253767772039</v>
      </c>
      <c r="IB68" s="63">
        <f>IFERROR(IB67/IB$55,"")</f>
        <v>-0.28614283040059901</v>
      </c>
      <c r="IC68" s="60">
        <f>IFERROR(IC67/IC$55,"")</f>
        <v>-0.11041042550262539</v>
      </c>
      <c r="ID68" s="214">
        <f>(IB68-IC68)*10000</f>
        <v>-1757.3240489797363</v>
      </c>
      <c r="IE68" s="63">
        <f>IFERROR(IE67/IE$55,"")</f>
        <v>-9.5870333649452535E-2</v>
      </c>
      <c r="IF68" s="60">
        <f>IFERROR(IF67/IF$55,"")</f>
        <v>-7.8188247951813603E-2</v>
      </c>
      <c r="IG68" s="214">
        <f>(IE68-IF68)*10000</f>
        <v>-176.82085697638934</v>
      </c>
      <c r="IH68" s="63">
        <f>IFERROR(IH67/IH$55,"")</f>
        <v>-8.5435510486350286E-2</v>
      </c>
      <c r="II68" s="60">
        <f>IFERROR(II67/II$55,"")</f>
        <v>-2.2046815459989114E-2</v>
      </c>
      <c r="IJ68" s="214">
        <f>(IH68-II68)*10000</f>
        <v>-633.88695026361177</v>
      </c>
      <c r="IK68" s="63">
        <f>IFERROR(IK67/IK$55,"")</f>
        <v>-0.13087089409533698</v>
      </c>
      <c r="IL68" s="60">
        <f>IFERROR(IL67/IL$55,"")</f>
        <v>-4.8218588345087306E-2</v>
      </c>
      <c r="IM68" s="214">
        <f>(IK68-IL68)*10000</f>
        <v>-826.52305750249673</v>
      </c>
    </row>
    <row r="69" spans="1:247" outlineLevel="1">
      <c r="A69" s="227" t="s">
        <v>19</v>
      </c>
      <c r="B69" s="227"/>
      <c r="C69" s="235" t="s">
        <v>19</v>
      </c>
      <c r="D69" s="43" t="s">
        <v>127</v>
      </c>
      <c r="E69" s="43" t="s">
        <v>692</v>
      </c>
      <c r="F69" s="46"/>
      <c r="G69" s="48">
        <v>-4837</v>
      </c>
      <c r="H69" s="135"/>
      <c r="I69" s="45" t="str">
        <f>IFERROR(IF((ABS((G69/H69)-1))&lt;100%,(G69/H69)-1,"N/A"),"N/A")</f>
        <v>N/A</v>
      </c>
      <c r="J69" s="48">
        <v>-5754</v>
      </c>
      <c r="K69" s="135"/>
      <c r="L69" s="45" t="str">
        <f>IFERROR(IF((ABS((J69/K69)-1))&lt;100%,(J69/K69)-1,"N/A"),"N/A")</f>
        <v>N/A</v>
      </c>
      <c r="M69" s="48">
        <v>-6429</v>
      </c>
      <c r="N69" s="135">
        <v>-2607</v>
      </c>
      <c r="O69" s="45">
        <f t="shared" ref="O69" si="1679">IF(AND(M69&lt;0,N69&lt;0),((M69-N69)/N69),((M69-N69)/ABS(N69)))</f>
        <v>1.4660529344073647</v>
      </c>
      <c r="P69" s="48">
        <v>-2020</v>
      </c>
      <c r="Q69" s="135">
        <v>-9955</v>
      </c>
      <c r="R69" s="45">
        <f t="shared" ref="R69" si="1680">IF(AND(P69&lt;0,Q69&lt;0),((P69-Q69)/Q69),((P69-Q69)/ABS(Q69)))</f>
        <v>-0.797086891009543</v>
      </c>
      <c r="S69" s="48">
        <v>-10591</v>
      </c>
      <c r="T69" s="135"/>
      <c r="U69" s="45" t="str">
        <f>IFERROR(IF((ABS((S69/T69)-1))&lt;100%,(S69/T69)-1,"N/A"),"N/A")</f>
        <v>N/A</v>
      </c>
      <c r="V69" s="48">
        <v>-17020</v>
      </c>
      <c r="W69" s="135">
        <v>-2607</v>
      </c>
      <c r="X69" s="45">
        <f t="shared" ref="X69" si="1681">IF(AND(V69&lt;0,W69&lt;0),((V69-W69)/W69),((V69-W69)/ABS(W69)))</f>
        <v>5.5285769083237435</v>
      </c>
      <c r="Y69" s="44">
        <v>-19040</v>
      </c>
      <c r="Z69" s="44">
        <v>-12562</v>
      </c>
      <c r="AA69" s="45">
        <f t="shared" ref="AA69" si="1682">IF(AND(Y69&lt;0,Z69&lt;0),((Y69-Z69)/Z69),((Y69-Z69)/ABS(Z69)))</f>
        <v>0.51568221620761023</v>
      </c>
      <c r="AB69" s="46"/>
      <c r="AC69" s="44">
        <v>-2229</v>
      </c>
      <c r="AD69" s="44">
        <f t="shared" si="842"/>
        <v>-4837</v>
      </c>
      <c r="AE69" s="206">
        <f t="shared" ref="AE69" si="1683">IF(AND(AC69&lt;0,AD69&lt;0),((AC69-AD69)/AD69),((AC69-AD69)/ABS(AD69)))</f>
        <v>-0.53917717593549719</v>
      </c>
      <c r="AF69" s="44">
        <v>-6250</v>
      </c>
      <c r="AG69" s="44">
        <f t="shared" si="1222"/>
        <v>-5754</v>
      </c>
      <c r="AH69" s="206">
        <f t="shared" ref="AH69" si="1684">IF(AND(AF69&lt;0,AG69&lt;0),((AF69-AG69)/AG69),((AF69-AG69)/ABS(AG69)))</f>
        <v>8.62009037191519E-2</v>
      </c>
      <c r="AI69" s="44">
        <v>-8126</v>
      </c>
      <c r="AJ69" s="44">
        <f t="shared" si="1223"/>
        <v>-6429</v>
      </c>
      <c r="AK69" s="206">
        <f t="shared" ref="AK69" si="1685">IF(AND(AI69&lt;0,AJ69&lt;0),((AI69-AJ69)/AJ69),((AI69-AJ69)/ABS(AJ69)))</f>
        <v>0.26396018043241559</v>
      </c>
      <c r="AL69" s="44">
        <v>-12294</v>
      </c>
      <c r="AM69" s="44">
        <f t="shared" si="1224"/>
        <v>-2020</v>
      </c>
      <c r="AN69" s="206">
        <f t="shared" ref="AN69" si="1686">IF(AND(AL69&lt;0,AM69&lt;0),((AL69-AM69)/AM69),((AL69-AM69)/ABS(AM69)))</f>
        <v>5.0861386138613858</v>
      </c>
      <c r="AO69" s="44">
        <v>-8479</v>
      </c>
      <c r="AP69" s="44">
        <f t="shared" si="1225"/>
        <v>-10591</v>
      </c>
      <c r="AQ69" s="206">
        <f t="shared" ref="AQ69" si="1687">IF(AND(AO69&lt;0,AP69&lt;0),((AO69-AP69)/AP69),((AO69-AP69)/ABS(AP69)))</f>
        <v>-0.19941459729959399</v>
      </c>
      <c r="AR69" s="44">
        <v>-16605</v>
      </c>
      <c r="AS69" s="44">
        <f t="shared" si="1226"/>
        <v>-17020</v>
      </c>
      <c r="AT69" s="206">
        <f t="shared" ref="AT69" si="1688">IF(AND(AR69&lt;0,AS69&lt;0),((AR69-AS69)/AS69),((AR69-AS69)/ABS(AS69)))</f>
        <v>-2.4383078730904818E-2</v>
      </c>
      <c r="AU69" s="44">
        <v>-28899</v>
      </c>
      <c r="AV69" s="44">
        <f t="shared" si="1227"/>
        <v>-19040</v>
      </c>
      <c r="AW69" s="206">
        <f t="shared" ref="AW69" si="1689">IF(AND(AU69&lt;0,AV69&lt;0),((AU69-AV69)/AV69),((AU69-AV69)/ABS(AV69)))</f>
        <v>0.51780462184873954</v>
      </c>
      <c r="AX69" s="46"/>
      <c r="AY69" s="44">
        <f t="shared" si="1235"/>
        <v>-7995</v>
      </c>
      <c r="AZ69" s="44">
        <f t="shared" si="1228"/>
        <v>-2229</v>
      </c>
      <c r="BA69" s="206">
        <f t="shared" ref="BA69" si="1690">IF(AND(AY69&lt;0,AZ69&lt;0),((AY69-AZ69)/AZ69),((AY69-AZ69)/ABS(AZ69)))</f>
        <v>2.5868102288021535</v>
      </c>
      <c r="BB69" s="44">
        <f t="shared" si="1236"/>
        <v>-13743</v>
      </c>
      <c r="BC69" s="44">
        <f t="shared" si="1229"/>
        <v>-6250</v>
      </c>
      <c r="BD69" s="206">
        <f t="shared" ref="BD69" si="1691">IF(AND(BB69&lt;0,BC69&lt;0),((BB69-BC69)/BC69),((BB69-BC69)/ABS(BC69)))</f>
        <v>1.1988799999999999</v>
      </c>
      <c r="BE69" s="48">
        <f t="shared" si="1237"/>
        <v>-13989</v>
      </c>
      <c r="BF69" s="44">
        <f t="shared" si="1230"/>
        <v>-8126</v>
      </c>
      <c r="BG69" s="206">
        <f t="shared" ref="BG69" si="1692">IF(AND(BE69&lt;0,BF69&lt;0),((BE69-BF69)/BF69),((BE69-BF69)/ABS(BF69)))</f>
        <v>0.72151119862170809</v>
      </c>
      <c r="BH69" s="44">
        <f t="shared" si="1238"/>
        <v>-34193</v>
      </c>
      <c r="BI69" s="44">
        <f t="shared" si="1231"/>
        <v>-12294</v>
      </c>
      <c r="BJ69" s="206">
        <f t="shared" ref="BJ69" si="1693">IF(AND(BH69&lt;0,BI69&lt;0),((BH69-BI69)/BI69),((BH69-BI69)/ABS(BI69)))</f>
        <v>1.7812754189035302</v>
      </c>
      <c r="BK69" s="44">
        <f t="shared" si="1239"/>
        <v>-21738</v>
      </c>
      <c r="BL69" s="44">
        <f t="shared" si="1232"/>
        <v>-8479</v>
      </c>
      <c r="BM69" s="206">
        <f t="shared" ref="BM69" si="1694">IF(AND(BK69&lt;0,BL69&lt;0),((BK69-BL69)/BL69),((BK69-BL69)/ABS(BL69)))</f>
        <v>1.5637457247316902</v>
      </c>
      <c r="BN69" s="48">
        <f t="shared" si="1240"/>
        <v>-35727</v>
      </c>
      <c r="BO69" s="44">
        <f t="shared" si="1233"/>
        <v>-16605</v>
      </c>
      <c r="BP69" s="206">
        <f t="shared" ref="BP69" si="1695">IF(AND(BN69&lt;0,BO69&lt;0),((BN69-BO69)/BO69),((BN69-BO69)/ABS(BO69)))</f>
        <v>1.1515808491418247</v>
      </c>
      <c r="BQ69" s="44">
        <f t="shared" si="1241"/>
        <v>-69920</v>
      </c>
      <c r="BR69" s="44">
        <f t="shared" si="1234"/>
        <v>-28899</v>
      </c>
      <c r="BS69" s="206">
        <f t="shared" ref="BS69" si="1696">IF(AND(BQ69&lt;0,BR69&lt;0),((BQ69-BR69)/BR69),((BQ69-BR69)/ABS(BR69)))</f>
        <v>1.4194608809993425</v>
      </c>
      <c r="BT69" s="46"/>
      <c r="BU69" s="123">
        <f t="shared" si="1242"/>
        <v>-2283</v>
      </c>
      <c r="BV69" s="135">
        <v>-7995</v>
      </c>
      <c r="BW69" s="45">
        <f t="shared" ref="BW69" si="1697">IF(AND(BU69&lt;0,BV69&lt;0),((BU69-BV69)/BV69),((BU69-BV69)/ABS(BV69)))</f>
        <v>-0.71444652908067541</v>
      </c>
      <c r="BX69" s="48">
        <f t="shared" si="1243"/>
        <v>-12868</v>
      </c>
      <c r="BY69" s="44">
        <v>-13743</v>
      </c>
      <c r="BZ69" s="45">
        <f t="shared" ref="BZ69" si="1698">IF(AND(BX69&lt;0,BY69&lt;0),((BX69-BY69)/BY69),((BX69-BY69)/ABS(BY69)))</f>
        <v>-6.3668776831841661E-2</v>
      </c>
      <c r="CA69" s="48">
        <f t="shared" si="1244"/>
        <v>-19133</v>
      </c>
      <c r="CB69" s="44">
        <v>-13989</v>
      </c>
      <c r="CC69" s="45">
        <f t="shared" ref="CC69" si="1699">IF(AND(CA69&lt;0,CB69&lt;0),((CA69-CB69)/CB69),((CA69-CB69)/ABS(CB69)))</f>
        <v>0.36771749231539064</v>
      </c>
      <c r="CD69" s="48">
        <f t="shared" si="1245"/>
        <v>659</v>
      </c>
      <c r="CE69" s="44">
        <v>-34193</v>
      </c>
      <c r="CF69" s="45">
        <f t="shared" ref="CF69" si="1700">IF(AND(CD69&lt;0,CE69&lt;0),((CD69-CE69)/CE69),((CD69-CE69)/ABS(CE69)))</f>
        <v>1.0192729506039249</v>
      </c>
      <c r="CG69" s="48">
        <f t="shared" si="1246"/>
        <v>-15151</v>
      </c>
      <c r="CH69" s="44">
        <v>-21738</v>
      </c>
      <c r="CI69" s="45">
        <f t="shared" ref="CI69" si="1701">IF(AND(CG69&lt;0,CH69&lt;0),((CG69-CH69)/CH69),((CG69-CH69)/ABS(CH69)))</f>
        <v>-0.30301775692336003</v>
      </c>
      <c r="CJ69" s="48">
        <f t="shared" si="1247"/>
        <v>-34284</v>
      </c>
      <c r="CK69" s="44">
        <v>-35727</v>
      </c>
      <c r="CL69" s="45">
        <f t="shared" ref="CL69" si="1702">IF(AND(CJ69&lt;0,CK69&lt;0),((CJ69-CK69)/CK69),((CJ69-CK69)/ABS(CK69)))</f>
        <v>-4.0389621294819045E-2</v>
      </c>
      <c r="CM69" s="48">
        <f t="shared" si="1248"/>
        <v>-33625</v>
      </c>
      <c r="CN69" s="44">
        <v>-69920</v>
      </c>
      <c r="CO69" s="45">
        <f t="shared" ref="CO69" si="1703">IF(AND(CM69&lt;0,CN69&lt;0),((CM69-CN69)/CN69),((CM69-CN69)/ABS(CN69)))</f>
        <v>-0.51909324942791757</v>
      </c>
      <c r="CP69" s="46"/>
      <c r="CQ69" s="123">
        <v>-7957</v>
      </c>
      <c r="CR69" s="135">
        <v>-2283</v>
      </c>
      <c r="CS69" s="45">
        <f t="shared" ref="CS69" si="1704">IF(AND(CQ69&lt;0,CR69&lt;0),((CQ69-CR69)/CR69),((CQ69-CR69)/ABS(CR69)))</f>
        <v>2.4853263250109503</v>
      </c>
      <c r="CT69" s="48">
        <v>-6685</v>
      </c>
      <c r="CU69" s="44">
        <v>-12868</v>
      </c>
      <c r="CV69" s="45">
        <f t="shared" ref="CV69" si="1705">IF(AND(CT69&lt;0,CU69&lt;0),((CT69-CU69)/CU69),((CT69-CU69)/ABS(CU69)))</f>
        <v>-0.48049424930059059</v>
      </c>
      <c r="CW69" s="48">
        <v>-5387</v>
      </c>
      <c r="CX69" s="44">
        <v>-19133</v>
      </c>
      <c r="CY69" s="45">
        <f t="shared" ref="CY69" si="1706">IF(AND(CW69&lt;0,CX69&lt;0),((CW69-CX69)/CX69),((CW69-CX69)/ABS(CX69)))</f>
        <v>-0.71844457220509073</v>
      </c>
      <c r="CZ69" s="48">
        <v>848</v>
      </c>
      <c r="DA69" s="44">
        <v>659</v>
      </c>
      <c r="DB69" s="45">
        <f t="shared" ref="DB69" si="1707">IF(AND(CZ69&lt;0,DA69&lt;0),((CZ69-DA69)/DA69),((CZ69-DA69)/ABS(DA69)))</f>
        <v>0.28679817905918059</v>
      </c>
      <c r="DC69" s="48">
        <v>-14642</v>
      </c>
      <c r="DD69" s="44">
        <v>-15151</v>
      </c>
      <c r="DE69" s="45">
        <f t="shared" ref="DE69" si="1708">IF(AND(DC69&lt;0,DD69&lt;0),((DC69-DD69)/DD69),((DC69-DD69)/ABS(DD69)))</f>
        <v>-3.3595142234835985E-2</v>
      </c>
      <c r="DF69" s="48">
        <v>-20029</v>
      </c>
      <c r="DG69" s="44">
        <v>-34284</v>
      </c>
      <c r="DH69" s="45">
        <f t="shared" ref="DH69" si="1709">IF(AND(DF69&lt;0,DG69&lt;0),((DF69-DG69)/DG69),((DF69-DG69)/ABS(DG69)))</f>
        <v>-0.41579162291447908</v>
      </c>
      <c r="DI69" s="48">
        <v>-19181</v>
      </c>
      <c r="DJ69" s="44">
        <v>-33625</v>
      </c>
      <c r="DK69" s="45">
        <f t="shared" ref="DK69" si="1710">IF(AND(DI69&lt;0,DJ69&lt;0),((DI69-DJ69)/DJ69),((DI69-DJ69)/ABS(DJ69)))</f>
        <v>-0.42956133828996285</v>
      </c>
      <c r="DL69" s="46"/>
      <c r="DM69" s="123">
        <v>-4671</v>
      </c>
      <c r="DN69" s="135">
        <v>-7957</v>
      </c>
      <c r="DO69" s="206">
        <f t="shared" ref="DO69" si="1711">IF(AND(DM69&lt;0,DN69&lt;0),((DM69-DN69)/DN69),((DM69-DN69)/ABS(DN69)))</f>
        <v>-0.41296971220309164</v>
      </c>
      <c r="DP69" s="48">
        <v>-3524</v>
      </c>
      <c r="DQ69" s="44">
        <v>-6685</v>
      </c>
      <c r="DR69" s="206">
        <f t="shared" ref="DR69" si="1712">IF(AND(DP69&lt;0,DQ69&lt;0),((DP69-DQ69)/DQ69),((DP69-DQ69)/ABS(DQ69)))</f>
        <v>-0.47284966342557966</v>
      </c>
      <c r="DS69" s="48">
        <v>-1757</v>
      </c>
      <c r="DT69" s="44">
        <v>-5387</v>
      </c>
      <c r="DU69" s="206">
        <f t="shared" ref="DU69" si="1713">IF(AND(DS69&lt;0,DT69&lt;0),((DS69-DT69)/DT69),((DS69-DT69)/ABS(DT69)))</f>
        <v>-0.67384444031928714</v>
      </c>
      <c r="DV69" s="48">
        <v>-10127</v>
      </c>
      <c r="DW69" s="44">
        <v>848</v>
      </c>
      <c r="DX69" s="206">
        <f t="shared" ref="DX69" si="1714">IF(AND(DV69&lt;0,DW69&lt;0),((DV69-DW69)/DW69),((DV69-DW69)/ABS(DW69)))</f>
        <v>-12.942216981132075</v>
      </c>
      <c r="DY69" s="48">
        <v>-8195</v>
      </c>
      <c r="DZ69" s="44">
        <v>-14642</v>
      </c>
      <c r="EA69" s="206">
        <f t="shared" ref="EA69" si="1715">IF(AND(DY69&lt;0,DZ69&lt;0),((DY69-DZ69)/DZ69),((DY69-DZ69)/ABS(DZ69)))</f>
        <v>-0.44030870099713154</v>
      </c>
      <c r="EB69" s="48">
        <v>-9952</v>
      </c>
      <c r="EC69" s="44">
        <v>-20029</v>
      </c>
      <c r="ED69" s="206">
        <f t="shared" ref="ED69" si="1716">IF(AND(EB69&lt;0,EC69&lt;0),((EB69-EC69)/EC69),((EB69-EC69)/ABS(EC69)))</f>
        <v>-0.50312047531079929</v>
      </c>
      <c r="EE69" s="48">
        <v>-20079</v>
      </c>
      <c r="EF69" s="44">
        <v>-19181</v>
      </c>
      <c r="EG69" s="206">
        <f t="shared" ref="EG69" si="1717">IF(AND(EE69&lt;0,EF69&lt;0),((EE69-EF69)/EF69),((EE69-EF69)/ABS(EF69)))</f>
        <v>4.6817162817371361E-2</v>
      </c>
      <c r="EH69" s="46"/>
      <c r="EI69" s="123">
        <v>-5736</v>
      </c>
      <c r="EJ69" s="135">
        <v>-4671</v>
      </c>
      <c r="EK69" s="206">
        <f t="shared" ref="EK69" si="1718">IF(AND(EI69&lt;0,EJ69&lt;0),((EI69-EJ69)/EJ69),((EI69-EJ69)/ABS(EJ69)))</f>
        <v>0.22800256904303148</v>
      </c>
      <c r="EL69" s="48">
        <v>-30893</v>
      </c>
      <c r="EM69" s="44">
        <v>-3524</v>
      </c>
      <c r="EN69" s="206">
        <f t="shared" ref="EN69" si="1719">IF(AND(EL69&lt;0,EM69&lt;0),((EL69-EM69)/EM69),((EL69-EM69)/ABS(EM69)))</f>
        <v>7.7664585698070372</v>
      </c>
      <c r="EO69" s="48">
        <v>-26272</v>
      </c>
      <c r="EP69" s="44">
        <v>-1757</v>
      </c>
      <c r="EQ69" s="206">
        <f t="shared" ref="EQ69" si="1720">IF(AND(EO69&lt;0,EP69&lt;0),((EO69-EP69)/EP69),((EO69-EP69)/ABS(EP69)))</f>
        <v>13.952760387023336</v>
      </c>
      <c r="ER69" s="48">
        <v>-34113</v>
      </c>
      <c r="ES69" s="44">
        <v>-10127</v>
      </c>
      <c r="ET69" s="206">
        <f t="shared" ref="ET69" si="1721">IF(AND(ER69&lt;0,ES69&lt;0),((ER69-ES69)/ES69),((ER69-ES69)/ABS(ES69)))</f>
        <v>2.3685197985583093</v>
      </c>
      <c r="EU69" s="48">
        <v>-36629</v>
      </c>
      <c r="EV69" s="44">
        <v>-8195</v>
      </c>
      <c r="EW69" s="206">
        <f t="shared" ref="EW69" si="1722">IF(AND(EU69&lt;0,EV69&lt;0),((EU69-EV69)/EV69),((EU69-EV69)/ABS(EV69)))</f>
        <v>3.4696766320927397</v>
      </c>
      <c r="EX69" s="48">
        <v>-62901</v>
      </c>
      <c r="EY69" s="44">
        <v>-9952</v>
      </c>
      <c r="EZ69" s="206">
        <f t="shared" ref="EZ69" si="1723">IF(AND(EX69&lt;0,EY69&lt;0),((EX69-EY69)/EY69),((EX69-EY69)/ABS(EY69)))</f>
        <v>5.320438102893891</v>
      </c>
      <c r="FA69" s="48">
        <v>-97014</v>
      </c>
      <c r="FB69" s="44">
        <v>-20079</v>
      </c>
      <c r="FC69" s="206">
        <f t="shared" ref="FC69" si="1724">IF(AND(FA69&lt;0,FB69&lt;0),((FA69-FB69)/FB69),((FA69-FB69)/ABS(FB69)))</f>
        <v>3.8316151202749142</v>
      </c>
      <c r="FD69" s="46"/>
      <c r="FE69" s="123">
        <v>7860</v>
      </c>
      <c r="FF69" s="135">
        <v>-5736</v>
      </c>
      <c r="FG69" s="206">
        <f t="shared" ref="FG69" si="1725">IF(AND(FE69&lt;0,FF69&lt;0),((FE69-FF69)/FF69),((FE69-FF69)/ABS(FF69)))</f>
        <v>2.3702928870292888</v>
      </c>
      <c r="FH69" s="48">
        <v>-21014</v>
      </c>
      <c r="FI69" s="44">
        <v>-30893</v>
      </c>
      <c r="FJ69" s="206">
        <f t="shared" ref="FJ69" si="1726">IF(AND(FH69&lt;0,FI69&lt;0),((FH69-FI69)/FI69),((FH69-FI69)/ABS(FI69)))</f>
        <v>-0.31978118020263491</v>
      </c>
      <c r="FK69" s="48">
        <v>-9273</v>
      </c>
      <c r="FL69" s="44">
        <v>-26272</v>
      </c>
      <c r="FM69" s="206">
        <f t="shared" ref="FM69" si="1727">IF(AND(FK69&lt;0,FL69&lt;0),((FK69-FL69)/FL69),((FK69-FL69)/ABS(FL69)))</f>
        <v>-0.64703867235079171</v>
      </c>
      <c r="FN69" s="48">
        <v>6592</v>
      </c>
      <c r="FO69" s="44">
        <v>-34113</v>
      </c>
      <c r="FP69" s="206">
        <f t="shared" ref="FP69" si="1728">IF(AND(FN69&lt;0,FO69&lt;0),((FN69-FO69)/FO69),((FN69-FO69)/ABS(FO69)))</f>
        <v>1.19324011373963</v>
      </c>
      <c r="FQ69" s="48">
        <v>-13154</v>
      </c>
      <c r="FR69" s="44">
        <v>-36629</v>
      </c>
      <c r="FS69" s="206">
        <f t="shared" ref="FS69" si="1729">IF(AND(FQ69&lt;0,FR69&lt;0),((FQ69-FR69)/FR69),((FQ69-FR69)/ABS(FR69)))</f>
        <v>-0.64088563706352886</v>
      </c>
      <c r="FT69" s="48">
        <v>-22427</v>
      </c>
      <c r="FU69" s="44">
        <v>-62901</v>
      </c>
      <c r="FV69" s="206">
        <f t="shared" ref="FV69" si="1730">IF(AND(FT69&lt;0,FU69&lt;0),((FT69-FU69)/FU69),((FT69-FU69)/ABS(FU69)))</f>
        <v>-0.64345558894135224</v>
      </c>
      <c r="FW69" s="48">
        <v>-15835</v>
      </c>
      <c r="FX69" s="44">
        <v>-97014</v>
      </c>
      <c r="FY69" s="206">
        <f t="shared" ref="FY69" si="1731">IF(AND(FW69&lt;0,FX69&lt;0),((FW69-FX69)/FX69),((FW69-FX69)/ABS(FX69)))</f>
        <v>-0.83677613540313767</v>
      </c>
      <c r="GA69" s="123">
        <v>14576</v>
      </c>
      <c r="GB69" s="135">
        <v>7860</v>
      </c>
      <c r="GC69" s="206">
        <f t="shared" ref="GC69" si="1732">IF(AND(GA69&lt;0,GB69&lt;0),((GA69-GB69)/GB69),((GA69-GB69)/ABS(GB69)))</f>
        <v>0.85445292620865143</v>
      </c>
      <c r="GD69" s="48">
        <v>-11038</v>
      </c>
      <c r="GE69" s="44">
        <v>-21014</v>
      </c>
      <c r="GF69" s="206">
        <f t="shared" ref="GF69" si="1733">IF(AND(GD69&lt;0,GE69&lt;0),((GD69-GE69)/GE69),((GD69-GE69)/ABS(GE69)))</f>
        <v>-0.47473113162653469</v>
      </c>
      <c r="GG69" s="48">
        <v>-16925</v>
      </c>
      <c r="GH69" s="44">
        <v>-9273</v>
      </c>
      <c r="GI69" s="206">
        <f t="shared" ref="GI69" si="1734">IF(AND(GG69&lt;0,GH69&lt;0),((GG69-GH69)/GH69),((GG69-GH69)/ABS(GH69)))</f>
        <v>0.8251914159387469</v>
      </c>
      <c r="GJ69" s="48">
        <v>10956</v>
      </c>
      <c r="GK69" s="44">
        <v>6592</v>
      </c>
      <c r="GL69" s="206">
        <f t="shared" ref="GL69" si="1735">IF(AND(GJ69&lt;0,GK69&lt;0),((GJ69-GK69)/GK69),((GJ69-GK69)/ABS(GK69)))</f>
        <v>0.66201456310679607</v>
      </c>
      <c r="GM69" s="48">
        <v>3538</v>
      </c>
      <c r="GN69" s="44">
        <v>-13154</v>
      </c>
      <c r="GO69" s="206">
        <f t="shared" ref="GO69" si="1736">IF(AND(GM69&lt;0,GN69&lt;0),((GM69-GN69)/GN69),((GM69-GN69)/ABS(GN69)))</f>
        <v>1.2689676144138664</v>
      </c>
      <c r="GP69" s="48">
        <v>-13387</v>
      </c>
      <c r="GQ69" s="44">
        <v>-22427</v>
      </c>
      <c r="GR69" s="206">
        <f t="shared" ref="GR69" si="1737">IF(AND(GP69&lt;0,GQ69&lt;0),((GP69-GQ69)/GQ69),((GP69-GQ69)/ABS(GQ69)))</f>
        <v>-0.40308556650465954</v>
      </c>
      <c r="GS69" s="48">
        <v>-2431</v>
      </c>
      <c r="GT69" s="44">
        <v>-15835</v>
      </c>
      <c r="GU69" s="206">
        <f t="shared" ref="GU69" si="1738">IF(AND(GS69&lt;0,GT69&lt;0),((GS69-GT69)/GT69),((GS69-GT69)/ABS(GT69)))</f>
        <v>-0.84647931796652987</v>
      </c>
      <c r="GW69" s="123">
        <v>-9027</v>
      </c>
      <c r="GX69" s="135">
        <v>14576</v>
      </c>
      <c r="GY69" s="206">
        <f t="shared" ref="GY69" si="1739">IF(AND(GW69&lt;0,GX69&lt;0),((GW69-GX69)/GX69),((GW69-GX69)/ABS(GX69)))</f>
        <v>-1.6193057080131723</v>
      </c>
      <c r="GZ69" s="48">
        <v>-46872</v>
      </c>
      <c r="HA69" s="44">
        <v>-11038</v>
      </c>
      <c r="HB69" s="206">
        <f t="shared" ref="HB69" si="1740">IF(AND(GZ69&lt;0,HA69&lt;0),((GZ69-HA69)/HA69),((GZ69-HA69)/ABS(HA69)))</f>
        <v>3.2464214531618047</v>
      </c>
      <c r="HC69" s="48">
        <v>-5658</v>
      </c>
      <c r="HD69" s="44">
        <v>-16925</v>
      </c>
      <c r="HE69" s="206">
        <f t="shared" ref="HE69" si="1741">IF(AND(HC69&lt;0,HD69&lt;0),((HC69-HD69)/HD69),((HC69-HD69)/ABS(HD69)))</f>
        <v>-0.66570162481536188</v>
      </c>
      <c r="HF69" s="48">
        <v>-5399</v>
      </c>
      <c r="HG69" s="44">
        <v>10956</v>
      </c>
      <c r="HH69" s="206">
        <f t="shared" ref="HH69" si="1742">IF(AND(HF69&lt;0,HG69&lt;0),((HF69-HG69)/HG69),((HF69-HG69)/ABS(HG69)))</f>
        <v>-1.4927893391748814</v>
      </c>
      <c r="HI69" s="48">
        <v>-55899</v>
      </c>
      <c r="HJ69" s="44">
        <v>3538</v>
      </c>
      <c r="HK69" s="206">
        <f t="shared" ref="HK69" si="1743">IF(AND(HI69&lt;0,HJ69&lt;0),((HI69-HJ69)/HJ69),((HI69-HJ69)/ABS(HJ69)))</f>
        <v>-16.79960429621255</v>
      </c>
      <c r="HL69" s="48">
        <v>-61557</v>
      </c>
      <c r="HM69" s="44">
        <v>-13387</v>
      </c>
      <c r="HN69" s="206">
        <f t="shared" ref="HN69" si="1744">IF(AND(HL69&lt;0,HM69&lt;0),((HL69-HM69)/HM69),((HL69-HM69)/ABS(HM69)))</f>
        <v>3.5982669754239187</v>
      </c>
      <c r="HO69" s="48">
        <v>-66956</v>
      </c>
      <c r="HP69" s="44">
        <v>-2431</v>
      </c>
      <c r="HQ69" s="206">
        <f t="shared" ref="HQ69" si="1745">IF(AND(HO69&lt;0,HP69&lt;0),((HO69-HP69)/HP69),((HO69-HP69)/ABS(HP69)))</f>
        <v>26.542575071986835</v>
      </c>
      <c r="HS69" s="123">
        <v>19473</v>
      </c>
      <c r="HT69" s="135">
        <v>-9027</v>
      </c>
      <c r="HU69" s="206">
        <f t="shared" ref="HU69" si="1746">IF(AND(HS69&lt;0,HT69&lt;0),((HS69-HT69)/HT69),((HS69-HT69)/ABS(HT69)))</f>
        <v>3.1571950814223997</v>
      </c>
      <c r="HV69" s="48">
        <v>-30323</v>
      </c>
      <c r="HW69" s="44">
        <v>-46872</v>
      </c>
      <c r="HX69" s="206">
        <f t="shared" ref="HX69" si="1747">IF(AND(HV69&lt;0,HW69&lt;0),((HV69-HW69)/HW69),((HV69-HW69)/ABS(HW69)))</f>
        <v>-0.35306792968083289</v>
      </c>
      <c r="HY69" s="48">
        <v>10850</v>
      </c>
      <c r="HZ69" s="44">
        <v>-16925</v>
      </c>
      <c r="IA69" s="206">
        <f t="shared" ref="IA69" si="1748">IF(AND(HY69&lt;0,HZ69&lt;0),((HY69-HZ69)/HZ69),((HY69-HZ69)/ABS(HZ69)))</f>
        <v>1.6410635155096012</v>
      </c>
      <c r="IB69" s="48">
        <v>-5399</v>
      </c>
      <c r="IC69" s="44">
        <v>10956</v>
      </c>
      <c r="ID69" s="206">
        <f t="shared" ref="ID69" si="1749">IF(AND(IB69&lt;0,IC69&lt;0),((IB69-IC69)/IC69),((IB69-IC69)/ABS(IC69)))</f>
        <v>-1.4927893391748814</v>
      </c>
      <c r="IE69" s="48">
        <v>-10850</v>
      </c>
      <c r="IF69" s="44">
        <v>-55899</v>
      </c>
      <c r="IG69" s="206">
        <f t="shared" ref="IG69" si="1750">IF(AND(IE69&lt;0,IF69&lt;0),((IE69-IF69)/IF69),((IE69-IF69)/ABS(IF69)))</f>
        <v>-0.80589992665342847</v>
      </c>
      <c r="IH69" s="48">
        <v>-61557</v>
      </c>
      <c r="II69" s="44">
        <v>-13387</v>
      </c>
      <c r="IJ69" s="206">
        <f t="shared" ref="IJ69" si="1751">IF(AND(IH69&lt;0,II69&lt;0),((IH69-II69)/II69),((IH69-II69)/ABS(II69)))</f>
        <v>3.5982669754239187</v>
      </c>
      <c r="IK69" s="48">
        <v>-66956</v>
      </c>
      <c r="IL69" s="44">
        <v>-2431</v>
      </c>
      <c r="IM69" s="206">
        <f t="shared" ref="IM69" si="1752">IF(AND(IK69&lt;0,IL69&lt;0),((IK69-IL69)/IL69),((IK69-IL69)/ABS(IL69)))</f>
        <v>26.542575071986835</v>
      </c>
    </row>
    <row r="70" spans="1:247">
      <c r="A70" s="49" t="s">
        <v>157</v>
      </c>
      <c r="B70" s="49" t="s">
        <v>378</v>
      </c>
      <c r="C70" s="339" t="s">
        <v>313</v>
      </c>
      <c r="D70" s="330" t="s">
        <v>34</v>
      </c>
      <c r="E70" s="330" t="s">
        <v>701</v>
      </c>
      <c r="F70" s="333"/>
      <c r="G70" s="337">
        <v>14659</v>
      </c>
      <c r="H70" s="331"/>
      <c r="I70" s="332" t="str">
        <f>IFERROR(IF((ABS((G70/H70)-1))&lt;100%,(G70/H70)-1,"N/A"),"N/A")</f>
        <v>N/A</v>
      </c>
      <c r="J70" s="337">
        <v>7988</v>
      </c>
      <c r="K70" s="331"/>
      <c r="L70" s="332" t="str">
        <f>IFERROR(IF((ABS((J70/K70)-1))&lt;100%,(J70/K70)-1,"N/A"),"N/A")</f>
        <v>N/A</v>
      </c>
      <c r="M70" s="337">
        <v>12114</v>
      </c>
      <c r="N70" s="337">
        <f>+N64-N61</f>
        <v>8827.8040302999543</v>
      </c>
      <c r="O70" s="332">
        <f t="shared" ref="O70" si="1753">(M70-N70)/ABS(N70)</f>
        <v>0.37225520168104437</v>
      </c>
      <c r="P70" s="337">
        <v>34079</v>
      </c>
      <c r="Q70" s="337">
        <v>42151</v>
      </c>
      <c r="R70" s="332">
        <f t="shared" ref="R70" si="1754">(P70-Q70)/ABS(Q70)</f>
        <v>-0.1915019809731679</v>
      </c>
      <c r="S70" s="337">
        <v>22647</v>
      </c>
      <c r="T70" s="331"/>
      <c r="U70" s="332" t="str">
        <f>IFERROR(IF((ABS((S70/T70)-1))&lt;100%,(S70/T70)-1,"N/A"),"N/A")</f>
        <v>N/A</v>
      </c>
      <c r="V70" s="337">
        <v>34761</v>
      </c>
      <c r="W70" s="337">
        <v>8828</v>
      </c>
      <c r="X70" s="332">
        <f t="shared" ref="X70" si="1755">(V70-W70)/ABS(W70)</f>
        <v>2.9375849569551429</v>
      </c>
      <c r="Y70" s="337">
        <v>68840</v>
      </c>
      <c r="Z70" s="337">
        <v>50980</v>
      </c>
      <c r="AA70" s="332">
        <f t="shared" ref="AA70" si="1756">(Y70-Z70)/ABS(Z70)</f>
        <v>0.35033346410357002</v>
      </c>
      <c r="AB70" s="333"/>
      <c r="AC70" s="337">
        <f>+AC64-AC61</f>
        <v>11161</v>
      </c>
      <c r="AD70" s="337">
        <f t="shared" si="842"/>
        <v>14659</v>
      </c>
      <c r="AE70" s="338">
        <f t="shared" ref="AE70" si="1757">(AC70-AD70)/ABS(AD70)</f>
        <v>-0.23862473565727541</v>
      </c>
      <c r="AF70" s="337">
        <f>+AF64-AF61</f>
        <v>8800</v>
      </c>
      <c r="AG70" s="337">
        <f t="shared" si="1222"/>
        <v>7988</v>
      </c>
      <c r="AH70" s="338">
        <f t="shared" ref="AH70" si="1758">(AF70-AG70)/ABS(AG70)</f>
        <v>0.10165247871807712</v>
      </c>
      <c r="AI70" s="337">
        <v>4344</v>
      </c>
      <c r="AJ70" s="337">
        <f t="shared" si="1223"/>
        <v>12114</v>
      </c>
      <c r="AK70" s="338">
        <f t="shared" ref="AK70" si="1759">(AI70-AJ70)/ABS(AJ70)</f>
        <v>-0.6414066369489847</v>
      </c>
      <c r="AL70" s="337">
        <v>39464</v>
      </c>
      <c r="AM70" s="337">
        <f t="shared" si="1224"/>
        <v>34079</v>
      </c>
      <c r="AN70" s="338">
        <f t="shared" ref="AN70" si="1760">(AL70-AM70)/ABS(AM70)</f>
        <v>0.15801519997652513</v>
      </c>
      <c r="AO70" s="337">
        <v>19961</v>
      </c>
      <c r="AP70" s="337">
        <f t="shared" si="1225"/>
        <v>22647</v>
      </c>
      <c r="AQ70" s="338">
        <f t="shared" ref="AQ70" si="1761">(AO70-AP70)/ABS(AP70)</f>
        <v>-0.11860290546209211</v>
      </c>
      <c r="AR70" s="337">
        <v>24305</v>
      </c>
      <c r="AS70" s="337">
        <f t="shared" si="1226"/>
        <v>34761</v>
      </c>
      <c r="AT70" s="338">
        <f t="shared" ref="AT70" si="1762">(AR70-AS70)/ABS(AS70)</f>
        <v>-0.30079687005552197</v>
      </c>
      <c r="AU70" s="337">
        <v>63769</v>
      </c>
      <c r="AV70" s="337">
        <f t="shared" si="1227"/>
        <v>68840</v>
      </c>
      <c r="AW70" s="338">
        <f t="shared" ref="AW70" si="1763">(AU70-AV70)/ABS(AV70)</f>
        <v>-7.366356769320162E-2</v>
      </c>
      <c r="AX70" s="333"/>
      <c r="AY70" s="331">
        <f t="shared" si="1235"/>
        <v>8703</v>
      </c>
      <c r="AZ70" s="337">
        <f t="shared" si="1228"/>
        <v>11161</v>
      </c>
      <c r="BA70" s="338">
        <f t="shared" ref="BA70" si="1764">(AY70-AZ70)/ABS(AZ70)</f>
        <v>-0.22023116208225069</v>
      </c>
      <c r="BB70" s="331">
        <f t="shared" si="1236"/>
        <v>9105</v>
      </c>
      <c r="BC70" s="337">
        <f t="shared" si="1229"/>
        <v>8800</v>
      </c>
      <c r="BD70" s="338">
        <f t="shared" ref="BD70" si="1765">(BB70-BC70)/ABS(BC70)</f>
        <v>3.465909090909091E-2</v>
      </c>
      <c r="BE70" s="335">
        <f t="shared" si="1237"/>
        <v>11824</v>
      </c>
      <c r="BF70" s="337">
        <f t="shared" si="1230"/>
        <v>4344</v>
      </c>
      <c r="BG70" s="338">
        <f t="shared" ref="BG70" si="1766">(BE70-BF70)/ABS(BF70)</f>
        <v>1.721915285451197</v>
      </c>
      <c r="BH70" s="337">
        <f t="shared" si="1238"/>
        <v>16470</v>
      </c>
      <c r="BI70" s="337">
        <f t="shared" si="1231"/>
        <v>39464</v>
      </c>
      <c r="BJ70" s="338">
        <f t="shared" ref="BJ70" si="1767">(BH70-BI70)/ABS(BI70)</f>
        <v>-0.5826576120008109</v>
      </c>
      <c r="BK70" s="331">
        <f t="shared" si="1239"/>
        <v>17808</v>
      </c>
      <c r="BL70" s="337">
        <f t="shared" si="1232"/>
        <v>19961</v>
      </c>
      <c r="BM70" s="338">
        <f t="shared" ref="BM70" si="1768">(BK70-BL70)/ABS(BL70)</f>
        <v>-0.10786032763889584</v>
      </c>
      <c r="BN70" s="335">
        <f t="shared" si="1240"/>
        <v>29632</v>
      </c>
      <c r="BO70" s="337">
        <f t="shared" si="1233"/>
        <v>24305</v>
      </c>
      <c r="BP70" s="338">
        <f t="shared" ref="BP70" si="1769">(BN70-BO70)/ABS(BO70)</f>
        <v>0.21917300966879244</v>
      </c>
      <c r="BQ70" s="337">
        <f t="shared" si="1241"/>
        <v>46102</v>
      </c>
      <c r="BR70" s="337">
        <f t="shared" si="1234"/>
        <v>63769</v>
      </c>
      <c r="BS70" s="338">
        <f t="shared" ref="BS70" si="1770">(BQ70-BR70)/ABS(BR70)</f>
        <v>-0.27704684094152332</v>
      </c>
      <c r="BT70" s="333"/>
      <c r="BU70" s="335">
        <f t="shared" si="1242"/>
        <v>1535</v>
      </c>
      <c r="BV70" s="331">
        <v>8703</v>
      </c>
      <c r="BW70" s="332">
        <f t="shared" ref="BW70" si="1771">(BU70-BV70)/ABS(BV70)</f>
        <v>-0.82362403768815351</v>
      </c>
      <c r="BX70" s="335">
        <f t="shared" si="1243"/>
        <v>5519</v>
      </c>
      <c r="BY70" s="331">
        <v>9105</v>
      </c>
      <c r="BZ70" s="332">
        <f t="shared" ref="BZ70" si="1772">(BX70-BY70)/ABS(BY70)</f>
        <v>-0.39384953322350358</v>
      </c>
      <c r="CA70" s="335">
        <f t="shared" si="1244"/>
        <v>7180</v>
      </c>
      <c r="CB70" s="331">
        <v>11824</v>
      </c>
      <c r="CC70" s="332">
        <f t="shared" ref="CC70" si="1773">(CA70-CB70)/ABS(CB70)</f>
        <v>-0.39276048714479028</v>
      </c>
      <c r="CD70" s="335">
        <f t="shared" si="1245"/>
        <v>19938</v>
      </c>
      <c r="CE70" s="331">
        <v>16470</v>
      </c>
      <c r="CF70" s="332">
        <f t="shared" ref="CF70" si="1774">(CD70-CE70)/ABS(CE70)</f>
        <v>0.2105646630236794</v>
      </c>
      <c r="CG70" s="335">
        <f t="shared" si="1246"/>
        <v>7054</v>
      </c>
      <c r="CH70" s="331">
        <v>17808</v>
      </c>
      <c r="CI70" s="332">
        <f t="shared" ref="CI70" si="1775">(CG70-CH70)/ABS(CH70)</f>
        <v>-0.60388589398023362</v>
      </c>
      <c r="CJ70" s="335">
        <f t="shared" si="1247"/>
        <v>14234</v>
      </c>
      <c r="CK70" s="331">
        <v>29632</v>
      </c>
      <c r="CL70" s="332">
        <f t="shared" ref="CL70" si="1776">(CJ70-CK70)/ABS(CK70)</f>
        <v>-0.51964092872570189</v>
      </c>
      <c r="CM70" s="335">
        <f t="shared" si="1248"/>
        <v>34172</v>
      </c>
      <c r="CN70" s="331">
        <v>46102</v>
      </c>
      <c r="CO70" s="332">
        <f t="shared" ref="CO70" si="1777">(CM70-CN70)/ABS(CN70)</f>
        <v>-0.25877402281896666</v>
      </c>
      <c r="CP70" s="333"/>
      <c r="CQ70" s="335">
        <v>4900</v>
      </c>
      <c r="CR70" s="331">
        <v>1535</v>
      </c>
      <c r="CS70" s="332">
        <f t="shared" ref="CS70" si="1778">(CQ70-CR70)/ABS(CR70)</f>
        <v>2.1921824104234529</v>
      </c>
      <c r="CT70" s="335">
        <v>-10778</v>
      </c>
      <c r="CU70" s="331">
        <v>5519</v>
      </c>
      <c r="CV70" s="332">
        <f t="shared" ref="CV70" si="1779">(CT70-CU70)/ABS(CU70)</f>
        <v>-2.9528900163073022</v>
      </c>
      <c r="CW70" s="335">
        <v>4580</v>
      </c>
      <c r="CX70" s="331">
        <v>7180</v>
      </c>
      <c r="CY70" s="332">
        <f t="shared" ref="CY70" si="1780">(CW70-CX70)/ABS(CX70)</f>
        <v>-0.36211699164345401</v>
      </c>
      <c r="CZ70" s="335">
        <v>17324</v>
      </c>
      <c r="DA70" s="331">
        <v>19938</v>
      </c>
      <c r="DB70" s="332">
        <f t="shared" ref="DB70" si="1781">(CZ70-DA70)/ABS(DA70)</f>
        <v>-0.13110642993279165</v>
      </c>
      <c r="DC70" s="335">
        <v>-5878</v>
      </c>
      <c r="DD70" s="331">
        <v>7054</v>
      </c>
      <c r="DE70" s="332">
        <f t="shared" ref="DE70" si="1782">(DC70-DD70)/ABS(DD70)</f>
        <v>-1.8332860788205274</v>
      </c>
      <c r="DF70" s="335">
        <v>-1298</v>
      </c>
      <c r="DG70" s="331">
        <v>14234</v>
      </c>
      <c r="DH70" s="332">
        <f t="shared" ref="DH70" si="1783">(DF70-DG70)/ABS(DG70)</f>
        <v>-1.0911901081916537</v>
      </c>
      <c r="DI70" s="335">
        <v>16026</v>
      </c>
      <c r="DJ70" s="331">
        <v>34172</v>
      </c>
      <c r="DK70" s="332">
        <f t="shared" ref="DK70" si="1784">(DI70-DJ70)/ABS(DJ70)</f>
        <v>-0.53101954816809083</v>
      </c>
      <c r="DL70" s="333"/>
      <c r="DM70" s="335">
        <v>-67</v>
      </c>
      <c r="DN70" s="331">
        <v>4900</v>
      </c>
      <c r="DO70" s="338">
        <f t="shared" si="1355"/>
        <v>-1.0136734693877552</v>
      </c>
      <c r="DP70" s="335">
        <v>-788</v>
      </c>
      <c r="DQ70" s="331">
        <v>-10778</v>
      </c>
      <c r="DR70" s="338">
        <f t="shared" si="1356"/>
        <v>0.92688810539988864</v>
      </c>
      <c r="DS70" s="335">
        <v>8346</v>
      </c>
      <c r="DT70" s="331">
        <v>4580</v>
      </c>
      <c r="DU70" s="338">
        <f t="shared" si="1357"/>
        <v>0.82227074235807862</v>
      </c>
      <c r="DV70" s="335">
        <v>33825</v>
      </c>
      <c r="DW70" s="331">
        <v>17324</v>
      </c>
      <c r="DX70" s="338">
        <f t="shared" si="1358"/>
        <v>0.95249365042715306</v>
      </c>
      <c r="DY70" s="335">
        <v>-855</v>
      </c>
      <c r="DZ70" s="331">
        <v>-5878</v>
      </c>
      <c r="EA70" s="338">
        <f t="shared" si="1359"/>
        <v>0.85454236134739703</v>
      </c>
      <c r="EB70" s="335">
        <v>7491</v>
      </c>
      <c r="EC70" s="331">
        <v>-1298</v>
      </c>
      <c r="ED70" s="338">
        <f t="shared" si="1360"/>
        <v>6.7711864406779663</v>
      </c>
      <c r="EE70" s="335">
        <v>41316</v>
      </c>
      <c r="EF70" s="331">
        <v>16026</v>
      </c>
      <c r="EG70" s="338">
        <f t="shared" si="1361"/>
        <v>1.5780606514414077</v>
      </c>
      <c r="EH70" s="333"/>
      <c r="EI70" s="335">
        <v>7389</v>
      </c>
      <c r="EJ70" s="331">
        <v>-67</v>
      </c>
      <c r="EK70" s="338">
        <f t="shared" ref="EK70" si="1785">(EI70-EJ70)/ABS(EJ70)</f>
        <v>111.28358208955224</v>
      </c>
      <c r="EL70" s="335">
        <v>6946</v>
      </c>
      <c r="EM70" s="331">
        <v>-788</v>
      </c>
      <c r="EN70" s="338">
        <f t="shared" ref="EN70" si="1786">(EL70-EM70)/ABS(EM70)</f>
        <v>9.8147208121827418</v>
      </c>
      <c r="EO70" s="335">
        <v>26457</v>
      </c>
      <c r="EP70" s="331">
        <v>8346</v>
      </c>
      <c r="EQ70" s="338">
        <f t="shared" ref="EQ70" si="1787">(EO70-EP70)/ABS(EP70)</f>
        <v>2.1700215672178289</v>
      </c>
      <c r="ER70" s="335">
        <v>34911</v>
      </c>
      <c r="ES70" s="331">
        <v>33825</v>
      </c>
      <c r="ET70" s="338">
        <f t="shared" ref="ET70" si="1788">(ER70-ES70)/ABS(ES70)</f>
        <v>3.2106430155210641E-2</v>
      </c>
      <c r="EU70" s="335">
        <v>14335</v>
      </c>
      <c r="EV70" s="331">
        <v>-855</v>
      </c>
      <c r="EW70" s="338">
        <f t="shared" ref="EW70" si="1789">(EU70-EV70)/ABS(EV70)</f>
        <v>17.76608187134503</v>
      </c>
      <c r="EX70" s="335">
        <v>40792</v>
      </c>
      <c r="EY70" s="331">
        <v>7491</v>
      </c>
      <c r="EZ70" s="338">
        <f t="shared" ref="EZ70" si="1790">(EX70-EY70)/ABS(EY70)</f>
        <v>4.445467894807102</v>
      </c>
      <c r="FA70" s="335">
        <v>75703</v>
      </c>
      <c r="FB70" s="331">
        <v>41316</v>
      </c>
      <c r="FC70" s="338">
        <f t="shared" ref="FC70" si="1791">(FA70-FB70)/ABS(FB70)</f>
        <v>0.83229257430535386</v>
      </c>
      <c r="FD70" s="333"/>
      <c r="FE70" s="335">
        <v>14193</v>
      </c>
      <c r="FF70" s="331">
        <v>7389</v>
      </c>
      <c r="FG70" s="338">
        <f t="shared" ref="FG70" si="1792">(FE70-FF70)/ABS(FF70)</f>
        <v>0.92082825822168091</v>
      </c>
      <c r="FH70" s="335">
        <v>6622</v>
      </c>
      <c r="FI70" s="331">
        <v>6946</v>
      </c>
      <c r="FJ70" s="338">
        <f t="shared" ref="FJ70" si="1793">(FH70-FI70)/ABS(FI70)</f>
        <v>-4.6645551396487184E-2</v>
      </c>
      <c r="FK70" s="335">
        <v>22377</v>
      </c>
      <c r="FL70" s="331">
        <v>26457</v>
      </c>
      <c r="FM70" s="338">
        <f t="shared" ref="FM70" si="1794">(FK70-FL70)/ABS(FL70)</f>
        <v>-0.1542124957478172</v>
      </c>
      <c r="FN70" s="335">
        <v>6109</v>
      </c>
      <c r="FO70" s="331">
        <v>34911</v>
      </c>
      <c r="FP70" s="338">
        <f t="shared" ref="FP70" si="1795">(FN70-FO70)/ABS(FO70)</f>
        <v>-0.8250121738134113</v>
      </c>
      <c r="FQ70" s="335">
        <v>20815</v>
      </c>
      <c r="FR70" s="331">
        <v>14335</v>
      </c>
      <c r="FS70" s="338">
        <f t="shared" ref="FS70" si="1796">(FQ70-FR70)/ABS(FR70)</f>
        <v>0.45204046041158003</v>
      </c>
      <c r="FT70" s="335">
        <v>43192</v>
      </c>
      <c r="FU70" s="331">
        <v>40792</v>
      </c>
      <c r="FV70" s="338">
        <f t="shared" ref="FV70" si="1797">(FT70-FU70)/ABS(FU70)</f>
        <v>5.8835065699156697E-2</v>
      </c>
      <c r="FW70" s="335">
        <v>49301</v>
      </c>
      <c r="FX70" s="331">
        <v>75703</v>
      </c>
      <c r="FY70" s="338">
        <f t="shared" ref="FY70" si="1798">(FW70-FX70)/ABS(FX70)</f>
        <v>-0.34875764500746337</v>
      </c>
      <c r="GA70" s="335">
        <v>2598</v>
      </c>
      <c r="GB70" s="331">
        <v>14193</v>
      </c>
      <c r="GC70" s="338">
        <f t="shared" ref="GC70" si="1799">(GA70-GB70)/ABS(GB70)</f>
        <v>-0.81695201860071864</v>
      </c>
      <c r="GD70" s="335">
        <v>2457</v>
      </c>
      <c r="GE70" s="331">
        <v>6622</v>
      </c>
      <c r="GF70" s="338">
        <f t="shared" ref="GF70" si="1800">(GD70-GE70)/ABS(GE70)</f>
        <v>-0.62896405919661735</v>
      </c>
      <c r="GG70" s="335">
        <v>-6702</v>
      </c>
      <c r="GH70" s="331">
        <v>22377</v>
      </c>
      <c r="GI70" s="338">
        <f t="shared" ref="GI70" si="1801">(GG70-GH70)/ABS(GH70)</f>
        <v>-1.299503954953747</v>
      </c>
      <c r="GJ70" s="335">
        <v>-30327</v>
      </c>
      <c r="GK70" s="331">
        <v>6109</v>
      </c>
      <c r="GL70" s="338">
        <f t="shared" ref="GL70" si="1802">(GJ70-GK70)/ABS(GK70)</f>
        <v>-5.9643149451628741</v>
      </c>
      <c r="GM70" s="335">
        <v>5055</v>
      </c>
      <c r="GN70" s="331">
        <v>20815</v>
      </c>
      <c r="GO70" s="338">
        <f t="shared" ref="GO70" si="1803">(GM70-GN70)/ABS(GN70)</f>
        <v>-0.75714628873408596</v>
      </c>
      <c r="GP70" s="335">
        <v>-1647</v>
      </c>
      <c r="GQ70" s="331">
        <v>43192</v>
      </c>
      <c r="GR70" s="338">
        <f t="shared" ref="GR70" si="1804">(GP70-GQ70)/ABS(GQ70)</f>
        <v>-1.0381320614928691</v>
      </c>
      <c r="GS70" s="335">
        <v>-31974</v>
      </c>
      <c r="GT70" s="331">
        <v>49301</v>
      </c>
      <c r="GU70" s="338">
        <f t="shared" ref="GU70" si="1805">(GS70-GT70)/ABS(GT70)</f>
        <v>-1.6485466826230706</v>
      </c>
      <c r="GW70" s="335">
        <v>-8422</v>
      </c>
      <c r="GX70" s="331">
        <v>2598</v>
      </c>
      <c r="GY70" s="338">
        <f t="shared" ref="GY70" si="1806">(GW70-GX70)/ABS(GX70)</f>
        <v>-4.241724403387221</v>
      </c>
      <c r="GZ70" s="335">
        <v>-15248</v>
      </c>
      <c r="HA70" s="331">
        <v>2457</v>
      </c>
      <c r="HB70" s="338">
        <f t="shared" ref="HB70" si="1807">(GZ70-HA70)/ABS(HA70)</f>
        <v>-7.2059422059422058</v>
      </c>
      <c r="HC70" s="335">
        <v>-8632</v>
      </c>
      <c r="HD70" s="331">
        <v>-6702</v>
      </c>
      <c r="HE70" s="338">
        <f t="shared" ref="HE70" si="1808">(HC70-HD70)/ABS(HD70)</f>
        <v>-0.28797373918233365</v>
      </c>
      <c r="HF70" s="335">
        <v>-5039</v>
      </c>
      <c r="HG70" s="331">
        <v>-30327</v>
      </c>
      <c r="HH70" s="338">
        <f t="shared" ref="HH70" si="1809">(HF70-HG70)/ABS(HG70)</f>
        <v>0.83384442905661627</v>
      </c>
      <c r="HI70" s="335">
        <v>-23672</v>
      </c>
      <c r="HJ70" s="331">
        <v>5055</v>
      </c>
      <c r="HK70" s="338">
        <f t="shared" ref="HK70" si="1810">(HI70-HJ70)/ABS(HJ70)</f>
        <v>-5.6828882294757666</v>
      </c>
      <c r="HL70" s="335">
        <v>-32304</v>
      </c>
      <c r="HM70" s="331">
        <v>-1647</v>
      </c>
      <c r="HN70" s="338">
        <f t="shared" ref="HN70" si="1811">(HL70-HM70)/ABS(HM70)</f>
        <v>-18.613843351548269</v>
      </c>
      <c r="HO70" s="335">
        <v>-37343</v>
      </c>
      <c r="HP70" s="331">
        <v>-31974</v>
      </c>
      <c r="HQ70" s="338">
        <f t="shared" ref="HQ70" si="1812">(HO70-HP70)/ABS(HP70)</f>
        <v>-0.167917683117533</v>
      </c>
      <c r="HS70" s="335">
        <v>-10101</v>
      </c>
      <c r="HT70" s="331">
        <v>-8422</v>
      </c>
      <c r="HU70" s="338">
        <f t="shared" ref="HU70" si="1813">(HS70-HT70)/ABS(HT70)</f>
        <v>-0.19935882213251011</v>
      </c>
      <c r="HV70" s="335">
        <v>-12653</v>
      </c>
      <c r="HW70" s="331">
        <v>-15248</v>
      </c>
      <c r="HX70" s="338">
        <f t="shared" ref="HX70" si="1814">(HV70-HW70)/ABS(HW70)</f>
        <v>0.1701862539349423</v>
      </c>
      <c r="HY70" s="335">
        <v>22754</v>
      </c>
      <c r="HZ70" s="331">
        <v>-6702</v>
      </c>
      <c r="IA70" s="338">
        <f t="shared" ref="IA70" si="1815">(HY70-HZ70)/ABS(HZ70)</f>
        <v>4.3951059385258135</v>
      </c>
      <c r="IB70" s="335">
        <v>-5039</v>
      </c>
      <c r="IC70" s="331">
        <v>-30327</v>
      </c>
      <c r="ID70" s="338">
        <f t="shared" ref="ID70" si="1816">(IB70-IC70)/ABS(IC70)</f>
        <v>0.83384442905661627</v>
      </c>
      <c r="IE70" s="335">
        <v>-22754</v>
      </c>
      <c r="IF70" s="331">
        <v>-23672</v>
      </c>
      <c r="IG70" s="338">
        <f t="shared" ref="IG70" si="1817">(IE70-IF70)/ABS(IF70)</f>
        <v>3.8779993240959786E-2</v>
      </c>
      <c r="IH70" s="335">
        <v>-32304</v>
      </c>
      <c r="II70" s="331">
        <v>-1647</v>
      </c>
      <c r="IJ70" s="338">
        <f t="shared" ref="IJ70" si="1818">(IH70-II70)/ABS(II70)</f>
        <v>-18.613843351548269</v>
      </c>
      <c r="IK70" s="335">
        <v>-37343</v>
      </c>
      <c r="IL70" s="331">
        <v>-31974</v>
      </c>
      <c r="IM70" s="338">
        <f t="shared" ref="IM70" si="1819">(IK70-IL70)/ABS(IL70)</f>
        <v>-0.167917683117533</v>
      </c>
    </row>
    <row r="71" spans="1:247" s="64" customFormat="1" ht="11.25">
      <c r="A71" s="57" t="s">
        <v>35</v>
      </c>
      <c r="B71" s="57"/>
      <c r="C71" s="58" t="s">
        <v>35</v>
      </c>
      <c r="D71" s="59" t="s">
        <v>251</v>
      </c>
      <c r="E71" s="59" t="s">
        <v>702</v>
      </c>
      <c r="F71" s="62"/>
      <c r="G71" s="213">
        <f>IFERROR(G70/G$55,"")</f>
        <v>4.179103626603263E-2</v>
      </c>
      <c r="H71" s="60"/>
      <c r="I71" s="61" t="str">
        <f>IF((ABS((G71-H71)*10000))&lt;100,(G71-H71)*10000,"N/A")</f>
        <v>N/A</v>
      </c>
      <c r="J71" s="213">
        <f>IFERROR(J70/J$55,"")</f>
        <v>2.395259856308397E-2</v>
      </c>
      <c r="K71" s="60"/>
      <c r="L71" s="61" t="str">
        <f>IF((ABS((J71-K71)*10000))&lt;100,(J71-K71)*10000,"N/A")</f>
        <v>N/A</v>
      </c>
      <c r="M71" s="213">
        <f>IFERROR(M70/M$55,"")</f>
        <v>3.724198992861491E-2</v>
      </c>
      <c r="N71" s="213">
        <f>IFERROR(N70/N$55,"")</f>
        <v>6.4303694050246232E-2</v>
      </c>
      <c r="O71" s="61">
        <f>(M71-N71)*10000</f>
        <v>-270.61704121631323</v>
      </c>
      <c r="P71" s="213">
        <f>IFERROR(P70/P$55,"")</f>
        <v>8.8898105903497851E-2</v>
      </c>
      <c r="Q71" s="213">
        <f>IFERROR(Q70/Q$55,"")</f>
        <v>8.4231919043355932E-2</v>
      </c>
      <c r="R71" s="61">
        <f>(P71-Q71)*10000</f>
        <v>46.661868601419187</v>
      </c>
      <c r="S71" s="213">
        <f>IFERROR(S70/S$55,"")</f>
        <v>3.3097019996755621E-2</v>
      </c>
      <c r="T71" s="60"/>
      <c r="U71" s="61" t="str">
        <f>IF((ABS((S71-T71)*10000))&lt;100,(S71-T71)*10000,"N/A")</f>
        <v>N/A</v>
      </c>
      <c r="V71" s="213">
        <f>IFERROR(V70/V$55,"")</f>
        <v>3.443254792534018E-2</v>
      </c>
      <c r="W71" s="213">
        <f>IFERROR(W70/W$55,"")</f>
        <v>6.430512153726245E-2</v>
      </c>
      <c r="X71" s="61">
        <f>(V71-W71)*10000</f>
        <v>-298.72573611922269</v>
      </c>
      <c r="Y71" s="213">
        <f>IFERROR(Y70/Y$55,"")</f>
        <v>4.9422494845242401E-2</v>
      </c>
      <c r="Z71" s="213">
        <f>IFERROR(Z70/Z$55,"")</f>
        <v>7.994367248498116E-2</v>
      </c>
      <c r="AA71" s="61">
        <f>(Y71-Z71)*10000</f>
        <v>-305.21177639738761</v>
      </c>
      <c r="AB71" s="62"/>
      <c r="AC71" s="213">
        <f>IFERROR(AC70/AC$55,"")</f>
        <v>3.2956162781770618E-2</v>
      </c>
      <c r="AD71" s="213">
        <f t="shared" si="842"/>
        <v>4.179103626603263E-2</v>
      </c>
      <c r="AE71" s="214">
        <f>(AC71-AD71)*10000</f>
        <v>-88.348734842620118</v>
      </c>
      <c r="AF71" s="213">
        <f>IFERROR(AF70/AF$55,"")</f>
        <v>2.5886312024191935E-2</v>
      </c>
      <c r="AG71" s="213">
        <f t="shared" si="1222"/>
        <v>2.395259856308397E-2</v>
      </c>
      <c r="AH71" s="214">
        <f>(AF71-AG71)*10000</f>
        <v>19.337134611079644</v>
      </c>
      <c r="AI71" s="213">
        <f>IFERROR(AI70/AI$55,"")</f>
        <v>1.1967370732285178E-2</v>
      </c>
      <c r="AJ71" s="213">
        <f t="shared" si="1223"/>
        <v>3.724198992861491E-2</v>
      </c>
      <c r="AK71" s="214">
        <f>(AI71-AJ71)*10000</f>
        <v>-252.74619196329732</v>
      </c>
      <c r="AL71" s="213">
        <f>IFERROR(AL70/AL$55,"")</f>
        <v>9.2807555547193943E-2</v>
      </c>
      <c r="AM71" s="213">
        <f t="shared" si="1224"/>
        <v>8.8898105903497851E-2</v>
      </c>
      <c r="AN71" s="214">
        <f>(AL71-AM71)*10000</f>
        <v>39.094496436960917</v>
      </c>
      <c r="AO71" s="213">
        <f>IFERROR(AO70/AO$55,"")</f>
        <v>2.9414538542019718E-2</v>
      </c>
      <c r="AP71" s="213">
        <f t="shared" si="1225"/>
        <v>3.3097019996755621E-2</v>
      </c>
      <c r="AQ71" s="214">
        <f>(AO71-AP71)*10000</f>
        <v>-36.824814547359033</v>
      </c>
      <c r="AR71" s="213">
        <f>IFERROR(AR70/AR$55,"")</f>
        <v>2.3334360602037064E-2</v>
      </c>
      <c r="AS71" s="213">
        <f t="shared" si="1226"/>
        <v>3.443254792534018E-2</v>
      </c>
      <c r="AT71" s="214">
        <f>(AR71-AS71)*10000</f>
        <v>-110.98187323303115</v>
      </c>
      <c r="AU71" s="213">
        <f>IFERROR(AU70/AU$55,"")</f>
        <v>4.3474288955503093E-2</v>
      </c>
      <c r="AV71" s="213">
        <f t="shared" si="1227"/>
        <v>4.9422494845242401E-2</v>
      </c>
      <c r="AW71" s="214">
        <f>(AU71-AV71)*10000</f>
        <v>-59.482058897393081</v>
      </c>
      <c r="AX71" s="62"/>
      <c r="AY71" s="60">
        <f t="shared" si="1235"/>
        <v>2.6071092631314071E-2</v>
      </c>
      <c r="AZ71" s="213">
        <f t="shared" si="1228"/>
        <v>3.2956162781770618E-2</v>
      </c>
      <c r="BA71" s="214">
        <f>(AY71-AZ71)*10000</f>
        <v>-68.850701504565464</v>
      </c>
      <c r="BB71" s="60">
        <f t="shared" si="1236"/>
        <v>3.0375008757210102E-2</v>
      </c>
      <c r="BC71" s="213">
        <f t="shared" si="1229"/>
        <v>2.5886312024191935E-2</v>
      </c>
      <c r="BD71" s="214">
        <f>(BB71-BC71)*10000</f>
        <v>44.886967330181676</v>
      </c>
      <c r="BE71" s="63">
        <f t="shared" si="1237"/>
        <v>4.7521059738923545E-2</v>
      </c>
      <c r="BF71" s="213">
        <f t="shared" si="1230"/>
        <v>1.1967370732285178E-2</v>
      </c>
      <c r="BG71" s="214">
        <f>(BE71-BF71)*10000</f>
        <v>355.53689006638371</v>
      </c>
      <c r="BH71" s="63">
        <f t="shared" si="1238"/>
        <v>7.5520666159221594E-2</v>
      </c>
      <c r="BI71" s="213">
        <f t="shared" si="1231"/>
        <v>9.2807555547193943E-2</v>
      </c>
      <c r="BJ71" s="214">
        <f>(BH71-BI71)*10000</f>
        <v>-172.86889387972349</v>
      </c>
      <c r="BK71" s="60">
        <f t="shared" si="1239"/>
        <v>2.8107347085014941E-2</v>
      </c>
      <c r="BL71" s="213">
        <f t="shared" si="1232"/>
        <v>2.9414538542019718E-2</v>
      </c>
      <c r="BM71" s="214">
        <f>(BK71-BL71)*10000</f>
        <v>-13.07191457004777</v>
      </c>
      <c r="BN71" s="63">
        <f t="shared" si="1240"/>
        <v>3.3581637082141964E-2</v>
      </c>
      <c r="BO71" s="213">
        <f t="shared" si="1233"/>
        <v>2.3334360602037064E-2</v>
      </c>
      <c r="BP71" s="214">
        <f>(BN71-BO71)*10000</f>
        <v>102.472764801049</v>
      </c>
      <c r="BQ71" s="63">
        <f t="shared" si="1241"/>
        <v>4.1892895145996312E-2</v>
      </c>
      <c r="BR71" s="213">
        <f t="shared" si="1234"/>
        <v>4.3474288955503093E-2</v>
      </c>
      <c r="BS71" s="214">
        <f>(BQ71-BR71)*10000</f>
        <v>-15.813938095067815</v>
      </c>
      <c r="BT71" s="62"/>
      <c r="BU71" s="63">
        <f t="shared" si="1242"/>
        <v>6.6774549978684348E-3</v>
      </c>
      <c r="BV71" s="60">
        <f>IFERROR(BV70/BV$55,"")</f>
        <v>2.6071092631314071E-2</v>
      </c>
      <c r="BW71" s="61">
        <f>(BU71-BV71)*10000</f>
        <v>-193.93637633445636</v>
      </c>
      <c r="BX71" s="63">
        <f t="shared" si="1243"/>
        <v>1.9359478041251578E-2</v>
      </c>
      <c r="BY71" s="60">
        <f>IFERROR(BY70/BY$55,"")</f>
        <v>3.0375008757210102E-2</v>
      </c>
      <c r="BZ71" s="61">
        <f>(BX71-BY71)*10000</f>
        <v>-110.15530715958525</v>
      </c>
      <c r="CA71" s="63">
        <f t="shared" si="1244"/>
        <v>4.3352775664480911E-2</v>
      </c>
      <c r="CB71" s="60">
        <f>IFERROR(CB70/CB$55,"")</f>
        <v>4.7521059738923545E-2</v>
      </c>
      <c r="CC71" s="61">
        <f>(CA71-CB71)*10000</f>
        <v>-41.682840744426336</v>
      </c>
      <c r="CD71" s="63">
        <f t="shared" si="1245"/>
        <v>6.869534657763629E-2</v>
      </c>
      <c r="CE71" s="60">
        <f>IFERROR(CE70/CE$55,"")</f>
        <v>7.5520666159221594E-2</v>
      </c>
      <c r="CF71" s="61">
        <f>(CD71-CE71)*10000</f>
        <v>-68.253195815853047</v>
      </c>
      <c r="CG71" s="63">
        <f t="shared" si="1246"/>
        <v>1.3698204513766171E-2</v>
      </c>
      <c r="CH71" s="60">
        <f>IFERROR(CH70/CH$55,"")</f>
        <v>2.8107347085014941E-2</v>
      </c>
      <c r="CI71" s="61">
        <f>(CG71-CH71)*10000</f>
        <v>-144.09142571248771</v>
      </c>
      <c r="CJ71" s="63">
        <f t="shared" si="1247"/>
        <v>2.0914637013353395E-2</v>
      </c>
      <c r="CK71" s="60">
        <f>IFERROR(CK70/CK$55,"")</f>
        <v>3.3581637082141964E-2</v>
      </c>
      <c r="CL71" s="61">
        <f>(CJ71-CK71)*10000</f>
        <v>-126.6700006878857</v>
      </c>
      <c r="CM71" s="63">
        <f t="shared" si="1248"/>
        <v>3.5199327574592043E-2</v>
      </c>
      <c r="CN71" s="60">
        <f>IFERROR(CN70/CN$55,"")</f>
        <v>4.1892895145996312E-2</v>
      </c>
      <c r="CO71" s="61">
        <f>(CM71-CN71)*10000</f>
        <v>-66.935675714042688</v>
      </c>
      <c r="CP71" s="62"/>
      <c r="CQ71" s="63">
        <f>IFERROR(CQ70/CQ$55,"")</f>
        <v>1.6807875690323465E-2</v>
      </c>
      <c r="CR71" s="60">
        <f>IFERROR(CR70/CR$55,"")</f>
        <v>6.6774549978684348E-3</v>
      </c>
      <c r="CS71" s="61">
        <f>(CQ71-CR71)*10000</f>
        <v>101.3042069245503</v>
      </c>
      <c r="CT71" s="63">
        <f>IFERROR(CT70/CT$55,"")</f>
        <v>-5.7763628957917978E-2</v>
      </c>
      <c r="CU71" s="60">
        <f>IFERROR(CU70/CU$55,"")</f>
        <v>1.9359478041251578E-2</v>
      </c>
      <c r="CV71" s="61">
        <f>(CT71-CU71)*10000</f>
        <v>-771.23106999169545</v>
      </c>
      <c r="CW71" s="63">
        <f>IFERROR(CW70/CW$55,"")</f>
        <v>1.9433047212121468E-2</v>
      </c>
      <c r="CX71" s="60">
        <f>IFERROR(CX70/CX$55,"")</f>
        <v>4.3352775664480911E-2</v>
      </c>
      <c r="CY71" s="61">
        <f>(CW71-CX71)*10000</f>
        <v>-239.19728452359442</v>
      </c>
      <c r="CZ71" s="63">
        <f>IFERROR(CZ70/CZ$55,"")</f>
        <v>0.10799556148465844</v>
      </c>
      <c r="DA71" s="60">
        <f>IFERROR(DA70/DA$55,"")</f>
        <v>6.869534657763629E-2</v>
      </c>
      <c r="DB71" s="61">
        <f>(CZ71-DA71)*10000</f>
        <v>393.00214907022149</v>
      </c>
      <c r="DC71" s="63">
        <f>IFERROR(DC70/DC$55,"")</f>
        <v>-1.2294036200268553E-2</v>
      </c>
      <c r="DD71" s="60">
        <f>IFERROR(DD70/DD$55,"")</f>
        <v>1.3698204513766171E-2</v>
      </c>
      <c r="DE71" s="61">
        <f>(DC71-DD71)*10000</f>
        <v>-259.92240714034722</v>
      </c>
      <c r="DF71" s="63">
        <f>IFERROR(DF70/DF$55,"")</f>
        <v>-1.8184390843921049E-3</v>
      </c>
      <c r="DG71" s="60">
        <f>IFERROR(DG70/DG$55,"")</f>
        <v>2.0914637013353395E-2</v>
      </c>
      <c r="DH71" s="61">
        <f>(DF71-DG71)*10000</f>
        <v>-227.33076097745501</v>
      </c>
      <c r="DI71" s="63">
        <f>IFERROR(DI70/DI$55,"")</f>
        <v>1.8331916821186598E-2</v>
      </c>
      <c r="DJ71" s="60">
        <f>IFERROR(DJ70/DJ$55,"")</f>
        <v>3.5199327574592043E-2</v>
      </c>
      <c r="DK71" s="61">
        <f>(DI71-DJ71)*10000</f>
        <v>-168.67410753405446</v>
      </c>
      <c r="DL71" s="62"/>
      <c r="DM71" s="63">
        <f>IFERROR(DM70/DM$55,"")</f>
        <v>-3.0116014078112848E-4</v>
      </c>
      <c r="DN71" s="60">
        <f>IFERROR(DN70/DN$55,"")</f>
        <v>1.6807875690323465E-2</v>
      </c>
      <c r="DO71" s="214">
        <f>(DM71-DN71)*10000</f>
        <v>-171.09035831104592</v>
      </c>
      <c r="DP71" s="63">
        <f>IFERROR(DP70/DP$55,"")</f>
        <v>-3.1069002361717312E-3</v>
      </c>
      <c r="DQ71" s="60">
        <f>IFERROR(DQ70/DQ$55,"")</f>
        <v>-5.7763628957917978E-2</v>
      </c>
      <c r="DR71" s="214">
        <f>(DP71-DQ71)*10000</f>
        <v>546.56728721746242</v>
      </c>
      <c r="DS71" s="63">
        <f>IFERROR(DS70/DS$55,"")</f>
        <v>2.7685724237448375E-2</v>
      </c>
      <c r="DT71" s="60">
        <f>IFERROR(DT70/DT$55,"")</f>
        <v>1.9433047212121468E-2</v>
      </c>
      <c r="DU71" s="214">
        <f>(DS71-DT71)*10000</f>
        <v>82.526770253269078</v>
      </c>
      <c r="DV71" s="63">
        <f>IFERROR(DV70/DV$55,"")</f>
        <v>7.6715988678012853E-2</v>
      </c>
      <c r="DW71" s="60">
        <f>IFERROR(DW70/DW$55,"")</f>
        <v>0.10799556148465844</v>
      </c>
      <c r="DX71" s="214">
        <f>(DV71-DW71)*10000</f>
        <v>-312.79572806645587</v>
      </c>
      <c r="DY71" s="63">
        <f>IFERROR(DY70/DY$55,"")</f>
        <v>-1.7958336658951233E-3</v>
      </c>
      <c r="DZ71" s="60">
        <f>IFERROR(DZ70/DZ$55,"")</f>
        <v>-1.2294036200268553E-2</v>
      </c>
      <c r="EA71" s="214">
        <f>(DY71-DZ71)*10000</f>
        <v>104.98202534373429</v>
      </c>
      <c r="EB71" s="63">
        <f>IFERROR(EB70/EB$55,"")</f>
        <v>9.634020399790626E-3</v>
      </c>
      <c r="EC71" s="60">
        <f>IFERROR(EC70/EC$55,"")</f>
        <v>-1.8184390843921049E-3</v>
      </c>
      <c r="ED71" s="214">
        <f>(EB71-EC71)*10000</f>
        <v>114.52459484182731</v>
      </c>
      <c r="EE71" s="63">
        <f>IFERROR(EE70/EE$55,"")</f>
        <v>3.3908125688876779E-2</v>
      </c>
      <c r="EF71" s="60">
        <f>IFERROR(EF70/EF$55,"")</f>
        <v>1.8331916821186598E-2</v>
      </c>
      <c r="EG71" s="214">
        <f>(EE71-EF71)*10000</f>
        <v>155.76208867690181</v>
      </c>
      <c r="EH71" s="62"/>
      <c r="EI71" s="63">
        <f>IFERROR(EI70/EI$55,"")</f>
        <v>2.406793352572914E-2</v>
      </c>
      <c r="EJ71" s="60">
        <f>IFERROR(EJ70/EJ$55,"")</f>
        <v>-3.0116014078112848E-4</v>
      </c>
      <c r="EK71" s="214">
        <f>(EI71-EJ71)*10000</f>
        <v>243.6909366651027</v>
      </c>
      <c r="EL71" s="63">
        <f>IFERROR(EL70/EL$55,"")</f>
        <v>1.7893714530077463E-2</v>
      </c>
      <c r="EM71" s="60">
        <f>IFERROR(EM70/EM$55,"")</f>
        <v>-3.1069002361717312E-3</v>
      </c>
      <c r="EN71" s="214">
        <f>(EL71-EM71)*10000</f>
        <v>210.00614766249194</v>
      </c>
      <c r="EO71" s="63">
        <f>IFERROR(EO70/EO$55,"")</f>
        <v>5.1238501016752203E-2</v>
      </c>
      <c r="EP71" s="60">
        <f>IFERROR(EP70/EP$55,"")</f>
        <v>2.7685724237448375E-2</v>
      </c>
      <c r="EQ71" s="214">
        <f>(EO71-EP71)*10000</f>
        <v>235.52776779303827</v>
      </c>
      <c r="ER71" s="63">
        <f>IFERROR(ER70/ER$55,"")</f>
        <v>6.4748561699475862E-2</v>
      </c>
      <c r="ES71" s="60">
        <f>IFERROR(ES70/ES$55,"")</f>
        <v>7.6715988678012853E-2</v>
      </c>
      <c r="ET71" s="214">
        <f>(ER71-ES71)*10000</f>
        <v>-119.6742697853699</v>
      </c>
      <c r="EU71" s="63">
        <f>IFERROR(EU70/EU$55,"")</f>
        <v>2.0620351071006793E-2</v>
      </c>
      <c r="EV71" s="60">
        <f>IFERROR(EV70/EV$55,"")</f>
        <v>-1.7958336658951233E-3</v>
      </c>
      <c r="EW71" s="214">
        <f>(EU71-EV71)*10000</f>
        <v>224.16184736901917</v>
      </c>
      <c r="EX71" s="63">
        <f>IFERROR(EX70/EX$55,"")</f>
        <v>3.3669627918916221E-2</v>
      </c>
      <c r="EY71" s="60">
        <f>IFERROR(EY70/EY$55,"")</f>
        <v>9.634020399790626E-3</v>
      </c>
      <c r="EZ71" s="214">
        <f>(EX71-EY71)*10000</f>
        <v>240.35607519125597</v>
      </c>
      <c r="FA71" s="63">
        <f>IFERROR(FA70/FA$55,"")</f>
        <v>4.3241190028074243E-2</v>
      </c>
      <c r="FB71" s="60">
        <f>IFERROR(FB70/FB$55,"")</f>
        <v>3.3908125688876779E-2</v>
      </c>
      <c r="FC71" s="214">
        <f>(FA71-FB71)*10000</f>
        <v>93.330643391974633</v>
      </c>
      <c r="FD71" s="62"/>
      <c r="FE71" s="63">
        <f>IFERROR(FE70/FE$55,"")</f>
        <v>3.0723173234277996E-2</v>
      </c>
      <c r="FF71" s="60">
        <f>IFERROR(FF70/FF$55,"")</f>
        <v>2.406793352572914E-2</v>
      </c>
      <c r="FG71" s="214">
        <f>(FE71-FF71)*10000</f>
        <v>66.55239708548855</v>
      </c>
      <c r="FH71" s="63">
        <f>IFERROR(FH70/FH$55,"")</f>
        <v>1.7701811882829082E-2</v>
      </c>
      <c r="FI71" s="60">
        <f>IFERROR(FI70/FI$55,"")</f>
        <v>1.7893714530077463E-2</v>
      </c>
      <c r="FJ71" s="214">
        <f>(FH71-FI71)*10000</f>
        <v>-1.9190264724838064</v>
      </c>
      <c r="FK71" s="63">
        <f>IFERROR(FK70/FK$55,"")</f>
        <v>6.0255595527886084E-2</v>
      </c>
      <c r="FL71" s="60">
        <f>IFERROR(FL70/FL$55,"")</f>
        <v>5.1238501016752203E-2</v>
      </c>
      <c r="FM71" s="214">
        <f>(FK71-FL71)*10000</f>
        <v>90.17094511133881</v>
      </c>
      <c r="FN71" s="63">
        <f>IFERROR(FN70/FN$55,"")</f>
        <v>-3.9511810208780689E-2</v>
      </c>
      <c r="FO71" s="60">
        <f>IFERROR(FO70/FO$55,"")</f>
        <v>6.4748561699475862E-2</v>
      </c>
      <c r="FP71" s="214">
        <f>(FN71-FO71)*10000</f>
        <v>-1042.6037190825655</v>
      </c>
      <c r="FQ71" s="63">
        <f>IFERROR(FQ70/FQ$55,"")</f>
        <v>2.4896836313617606E-2</v>
      </c>
      <c r="FR71" s="60">
        <f>IFERROR(FR70/FR$55,"")</f>
        <v>2.0620351071006793E-2</v>
      </c>
      <c r="FS71" s="214">
        <f>(FQ71-FR71)*10000</f>
        <v>42.764852426108135</v>
      </c>
      <c r="FT71" s="63">
        <f>IFERROR(FT70/FT$55,"")</f>
        <v>3.5772201507680026E-2</v>
      </c>
      <c r="FU71" s="60">
        <f>IFERROR(FU70/FU$55,"")</f>
        <v>3.3669627918916221E-2</v>
      </c>
      <c r="FV71" s="214">
        <f>(FT71-FU71)*10000</f>
        <v>21.025735887638049</v>
      </c>
      <c r="FW71" s="63">
        <f>IFERROR(FW70/FW$55,"")</f>
        <v>4.6828190568822745E-2</v>
      </c>
      <c r="FX71" s="60">
        <f>IFERROR(FX70/FX$55,"")</f>
        <v>4.3241190028074243E-2</v>
      </c>
      <c r="FY71" s="214">
        <f>(FW71-FX71)*10000</f>
        <v>35.870005407485017</v>
      </c>
      <c r="GA71" s="63">
        <f>IFERROR(GA70/GA$55,"")</f>
        <v>8.5033679621374283E-3</v>
      </c>
      <c r="GB71" s="60">
        <f>IFERROR(GB70/GB$55,"")</f>
        <v>3.0723173234277996E-2</v>
      </c>
      <c r="GC71" s="214">
        <f>(GA71-GB71)*10000</f>
        <v>-222.1980527214057</v>
      </c>
      <c r="GD71" s="63">
        <f>IFERROR(GD70/GD$55,"")</f>
        <v>6.030942638543541E-3</v>
      </c>
      <c r="GE71" s="60">
        <f>IFERROR(GE70/GE$55,"")</f>
        <v>1.7701811882829082E-2</v>
      </c>
      <c r="GF71" s="214">
        <f>(GD71-GE71)*10000</f>
        <v>-116.70869244285539</v>
      </c>
      <c r="GG71" s="63">
        <f>IFERROR(GG70/GG$55,"")</f>
        <v>-1.7892086849503042E-2</v>
      </c>
      <c r="GH71" s="60">
        <f>IFERROR(GH70/GH$55,"")</f>
        <v>6.0255595527886084E-2</v>
      </c>
      <c r="GI71" s="214">
        <f>(GG71-GH71)*10000</f>
        <v>-781.47682377389128</v>
      </c>
      <c r="GJ71" s="63">
        <f>IFERROR(GJ70/GJ$55,"")</f>
        <v>-6.6267232168024701E-2</v>
      </c>
      <c r="GK71" s="60">
        <f>IFERROR(GK70/GK$55,"")</f>
        <v>-3.9511810208780689E-2</v>
      </c>
      <c r="GL71" s="214">
        <f>(GJ71-GK71)*10000</f>
        <v>-267.55421959244012</v>
      </c>
      <c r="GM71" s="63">
        <f>IFERROR(GM70/GM$55,"")</f>
        <v>7.090507416628678E-3</v>
      </c>
      <c r="GN71" s="60">
        <f>IFERROR(GN70/GN$55,"")</f>
        <v>2.4896836313617606E-2</v>
      </c>
      <c r="GO71" s="214">
        <f>(GM71-GN71)*10000</f>
        <v>-178.06328896988927</v>
      </c>
      <c r="GP71" s="63">
        <f>IFERROR(GP70/GP$55,"")</f>
        <v>-1.5144771881298827E-3</v>
      </c>
      <c r="GQ71" s="60">
        <f>IFERROR(GQ70/GQ$55,"")</f>
        <v>3.5772201507680026E-2</v>
      </c>
      <c r="GR71" s="214">
        <f>(GP71-GQ71)*10000</f>
        <v>-372.86678695809906</v>
      </c>
      <c r="GS71" s="63">
        <f>IFERROR(GS70/GS$55,"")</f>
        <v>-2.0693123196373689E-2</v>
      </c>
      <c r="GT71" s="60">
        <f>IFERROR(GT70/GT$55,"")</f>
        <v>4.6828190568822745E-2</v>
      </c>
      <c r="GU71" s="214">
        <f>(GS71-GT71)*10000</f>
        <v>-675.2131376519643</v>
      </c>
      <c r="GW71" s="63">
        <f>IFERROR(GW70/GW$55,"")</f>
        <v>-2.6582749935294896E-2</v>
      </c>
      <c r="GX71" s="60">
        <f>IFERROR(GX70/GX$55,"")</f>
        <v>8.5033679621374283E-3</v>
      </c>
      <c r="GY71" s="214">
        <f>(GW71-GX71)*10000</f>
        <v>-350.86117897432325</v>
      </c>
      <c r="GZ71" s="63">
        <f>IFERROR(GZ70/GZ$55,"")</f>
        <v>-6.0957132520198444E-2</v>
      </c>
      <c r="HA71" s="60">
        <f>IFERROR(HA70/HA$55,"")</f>
        <v>6.030942638543541E-3</v>
      </c>
      <c r="HB71" s="214">
        <f>(GZ71-HA71)*10000</f>
        <v>-669.88075158741981</v>
      </c>
      <c r="HC71" s="63">
        <f>IFERROR(HC70/HC$55,"")</f>
        <v>-5.2869480002449933E-2</v>
      </c>
      <c r="HD71" s="60">
        <f>IFERROR(HD70/HD$55,"")</f>
        <v>-1.7892086849503042E-2</v>
      </c>
      <c r="HE71" s="214">
        <f>(HC71-HD71)*10000</f>
        <v>-349.77393152946888</v>
      </c>
      <c r="HF71" s="63">
        <f>IFERROR(HF70/HF$55,"")</f>
        <v>-2.3581991763384502E-2</v>
      </c>
      <c r="HG71" s="60">
        <f>IFERROR(HG70/HG$55,"")</f>
        <v>-6.6267232168024701E-2</v>
      </c>
      <c r="HH71" s="214">
        <f>(HF71-HG71)*10000</f>
        <v>426.85240404640194</v>
      </c>
      <c r="HI71" s="63">
        <f>IFERROR(HI70/HI$55,"")</f>
        <v>-4.1752136375261262E-2</v>
      </c>
      <c r="HJ71" s="60">
        <f>IFERROR(HJ70/HJ$55,"")</f>
        <v>7.090507416628678E-3</v>
      </c>
      <c r="HK71" s="214">
        <f>(HI71-HJ71)*10000</f>
        <v>-488.42643791889941</v>
      </c>
      <c r="HL71" s="63">
        <f>IFERROR(HL70/HL$55,"")</f>
        <v>-4.423781385444412E-2</v>
      </c>
      <c r="HM71" s="60">
        <f>IFERROR(HM70/HM$55,"")</f>
        <v>-1.5144771881298827E-3</v>
      </c>
      <c r="HN71" s="214">
        <f>(HL71-HM71)*10000</f>
        <v>-427.23336666314242</v>
      </c>
      <c r="HO71" s="63">
        <f>IFERROR(HO70/HO$55,"")</f>
        <v>-3.9561824952458642E-2</v>
      </c>
      <c r="HP71" s="60">
        <f>IFERROR(HP70/HP$55,"")</f>
        <v>-2.0693123196373689E-2</v>
      </c>
      <c r="HQ71" s="214">
        <f>(HO71-HP71)*10000</f>
        <v>-188.68701756084954</v>
      </c>
      <c r="HS71" s="63">
        <f>IFERROR(HS70/HS$55,"")</f>
        <v>-4.6468512648765024E-2</v>
      </c>
      <c r="HT71" s="60">
        <f>IFERROR(HT70/HT$55,"")</f>
        <v>-2.6582749935294896E-2</v>
      </c>
      <c r="HU71" s="214">
        <f>(HS71-HT71)*10000</f>
        <v>-198.85762713470129</v>
      </c>
      <c r="HV71" s="63">
        <f>IFERROR(HV70/HV$55,"")</f>
        <v>-8.8982812456046584E-2</v>
      </c>
      <c r="HW71" s="60">
        <f>IFERROR(HW70/HW$55,"")</f>
        <v>-6.0957132520198444E-2</v>
      </c>
      <c r="HX71" s="214">
        <f>(HV71-HW71)*10000</f>
        <v>-280.25679935848137</v>
      </c>
      <c r="HY71" s="63">
        <f>IFERROR(HY70/HY$55,"")</f>
        <v>-6.3281317354944397E-2</v>
      </c>
      <c r="HZ71" s="60">
        <f>IFERROR(HZ70/HZ$55,"")</f>
        <v>-1.7892086849503042E-2</v>
      </c>
      <c r="IA71" s="214">
        <f>(HY71-HZ71)*10000</f>
        <v>-453.89230505441355</v>
      </c>
      <c r="IB71" s="63">
        <f>IFERROR(IB70/IB$55,"")</f>
        <v>-2.3581991763384502E-2</v>
      </c>
      <c r="IC71" s="60">
        <f>IFERROR(IC70/IC$55,"")</f>
        <v>-6.6267232168024701E-2</v>
      </c>
      <c r="ID71" s="214">
        <f>(IB71-IC71)*10000</f>
        <v>426.85240404640194</v>
      </c>
      <c r="IE71" s="63">
        <f>IFERROR(IE70/IE$55,"")</f>
        <v>-6.3281317354944397E-2</v>
      </c>
      <c r="IF71" s="60">
        <f>IFERROR(IF70/IF$55,"")</f>
        <v>-4.1752136375261262E-2</v>
      </c>
      <c r="IG71" s="214">
        <f>(IE71-IF71)*10000</f>
        <v>-215.29180979683136</v>
      </c>
      <c r="IH71" s="63">
        <f>IFERROR(IH70/IH$55,"")</f>
        <v>-4.423781385444412E-2</v>
      </c>
      <c r="II71" s="60">
        <f>IFERROR(II70/II$55,"")</f>
        <v>-1.5144771881298827E-3</v>
      </c>
      <c r="IJ71" s="214">
        <f>(IH71-II71)*10000</f>
        <v>-427.23336666314242</v>
      </c>
      <c r="IK71" s="63">
        <f>IFERROR(IK70/IK$55,"")</f>
        <v>-3.9561824952458642E-2</v>
      </c>
      <c r="IL71" s="60">
        <f>IFERROR(IL70/IL$55,"")</f>
        <v>-2.0693123196373689E-2</v>
      </c>
      <c r="IM71" s="214">
        <f>(IK71-IL71)*10000</f>
        <v>-188.68701756084954</v>
      </c>
    </row>
    <row r="72" spans="1:247">
      <c r="C72" s="483"/>
      <c r="D72" s="483"/>
      <c r="E72" s="483"/>
      <c r="F72" s="127"/>
      <c r="G72" s="155"/>
      <c r="H72" s="155"/>
      <c r="I72" s="127"/>
      <c r="J72" s="155"/>
      <c r="K72" s="155"/>
      <c r="L72" s="127"/>
      <c r="M72" s="155"/>
      <c r="N72" s="155"/>
      <c r="O72" s="127"/>
      <c r="P72" s="155"/>
      <c r="Q72" s="155"/>
      <c r="R72" s="127"/>
      <c r="S72" s="155"/>
      <c r="T72" s="155"/>
      <c r="U72" s="127"/>
      <c r="V72" s="155"/>
      <c r="W72" s="155"/>
      <c r="X72" s="127"/>
      <c r="Y72" s="155"/>
      <c r="Z72" s="155"/>
      <c r="AA72" s="127"/>
      <c r="AB72" s="127"/>
      <c r="AC72" s="155"/>
      <c r="AD72" s="155"/>
      <c r="AE72" s="127"/>
      <c r="AF72" s="155"/>
      <c r="AG72" s="155"/>
      <c r="AH72" s="127"/>
      <c r="AI72" s="155"/>
      <c r="AJ72" s="155"/>
      <c r="AK72" s="127"/>
      <c r="AL72" s="155"/>
      <c r="AM72" s="155"/>
      <c r="AN72" s="127"/>
      <c r="AO72" s="155"/>
      <c r="AP72" s="155"/>
      <c r="AQ72" s="127"/>
      <c r="AR72" s="155"/>
      <c r="AS72" s="155"/>
      <c r="AT72" s="127"/>
      <c r="AU72" s="155"/>
      <c r="AV72" s="155"/>
      <c r="AW72" s="127"/>
      <c r="AX72" s="127"/>
      <c r="AY72" s="155"/>
      <c r="AZ72" s="155"/>
      <c r="BA72" s="127"/>
      <c r="BB72" s="155"/>
      <c r="BC72" s="155"/>
      <c r="BD72" s="127"/>
      <c r="BE72" s="155"/>
      <c r="BF72" s="155"/>
      <c r="BG72" s="127"/>
      <c r="BH72" s="155"/>
      <c r="BI72" s="155"/>
      <c r="BJ72" s="127"/>
      <c r="BK72" s="155"/>
      <c r="BL72" s="155"/>
      <c r="BM72" s="127"/>
      <c r="BN72" s="155"/>
      <c r="BO72" s="155"/>
      <c r="BP72" s="127"/>
      <c r="BQ72" s="155"/>
      <c r="BR72" s="155"/>
      <c r="BS72" s="127"/>
      <c r="BT72" s="127"/>
      <c r="BU72" s="155"/>
      <c r="BV72" s="155"/>
      <c r="BW72" s="127"/>
      <c r="BX72" s="155"/>
      <c r="BY72" s="155"/>
      <c r="BZ72" s="127"/>
      <c r="CA72" s="155"/>
      <c r="CB72" s="155"/>
      <c r="CC72" s="127"/>
      <c r="CD72" s="155"/>
      <c r="CE72" s="155"/>
      <c r="CF72" s="127"/>
      <c r="CG72" s="155"/>
      <c r="CH72" s="155"/>
      <c r="CI72" s="127"/>
      <c r="CJ72" s="155"/>
      <c r="CK72" s="155"/>
      <c r="CL72" s="127"/>
      <c r="CM72" s="155"/>
      <c r="CN72" s="155"/>
      <c r="CO72" s="127"/>
      <c r="CP72" s="127"/>
      <c r="CQ72" s="155"/>
      <c r="CR72" s="155"/>
      <c r="CS72" s="127"/>
      <c r="CT72" s="155"/>
      <c r="CU72" s="155"/>
      <c r="CV72" s="127"/>
      <c r="CW72" s="155"/>
      <c r="CX72" s="155"/>
      <c r="CY72" s="127"/>
      <c r="CZ72" s="155"/>
      <c r="DA72" s="155"/>
      <c r="DB72" s="127"/>
      <c r="DC72" s="155"/>
      <c r="DD72" s="155"/>
      <c r="DE72" s="127"/>
      <c r="DF72" s="155"/>
      <c r="DG72" s="155"/>
      <c r="DH72" s="127"/>
      <c r="DI72" s="155"/>
      <c r="DJ72" s="155"/>
      <c r="DK72" s="127"/>
      <c r="DL72" s="27"/>
      <c r="DM72" s="155"/>
      <c r="DN72" s="155"/>
      <c r="DO72" s="127"/>
      <c r="DP72" s="155"/>
      <c r="DQ72" s="155"/>
      <c r="DR72" s="127"/>
      <c r="DS72" s="155"/>
      <c r="DT72" s="155"/>
      <c r="DU72" s="127"/>
      <c r="DV72" s="155"/>
      <c r="DW72" s="155"/>
      <c r="DX72" s="127"/>
      <c r="DY72" s="155"/>
      <c r="DZ72" s="155"/>
      <c r="EA72" s="127"/>
      <c r="EB72" s="155"/>
      <c r="EC72" s="155"/>
      <c r="ED72" s="127"/>
      <c r="EE72" s="155"/>
      <c r="EF72" s="155"/>
      <c r="EG72" s="127"/>
      <c r="EI72" s="155"/>
      <c r="EJ72" s="155"/>
      <c r="EK72" s="127"/>
      <c r="EL72" s="155"/>
      <c r="EM72" s="155"/>
      <c r="EN72" s="127"/>
      <c r="EO72" s="155"/>
      <c r="EP72" s="155"/>
      <c r="EQ72" s="127"/>
      <c r="ER72" s="155"/>
      <c r="ES72" s="155"/>
      <c r="ET72" s="127"/>
      <c r="EU72" s="155"/>
      <c r="EV72" s="155"/>
      <c r="EW72" s="127"/>
      <c r="EX72" s="155"/>
      <c r="EY72" s="155"/>
      <c r="EZ72" s="127"/>
      <c r="FA72" s="155"/>
      <c r="FB72" s="155"/>
      <c r="FC72" s="127"/>
      <c r="FE72" s="155"/>
      <c r="FF72" s="155"/>
      <c r="FG72" s="127"/>
      <c r="FH72" s="155"/>
      <c r="FI72" s="155"/>
      <c r="FJ72" s="127"/>
      <c r="FK72" s="155"/>
      <c r="FL72" s="155"/>
      <c r="FM72" s="127"/>
      <c r="FN72" s="155"/>
      <c r="FO72" s="155"/>
      <c r="FP72" s="127"/>
      <c r="FQ72" s="155"/>
      <c r="FR72" s="155"/>
      <c r="FS72" s="127"/>
      <c r="FT72" s="155"/>
      <c r="FU72" s="155"/>
      <c r="FV72" s="127"/>
      <c r="FW72" s="155"/>
      <c r="FX72" s="155"/>
      <c r="FY72" s="127"/>
      <c r="GA72" s="155"/>
      <c r="GB72" s="155"/>
      <c r="GC72" s="127"/>
      <c r="GD72" s="155"/>
      <c r="GE72" s="155"/>
      <c r="GF72" s="127"/>
      <c r="GG72" s="155"/>
      <c r="GH72" s="155"/>
      <c r="GI72" s="127"/>
      <c r="GJ72" s="155"/>
      <c r="GK72" s="155"/>
      <c r="GL72" s="127"/>
      <c r="GM72" s="155"/>
      <c r="GN72" s="155"/>
      <c r="GO72" s="127"/>
      <c r="GP72" s="155"/>
      <c r="GQ72" s="155"/>
      <c r="GR72" s="127"/>
      <c r="GS72" s="155"/>
      <c r="GT72" s="155"/>
      <c r="GU72" s="127"/>
      <c r="GW72" s="483"/>
      <c r="GX72" s="483"/>
      <c r="GY72" s="484"/>
      <c r="GZ72" s="483"/>
      <c r="HA72" s="483"/>
      <c r="HB72" s="484"/>
      <c r="HC72" s="483"/>
      <c r="HD72" s="483"/>
      <c r="HE72" s="484"/>
      <c r="HF72" s="483"/>
      <c r="HG72" s="483"/>
      <c r="HH72" s="484"/>
      <c r="HI72" s="483"/>
      <c r="HJ72" s="483"/>
      <c r="HK72" s="484"/>
      <c r="HL72" s="483"/>
      <c r="HM72" s="483"/>
      <c r="HN72" s="484"/>
      <c r="HO72" s="483"/>
      <c r="HP72" s="483"/>
      <c r="HQ72" s="484"/>
      <c r="HS72" s="483"/>
      <c r="HT72" s="483"/>
      <c r="HU72" s="484"/>
      <c r="HV72" s="483"/>
      <c r="HW72" s="483"/>
      <c r="HX72" s="484"/>
      <c r="HY72" s="483"/>
      <c r="HZ72" s="483"/>
      <c r="IA72" s="484"/>
      <c r="IB72" s="483"/>
      <c r="IC72" s="483"/>
      <c r="ID72" s="484"/>
      <c r="IE72" s="483"/>
      <c r="IF72" s="483"/>
      <c r="IG72" s="484"/>
      <c r="IH72" s="483"/>
      <c r="II72" s="483"/>
      <c r="IJ72" s="484"/>
      <c r="IK72" s="483"/>
      <c r="IL72" s="483"/>
      <c r="IM72" s="484"/>
    </row>
    <row r="73" spans="1:247">
      <c r="C73" s="100"/>
      <c r="D73" s="157"/>
      <c r="E73" s="157"/>
      <c r="F73" s="158"/>
      <c r="G73" s="161"/>
      <c r="H73" s="161"/>
      <c r="I73" s="158"/>
      <c r="J73" s="161"/>
      <c r="K73" s="161"/>
      <c r="L73" s="158"/>
      <c r="M73" s="161"/>
      <c r="N73" s="161"/>
      <c r="O73" s="158"/>
      <c r="P73" s="161"/>
      <c r="Q73" s="161"/>
      <c r="R73" s="158"/>
      <c r="S73" s="161"/>
      <c r="T73" s="161"/>
      <c r="U73" s="158"/>
      <c r="V73" s="161"/>
      <c r="W73" s="161"/>
      <c r="X73" s="158"/>
      <c r="Y73" s="161"/>
      <c r="Z73" s="161"/>
      <c r="AA73" s="158"/>
      <c r="AB73" s="158"/>
      <c r="AC73" s="161"/>
      <c r="AD73" s="161"/>
      <c r="AE73" s="158"/>
      <c r="AF73" s="161"/>
      <c r="AG73" s="161"/>
      <c r="AH73" s="158"/>
      <c r="AI73" s="161"/>
      <c r="AJ73" s="161"/>
      <c r="AK73" s="158"/>
      <c r="AL73" s="161"/>
      <c r="AM73" s="161"/>
      <c r="AN73" s="158"/>
      <c r="AO73" s="161"/>
      <c r="AP73" s="161"/>
      <c r="AQ73" s="158"/>
      <c r="AR73" s="161"/>
      <c r="AS73" s="161"/>
      <c r="AT73" s="158"/>
      <c r="AU73" s="161"/>
      <c r="AV73" s="161"/>
      <c r="AW73" s="158"/>
      <c r="AX73" s="158"/>
      <c r="AY73" s="161"/>
      <c r="AZ73" s="161"/>
      <c r="BA73" s="158"/>
      <c r="BB73" s="161"/>
      <c r="BC73" s="161"/>
      <c r="BD73" s="158"/>
      <c r="BE73" s="161"/>
      <c r="BF73" s="161"/>
      <c r="BG73" s="158"/>
      <c r="BH73" s="161"/>
      <c r="BI73" s="161"/>
      <c r="BJ73" s="158"/>
      <c r="BK73" s="161"/>
      <c r="BL73" s="161"/>
      <c r="BM73" s="158"/>
      <c r="BN73" s="161"/>
      <c r="BO73" s="161"/>
      <c r="BP73" s="158"/>
      <c r="BQ73" s="161"/>
      <c r="BR73" s="161"/>
      <c r="BS73" s="158"/>
      <c r="BT73" s="158"/>
      <c r="BU73" s="161"/>
      <c r="BV73" s="161"/>
      <c r="BW73" s="158"/>
      <c r="BX73" s="161"/>
      <c r="BY73" s="161"/>
      <c r="BZ73" s="158"/>
      <c r="CA73" s="161"/>
      <c r="CB73" s="161"/>
      <c r="CC73" s="158"/>
      <c r="CD73" s="161"/>
      <c r="CE73" s="161"/>
      <c r="CF73" s="158"/>
      <c r="CG73" s="161"/>
      <c r="CH73" s="161"/>
      <c r="CI73" s="158"/>
      <c r="CJ73" s="161"/>
      <c r="CK73" s="161"/>
      <c r="CL73" s="158"/>
      <c r="CM73" s="161"/>
      <c r="CN73" s="161"/>
      <c r="CO73" s="158"/>
      <c r="CP73" s="158"/>
      <c r="CQ73" s="161"/>
      <c r="CR73" s="161"/>
      <c r="CS73" s="158"/>
      <c r="CT73" s="161"/>
      <c r="CU73" s="161"/>
      <c r="CV73" s="158"/>
      <c r="CW73" s="161"/>
      <c r="CX73" s="161"/>
      <c r="CY73" s="158"/>
      <c r="CZ73" s="161"/>
      <c r="DA73" s="161"/>
      <c r="DB73" s="158"/>
      <c r="DC73" s="161"/>
      <c r="DD73" s="161"/>
      <c r="DE73" s="158"/>
      <c r="DF73" s="161"/>
      <c r="DG73" s="161"/>
      <c r="DH73" s="158"/>
      <c r="DI73" s="161"/>
      <c r="DJ73" s="161"/>
      <c r="DK73" s="158"/>
      <c r="DL73" s="27"/>
      <c r="DM73" s="161"/>
      <c r="DN73" s="161"/>
      <c r="DO73" s="158"/>
      <c r="DP73" s="161"/>
      <c r="DQ73" s="161"/>
      <c r="DR73" s="158"/>
      <c r="DS73" s="161"/>
      <c r="DT73" s="161"/>
      <c r="DU73" s="158"/>
      <c r="DV73" s="161"/>
      <c r="DW73" s="161"/>
      <c r="DX73" s="158"/>
      <c r="DY73" s="161"/>
      <c r="DZ73" s="161"/>
      <c r="EA73" s="158"/>
      <c r="EB73" s="161"/>
      <c r="EC73" s="161"/>
      <c r="ED73" s="158"/>
      <c r="EE73" s="161"/>
      <c r="EF73" s="161"/>
      <c r="EG73" s="158"/>
      <c r="EI73" s="161"/>
      <c r="EJ73" s="161"/>
      <c r="EK73" s="158"/>
      <c r="EL73" s="161"/>
      <c r="EM73" s="161"/>
      <c r="EN73" s="158"/>
      <c r="EO73" s="161"/>
      <c r="EP73" s="161"/>
      <c r="EQ73" s="158"/>
      <c r="ER73" s="161"/>
      <c r="ES73" s="161"/>
      <c r="ET73" s="158"/>
      <c r="EU73" s="161"/>
      <c r="EV73" s="161"/>
      <c r="EW73" s="158"/>
      <c r="EX73" s="161"/>
      <c r="EY73" s="161"/>
      <c r="EZ73" s="158"/>
      <c r="FA73" s="161"/>
      <c r="FB73" s="161"/>
      <c r="FC73" s="158"/>
      <c r="FE73" s="161"/>
      <c r="FF73" s="161"/>
      <c r="FG73" s="158"/>
      <c r="FH73" s="161"/>
      <c r="FI73" s="161"/>
      <c r="FJ73" s="158"/>
      <c r="FK73" s="161"/>
      <c r="FL73" s="161"/>
      <c r="FM73" s="158"/>
      <c r="FN73" s="161"/>
      <c r="FO73" s="161"/>
      <c r="FP73" s="158"/>
      <c r="FQ73" s="161"/>
      <c r="FR73" s="161"/>
      <c r="FS73" s="158"/>
      <c r="FT73" s="161"/>
      <c r="FU73" s="161"/>
      <c r="FV73" s="158"/>
      <c r="FW73" s="161"/>
      <c r="FX73" s="161"/>
      <c r="FY73" s="158"/>
      <c r="GA73" s="161"/>
      <c r="GB73" s="161"/>
      <c r="GC73" s="158"/>
      <c r="GD73" s="161"/>
      <c r="GE73" s="161"/>
      <c r="GF73" s="158"/>
      <c r="GG73" s="161"/>
      <c r="GH73" s="161"/>
      <c r="GI73" s="158"/>
      <c r="GJ73" s="161"/>
      <c r="GK73" s="161"/>
      <c r="GL73" s="158"/>
      <c r="GM73" s="161"/>
      <c r="GN73" s="161"/>
      <c r="GO73" s="158"/>
      <c r="GP73" s="161"/>
      <c r="GQ73" s="161"/>
      <c r="GR73" s="158"/>
      <c r="GS73" s="161"/>
      <c r="GT73" s="161"/>
      <c r="GU73" s="158"/>
      <c r="GW73" s="161"/>
      <c r="GX73" s="161"/>
      <c r="GY73" s="158"/>
      <c r="GZ73" s="161"/>
      <c r="HA73" s="161"/>
      <c r="HB73" s="158"/>
      <c r="HC73" s="161"/>
      <c r="HD73" s="161"/>
      <c r="HE73" s="158"/>
      <c r="HF73" s="161"/>
      <c r="HG73" s="161"/>
      <c r="HH73" s="158"/>
      <c r="HI73" s="161"/>
      <c r="HJ73" s="161"/>
      <c r="HK73" s="158"/>
      <c r="HL73" s="161"/>
      <c r="HM73" s="161"/>
      <c r="HN73" s="158"/>
      <c r="HO73" s="161"/>
      <c r="HP73" s="161"/>
      <c r="HQ73" s="158"/>
      <c r="HS73" s="161"/>
      <c r="HT73" s="161"/>
      <c r="HU73" s="158"/>
      <c r="HV73" s="161"/>
      <c r="HW73" s="161"/>
      <c r="HX73" s="158"/>
      <c r="HY73" s="161"/>
      <c r="HZ73" s="161"/>
      <c r="IA73" s="158"/>
      <c r="IB73" s="161"/>
      <c r="IC73" s="161"/>
      <c r="ID73" s="158"/>
      <c r="IE73" s="161"/>
      <c r="IF73" s="161"/>
      <c r="IG73" s="158"/>
      <c r="IH73" s="161"/>
      <c r="II73" s="161"/>
      <c r="IJ73" s="158"/>
      <c r="IK73" s="161"/>
      <c r="IL73" s="161"/>
      <c r="IM73" s="158"/>
    </row>
    <row r="74" spans="1:247" ht="15.75" hidden="1" outlineLevel="1">
      <c r="C74" s="28" t="s">
        <v>236</v>
      </c>
      <c r="D74" s="28" t="s">
        <v>108</v>
      </c>
      <c r="E74" s="28" t="s">
        <v>108</v>
      </c>
      <c r="F74" s="226"/>
      <c r="G74" s="27"/>
      <c r="H74" s="27"/>
      <c r="I74" s="226"/>
      <c r="J74" s="27"/>
      <c r="K74" s="27"/>
      <c r="L74" s="226"/>
      <c r="M74" s="27"/>
      <c r="N74" s="27"/>
      <c r="O74" s="226"/>
      <c r="P74" s="27"/>
      <c r="Q74" s="27"/>
      <c r="R74" s="226"/>
      <c r="S74" s="27"/>
      <c r="T74" s="27"/>
      <c r="U74" s="226"/>
      <c r="V74" s="27"/>
      <c r="W74" s="27"/>
      <c r="X74" s="226"/>
      <c r="Y74" s="27"/>
      <c r="Z74" s="27"/>
      <c r="AA74" s="226"/>
      <c r="AB74" s="226"/>
      <c r="AC74" s="27"/>
      <c r="AD74" s="27"/>
      <c r="AE74" s="226"/>
      <c r="AF74" s="27"/>
      <c r="AG74" s="27"/>
      <c r="AH74" s="226"/>
      <c r="AI74" s="27"/>
      <c r="AJ74" s="27"/>
      <c r="AK74" s="226"/>
      <c r="AL74" s="27"/>
      <c r="AM74" s="27"/>
      <c r="AN74" s="226"/>
      <c r="AO74" s="27"/>
      <c r="AP74" s="27"/>
      <c r="AQ74" s="226"/>
      <c r="AR74" s="27"/>
      <c r="AS74" s="27"/>
      <c r="AT74" s="226"/>
      <c r="AU74" s="27"/>
      <c r="AV74" s="27"/>
      <c r="AW74" s="226"/>
      <c r="AX74" s="226"/>
      <c r="AY74" s="27"/>
      <c r="AZ74" s="27"/>
      <c r="BA74" s="226"/>
      <c r="BB74" s="27"/>
      <c r="BC74" s="27"/>
      <c r="BD74" s="226"/>
      <c r="BE74" s="27"/>
      <c r="BF74" s="27"/>
      <c r="BG74" s="226"/>
      <c r="BH74" s="27"/>
      <c r="BI74" s="27"/>
      <c r="BJ74" s="226"/>
      <c r="BK74" s="27"/>
      <c r="BL74" s="27"/>
      <c r="BM74" s="226"/>
      <c r="BN74" s="27"/>
      <c r="BO74" s="27"/>
      <c r="BP74" s="226"/>
      <c r="BQ74" s="27"/>
      <c r="BR74" s="27"/>
      <c r="BS74" s="226"/>
      <c r="BT74" s="226"/>
      <c r="BU74" s="27"/>
      <c r="BV74" s="27"/>
      <c r="BW74" s="226"/>
      <c r="BX74" s="27"/>
      <c r="BY74" s="27"/>
      <c r="BZ74" s="226"/>
      <c r="CA74" s="27"/>
      <c r="CB74" s="27"/>
      <c r="CC74" s="226"/>
      <c r="CD74" s="27"/>
      <c r="CE74" s="27"/>
      <c r="CF74" s="226"/>
      <c r="CG74" s="27"/>
      <c r="CH74" s="27"/>
      <c r="CI74" s="226"/>
      <c r="CJ74" s="27"/>
      <c r="CK74" s="27"/>
      <c r="CL74" s="226"/>
      <c r="CM74" s="27"/>
      <c r="CN74" s="27"/>
      <c r="CO74" s="226"/>
      <c r="CP74" s="226"/>
      <c r="CQ74" s="27"/>
      <c r="CR74" s="27"/>
      <c r="CS74" s="226"/>
      <c r="CT74" s="27"/>
      <c r="CU74" s="27"/>
      <c r="CV74" s="226"/>
      <c r="CW74" s="27"/>
      <c r="CX74" s="27"/>
      <c r="CY74" s="226"/>
      <c r="CZ74" s="27"/>
      <c r="DA74" s="27"/>
      <c r="DB74" s="226"/>
      <c r="DC74" s="27"/>
      <c r="DD74" s="27"/>
      <c r="DE74" s="226"/>
      <c r="DF74" s="27"/>
      <c r="DG74" s="27"/>
      <c r="DH74" s="226"/>
      <c r="DI74" s="27"/>
      <c r="DJ74" s="27"/>
      <c r="DK74" s="226"/>
      <c r="DL74" s="27"/>
      <c r="DM74" s="27"/>
      <c r="DN74" s="27"/>
      <c r="DO74" s="226"/>
      <c r="DP74" s="27"/>
      <c r="DQ74" s="27"/>
      <c r="DR74" s="226"/>
      <c r="DS74" s="27"/>
      <c r="DT74" s="27"/>
      <c r="DU74" s="226"/>
      <c r="DV74" s="27"/>
      <c r="DW74" s="27"/>
      <c r="DX74" s="226"/>
      <c r="DY74" s="27"/>
      <c r="DZ74" s="27"/>
      <c r="EA74" s="226"/>
      <c r="EB74" s="27"/>
      <c r="EC74" s="27"/>
      <c r="ED74" s="226"/>
      <c r="EE74" s="27"/>
      <c r="EF74" s="27"/>
      <c r="EG74" s="226"/>
      <c r="EI74" s="27"/>
      <c r="EJ74" s="27"/>
      <c r="EK74" s="226"/>
      <c r="EL74" s="27"/>
      <c r="EM74" s="27"/>
      <c r="EN74" s="226"/>
      <c r="EO74" s="27"/>
      <c r="EP74" s="27"/>
      <c r="EQ74" s="226"/>
      <c r="ER74" s="27"/>
      <c r="ES74" s="27"/>
      <c r="ET74" s="226"/>
      <c r="EU74" s="27"/>
      <c r="EV74" s="27"/>
      <c r="EW74" s="226"/>
      <c r="EX74" s="27"/>
      <c r="EY74" s="27"/>
      <c r="EZ74" s="226"/>
      <c r="FA74" s="27"/>
      <c r="FB74" s="27"/>
      <c r="FC74" s="226"/>
      <c r="FE74" s="27"/>
      <c r="FF74" s="27"/>
      <c r="FG74" s="226"/>
      <c r="FH74" s="27"/>
      <c r="FI74" s="27"/>
      <c r="FJ74" s="226"/>
      <c r="FK74" s="27"/>
      <c r="FL74" s="27"/>
      <c r="FM74" s="226"/>
      <c r="FN74" s="27"/>
      <c r="FO74" s="27"/>
      <c r="FP74" s="226"/>
      <c r="FQ74" s="27"/>
      <c r="FR74" s="27"/>
      <c r="FS74" s="226"/>
      <c r="FT74" s="27"/>
      <c r="FU74" s="27"/>
      <c r="FV74" s="226"/>
      <c r="FW74" s="27"/>
      <c r="FX74" s="27"/>
      <c r="FY74" s="226"/>
      <c r="GA74" s="27"/>
      <c r="GB74" s="27"/>
      <c r="GC74" s="226"/>
      <c r="GD74" s="27"/>
      <c r="GE74" s="27"/>
      <c r="GF74" s="226"/>
      <c r="GG74" s="27"/>
      <c r="GH74" s="27"/>
      <c r="GI74" s="226"/>
      <c r="GJ74" s="27"/>
      <c r="GK74" s="27"/>
      <c r="GL74" s="226"/>
      <c r="GM74" s="27"/>
      <c r="GN74" s="27"/>
      <c r="GO74" s="226"/>
      <c r="GP74" s="27"/>
      <c r="GQ74" s="27"/>
      <c r="GR74" s="226"/>
      <c r="GS74" s="27"/>
      <c r="GT74" s="27"/>
      <c r="GU74" s="226"/>
      <c r="GW74" s="27"/>
      <c r="GX74" s="27"/>
      <c r="GY74" s="226"/>
      <c r="GZ74" s="27"/>
      <c r="HA74" s="27"/>
      <c r="HB74" s="226"/>
      <c r="HC74" s="27"/>
      <c r="HD74" s="27"/>
      <c r="HE74" s="226"/>
      <c r="HF74" s="27"/>
      <c r="HG74" s="27"/>
      <c r="HH74" s="226"/>
      <c r="HI74" s="27"/>
      <c r="HJ74" s="27"/>
      <c r="HK74" s="226"/>
      <c r="HL74" s="27"/>
      <c r="HM74" s="27"/>
      <c r="HN74" s="226"/>
      <c r="HO74" s="27"/>
      <c r="HP74" s="27"/>
      <c r="HQ74" s="226"/>
      <c r="HS74" s="27"/>
      <c r="HT74" s="27"/>
      <c r="HU74" s="226"/>
      <c r="HV74" s="27"/>
      <c r="HW74" s="27"/>
      <c r="HX74" s="226"/>
      <c r="HY74" s="27"/>
      <c r="HZ74" s="27"/>
      <c r="IA74" s="226"/>
      <c r="IB74" s="27"/>
      <c r="IC74" s="27"/>
      <c r="ID74" s="226"/>
      <c r="IE74" s="27"/>
      <c r="IF74" s="27"/>
      <c r="IG74" s="226"/>
      <c r="IH74" s="27"/>
      <c r="II74" s="27"/>
      <c r="IJ74" s="226"/>
      <c r="IK74" s="27"/>
      <c r="IL74" s="27"/>
      <c r="IM74" s="226"/>
    </row>
    <row r="75" spans="1:247" s="38" customFormat="1" ht="19.5" hidden="1" customHeight="1" outlineLevel="1">
      <c r="A75" s="140"/>
      <c r="B75" s="140"/>
      <c r="C75" s="32" t="s">
        <v>311</v>
      </c>
      <c r="D75" s="32" t="s">
        <v>235</v>
      </c>
      <c r="E75" s="32" t="s">
        <v>724</v>
      </c>
      <c r="F75" s="204"/>
      <c r="G75" s="23" t="str">
        <f>$C74&amp;G76</f>
        <v>Brasil1Q16</v>
      </c>
      <c r="H75" s="23" t="str">
        <f>$C74&amp;H76</f>
        <v>Brasil1Q15</v>
      </c>
      <c r="I75" s="203"/>
      <c r="J75" s="23" t="s">
        <v>380</v>
      </c>
      <c r="K75" s="23" t="str">
        <f>$C74&amp;K76</f>
        <v>Brasil2Q15</v>
      </c>
      <c r="L75" s="204"/>
      <c r="M75" s="23" t="str">
        <f>$C74&amp;M76</f>
        <v>Brasil3Q16</v>
      </c>
      <c r="N75" s="23" t="str">
        <f>$C74&amp;N76</f>
        <v>Brasil3Q15</v>
      </c>
      <c r="O75" s="204"/>
      <c r="P75" s="23" t="str">
        <f>$C74&amp;P76</f>
        <v>Brasil4Q16</v>
      </c>
      <c r="Q75" s="23" t="str">
        <f>$C74&amp;Q76</f>
        <v>Brasil4Q15</v>
      </c>
      <c r="R75" s="204"/>
      <c r="S75" s="23" t="str">
        <f>$C74&amp;S76</f>
        <v>Brasil1H16</v>
      </c>
      <c r="T75" s="23" t="str">
        <f>$C74&amp;T76</f>
        <v>Brasil1H15</v>
      </c>
      <c r="U75" s="204"/>
      <c r="V75" s="23" t="str">
        <f>$C74&amp;V76</f>
        <v>Brasil9M16</v>
      </c>
      <c r="W75" s="23" t="str">
        <f>$C74&amp;W76</f>
        <v>Brasil9M15</v>
      </c>
      <c r="X75" s="204"/>
      <c r="Y75" s="23" t="str">
        <f>$C74&amp;Y76</f>
        <v>BrasilFY16</v>
      </c>
      <c r="Z75" s="23" t="str">
        <f>$C74&amp;Z76</f>
        <v>BrasilFY15</v>
      </c>
      <c r="AA75" s="204"/>
      <c r="AB75" s="204"/>
      <c r="AC75" s="23" t="str">
        <f>$C74&amp;AC76</f>
        <v>Brasil1Q17</v>
      </c>
      <c r="AD75" s="23" t="str">
        <f t="shared" ref="AD75:AD93" si="1820">+G75</f>
        <v>Brasil1Q16</v>
      </c>
      <c r="AE75" s="203"/>
      <c r="AF75" s="23" t="str">
        <f>$C74&amp;AF76</f>
        <v>Brasil2Q17</v>
      </c>
      <c r="AG75" s="23" t="str">
        <f>$C74&amp;AG76</f>
        <v>Brasil2Q16</v>
      </c>
      <c r="AH75" s="204"/>
      <c r="AI75" s="23" t="str">
        <f>$C74&amp;AI76</f>
        <v>Brasil3Q17</v>
      </c>
      <c r="AJ75" s="23" t="str">
        <f>$C74&amp;AJ76</f>
        <v>Brasil3Q16</v>
      </c>
      <c r="AK75" s="204"/>
      <c r="AL75" s="23" t="str">
        <f>$C74&amp;AL76</f>
        <v>Brasil4Q17</v>
      </c>
      <c r="AM75" s="23" t="str">
        <f>$C74&amp;AM76</f>
        <v>Brasil4Q16</v>
      </c>
      <c r="AN75" s="204"/>
      <c r="AO75" s="23" t="str">
        <f>$C74&amp;AO76</f>
        <v>Brasil1H17</v>
      </c>
      <c r="AP75" s="23" t="str">
        <f>$C74&amp;AP76</f>
        <v>Brasil1H16</v>
      </c>
      <c r="AQ75" s="204"/>
      <c r="AR75" s="23" t="str">
        <f>$C74&amp;AR76</f>
        <v>Brasil9M17</v>
      </c>
      <c r="AS75" s="23" t="str">
        <f>$C74&amp;AS76</f>
        <v>Brasil9M16</v>
      </c>
      <c r="AT75" s="204"/>
      <c r="AU75" s="23" t="str">
        <f>$C74&amp;AU76</f>
        <v>BrasilFY17</v>
      </c>
      <c r="AV75" s="23" t="str">
        <f>$C74&amp;AV76</f>
        <v>BrasilFY16</v>
      </c>
      <c r="AW75" s="204"/>
      <c r="AX75" s="204"/>
      <c r="AY75" s="23" t="str">
        <f>$C74&amp;AY76</f>
        <v>Brasil1Q18</v>
      </c>
      <c r="AZ75" s="23" t="str">
        <f>$C74&amp;AZ76</f>
        <v>Brasil1Q17</v>
      </c>
      <c r="BA75" s="203"/>
      <c r="BB75" s="23" t="str">
        <f>$C74&amp;BB76</f>
        <v>Brasil2Q18</v>
      </c>
      <c r="BC75" s="23" t="str">
        <f>$C74&amp;BC76</f>
        <v>Brasil2Q17</v>
      </c>
      <c r="BD75" s="204"/>
      <c r="BE75" s="23" t="str">
        <f>$C74&amp;BE76</f>
        <v>Brasil3Q18</v>
      </c>
      <c r="BF75" s="23" t="str">
        <f>$C74&amp;BF76</f>
        <v>Brasil3Q17</v>
      </c>
      <c r="BG75" s="204"/>
      <c r="BH75" s="23" t="str">
        <f>$C74&amp;BH76</f>
        <v>Brasil4Q18</v>
      </c>
      <c r="BI75" s="23" t="str">
        <f>$C74&amp;BI76</f>
        <v>Brasil4Q17</v>
      </c>
      <c r="BJ75" s="204"/>
      <c r="BK75" s="23" t="str">
        <f>$C74&amp;BK76</f>
        <v>Brasil1H18</v>
      </c>
      <c r="BL75" s="23" t="str">
        <f>$C74&amp;BL76</f>
        <v>Brasil1H17</v>
      </c>
      <c r="BM75" s="204"/>
      <c r="BN75" s="23" t="str">
        <f>$C74&amp;BN76</f>
        <v>Brasil9M18</v>
      </c>
      <c r="BO75" s="23" t="str">
        <f>$C74&amp;BO76</f>
        <v>Brasil9M17</v>
      </c>
      <c r="BP75" s="204"/>
      <c r="BQ75" s="23" t="str">
        <f>$C74&amp;BQ76</f>
        <v>BrasilFY18</v>
      </c>
      <c r="BR75" s="23" t="str">
        <f>$C74&amp;BR76</f>
        <v>BrasilFY17</v>
      </c>
      <c r="BS75" s="204"/>
      <c r="BT75" s="204"/>
      <c r="BU75" s="23" t="str">
        <f>$C74&amp;BU76</f>
        <v>Brasil1Q19</v>
      </c>
      <c r="BV75" s="23" t="str">
        <f>$C74&amp;BV76</f>
        <v>Brasil1Q18</v>
      </c>
      <c r="BW75" s="203"/>
      <c r="BX75" s="23" t="str">
        <f>$C74&amp;BX76</f>
        <v>Brasil2Q19</v>
      </c>
      <c r="BY75" s="23" t="str">
        <f>$C74&amp;BY76</f>
        <v>Brasil2Q18</v>
      </c>
      <c r="BZ75" s="204"/>
      <c r="CA75" s="23" t="str">
        <f>$C74&amp;CA76</f>
        <v>Brasil3Q19</v>
      </c>
      <c r="CB75" s="23" t="str">
        <f>$C74&amp;CB76</f>
        <v>Brasil3Q18</v>
      </c>
      <c r="CC75" s="204"/>
      <c r="CD75" s="23" t="str">
        <f>$C74&amp;CD76</f>
        <v>Brasil4Q19</v>
      </c>
      <c r="CE75" s="23" t="str">
        <f>$C74&amp;CE76</f>
        <v>Brasil4Q18</v>
      </c>
      <c r="CF75" s="204"/>
      <c r="CG75" s="23" t="str">
        <f>$C74&amp;CG76</f>
        <v>Brasil1H19</v>
      </c>
      <c r="CH75" s="23" t="str">
        <f>$C74&amp;CH76</f>
        <v>Brasil1H18</v>
      </c>
      <c r="CI75" s="204"/>
      <c r="CJ75" s="23" t="str">
        <f>$C74&amp;CJ76</f>
        <v>Brasil9M19</v>
      </c>
      <c r="CK75" s="23" t="str">
        <f>$C74&amp;CK76</f>
        <v>Brasil9M18</v>
      </c>
      <c r="CL75" s="204"/>
      <c r="CM75" s="23" t="str">
        <f>$C74&amp;CM76</f>
        <v>BrasilFY19</v>
      </c>
      <c r="CN75" s="23" t="str">
        <f>$C74&amp;CN76</f>
        <v>BrasilFY18</v>
      </c>
      <c r="CO75" s="204"/>
      <c r="CP75" s="204"/>
      <c r="CQ75" s="23" t="str">
        <f>$C74&amp;CQ76</f>
        <v>Brasil1Q20</v>
      </c>
      <c r="CR75" s="23" t="str">
        <f>$C74&amp;CR76</f>
        <v>Brasil1Q19</v>
      </c>
      <c r="CS75" s="203"/>
      <c r="CT75" s="23" t="str">
        <f>$C74&amp;CT76</f>
        <v>Brasil2Q20</v>
      </c>
      <c r="CU75" s="23" t="str">
        <f>$C74&amp;CU76</f>
        <v>Brasil2Q19</v>
      </c>
      <c r="CV75" s="204"/>
      <c r="CW75" s="23" t="str">
        <f>$C74&amp;CW76</f>
        <v>Brasil3Q20</v>
      </c>
      <c r="CX75" s="23" t="str">
        <f>$C74&amp;CX76</f>
        <v>Brasil3Q19</v>
      </c>
      <c r="CY75" s="204"/>
      <c r="CZ75" s="23" t="str">
        <f>$C74&amp;CZ76</f>
        <v>Brasil4Q20</v>
      </c>
      <c r="DA75" s="23" t="str">
        <f>$C74&amp;DA76</f>
        <v>Brasil4Q19</v>
      </c>
      <c r="DB75" s="204"/>
      <c r="DC75" s="23" t="str">
        <f>$C74&amp;DC76</f>
        <v>Brasil1H20</v>
      </c>
      <c r="DD75" s="23" t="str">
        <f>$C74&amp;DD76</f>
        <v>Brasil1H19</v>
      </c>
      <c r="DE75" s="204"/>
      <c r="DF75" s="23" t="str">
        <f>$C74&amp;DF76</f>
        <v>Brasil9M20</v>
      </c>
      <c r="DG75" s="23" t="str">
        <f>$C74&amp;DG76</f>
        <v>Brasil9M19</v>
      </c>
      <c r="DH75" s="204"/>
      <c r="DI75" s="23" t="str">
        <f>$C74&amp;DI76</f>
        <v>BrasilFY20</v>
      </c>
      <c r="DJ75" s="23" t="str">
        <f>$C74&amp;DJ76</f>
        <v>BrasilFY19</v>
      </c>
      <c r="DK75" s="204"/>
      <c r="DL75" s="27"/>
      <c r="DM75" s="23" t="str">
        <f>$C74&amp;DM76</f>
        <v>Brasil1Q21</v>
      </c>
      <c r="DN75" s="23" t="str">
        <f>$C74&amp;DN76</f>
        <v>Brasil1Q20</v>
      </c>
      <c r="DO75" s="203"/>
      <c r="DP75" s="23" t="str">
        <f>$C74&amp;DP76</f>
        <v>Brasil2Q21</v>
      </c>
      <c r="DQ75" s="23" t="str">
        <f>$C74&amp;DQ76</f>
        <v>Brasil2Q20</v>
      </c>
      <c r="DR75" s="204"/>
      <c r="DS75" s="23" t="str">
        <f>$C74&amp;DS76</f>
        <v>Brasil3Q21</v>
      </c>
      <c r="DT75" s="23" t="str">
        <f>$C74&amp;DT76</f>
        <v>Brasil3Q20</v>
      </c>
      <c r="DU75" s="204"/>
      <c r="DV75" s="23" t="str">
        <f>$C74&amp;DV76</f>
        <v>Brasil4Q21</v>
      </c>
      <c r="DW75" s="23" t="str">
        <f>$C74&amp;DW76</f>
        <v>Brasil4Q20</v>
      </c>
      <c r="DX75" s="204"/>
      <c r="DY75" s="23" t="str">
        <f>$C74&amp;DY76</f>
        <v>Brasil1H21</v>
      </c>
      <c r="DZ75" s="23" t="str">
        <f>$C74&amp;DZ76</f>
        <v>Brasil1H20</v>
      </c>
      <c r="EA75" s="204"/>
      <c r="EB75" s="23" t="str">
        <f>$C74&amp;EB76</f>
        <v>Brasil9M21</v>
      </c>
      <c r="EC75" s="23" t="str">
        <f>$C74&amp;EC76</f>
        <v>Brasil9M20</v>
      </c>
      <c r="ED75" s="204"/>
      <c r="EE75" s="23" t="str">
        <f>$C74&amp;EE76</f>
        <v>BrasilFY21</v>
      </c>
      <c r="EF75" s="23" t="str">
        <f>$C74&amp;EF76</f>
        <v>BrasilFY20</v>
      </c>
      <c r="EG75" s="204"/>
      <c r="EH75" s="204"/>
      <c r="EI75" s="23" t="str">
        <f>$C74&amp;EI76</f>
        <v>Brasil1Q22</v>
      </c>
      <c r="EJ75" s="23" t="str">
        <f>$C74&amp;EJ76</f>
        <v>Brasil1Q21</v>
      </c>
      <c r="EK75" s="203"/>
      <c r="EL75" s="23" t="str">
        <f>$C74&amp;EL76</f>
        <v>Brasil2Q22</v>
      </c>
      <c r="EM75" s="23" t="str">
        <f>$C74&amp;EM76</f>
        <v>Brasil2Q21</v>
      </c>
      <c r="EN75" s="204"/>
      <c r="EO75" s="23" t="str">
        <f>$C74&amp;EO76</f>
        <v>Brasil3Q22</v>
      </c>
      <c r="EP75" s="23" t="str">
        <f>$C74&amp;EP76</f>
        <v>Brasil3Q21</v>
      </c>
      <c r="EQ75" s="204"/>
      <c r="ER75" s="23" t="str">
        <f>$C74&amp;ER76</f>
        <v>Brasil4Q22</v>
      </c>
      <c r="ES75" s="23" t="str">
        <f>$C74&amp;ES76</f>
        <v>Brasil4Q21</v>
      </c>
      <c r="ET75" s="204"/>
      <c r="EU75" s="23" t="str">
        <f>$C74&amp;EU76</f>
        <v>Brasil1H22</v>
      </c>
      <c r="EV75" s="23" t="str">
        <f>$C74&amp;EV76</f>
        <v>Brasil1H21</v>
      </c>
      <c r="EW75" s="204"/>
      <c r="EX75" s="23" t="str">
        <f>$C74&amp;EX76</f>
        <v>Brasil9M22</v>
      </c>
      <c r="EY75" s="23" t="str">
        <f>$C74&amp;EY76</f>
        <v>Brasil9M21</v>
      </c>
      <c r="EZ75" s="204"/>
      <c r="FA75" s="23" t="str">
        <f>$C74&amp;FA76</f>
        <v>BrasilFY22</v>
      </c>
      <c r="FB75" s="23" t="str">
        <f>$C74&amp;FB76</f>
        <v>BrasilFY21</v>
      </c>
      <c r="FC75" s="204"/>
      <c r="FD75" s="204"/>
      <c r="FE75" s="23" t="str">
        <f>$C74&amp;FE76</f>
        <v>Brasil1Q23</v>
      </c>
      <c r="FF75" s="23" t="str">
        <f>$C74&amp;FF76</f>
        <v>Brasil1Q22</v>
      </c>
      <c r="FG75" s="203"/>
      <c r="FH75" s="23" t="str">
        <f>$C74&amp;FH76</f>
        <v>Brasil2Q23</v>
      </c>
      <c r="FI75" s="23" t="str">
        <f>$C74&amp;FI76</f>
        <v>Brasil2Q22</v>
      </c>
      <c r="FJ75" s="204"/>
      <c r="FK75" s="23" t="str">
        <f>$C74&amp;FK76</f>
        <v>Brasil3Q23</v>
      </c>
      <c r="FL75" s="23" t="str">
        <f>$C74&amp;FL76</f>
        <v>Brasil3Q22</v>
      </c>
      <c r="FM75" s="204"/>
      <c r="FN75" s="23" t="str">
        <f>$C74&amp;FN76</f>
        <v>Brasil4Q23</v>
      </c>
      <c r="FO75" s="23" t="str">
        <f>$C74&amp;FO76</f>
        <v>Brasil4Q22</v>
      </c>
      <c r="FP75" s="204"/>
      <c r="FQ75" s="23" t="str">
        <f>$C74&amp;FQ76</f>
        <v>Brasil1H23</v>
      </c>
      <c r="FR75" s="23" t="str">
        <f>$C74&amp;FR76</f>
        <v>Brasil1H22</v>
      </c>
      <c r="FS75" s="204"/>
      <c r="FT75" s="23" t="str">
        <f>$C74&amp;FT76</f>
        <v>Brasil9M23</v>
      </c>
      <c r="FU75" s="23" t="str">
        <f>$C74&amp;FU76</f>
        <v>Brasil9M22</v>
      </c>
      <c r="FV75" s="204"/>
      <c r="FW75" s="23" t="str">
        <f>$C74&amp;FW76</f>
        <v>BrasilFY23</v>
      </c>
      <c r="FX75" s="23" t="str">
        <f>$C74&amp;FX76</f>
        <v>BrasilFY22</v>
      </c>
      <c r="FY75" s="204"/>
      <c r="FZ75" s="37"/>
      <c r="GA75" s="23" t="str">
        <f>$C74&amp;GA76</f>
        <v>Brasil1Q24</v>
      </c>
      <c r="GB75" s="23" t="str">
        <f>$C74&amp;GB76</f>
        <v>Brasil1Q23</v>
      </c>
      <c r="GC75" s="203"/>
      <c r="GD75" s="23" t="str">
        <f>$C74&amp;GD76</f>
        <v>Brasil2Q24</v>
      </c>
      <c r="GE75" s="23" t="str">
        <f>$C74&amp;GE76</f>
        <v>Brasil2Q23</v>
      </c>
      <c r="GF75" s="204"/>
      <c r="GG75" s="23" t="str">
        <f>$C74&amp;GG76</f>
        <v>Brasil3Q24</v>
      </c>
      <c r="GH75" s="23" t="str">
        <f>$C74&amp;GH76</f>
        <v>Brasil3Q23</v>
      </c>
      <c r="GI75" s="204"/>
      <c r="GJ75" s="23" t="str">
        <f>$C74&amp;GJ76</f>
        <v>Brasil4Q24</v>
      </c>
      <c r="GK75" s="23" t="str">
        <f>$C74&amp;GK76</f>
        <v>Brasil4Q23</v>
      </c>
      <c r="GL75" s="204"/>
      <c r="GM75" s="23" t="str">
        <f>$C74&amp;GM76</f>
        <v>Brasil1H24</v>
      </c>
      <c r="GN75" s="23" t="str">
        <f>$C74&amp;GN76</f>
        <v>Brasil1H23</v>
      </c>
      <c r="GO75" s="204"/>
      <c r="GP75" s="23" t="str">
        <f>$C74&amp;GP76</f>
        <v>Brasil9M24</v>
      </c>
      <c r="GQ75" s="23" t="str">
        <f>$C74&amp;GQ76</f>
        <v>Brasil9M23</v>
      </c>
      <c r="GR75" s="204"/>
      <c r="GS75" s="23" t="str">
        <f>$C74&amp;GS76</f>
        <v>BrasilFY24</v>
      </c>
      <c r="GT75" s="23" t="str">
        <f>$C74&amp;GT76</f>
        <v>BrasilFY23</v>
      </c>
      <c r="GU75" s="204"/>
      <c r="GV75" s="37"/>
      <c r="GW75" s="23" t="str">
        <f>$C74&amp;GW76</f>
        <v>Brasil1Q25</v>
      </c>
      <c r="GX75" s="23" t="str">
        <f>$C74&amp;GX76</f>
        <v>Brasil1Q24</v>
      </c>
      <c r="GY75" s="203"/>
      <c r="GZ75" s="23" t="str">
        <f>$C74&amp;GZ76</f>
        <v>Brasil2Q25</v>
      </c>
      <c r="HA75" s="23" t="str">
        <f>$C74&amp;HA76</f>
        <v>Brasil2Q24</v>
      </c>
      <c r="HB75" s="204"/>
      <c r="HC75" s="23" t="str">
        <f>$C74&amp;HC76</f>
        <v>Brasil3Q25</v>
      </c>
      <c r="HD75" s="23" t="str">
        <f>$C74&amp;HD76</f>
        <v>Brasil3Q24</v>
      </c>
      <c r="HE75" s="204"/>
      <c r="HF75" s="23" t="str">
        <f>$C74&amp;HF76</f>
        <v>Brasil4Q25</v>
      </c>
      <c r="HG75" s="23" t="str">
        <f>$C74&amp;HG76</f>
        <v>Brasil4Q24</v>
      </c>
      <c r="HH75" s="204"/>
      <c r="HI75" s="23" t="str">
        <f>$C74&amp;HI76</f>
        <v>Brasil1H25</v>
      </c>
      <c r="HJ75" s="23" t="str">
        <f>$C74&amp;HJ76</f>
        <v>Brasil1H24</v>
      </c>
      <c r="HK75" s="204"/>
      <c r="HL75" s="23" t="str">
        <f>$C74&amp;HL76</f>
        <v>Brasil9M25</v>
      </c>
      <c r="HM75" s="23" t="str">
        <f>$C74&amp;HM76</f>
        <v>Brasil9M24</v>
      </c>
      <c r="HN75" s="204"/>
      <c r="HO75" s="23" t="str">
        <f>$C74&amp;HO76</f>
        <v>BrasilFY25</v>
      </c>
      <c r="HP75" s="23" t="str">
        <f>$C74&amp;HP76</f>
        <v>BrasilFY24</v>
      </c>
      <c r="HQ75" s="204"/>
      <c r="HS75" s="23" t="str">
        <f>$C74&amp;HS76</f>
        <v>Brasil1Q26</v>
      </c>
      <c r="HT75" s="23" t="str">
        <f>$C74&amp;HT76</f>
        <v>Brasil1Q25</v>
      </c>
      <c r="HU75" s="203"/>
      <c r="HV75" s="23" t="str">
        <f>$C74&amp;HV76</f>
        <v>Brasil2Q26</v>
      </c>
      <c r="HW75" s="23" t="str">
        <f>$C74&amp;HW76</f>
        <v>Brasil2Q25</v>
      </c>
      <c r="HX75" s="204"/>
      <c r="HY75" s="23" t="str">
        <f>$C74&amp;HY76</f>
        <v>Brasil3Q26</v>
      </c>
      <c r="HZ75" s="23" t="str">
        <f>$C74&amp;HZ76</f>
        <v>Brasil3Q24</v>
      </c>
      <c r="IA75" s="204"/>
      <c r="IB75" s="23" t="str">
        <f>$C74&amp;IB76</f>
        <v>Brasil4Q25</v>
      </c>
      <c r="IC75" s="23" t="str">
        <f>$C74&amp;IC76</f>
        <v>Brasil4Q24</v>
      </c>
      <c r="ID75" s="204"/>
      <c r="IE75" s="23" t="str">
        <f>$C74&amp;IE76</f>
        <v>Brasil1H26</v>
      </c>
      <c r="IF75" s="23" t="str">
        <f>$C74&amp;IF76</f>
        <v>Brasil1H25</v>
      </c>
      <c r="IG75" s="204"/>
      <c r="IH75" s="23" t="str">
        <f>$C74&amp;IH76</f>
        <v>Brasil9M25</v>
      </c>
      <c r="II75" s="23" t="str">
        <f>$C74&amp;II76</f>
        <v>Brasil9M24</v>
      </c>
      <c r="IJ75" s="204"/>
      <c r="IK75" s="23" t="str">
        <f>$C74&amp;IK76</f>
        <v>BrasilFY25</v>
      </c>
      <c r="IL75" s="23" t="str">
        <f>$C74&amp;IL76</f>
        <v>BrasilFY24</v>
      </c>
      <c r="IM75" s="204"/>
    </row>
    <row r="76" spans="1:247" ht="21.75" hidden="1" customHeight="1" outlineLevel="1" thickBot="1">
      <c r="A76" s="205" t="s">
        <v>146</v>
      </c>
      <c r="B76" s="205"/>
      <c r="C76" s="353" t="s">
        <v>194</v>
      </c>
      <c r="D76" s="354" t="s">
        <v>145</v>
      </c>
      <c r="E76" s="354" t="s">
        <v>700</v>
      </c>
      <c r="F76" s="360"/>
      <c r="G76" s="355" t="str">
        <f>+G4</f>
        <v>1Q16</v>
      </c>
      <c r="H76" s="356" t="str">
        <f>+H4</f>
        <v>1Q15</v>
      </c>
      <c r="I76" s="357" t="str">
        <f>+I4</f>
        <v>% Var</v>
      </c>
      <c r="J76" s="355" t="s">
        <v>354</v>
      </c>
      <c r="K76" s="356" t="str">
        <f t="shared" ref="K76:X76" si="1821">+K4</f>
        <v>2Q15</v>
      </c>
      <c r="L76" s="357" t="str">
        <f t="shared" si="1821"/>
        <v>% Var</v>
      </c>
      <c r="M76" s="355" t="str">
        <f t="shared" si="1821"/>
        <v>3Q16</v>
      </c>
      <c r="N76" s="356" t="str">
        <f t="shared" si="1821"/>
        <v>3Q15</v>
      </c>
      <c r="O76" s="357" t="str">
        <f t="shared" si="1821"/>
        <v>% Var</v>
      </c>
      <c r="P76" s="355" t="str">
        <f t="shared" si="1821"/>
        <v>4Q16</v>
      </c>
      <c r="Q76" s="356" t="str">
        <f t="shared" si="1821"/>
        <v>4Q15</v>
      </c>
      <c r="R76" s="357" t="str">
        <f t="shared" si="1821"/>
        <v>% Var</v>
      </c>
      <c r="S76" s="355" t="str">
        <f t="shared" si="1821"/>
        <v>1H16</v>
      </c>
      <c r="T76" s="356" t="str">
        <f t="shared" si="1821"/>
        <v>1H15</v>
      </c>
      <c r="U76" s="357" t="str">
        <f t="shared" si="1821"/>
        <v>% Var</v>
      </c>
      <c r="V76" s="355" t="str">
        <f t="shared" si="1821"/>
        <v>9M16</v>
      </c>
      <c r="W76" s="356" t="str">
        <f t="shared" si="1821"/>
        <v>9M15</v>
      </c>
      <c r="X76" s="357" t="str">
        <f t="shared" si="1821"/>
        <v>% Var</v>
      </c>
      <c r="Y76" s="358" t="s">
        <v>349</v>
      </c>
      <c r="Z76" s="359" t="s">
        <v>356</v>
      </c>
      <c r="AA76" s="357" t="s">
        <v>303</v>
      </c>
      <c r="AB76" s="360"/>
      <c r="AC76" s="356" t="str">
        <f>+AC4</f>
        <v>1Q17</v>
      </c>
      <c r="AD76" s="356" t="str">
        <f t="shared" si="1820"/>
        <v>1Q16</v>
      </c>
      <c r="AE76" s="357" t="str">
        <f t="shared" ref="AE76:AT76" si="1822">+AE4</f>
        <v>% Var</v>
      </c>
      <c r="AF76" s="355" t="str">
        <f t="shared" si="1822"/>
        <v>2Q17</v>
      </c>
      <c r="AG76" s="356" t="str">
        <f t="shared" si="1822"/>
        <v>2Q16</v>
      </c>
      <c r="AH76" s="357" t="str">
        <f t="shared" si="1822"/>
        <v>% Var</v>
      </c>
      <c r="AI76" s="355" t="str">
        <f t="shared" si="1822"/>
        <v>3Q17</v>
      </c>
      <c r="AJ76" s="356" t="str">
        <f t="shared" si="1822"/>
        <v>3Q16</v>
      </c>
      <c r="AK76" s="357" t="str">
        <f t="shared" si="1822"/>
        <v>% Var</v>
      </c>
      <c r="AL76" s="355" t="str">
        <f t="shared" si="1822"/>
        <v>4Q17</v>
      </c>
      <c r="AM76" s="356" t="str">
        <f t="shared" si="1822"/>
        <v>4Q16</v>
      </c>
      <c r="AN76" s="357" t="str">
        <f t="shared" si="1822"/>
        <v>% Var</v>
      </c>
      <c r="AO76" s="355" t="str">
        <f t="shared" si="1822"/>
        <v>1H17</v>
      </c>
      <c r="AP76" s="356" t="str">
        <f t="shared" si="1822"/>
        <v>1H16</v>
      </c>
      <c r="AQ76" s="357" t="str">
        <f t="shared" si="1822"/>
        <v>% Var</v>
      </c>
      <c r="AR76" s="355" t="str">
        <f t="shared" si="1822"/>
        <v>9M17</v>
      </c>
      <c r="AS76" s="356" t="str">
        <f t="shared" si="1822"/>
        <v>9M16</v>
      </c>
      <c r="AT76" s="357" t="str">
        <f t="shared" si="1822"/>
        <v>% Var</v>
      </c>
      <c r="AU76" s="358" t="s">
        <v>348</v>
      </c>
      <c r="AV76" s="359" t="s">
        <v>349</v>
      </c>
      <c r="AW76" s="357" t="s">
        <v>303</v>
      </c>
      <c r="AX76" s="360"/>
      <c r="AY76" s="355" t="str">
        <f t="shared" ref="AY76:BG76" si="1823">+AY4</f>
        <v>1Q18</v>
      </c>
      <c r="AZ76" s="356" t="str">
        <f t="shared" si="1823"/>
        <v>1Q17</v>
      </c>
      <c r="BA76" s="357" t="str">
        <f t="shared" si="1823"/>
        <v>% Var</v>
      </c>
      <c r="BB76" s="355" t="str">
        <f t="shared" si="1823"/>
        <v>2Q18</v>
      </c>
      <c r="BC76" s="356" t="str">
        <f t="shared" si="1823"/>
        <v>2Q17</v>
      </c>
      <c r="BD76" s="357" t="str">
        <f t="shared" si="1823"/>
        <v>% Var</v>
      </c>
      <c r="BE76" s="355" t="str">
        <f t="shared" si="1823"/>
        <v>3Q18</v>
      </c>
      <c r="BF76" s="356" t="str">
        <f t="shared" si="1823"/>
        <v>3Q17</v>
      </c>
      <c r="BG76" s="357" t="str">
        <f t="shared" si="1823"/>
        <v>% Var</v>
      </c>
      <c r="BH76" s="355" t="s">
        <v>171</v>
      </c>
      <c r="BI76" s="356" t="str">
        <f t="shared" ref="BI76:BP76" si="1824">+BI4</f>
        <v>4Q17</v>
      </c>
      <c r="BJ76" s="357" t="str">
        <f t="shared" si="1824"/>
        <v>% Var</v>
      </c>
      <c r="BK76" s="355" t="str">
        <f t="shared" si="1824"/>
        <v>1H18</v>
      </c>
      <c r="BL76" s="356" t="str">
        <f t="shared" si="1824"/>
        <v>1H17</v>
      </c>
      <c r="BM76" s="357" t="str">
        <f t="shared" si="1824"/>
        <v>% Var</v>
      </c>
      <c r="BN76" s="355" t="str">
        <f t="shared" si="1824"/>
        <v>9M18</v>
      </c>
      <c r="BO76" s="356" t="str">
        <f t="shared" si="1824"/>
        <v>9M17</v>
      </c>
      <c r="BP76" s="357" t="str">
        <f t="shared" si="1824"/>
        <v>% Var</v>
      </c>
      <c r="BQ76" s="358" t="s">
        <v>273</v>
      </c>
      <c r="BR76" s="359" t="s">
        <v>348</v>
      </c>
      <c r="BS76" s="357" t="s">
        <v>303</v>
      </c>
      <c r="BT76" s="360"/>
      <c r="BU76" s="355" t="str">
        <f t="shared" ref="BU76:CL76" si="1825">+BU4</f>
        <v>1Q19</v>
      </c>
      <c r="BV76" s="356" t="str">
        <f t="shared" si="1825"/>
        <v>1Q18</v>
      </c>
      <c r="BW76" s="357" t="str">
        <f t="shared" si="1825"/>
        <v>% Var</v>
      </c>
      <c r="BX76" s="355" t="str">
        <f t="shared" si="1825"/>
        <v>2Q19</v>
      </c>
      <c r="BY76" s="356" t="str">
        <f t="shared" si="1825"/>
        <v>2Q18</v>
      </c>
      <c r="BZ76" s="357" t="str">
        <f t="shared" si="1825"/>
        <v>% Var</v>
      </c>
      <c r="CA76" s="355" t="str">
        <f t="shared" si="1825"/>
        <v>3Q19</v>
      </c>
      <c r="CB76" s="356" t="str">
        <f t="shared" si="1825"/>
        <v>3Q18</v>
      </c>
      <c r="CC76" s="357" t="str">
        <f t="shared" si="1825"/>
        <v>% Var</v>
      </c>
      <c r="CD76" s="355" t="str">
        <f t="shared" si="1825"/>
        <v>4Q19</v>
      </c>
      <c r="CE76" s="356" t="str">
        <f t="shared" si="1825"/>
        <v>4Q18</v>
      </c>
      <c r="CF76" s="357" t="str">
        <f t="shared" si="1825"/>
        <v>% Var</v>
      </c>
      <c r="CG76" s="355" t="str">
        <f t="shared" si="1825"/>
        <v>1H19</v>
      </c>
      <c r="CH76" s="356" t="str">
        <f t="shared" si="1825"/>
        <v>1H18</v>
      </c>
      <c r="CI76" s="357" t="str">
        <f t="shared" si="1825"/>
        <v>% Var</v>
      </c>
      <c r="CJ76" s="355" t="str">
        <f t="shared" si="1825"/>
        <v>9M19</v>
      </c>
      <c r="CK76" s="356" t="str">
        <f t="shared" si="1825"/>
        <v>9M18</v>
      </c>
      <c r="CL76" s="357" t="str">
        <f t="shared" si="1825"/>
        <v>% Var</v>
      </c>
      <c r="CM76" s="358" t="s">
        <v>272</v>
      </c>
      <c r="CN76" s="359" t="s">
        <v>273</v>
      </c>
      <c r="CO76" s="357" t="s">
        <v>303</v>
      </c>
      <c r="CP76" s="360"/>
      <c r="CQ76" s="355" t="str">
        <f t="shared" ref="CQ76:DJ76" si="1826">+CQ4</f>
        <v>1Q20</v>
      </c>
      <c r="CR76" s="356" t="str">
        <f t="shared" si="1826"/>
        <v>1Q19</v>
      </c>
      <c r="CS76" s="357" t="str">
        <f t="shared" si="1826"/>
        <v>% Var</v>
      </c>
      <c r="CT76" s="355" t="str">
        <f t="shared" si="1826"/>
        <v>2Q20</v>
      </c>
      <c r="CU76" s="356" t="str">
        <f t="shared" si="1826"/>
        <v>2Q19</v>
      </c>
      <c r="CV76" s="357" t="str">
        <f t="shared" si="1826"/>
        <v>% Var</v>
      </c>
      <c r="CW76" s="355" t="str">
        <f t="shared" si="1826"/>
        <v>3Q20</v>
      </c>
      <c r="CX76" s="356" t="str">
        <f t="shared" si="1826"/>
        <v>3Q19</v>
      </c>
      <c r="CY76" s="357" t="str">
        <f t="shared" si="1826"/>
        <v>% Var</v>
      </c>
      <c r="CZ76" s="355" t="str">
        <f t="shared" si="1826"/>
        <v>4Q20</v>
      </c>
      <c r="DA76" s="356" t="str">
        <f t="shared" si="1826"/>
        <v>4Q19</v>
      </c>
      <c r="DB76" s="357" t="str">
        <f t="shared" si="1826"/>
        <v>% Var</v>
      </c>
      <c r="DC76" s="355" t="str">
        <f t="shared" si="1826"/>
        <v>1H20</v>
      </c>
      <c r="DD76" s="356" t="str">
        <f t="shared" si="1826"/>
        <v>1H19</v>
      </c>
      <c r="DE76" s="357" t="str">
        <f t="shared" si="1826"/>
        <v>% Var</v>
      </c>
      <c r="DF76" s="355" t="str">
        <f t="shared" si="1826"/>
        <v>9M20</v>
      </c>
      <c r="DG76" s="356" t="str">
        <f t="shared" si="1826"/>
        <v>9M19</v>
      </c>
      <c r="DH76" s="357" t="str">
        <f t="shared" si="1826"/>
        <v>% Var</v>
      </c>
      <c r="DI76" s="358" t="str">
        <f t="shared" si="1826"/>
        <v>FY20</v>
      </c>
      <c r="DJ76" s="359" t="str">
        <f t="shared" si="1826"/>
        <v>FY19</v>
      </c>
      <c r="DK76" s="357" t="s">
        <v>303</v>
      </c>
      <c r="DL76" s="360"/>
      <c r="DM76" s="355" t="str">
        <f t="shared" ref="DM76:EF76" si="1827">+DM4</f>
        <v>1Q21</v>
      </c>
      <c r="DN76" s="356" t="str">
        <f t="shared" si="1827"/>
        <v>1Q20</v>
      </c>
      <c r="DO76" s="357" t="str">
        <f t="shared" si="1827"/>
        <v>% Var</v>
      </c>
      <c r="DP76" s="355" t="str">
        <f t="shared" si="1827"/>
        <v>2Q21</v>
      </c>
      <c r="DQ76" s="356" t="str">
        <f t="shared" si="1827"/>
        <v>2Q20</v>
      </c>
      <c r="DR76" s="357" t="str">
        <f t="shared" si="1827"/>
        <v>% Var</v>
      </c>
      <c r="DS76" s="355" t="str">
        <f t="shared" si="1827"/>
        <v>3Q21</v>
      </c>
      <c r="DT76" s="356" t="str">
        <f t="shared" si="1827"/>
        <v>3Q20</v>
      </c>
      <c r="DU76" s="357" t="str">
        <f t="shared" si="1827"/>
        <v>% Var</v>
      </c>
      <c r="DV76" s="355" t="str">
        <f t="shared" si="1827"/>
        <v>4Q21</v>
      </c>
      <c r="DW76" s="356" t="str">
        <f t="shared" si="1827"/>
        <v>4Q20</v>
      </c>
      <c r="DX76" s="357" t="str">
        <f t="shared" si="1827"/>
        <v>% Var</v>
      </c>
      <c r="DY76" s="355" t="str">
        <f t="shared" si="1827"/>
        <v>1H21</v>
      </c>
      <c r="DZ76" s="356" t="str">
        <f t="shared" si="1827"/>
        <v>1H20</v>
      </c>
      <c r="EA76" s="357" t="str">
        <f t="shared" si="1827"/>
        <v>% Var</v>
      </c>
      <c r="EB76" s="355" t="str">
        <f t="shared" si="1827"/>
        <v>9M21</v>
      </c>
      <c r="EC76" s="356" t="str">
        <f t="shared" si="1827"/>
        <v>9M20</v>
      </c>
      <c r="ED76" s="357" t="str">
        <f t="shared" si="1827"/>
        <v>% Var</v>
      </c>
      <c r="EE76" s="358" t="str">
        <f t="shared" si="1827"/>
        <v>FY21</v>
      </c>
      <c r="EF76" s="359" t="str">
        <f t="shared" si="1827"/>
        <v>FY20</v>
      </c>
      <c r="EG76" s="357" t="s">
        <v>303</v>
      </c>
      <c r="EH76" s="360"/>
      <c r="EI76" s="355" t="str">
        <f t="shared" ref="EI76:FB76" si="1828">+EI4</f>
        <v>1Q22</v>
      </c>
      <c r="EJ76" s="356" t="str">
        <f t="shared" si="1828"/>
        <v>1Q21</v>
      </c>
      <c r="EK76" s="357" t="str">
        <f t="shared" si="1828"/>
        <v>% Var</v>
      </c>
      <c r="EL76" s="355" t="str">
        <f t="shared" si="1828"/>
        <v>2Q22</v>
      </c>
      <c r="EM76" s="356" t="str">
        <f t="shared" si="1828"/>
        <v>2Q21</v>
      </c>
      <c r="EN76" s="357" t="str">
        <f t="shared" si="1828"/>
        <v>% Var</v>
      </c>
      <c r="EO76" s="355" t="str">
        <f t="shared" si="1828"/>
        <v>3Q22</v>
      </c>
      <c r="EP76" s="356" t="str">
        <f t="shared" si="1828"/>
        <v>3Q21</v>
      </c>
      <c r="EQ76" s="357" t="str">
        <f t="shared" si="1828"/>
        <v>% Var</v>
      </c>
      <c r="ER76" s="355" t="str">
        <f t="shared" si="1828"/>
        <v>4Q22</v>
      </c>
      <c r="ES76" s="356" t="str">
        <f t="shared" si="1828"/>
        <v>4Q21</v>
      </c>
      <c r="ET76" s="357" t="str">
        <f t="shared" si="1828"/>
        <v>% Var</v>
      </c>
      <c r="EU76" s="355" t="str">
        <f t="shared" si="1828"/>
        <v>1H22</v>
      </c>
      <c r="EV76" s="356" t="str">
        <f t="shared" si="1828"/>
        <v>1H21</v>
      </c>
      <c r="EW76" s="357" t="str">
        <f t="shared" si="1828"/>
        <v>% Var</v>
      </c>
      <c r="EX76" s="355" t="str">
        <f t="shared" si="1828"/>
        <v>9M22</v>
      </c>
      <c r="EY76" s="356" t="str">
        <f t="shared" si="1828"/>
        <v>9M21</v>
      </c>
      <c r="EZ76" s="357" t="str">
        <f t="shared" si="1828"/>
        <v>% Var</v>
      </c>
      <c r="FA76" s="358" t="str">
        <f t="shared" si="1828"/>
        <v>FY22</v>
      </c>
      <c r="FB76" s="359" t="str">
        <f t="shared" si="1828"/>
        <v>FY21</v>
      </c>
      <c r="FC76" s="357" t="s">
        <v>303</v>
      </c>
      <c r="FD76" s="360"/>
      <c r="FE76" s="355" t="str">
        <f t="shared" ref="FE76:FX76" si="1829">+FE4</f>
        <v>1Q23</v>
      </c>
      <c r="FF76" s="356" t="str">
        <f t="shared" si="1829"/>
        <v>1Q22</v>
      </c>
      <c r="FG76" s="357" t="str">
        <f t="shared" si="1829"/>
        <v>% Var</v>
      </c>
      <c r="FH76" s="355" t="str">
        <f t="shared" si="1829"/>
        <v>2Q23</v>
      </c>
      <c r="FI76" s="356" t="str">
        <f t="shared" si="1829"/>
        <v>2Q22</v>
      </c>
      <c r="FJ76" s="357" t="str">
        <f t="shared" si="1829"/>
        <v>% Var</v>
      </c>
      <c r="FK76" s="355" t="str">
        <f t="shared" si="1829"/>
        <v>3Q23</v>
      </c>
      <c r="FL76" s="356" t="str">
        <f t="shared" si="1829"/>
        <v>3Q22</v>
      </c>
      <c r="FM76" s="357" t="str">
        <f t="shared" si="1829"/>
        <v>% Var</v>
      </c>
      <c r="FN76" s="355" t="str">
        <f t="shared" si="1829"/>
        <v>4Q23</v>
      </c>
      <c r="FO76" s="356" t="str">
        <f t="shared" si="1829"/>
        <v>4Q22</v>
      </c>
      <c r="FP76" s="357" t="str">
        <f t="shared" si="1829"/>
        <v>% Var</v>
      </c>
      <c r="FQ76" s="355" t="str">
        <f t="shared" si="1829"/>
        <v>1H23</v>
      </c>
      <c r="FR76" s="356" t="str">
        <f t="shared" si="1829"/>
        <v>1H22</v>
      </c>
      <c r="FS76" s="357" t="str">
        <f t="shared" si="1829"/>
        <v>% Var</v>
      </c>
      <c r="FT76" s="355" t="str">
        <f t="shared" si="1829"/>
        <v>9M23</v>
      </c>
      <c r="FU76" s="356" t="str">
        <f t="shared" si="1829"/>
        <v>9M22</v>
      </c>
      <c r="FV76" s="357" t="str">
        <f t="shared" si="1829"/>
        <v>% Var</v>
      </c>
      <c r="FW76" s="358" t="str">
        <f t="shared" si="1829"/>
        <v>FY23</v>
      </c>
      <c r="FX76" s="359" t="str">
        <f t="shared" si="1829"/>
        <v>FY22</v>
      </c>
      <c r="FY76" s="357" t="s">
        <v>303</v>
      </c>
      <c r="GA76" s="355" t="str">
        <f t="shared" ref="GA76:GT76" si="1830">+GA4</f>
        <v>1Q24</v>
      </c>
      <c r="GB76" s="356" t="str">
        <f t="shared" si="1830"/>
        <v>1Q23</v>
      </c>
      <c r="GC76" s="357" t="str">
        <f t="shared" si="1830"/>
        <v>% Var</v>
      </c>
      <c r="GD76" s="355" t="str">
        <f t="shared" si="1830"/>
        <v>2Q24</v>
      </c>
      <c r="GE76" s="356" t="str">
        <f t="shared" si="1830"/>
        <v>2Q23</v>
      </c>
      <c r="GF76" s="357" t="str">
        <f t="shared" si="1830"/>
        <v>% Var</v>
      </c>
      <c r="GG76" s="355" t="str">
        <f t="shared" si="1830"/>
        <v>3Q24</v>
      </c>
      <c r="GH76" s="356" t="str">
        <f t="shared" si="1830"/>
        <v>3Q23</v>
      </c>
      <c r="GI76" s="357" t="str">
        <f t="shared" si="1830"/>
        <v>% Var</v>
      </c>
      <c r="GJ76" s="355" t="str">
        <f t="shared" si="1830"/>
        <v>4Q24</v>
      </c>
      <c r="GK76" s="356" t="str">
        <f t="shared" si="1830"/>
        <v>4Q23</v>
      </c>
      <c r="GL76" s="357" t="str">
        <f t="shared" si="1830"/>
        <v>% Var</v>
      </c>
      <c r="GM76" s="355" t="str">
        <f t="shared" si="1830"/>
        <v>1H24</v>
      </c>
      <c r="GN76" s="356" t="str">
        <f t="shared" si="1830"/>
        <v>1H23</v>
      </c>
      <c r="GO76" s="357" t="str">
        <f t="shared" si="1830"/>
        <v>% Var</v>
      </c>
      <c r="GP76" s="355" t="str">
        <f t="shared" si="1830"/>
        <v>9M24</v>
      </c>
      <c r="GQ76" s="356" t="str">
        <f t="shared" si="1830"/>
        <v>9M23</v>
      </c>
      <c r="GR76" s="357" t="str">
        <f t="shared" si="1830"/>
        <v>% Var</v>
      </c>
      <c r="GS76" s="358" t="str">
        <f t="shared" si="1830"/>
        <v>FY24</v>
      </c>
      <c r="GT76" s="359" t="str">
        <f t="shared" si="1830"/>
        <v>FY23</v>
      </c>
      <c r="GU76" s="357" t="s">
        <v>303</v>
      </c>
      <c r="GW76" s="355" t="str">
        <f t="shared" ref="GW76:HP76" si="1831">+GW4</f>
        <v>1Q25</v>
      </c>
      <c r="GX76" s="356" t="str">
        <f t="shared" si="1831"/>
        <v>1Q24</v>
      </c>
      <c r="GY76" s="357" t="str">
        <f t="shared" si="1831"/>
        <v>% Var</v>
      </c>
      <c r="GZ76" s="355" t="str">
        <f t="shared" si="1831"/>
        <v>2Q25</v>
      </c>
      <c r="HA76" s="356" t="str">
        <f t="shared" si="1831"/>
        <v>2Q24</v>
      </c>
      <c r="HB76" s="357" t="str">
        <f t="shared" si="1831"/>
        <v>% Var</v>
      </c>
      <c r="HC76" s="355" t="str">
        <f t="shared" si="1831"/>
        <v>3Q25</v>
      </c>
      <c r="HD76" s="356" t="str">
        <f t="shared" si="1831"/>
        <v>3Q24</v>
      </c>
      <c r="HE76" s="357" t="str">
        <f t="shared" si="1831"/>
        <v>% Var</v>
      </c>
      <c r="HF76" s="355" t="str">
        <f t="shared" si="1831"/>
        <v>4Q25</v>
      </c>
      <c r="HG76" s="356" t="str">
        <f t="shared" si="1831"/>
        <v>4Q24</v>
      </c>
      <c r="HH76" s="357" t="str">
        <f t="shared" si="1831"/>
        <v>% Var</v>
      </c>
      <c r="HI76" s="355" t="str">
        <f t="shared" si="1831"/>
        <v>1H25</v>
      </c>
      <c r="HJ76" s="356" t="str">
        <f t="shared" si="1831"/>
        <v>1H24</v>
      </c>
      <c r="HK76" s="357" t="str">
        <f t="shared" si="1831"/>
        <v>% Var</v>
      </c>
      <c r="HL76" s="355" t="str">
        <f t="shared" si="1831"/>
        <v>9M25</v>
      </c>
      <c r="HM76" s="356" t="str">
        <f t="shared" si="1831"/>
        <v>9M24</v>
      </c>
      <c r="HN76" s="357" t="str">
        <f t="shared" si="1831"/>
        <v>% Var</v>
      </c>
      <c r="HO76" s="358" t="str">
        <f t="shared" si="1831"/>
        <v>FY25</v>
      </c>
      <c r="HP76" s="359" t="str">
        <f t="shared" si="1831"/>
        <v>FY24</v>
      </c>
      <c r="HQ76" s="357" t="s">
        <v>303</v>
      </c>
      <c r="HS76" s="355" t="str">
        <f t="shared" ref="HS76:IL76" si="1832">+HS4</f>
        <v>1Q26</v>
      </c>
      <c r="HT76" s="356" t="str">
        <f t="shared" si="1832"/>
        <v>1Q25</v>
      </c>
      <c r="HU76" s="357" t="str">
        <f t="shared" si="1832"/>
        <v>% Var</v>
      </c>
      <c r="HV76" s="355" t="str">
        <f t="shared" si="1832"/>
        <v>2Q26</v>
      </c>
      <c r="HW76" s="356" t="str">
        <f t="shared" si="1832"/>
        <v>2Q25</v>
      </c>
      <c r="HX76" s="357" t="str">
        <f t="shared" si="1832"/>
        <v>% Var</v>
      </c>
      <c r="HY76" s="355" t="str">
        <f t="shared" si="1832"/>
        <v>3Q26</v>
      </c>
      <c r="HZ76" s="356" t="str">
        <f t="shared" si="1832"/>
        <v>3Q24</v>
      </c>
      <c r="IA76" s="357" t="str">
        <f t="shared" si="1832"/>
        <v>% Var</v>
      </c>
      <c r="IB76" s="355" t="str">
        <f t="shared" si="1832"/>
        <v>4Q25</v>
      </c>
      <c r="IC76" s="356" t="str">
        <f t="shared" si="1832"/>
        <v>4Q24</v>
      </c>
      <c r="ID76" s="357" t="str">
        <f t="shared" si="1832"/>
        <v>% Var</v>
      </c>
      <c r="IE76" s="355" t="str">
        <f t="shared" si="1832"/>
        <v>1H26</v>
      </c>
      <c r="IF76" s="356" t="str">
        <f t="shared" si="1832"/>
        <v>1H25</v>
      </c>
      <c r="IG76" s="357" t="str">
        <f t="shared" si="1832"/>
        <v>% Var</v>
      </c>
      <c r="IH76" s="355" t="str">
        <f t="shared" si="1832"/>
        <v>9M25</v>
      </c>
      <c r="II76" s="356" t="str">
        <f t="shared" si="1832"/>
        <v>9M24</v>
      </c>
      <c r="IJ76" s="357" t="str">
        <f t="shared" si="1832"/>
        <v>% Var</v>
      </c>
      <c r="IK76" s="358" t="str">
        <f t="shared" si="1832"/>
        <v>FY25</v>
      </c>
      <c r="IL76" s="359" t="str">
        <f t="shared" si="1832"/>
        <v>FY24</v>
      </c>
      <c r="IM76" s="357" t="s">
        <v>303</v>
      </c>
    </row>
    <row r="77" spans="1:247" hidden="1" outlineLevel="1">
      <c r="A77" s="42" t="s">
        <v>0</v>
      </c>
      <c r="B77" s="42"/>
      <c r="C77" s="53" t="s">
        <v>196</v>
      </c>
      <c r="D77" s="43" t="s">
        <v>1</v>
      </c>
      <c r="E77" s="43" t="s">
        <v>676</v>
      </c>
      <c r="F77" s="207"/>
      <c r="G77" s="44">
        <v>8184257</v>
      </c>
      <c r="H77" s="44"/>
      <c r="I77" s="206" t="str">
        <f t="shared" ref="I77:I82" si="1833">IFERROR(IF((ABS((G77/H77)-1))&lt;100%,(G77/H77)-1,"N/A"),"N/A")</f>
        <v>N/A</v>
      </c>
      <c r="J77" s="44">
        <v>8251492</v>
      </c>
      <c r="K77" s="44"/>
      <c r="L77" s="206" t="str">
        <f t="shared" ref="L77:L82" si="1834">IFERROR(IF((ABS((J77/K77)-1))&lt;100%,(J77/K77)-1,"N/A"),"N/A")</f>
        <v>N/A</v>
      </c>
      <c r="M77" s="44">
        <v>9114806</v>
      </c>
      <c r="N77" s="44">
        <v>3567927</v>
      </c>
      <c r="O77" s="206" t="str">
        <f t="shared" ref="O77:O82" si="1835">IFERROR(IF((ABS((M77/N77)-1))&lt;100%,(M77/N77)-1,"N/A"),"")</f>
        <v>N/A</v>
      </c>
      <c r="P77" s="44">
        <v>10616698</v>
      </c>
      <c r="Q77" s="44">
        <v>8323055</v>
      </c>
      <c r="R77" s="206">
        <f t="shared" ref="R77:R82" si="1836">IFERROR(IF((ABS((P77/Q77)-1))&lt;100%,(P77/Q77)-1,"N/A"),"")</f>
        <v>0.27557705674178523</v>
      </c>
      <c r="S77" s="44">
        <v>16435749</v>
      </c>
      <c r="T77" s="44"/>
      <c r="U77" s="206" t="str">
        <f t="shared" ref="U77:U82" si="1837">IFERROR(IF((ABS((S77/T77)-1))&lt;100%,(S77/T77)-1,"N/A"),"N/A")</f>
        <v>N/A</v>
      </c>
      <c r="V77" s="44">
        <v>25550555</v>
      </c>
      <c r="W77" s="44">
        <v>3567927</v>
      </c>
      <c r="X77" s="206" t="str">
        <f t="shared" ref="X77:X82" si="1838">IFERROR(IF((ABS((V77/W77)-1))&lt;100%,(V77/W77)-1,"N/A"),"")</f>
        <v>N/A</v>
      </c>
      <c r="Y77" s="44">
        <v>36167253</v>
      </c>
      <c r="Z77" s="44">
        <v>10595904</v>
      </c>
      <c r="AA77" s="206" t="str">
        <f t="shared" ref="AA77:AA82" si="1839">IFERROR(IF((ABS((Y77/Z77)-1))&lt;100%,(Y77/Z77)-1,"N/A"),"")</f>
        <v>N/A</v>
      </c>
      <c r="AB77" s="207"/>
      <c r="AC77" s="44">
        <v>9742308</v>
      </c>
      <c r="AD77" s="44">
        <f t="shared" si="1820"/>
        <v>8184257</v>
      </c>
      <c r="AE77" s="206">
        <f t="shared" ref="AE77:AE82" si="1840">IFERROR(IF((ABS((AC77/AD77)-1))&lt;100%,(AC77/AD77)-1,"N/A"),"")</f>
        <v>0.1903717099792932</v>
      </c>
      <c r="AF77" s="44">
        <v>9620287</v>
      </c>
      <c r="AG77" s="44">
        <f t="shared" ref="AG77:AG100" si="1841">+J77</f>
        <v>8251492</v>
      </c>
      <c r="AH77" s="206">
        <f t="shared" ref="AH77:AH82" si="1842">IFERROR(IF((ABS((AF77/AG77)-1))&lt;100%,(AF77/AG77)-1,"N/A"),"")</f>
        <v>0.16588454548583464</v>
      </c>
      <c r="AI77" s="44">
        <v>10171471</v>
      </c>
      <c r="AJ77" s="44">
        <f t="shared" ref="AJ77:AJ100" si="1843">+M77</f>
        <v>9114806</v>
      </c>
      <c r="AK77" s="206">
        <f t="shared" ref="AK77:AK82" si="1844">IFERROR(IF((ABS((AI77/AJ77)-1))&lt;100%,(AI77/AJ77)-1,"N/A"),"")</f>
        <v>0.11592841361626349</v>
      </c>
      <c r="AL77" s="44">
        <v>11441894</v>
      </c>
      <c r="AM77" s="44">
        <f t="shared" ref="AM77:AM100" si="1845">+P77</f>
        <v>10616698</v>
      </c>
      <c r="AN77" s="206">
        <f t="shared" ref="AN77:AN82" si="1846">IFERROR(IF((ABS((AL77/AM77)-1))&lt;100%,(AL77/AM77)-1,"N/A"),"")</f>
        <v>7.7726238421776728E-2</v>
      </c>
      <c r="AO77" s="44">
        <v>19362595</v>
      </c>
      <c r="AP77" s="44">
        <f t="shared" ref="AP77:AP100" si="1847">+S77</f>
        <v>16435749</v>
      </c>
      <c r="AQ77" s="206">
        <f t="shared" ref="AQ77:AQ82" si="1848">IFERROR(IF((ABS((AO77/AP77)-1))&lt;100%,(AO77/AP77)-1,"N/A"),"")</f>
        <v>0.17807804195598265</v>
      </c>
      <c r="AR77" s="44">
        <v>29534066</v>
      </c>
      <c r="AS77" s="44">
        <f t="shared" ref="AS77:AS100" si="1849">+V77</f>
        <v>25550555</v>
      </c>
      <c r="AT77" s="206">
        <f t="shared" ref="AT77:AT82" si="1850">IFERROR(IF((ABS((AR77/AS77)-1))&lt;100%,(AR77/AS77)-1,"N/A"),"")</f>
        <v>0.15590702432882564</v>
      </c>
      <c r="AU77" s="44">
        <v>40975960</v>
      </c>
      <c r="AV77" s="44">
        <f t="shared" ref="AV77:AV100" si="1851">+Y77</f>
        <v>36167253</v>
      </c>
      <c r="AW77" s="206">
        <f t="shared" ref="AW77:AW82" si="1852">IFERROR(IF((ABS((AU77/AV77)-1))&lt;100%,(AU77/AV77)-1,"N/A"),"")</f>
        <v>0.13295748504869853</v>
      </c>
      <c r="AX77" s="207"/>
      <c r="AY77" s="44">
        <f>BV77</f>
        <v>0</v>
      </c>
      <c r="AZ77" s="44">
        <f t="shared" ref="AZ77:AZ100" si="1853">+AC77</f>
        <v>9742308</v>
      </c>
      <c r="BA77" s="206" t="str">
        <f t="shared" ref="BA77:BA82" si="1854">IFERROR(IF((ABS((AY77/AZ77)-1))&lt;100%,(AY77/AZ77)-1,"N/A"),"")</f>
        <v>N/A</v>
      </c>
      <c r="BB77" s="44">
        <f>BY77</f>
        <v>0</v>
      </c>
      <c r="BC77" s="44">
        <f t="shared" ref="BC77:BC100" si="1855">+AF77</f>
        <v>9620287</v>
      </c>
      <c r="BD77" s="206" t="str">
        <f t="shared" ref="BD77:BD82" si="1856">IFERROR(IF((ABS((BB77/BC77)-1))&lt;100%,(BB77/BC77)-1,"N/A"),"")</f>
        <v>N/A</v>
      </c>
      <c r="BE77" s="48">
        <f>CB77</f>
        <v>0</v>
      </c>
      <c r="BF77" s="44">
        <f t="shared" ref="BF77:BF100" si="1857">+AI77</f>
        <v>10171471</v>
      </c>
      <c r="BG77" s="206" t="str">
        <f t="shared" ref="BG77:BG82" si="1858">IFERROR(IF((ABS((BE77/BF77)-1))&lt;100%,(BE77/BF77)-1,"N/A"),"")</f>
        <v>N/A</v>
      </c>
      <c r="BH77" s="44">
        <f>CE77</f>
        <v>0</v>
      </c>
      <c r="BI77" s="44">
        <f t="shared" ref="BI77:BI100" si="1859">+AL77</f>
        <v>11441894</v>
      </c>
      <c r="BJ77" s="206" t="str">
        <f t="shared" ref="BJ77:BJ82" si="1860">IFERROR(IF((ABS((BH77/BI77)-1))&lt;100%,(BH77/BI77)-1,"N/A"),"")</f>
        <v>N/A</v>
      </c>
      <c r="BK77" s="44">
        <f>CH77</f>
        <v>0</v>
      </c>
      <c r="BL77" s="44">
        <f t="shared" ref="BL77:BL100" si="1861">+AO77</f>
        <v>19362595</v>
      </c>
      <c r="BM77" s="206" t="str">
        <f t="shared" ref="BM77:BM82" si="1862">IFERROR(IF((ABS((BK77/BL77)-1))&lt;100%,(BK77/BL77)-1,"N/A"),"")</f>
        <v>N/A</v>
      </c>
      <c r="BN77" s="48">
        <f>CK77</f>
        <v>0</v>
      </c>
      <c r="BO77" s="44">
        <f t="shared" ref="BO77:BO100" si="1863">+AR77</f>
        <v>29534066</v>
      </c>
      <c r="BP77" s="206" t="str">
        <f t="shared" ref="BP77:BP82" si="1864">IFERROR(IF((ABS((BN77/BO77)-1))&lt;100%,(BN77/BO77)-1,"N/A"),"")</f>
        <v>N/A</v>
      </c>
      <c r="BQ77" s="44">
        <f>CN77</f>
        <v>0</v>
      </c>
      <c r="BR77" s="44">
        <f t="shared" ref="BR77:BR100" si="1865">+AU77</f>
        <v>40975960</v>
      </c>
      <c r="BS77" s="206" t="str">
        <f t="shared" ref="BS77:BS82" si="1866">IFERROR(IF((ABS((BQ77/BR77)-1))&lt;100%,(BQ77/BR77)-1,"N/A"),"")</f>
        <v>N/A</v>
      </c>
      <c r="BT77" s="207"/>
      <c r="BU77" s="48">
        <f>CR77</f>
        <v>0</v>
      </c>
      <c r="BV77" s="44">
        <v>0</v>
      </c>
      <c r="BW77" s="206" t="str">
        <f t="shared" ref="BW77:BW82" si="1867">IFERROR(IF((ABS((BU77/BV77)-1))&lt;100%,(BU77/BV77)-1,"N/A"),"")</f>
        <v/>
      </c>
      <c r="BX77" s="48">
        <f>CU77</f>
        <v>0</v>
      </c>
      <c r="BY77" s="44">
        <v>0</v>
      </c>
      <c r="BZ77" s="206" t="str">
        <f t="shared" ref="BZ77:BZ82" si="1868">IFERROR(IF((ABS((BX77/BY77)-1))&lt;100%,(BX77/BY77)-1,"N/A"),"")</f>
        <v/>
      </c>
      <c r="CA77" s="48">
        <f>CX77</f>
        <v>0</v>
      </c>
      <c r="CB77" s="44">
        <v>0</v>
      </c>
      <c r="CC77" s="206" t="str">
        <f t="shared" ref="CC77:CC82" si="1869">IFERROR(IF((ABS((CA77/CB77)-1))&lt;100%,(CA77/CB77)-1,"N/A"),"")</f>
        <v/>
      </c>
      <c r="CD77" s="48">
        <f>DA77</f>
        <v>0</v>
      </c>
      <c r="CE77" s="44">
        <v>0</v>
      </c>
      <c r="CF77" s="206" t="str">
        <f t="shared" ref="CF77:CF82" si="1870">IFERROR(IF((ABS((CD77/CE77)-1))&lt;100%,(CD77/CE77)-1,"N/A"),"")</f>
        <v/>
      </c>
      <c r="CG77" s="48">
        <f>DD77</f>
        <v>0</v>
      </c>
      <c r="CH77" s="44">
        <v>0</v>
      </c>
      <c r="CI77" s="206" t="str">
        <f t="shared" ref="CI77:CI82" si="1871">IFERROR(IF((ABS((CG77/CH77)-1))&lt;100%,(CG77/CH77)-1,"N/A"),"")</f>
        <v/>
      </c>
      <c r="CJ77" s="48">
        <f>DG77</f>
        <v>0</v>
      </c>
      <c r="CK77" s="44">
        <v>0</v>
      </c>
      <c r="CL77" s="206" t="str">
        <f t="shared" ref="CL77:CL82" si="1872">IFERROR(IF((ABS((CJ77/CK77)-1))&lt;100%,(CJ77/CK77)-1,"N/A"),"")</f>
        <v/>
      </c>
      <c r="CM77" s="48">
        <f>DJ77</f>
        <v>0</v>
      </c>
      <c r="CN77" s="44">
        <v>0</v>
      </c>
      <c r="CO77" s="206" t="str">
        <f t="shared" ref="CO77:CO82" si="1873">IFERROR(IF((ABS((CM77/CN77)-1))&lt;100%,(CM77/CN77)-1,"N/A"),"")</f>
        <v/>
      </c>
      <c r="CP77" s="207"/>
      <c r="CQ77" s="48">
        <v>0</v>
      </c>
      <c r="CR77" s="44">
        <v>0</v>
      </c>
      <c r="CS77" s="206" t="str">
        <f t="shared" ref="CS77:CS82" si="1874">IFERROR(IF((ABS((CQ77/CR77)-1))&lt;100%,(CQ77/CR77)-1,"N/A"),"")</f>
        <v/>
      </c>
      <c r="CT77" s="48">
        <v>0</v>
      </c>
      <c r="CU77" s="44">
        <v>0</v>
      </c>
      <c r="CV77" s="206" t="str">
        <f t="shared" ref="CV77:CV82" si="1875">IFERROR(IF((ABS((CT77/CU77)-1))&lt;1000%,(CT77/CU77)-1,"N/A"),"")</f>
        <v/>
      </c>
      <c r="CW77" s="48">
        <v>0</v>
      </c>
      <c r="CX77" s="44">
        <v>0</v>
      </c>
      <c r="CY77" s="206" t="str">
        <f t="shared" ref="CY77:CY82" si="1876">IFERROR(IF((ABS((CW77/CX77)-1))&lt;100%,(CW77/CX77)-1,"N/A"),"")</f>
        <v/>
      </c>
      <c r="CZ77" s="48">
        <v>0</v>
      </c>
      <c r="DA77" s="44">
        <v>0</v>
      </c>
      <c r="DB77" s="206" t="str">
        <f t="shared" ref="DB77:DB80" si="1877">IFERROR(IF((ABS((CZ77/DA77)-1))&lt;100%,(CZ77/DA77)-1,"N/A"),"")</f>
        <v/>
      </c>
      <c r="DC77" s="48">
        <v>0</v>
      </c>
      <c r="DD77" s="44">
        <v>0</v>
      </c>
      <c r="DE77" s="206" t="str">
        <f t="shared" ref="DE77:DE82" si="1878">IFERROR(IF((ABS((DC77/DD77)-1))&lt;1000%,(DC77/DD77)-1,"N/A"),"")</f>
        <v/>
      </c>
      <c r="DF77" s="48">
        <v>0</v>
      </c>
      <c r="DG77" s="44">
        <v>0</v>
      </c>
      <c r="DH77" s="206" t="str">
        <f t="shared" ref="DH77:DH82" si="1879">IFERROR(IF((ABS((DF77/DG77)-1))&lt;100%,(DF77/DG77)-1,"N/A"),"")</f>
        <v/>
      </c>
      <c r="DI77" s="48">
        <v>0</v>
      </c>
      <c r="DJ77" s="44">
        <v>0</v>
      </c>
      <c r="DK77" s="206" t="str">
        <f t="shared" ref="DK77:DK80" si="1880">IFERROR(IF((ABS((DI77/DJ77)-1))&lt;100%,(DI77/DJ77)-1,"N/A"),"")</f>
        <v/>
      </c>
      <c r="DL77" s="207"/>
      <c r="DM77" s="48">
        <v>0</v>
      </c>
      <c r="DN77" s="44">
        <v>0</v>
      </c>
      <c r="DO77" s="206" t="str">
        <f t="shared" ref="DO77:DO82" si="1881">IFERROR(IF((ABS((DM77/DN77)-1))&lt;100%,(DM77/DN77)-1,"N/A"),"")</f>
        <v/>
      </c>
      <c r="DP77" s="48">
        <v>0</v>
      </c>
      <c r="DQ77" s="44">
        <v>0</v>
      </c>
      <c r="DR77" s="206" t="str">
        <f t="shared" ref="DR77:DR82" si="1882">IFERROR(IF((ABS((DP77/DQ77)-1))&lt;1000%,(DP77/DQ77)-1,"N/A"),"")</f>
        <v/>
      </c>
      <c r="DS77" s="48">
        <v>0</v>
      </c>
      <c r="DT77" s="44">
        <v>0</v>
      </c>
      <c r="DU77" s="206" t="str">
        <f t="shared" ref="DU77:DU82" si="1883">IFERROR(IF((ABS((DS77/DT77)-1))&lt;100%,(DS77/DT77)-1,"N/A"),"")</f>
        <v/>
      </c>
      <c r="DV77" s="48">
        <v>0</v>
      </c>
      <c r="DW77" s="44">
        <v>0</v>
      </c>
      <c r="DX77" s="206" t="str">
        <f t="shared" ref="DX77:DX80" si="1884">IFERROR(IF((ABS((DV77/DW77)-1))&lt;100%,(DV77/DW77)-1,"N/A"),"")</f>
        <v/>
      </c>
      <c r="DY77" s="48">
        <v>0</v>
      </c>
      <c r="DZ77" s="44">
        <v>0</v>
      </c>
      <c r="EA77" s="206" t="str">
        <f t="shared" ref="EA77:EA82" si="1885">IFERROR(IF((ABS((DY77/DZ77)-1))&lt;1000%,(DY77/DZ77)-1,"N/A"),"")</f>
        <v/>
      </c>
      <c r="EB77" s="48">
        <v>0</v>
      </c>
      <c r="EC77" s="44">
        <v>0</v>
      </c>
      <c r="ED77" s="206" t="str">
        <f t="shared" ref="ED77:ED82" si="1886">IFERROR(IF((ABS((EB77/EC77)-1))&lt;100%,(EB77/EC77)-1,"N/A"),"")</f>
        <v/>
      </c>
      <c r="EE77" s="48">
        <v>0</v>
      </c>
      <c r="EF77" s="44">
        <v>0</v>
      </c>
      <c r="EG77" s="206" t="str">
        <f t="shared" ref="EG77:EG80" si="1887">IFERROR(IF((ABS((EE77/EF77)-1))&lt;100%,(EE77/EF77)-1,"N/A"),"")</f>
        <v/>
      </c>
      <c r="EH77" s="207"/>
      <c r="EI77" s="48">
        <v>0</v>
      </c>
      <c r="EJ77" s="44">
        <v>0</v>
      </c>
      <c r="EK77" s="206" t="str">
        <f t="shared" ref="EK77:EK82" si="1888">IFERROR(IF((ABS((EI77/EJ77)-1))&lt;100%,(EI77/EJ77)-1,"N/A"),"")</f>
        <v/>
      </c>
      <c r="EL77" s="48">
        <v>0</v>
      </c>
      <c r="EM77" s="44">
        <v>0</v>
      </c>
      <c r="EN77" s="206" t="str">
        <f t="shared" ref="EN77:EN82" si="1889">IFERROR(IF((ABS((EL77/EM77)-1))&lt;1000%,(EL77/EM77)-1,"N/A"),"")</f>
        <v/>
      </c>
      <c r="EO77" s="48">
        <v>0</v>
      </c>
      <c r="EP77" s="44">
        <v>0</v>
      </c>
      <c r="EQ77" s="206" t="str">
        <f t="shared" ref="EQ77:EQ82" si="1890">IFERROR(IF((ABS((EO77/EP77)-1))&lt;100%,(EO77/EP77)-1,"N/A"),"")</f>
        <v/>
      </c>
      <c r="ER77" s="48">
        <v>0</v>
      </c>
      <c r="ES77" s="44">
        <v>0</v>
      </c>
      <c r="ET77" s="206" t="str">
        <f t="shared" ref="ET77:ET80" si="1891">IFERROR(IF((ABS((ER77/ES77)-1))&lt;100%,(ER77/ES77)-1,"N/A"),"")</f>
        <v/>
      </c>
      <c r="EU77" s="48">
        <v>0</v>
      </c>
      <c r="EV77" s="44">
        <v>0</v>
      </c>
      <c r="EW77" s="206" t="str">
        <f t="shared" ref="EW77:EW82" si="1892">IFERROR(IF((ABS((EU77/EV77)-1))&lt;1000%,(EU77/EV77)-1,"N/A"),"")</f>
        <v/>
      </c>
      <c r="EX77" s="48">
        <v>0</v>
      </c>
      <c r="EY77" s="44">
        <v>0</v>
      </c>
      <c r="EZ77" s="206" t="str">
        <f t="shared" ref="EZ77:EZ82" si="1893">IFERROR(IF((ABS((EX77/EY77)-1))&lt;100%,(EX77/EY77)-1,"N/A"),"")</f>
        <v/>
      </c>
      <c r="FA77" s="48">
        <v>0</v>
      </c>
      <c r="FB77" s="44">
        <v>0</v>
      </c>
      <c r="FC77" s="206" t="str">
        <f t="shared" ref="FC77:FC80" si="1894">IFERROR(IF((ABS((FA77/FB77)-1))&lt;100%,(FA77/FB77)-1,"N/A"),"")</f>
        <v/>
      </c>
      <c r="FD77" s="207"/>
      <c r="FE77" s="48">
        <v>0</v>
      </c>
      <c r="FF77" s="44">
        <v>0</v>
      </c>
      <c r="FG77" s="206" t="str">
        <f t="shared" ref="FG77:FG82" si="1895">IFERROR(IF((ABS((FE77/FF77)-1))&lt;100%,(FE77/FF77)-1,"N/A"),"")</f>
        <v/>
      </c>
      <c r="FH77" s="48">
        <v>0</v>
      </c>
      <c r="FI77" s="44">
        <v>0</v>
      </c>
      <c r="FJ77" s="206" t="str">
        <f t="shared" ref="FJ77:FJ82" si="1896">IFERROR(IF((ABS((FH77/FI77)-1))&lt;1000%,(FH77/FI77)-1,"N/A"),"")</f>
        <v/>
      </c>
      <c r="FK77" s="48">
        <v>0</v>
      </c>
      <c r="FL77" s="44">
        <v>0</v>
      </c>
      <c r="FM77" s="206" t="str">
        <f t="shared" ref="FM77:FM82" si="1897">IFERROR(IF((ABS((FK77/FL77)-1))&lt;100%,(FK77/FL77)-1,"N/A"),"")</f>
        <v/>
      </c>
      <c r="FN77" s="48">
        <v>0</v>
      </c>
      <c r="FO77" s="44">
        <v>0</v>
      </c>
      <c r="FP77" s="206" t="str">
        <f t="shared" ref="FP77:FP80" si="1898">IFERROR(IF((ABS((FN77/FO77)-1))&lt;100%,(FN77/FO77)-1,"N/A"),"")</f>
        <v/>
      </c>
      <c r="FQ77" s="48">
        <v>0</v>
      </c>
      <c r="FR77" s="44">
        <v>0</v>
      </c>
      <c r="FS77" s="206" t="str">
        <f t="shared" ref="FS77:FS82" si="1899">IFERROR(IF((ABS((FQ77/FR77)-1))&lt;1000%,(FQ77/FR77)-1,"N/A"),"")</f>
        <v/>
      </c>
      <c r="FT77" s="48">
        <v>0</v>
      </c>
      <c r="FU77" s="44">
        <v>0</v>
      </c>
      <c r="FV77" s="206" t="str">
        <f t="shared" ref="FV77:FV82" si="1900">IFERROR(IF((ABS((FT77/FU77)-1))&lt;100%,(FT77/FU77)-1,"N/A"),"")</f>
        <v/>
      </c>
      <c r="FW77" s="48">
        <v>0</v>
      </c>
      <c r="FX77" s="44">
        <v>0</v>
      </c>
      <c r="FY77" s="206" t="str">
        <f t="shared" ref="FY77:FY80" si="1901">IFERROR(IF((ABS((FW77/FX77)-1))&lt;100%,(FW77/FX77)-1,"N/A"),"")</f>
        <v/>
      </c>
      <c r="GA77" s="48">
        <v>0</v>
      </c>
      <c r="GB77" s="44">
        <v>0</v>
      </c>
      <c r="GC77" s="206" t="str">
        <f t="shared" ref="GC77:GC82" si="1902">IFERROR(IF((ABS((GA77/GB77)-1))&lt;100%,(GA77/GB77)-1,"N/A"),"")</f>
        <v/>
      </c>
      <c r="GD77" s="48">
        <v>0</v>
      </c>
      <c r="GE77" s="44">
        <v>0</v>
      </c>
      <c r="GF77" s="206" t="str">
        <f t="shared" ref="GF77:GF82" si="1903">IFERROR(IF((ABS((GD77/GE77)-1))&lt;1000%,(GD77/GE77)-1,"N/A"),"")</f>
        <v/>
      </c>
      <c r="GG77" s="48">
        <v>0</v>
      </c>
      <c r="GH77" s="44">
        <v>0</v>
      </c>
      <c r="GI77" s="206" t="str">
        <f t="shared" ref="GI77:GI82" si="1904">IFERROR(IF((ABS((GG77/GH77)-1))&lt;100%,(GG77/GH77)-1,"N/A"),"")</f>
        <v/>
      </c>
      <c r="GJ77" s="48">
        <v>0</v>
      </c>
      <c r="GK77" s="44">
        <v>0</v>
      </c>
      <c r="GL77" s="206" t="str">
        <f t="shared" ref="GL77:GL80" si="1905">IFERROR(IF((ABS((GJ77/GK77)-1))&lt;100%,(GJ77/GK77)-1,"N/A"),"")</f>
        <v/>
      </c>
      <c r="GM77" s="48">
        <v>0</v>
      </c>
      <c r="GN77" s="44">
        <v>0</v>
      </c>
      <c r="GO77" s="206" t="str">
        <f t="shared" ref="GO77:GO82" si="1906">IFERROR(IF((ABS((GM77/GN77)-1))&lt;1000%,(GM77/GN77)-1,"N/A"),"")</f>
        <v/>
      </c>
      <c r="GP77" s="48">
        <v>0</v>
      </c>
      <c r="GQ77" s="44">
        <v>0</v>
      </c>
      <c r="GR77" s="206" t="str">
        <f t="shared" ref="GR77:GR82" si="1907">IFERROR(IF((ABS((GP77/GQ77)-1))&lt;100%,(GP77/GQ77)-1,"N/A"),"")</f>
        <v/>
      </c>
      <c r="GS77" s="48">
        <v>0</v>
      </c>
      <c r="GT77" s="44">
        <v>0</v>
      </c>
      <c r="GU77" s="206" t="str">
        <f t="shared" ref="GU77:GU80" si="1908">IFERROR(IF((ABS((GS77/GT77)-1))&lt;100%,(GS77/GT77)-1,"N/A"),"")</f>
        <v/>
      </c>
      <c r="GW77" s="48">
        <v>0</v>
      </c>
      <c r="GX77" s="44">
        <v>0</v>
      </c>
      <c r="GY77" s="206" t="str">
        <f t="shared" ref="GY77:GY82" si="1909">IFERROR(IF((ABS((GW77/GX77)-1))&lt;100%,(GW77/GX77)-1,"N/A"),"")</f>
        <v/>
      </c>
      <c r="GZ77" s="48">
        <v>0</v>
      </c>
      <c r="HA77" s="44">
        <v>0</v>
      </c>
      <c r="HB77" s="206" t="str">
        <f t="shared" ref="HB77:HB82" si="1910">IFERROR(IF((ABS((GZ77/HA77)-1))&lt;1000%,(GZ77/HA77)-1,"N/A"),"")</f>
        <v/>
      </c>
      <c r="HC77" s="48">
        <v>0</v>
      </c>
      <c r="HD77" s="44">
        <v>0</v>
      </c>
      <c r="HE77" s="206" t="str">
        <f t="shared" ref="HE77:HE82" si="1911">IFERROR(IF((ABS((HC77/HD77)-1))&lt;100%,(HC77/HD77)-1,"N/A"),"")</f>
        <v/>
      </c>
      <c r="HF77" s="48">
        <v>0</v>
      </c>
      <c r="HG77" s="44">
        <v>0</v>
      </c>
      <c r="HH77" s="206" t="str">
        <f t="shared" ref="HH77:HH80" si="1912">IFERROR(IF((ABS((HF77/HG77)-1))&lt;100%,(HF77/HG77)-1,"N/A"),"")</f>
        <v/>
      </c>
      <c r="HI77" s="48">
        <v>0</v>
      </c>
      <c r="HJ77" s="44">
        <v>0</v>
      </c>
      <c r="HK77" s="206" t="str">
        <f t="shared" ref="HK77:HK82" si="1913">IFERROR(IF((ABS((HI77/HJ77)-1))&lt;1000%,(HI77/HJ77)-1,"N/A"),"")</f>
        <v/>
      </c>
      <c r="HL77" s="48">
        <v>0</v>
      </c>
      <c r="HM77" s="44">
        <v>0</v>
      </c>
      <c r="HN77" s="206" t="str">
        <f t="shared" ref="HN77:HN82" si="1914">IFERROR(IF((ABS((HL77/HM77)-1))&lt;100%,(HL77/HM77)-1,"N/A"),"")</f>
        <v/>
      </c>
      <c r="HO77" s="48">
        <v>0</v>
      </c>
      <c r="HP77" s="44">
        <v>0</v>
      </c>
      <c r="HQ77" s="206" t="str">
        <f t="shared" ref="HQ77:HQ80" si="1915">IFERROR(IF((ABS((HO77/HP77)-1))&lt;100%,(HO77/HP77)-1,"N/A"),"")</f>
        <v/>
      </c>
      <c r="HS77" s="48">
        <v>0</v>
      </c>
      <c r="HT77" s="44">
        <v>0</v>
      </c>
      <c r="HU77" s="206" t="str">
        <f t="shared" ref="HU77:HU82" si="1916">IFERROR(IF((ABS((HS77/HT77)-1))&lt;100%,(HS77/HT77)-1,"N/A"),"")</f>
        <v/>
      </c>
      <c r="HV77" s="48">
        <v>0</v>
      </c>
      <c r="HW77" s="44">
        <v>0</v>
      </c>
      <c r="HX77" s="206" t="str">
        <f t="shared" ref="HX77:HX82" si="1917">IFERROR(IF((ABS((HV77/HW77)-1))&lt;1000%,(HV77/HW77)-1,"N/A"),"")</f>
        <v/>
      </c>
      <c r="HY77" s="48">
        <v>0</v>
      </c>
      <c r="HZ77" s="44">
        <v>0</v>
      </c>
      <c r="IA77" s="206" t="str">
        <f t="shared" ref="IA77:IA82" si="1918">IFERROR(IF((ABS((HY77/HZ77)-1))&lt;100%,(HY77/HZ77)-1,"N/A"),"")</f>
        <v/>
      </c>
      <c r="IB77" s="48">
        <v>0</v>
      </c>
      <c r="IC77" s="44">
        <v>0</v>
      </c>
      <c r="ID77" s="206" t="str">
        <f t="shared" ref="ID77:ID80" si="1919">IFERROR(IF((ABS((IB77/IC77)-1))&lt;100%,(IB77/IC77)-1,"N/A"),"")</f>
        <v/>
      </c>
      <c r="IE77" s="48">
        <v>0</v>
      </c>
      <c r="IF77" s="44">
        <v>0</v>
      </c>
      <c r="IG77" s="206" t="str">
        <f t="shared" ref="IG77:IG82" si="1920">IFERROR(IF((ABS((IE77/IF77)-1))&lt;1000%,(IE77/IF77)-1,"N/A"),"")</f>
        <v/>
      </c>
      <c r="IH77" s="48">
        <v>0</v>
      </c>
      <c r="II77" s="44">
        <v>0</v>
      </c>
      <c r="IJ77" s="206" t="str">
        <f t="shared" ref="IJ77:IJ82" si="1921">IFERROR(IF((ABS((IH77/II77)-1))&lt;100%,(IH77/II77)-1,"N/A"),"")</f>
        <v/>
      </c>
      <c r="IK77" s="48">
        <v>0</v>
      </c>
      <c r="IL77" s="44">
        <v>0</v>
      </c>
      <c r="IM77" s="206" t="str">
        <f t="shared" ref="IM77:IM80" si="1922">IFERROR(IF((ABS((IK77/IL77)-1))&lt;100%,(IK77/IL77)-1,"N/A"),"")</f>
        <v/>
      </c>
    </row>
    <row r="78" spans="1:247" hidden="1" outlineLevel="1">
      <c r="A78" s="42" t="s">
        <v>2</v>
      </c>
      <c r="B78" s="42"/>
      <c r="C78" s="53" t="s">
        <v>2</v>
      </c>
      <c r="D78" s="43" t="s">
        <v>3</v>
      </c>
      <c r="E78" s="43" t="s">
        <v>677</v>
      </c>
      <c r="F78" s="207"/>
      <c r="G78" s="44">
        <v>54995</v>
      </c>
      <c r="H78" s="44"/>
      <c r="I78" s="206" t="str">
        <f t="shared" si="1833"/>
        <v>N/A</v>
      </c>
      <c r="J78" s="44">
        <v>52783</v>
      </c>
      <c r="K78" s="44"/>
      <c r="L78" s="206" t="str">
        <f t="shared" si="1834"/>
        <v>N/A</v>
      </c>
      <c r="M78" s="44">
        <v>47365</v>
      </c>
      <c r="N78" s="44">
        <f>+N79-N77</f>
        <v>214691</v>
      </c>
      <c r="O78" s="206">
        <f t="shared" si="1835"/>
        <v>-0.77938059816200955</v>
      </c>
      <c r="P78" s="44">
        <v>69149</v>
      </c>
      <c r="Q78" s="44">
        <v>25452</v>
      </c>
      <c r="R78" s="206" t="str">
        <f t="shared" si="1836"/>
        <v>N/A</v>
      </c>
      <c r="S78" s="44">
        <v>107778</v>
      </c>
      <c r="T78" s="44"/>
      <c r="U78" s="206" t="str">
        <f t="shared" si="1837"/>
        <v>N/A</v>
      </c>
      <c r="V78" s="44">
        <v>155143</v>
      </c>
      <c r="W78" s="44">
        <v>214691</v>
      </c>
      <c r="X78" s="206">
        <f t="shared" si="1838"/>
        <v>-0.27736607496355226</v>
      </c>
      <c r="Y78" s="44">
        <v>224292</v>
      </c>
      <c r="Z78" s="44">
        <v>32023</v>
      </c>
      <c r="AA78" s="206" t="str">
        <f t="shared" si="1839"/>
        <v>N/A</v>
      </c>
      <c r="AB78" s="207"/>
      <c r="AC78" s="44">
        <v>67603</v>
      </c>
      <c r="AD78" s="44">
        <f t="shared" si="1820"/>
        <v>54995</v>
      </c>
      <c r="AE78" s="206">
        <f t="shared" si="1840"/>
        <v>0.22925720520047288</v>
      </c>
      <c r="AF78" s="44">
        <v>67615</v>
      </c>
      <c r="AG78" s="44">
        <f t="shared" si="1841"/>
        <v>52783</v>
      </c>
      <c r="AH78" s="206">
        <f t="shared" si="1842"/>
        <v>0.28099956425364225</v>
      </c>
      <c r="AI78" s="44">
        <v>79667</v>
      </c>
      <c r="AJ78" s="44">
        <f t="shared" si="1843"/>
        <v>47365</v>
      </c>
      <c r="AK78" s="206">
        <f t="shared" si="1844"/>
        <v>0.68198036524860139</v>
      </c>
      <c r="AL78" s="44">
        <v>81164</v>
      </c>
      <c r="AM78" s="44">
        <f t="shared" si="1845"/>
        <v>69149</v>
      </c>
      <c r="AN78" s="206">
        <f t="shared" si="1846"/>
        <v>0.1737552242259468</v>
      </c>
      <c r="AO78" s="44">
        <v>135218</v>
      </c>
      <c r="AP78" s="44">
        <f t="shared" si="1847"/>
        <v>107778</v>
      </c>
      <c r="AQ78" s="206">
        <f t="shared" si="1848"/>
        <v>0.25459741320120988</v>
      </c>
      <c r="AR78" s="44">
        <v>214885</v>
      </c>
      <c r="AS78" s="44">
        <f t="shared" si="1849"/>
        <v>155143</v>
      </c>
      <c r="AT78" s="206">
        <f t="shared" si="1850"/>
        <v>0.3850769934834315</v>
      </c>
      <c r="AU78" s="44">
        <v>296049</v>
      </c>
      <c r="AV78" s="44">
        <f t="shared" si="1851"/>
        <v>224292</v>
      </c>
      <c r="AW78" s="206">
        <f t="shared" si="1852"/>
        <v>0.31992670269113477</v>
      </c>
      <c r="AX78" s="207"/>
      <c r="AY78" s="44">
        <f t="shared" ref="AY78:AY95" si="1923">BV78</f>
        <v>0</v>
      </c>
      <c r="AZ78" s="44">
        <f t="shared" si="1853"/>
        <v>67603</v>
      </c>
      <c r="BA78" s="206" t="str">
        <f t="shared" si="1854"/>
        <v>N/A</v>
      </c>
      <c r="BB78" s="44">
        <f t="shared" ref="BB78:BB95" si="1924">BY78</f>
        <v>0</v>
      </c>
      <c r="BC78" s="44">
        <f t="shared" si="1855"/>
        <v>67615</v>
      </c>
      <c r="BD78" s="206" t="str">
        <f t="shared" si="1856"/>
        <v>N/A</v>
      </c>
      <c r="BE78" s="48">
        <f t="shared" ref="BE78:BE95" si="1925">CB78</f>
        <v>0</v>
      </c>
      <c r="BF78" s="44">
        <f t="shared" si="1857"/>
        <v>79667</v>
      </c>
      <c r="BG78" s="206" t="str">
        <f t="shared" si="1858"/>
        <v>N/A</v>
      </c>
      <c r="BH78" s="44">
        <f t="shared" ref="BH78:BH95" si="1926">CE78</f>
        <v>0</v>
      </c>
      <c r="BI78" s="44">
        <f t="shared" si="1859"/>
        <v>81164</v>
      </c>
      <c r="BJ78" s="206" t="str">
        <f t="shared" si="1860"/>
        <v>N/A</v>
      </c>
      <c r="BK78" s="44">
        <f t="shared" ref="BK78:BK95" si="1927">CH78</f>
        <v>0</v>
      </c>
      <c r="BL78" s="44">
        <f t="shared" si="1861"/>
        <v>135218</v>
      </c>
      <c r="BM78" s="206" t="str">
        <f t="shared" si="1862"/>
        <v>N/A</v>
      </c>
      <c r="BN78" s="48">
        <f t="shared" ref="BN78:BN95" si="1928">CK78</f>
        <v>0</v>
      </c>
      <c r="BO78" s="44">
        <f t="shared" si="1863"/>
        <v>214885</v>
      </c>
      <c r="BP78" s="206" t="str">
        <f t="shared" si="1864"/>
        <v>N/A</v>
      </c>
      <c r="BQ78" s="44">
        <f t="shared" ref="BQ78:BQ95" si="1929">CN78</f>
        <v>0</v>
      </c>
      <c r="BR78" s="44">
        <f t="shared" si="1865"/>
        <v>296049</v>
      </c>
      <c r="BS78" s="206" t="str">
        <f t="shared" si="1866"/>
        <v>N/A</v>
      </c>
      <c r="BT78" s="207"/>
      <c r="BU78" s="48">
        <f t="shared" ref="BU78:BU100" si="1930">CR78</f>
        <v>0</v>
      </c>
      <c r="BV78" s="44">
        <v>0</v>
      </c>
      <c r="BW78" s="206" t="str">
        <f t="shared" si="1867"/>
        <v/>
      </c>
      <c r="BX78" s="48">
        <f t="shared" ref="BX78:BX100" si="1931">CU78</f>
        <v>0</v>
      </c>
      <c r="BY78" s="44">
        <v>0</v>
      </c>
      <c r="BZ78" s="206" t="str">
        <f t="shared" si="1868"/>
        <v/>
      </c>
      <c r="CA78" s="48">
        <f t="shared" ref="CA78:CA100" si="1932">CX78</f>
        <v>0</v>
      </c>
      <c r="CB78" s="44">
        <v>0</v>
      </c>
      <c r="CC78" s="206" t="str">
        <f t="shared" si="1869"/>
        <v/>
      </c>
      <c r="CD78" s="48">
        <f t="shared" ref="CD78:CD100" si="1933">DA78</f>
        <v>0</v>
      </c>
      <c r="CE78" s="44">
        <v>0</v>
      </c>
      <c r="CF78" s="206" t="str">
        <f t="shared" si="1870"/>
        <v/>
      </c>
      <c r="CG78" s="48">
        <f t="shared" ref="CG78:CG100" si="1934">DD78</f>
        <v>0</v>
      </c>
      <c r="CH78" s="44">
        <v>0</v>
      </c>
      <c r="CI78" s="206" t="str">
        <f t="shared" si="1871"/>
        <v/>
      </c>
      <c r="CJ78" s="48">
        <f t="shared" ref="CJ78:CJ100" si="1935">DG78</f>
        <v>0</v>
      </c>
      <c r="CK78" s="44">
        <v>0</v>
      </c>
      <c r="CL78" s="206" t="str">
        <f t="shared" si="1872"/>
        <v/>
      </c>
      <c r="CM78" s="48">
        <f t="shared" ref="CM78:CM100" si="1936">DJ78</f>
        <v>0</v>
      </c>
      <c r="CN78" s="44">
        <v>0</v>
      </c>
      <c r="CO78" s="206" t="str">
        <f t="shared" si="1873"/>
        <v/>
      </c>
      <c r="CP78" s="207"/>
      <c r="CQ78" s="48">
        <v>0</v>
      </c>
      <c r="CR78" s="44">
        <v>0</v>
      </c>
      <c r="CS78" s="206" t="str">
        <f t="shared" si="1874"/>
        <v/>
      </c>
      <c r="CT78" s="48">
        <v>0</v>
      </c>
      <c r="CU78" s="44">
        <v>0</v>
      </c>
      <c r="CV78" s="206" t="str">
        <f t="shared" si="1875"/>
        <v/>
      </c>
      <c r="CW78" s="48">
        <v>0</v>
      </c>
      <c r="CX78" s="44">
        <v>0</v>
      </c>
      <c r="CY78" s="206" t="str">
        <f t="shared" si="1876"/>
        <v/>
      </c>
      <c r="CZ78" s="48">
        <v>0</v>
      </c>
      <c r="DA78" s="44">
        <v>0</v>
      </c>
      <c r="DB78" s="206" t="str">
        <f t="shared" si="1877"/>
        <v/>
      </c>
      <c r="DC78" s="48">
        <v>0</v>
      </c>
      <c r="DD78" s="44">
        <v>0</v>
      </c>
      <c r="DE78" s="206" t="str">
        <f t="shared" si="1878"/>
        <v/>
      </c>
      <c r="DF78" s="48">
        <v>0</v>
      </c>
      <c r="DG78" s="44">
        <v>0</v>
      </c>
      <c r="DH78" s="206" t="str">
        <f t="shared" si="1879"/>
        <v/>
      </c>
      <c r="DI78" s="48">
        <v>0</v>
      </c>
      <c r="DJ78" s="44">
        <v>0</v>
      </c>
      <c r="DK78" s="206" t="str">
        <f t="shared" si="1880"/>
        <v/>
      </c>
      <c r="DL78" s="207"/>
      <c r="DM78" s="48">
        <v>0</v>
      </c>
      <c r="DN78" s="44">
        <v>0</v>
      </c>
      <c r="DO78" s="206" t="str">
        <f t="shared" si="1881"/>
        <v/>
      </c>
      <c r="DP78" s="48">
        <v>0</v>
      </c>
      <c r="DQ78" s="44">
        <v>0</v>
      </c>
      <c r="DR78" s="206" t="str">
        <f t="shared" si="1882"/>
        <v/>
      </c>
      <c r="DS78" s="48">
        <v>0</v>
      </c>
      <c r="DT78" s="44">
        <v>0</v>
      </c>
      <c r="DU78" s="206" t="str">
        <f t="shared" si="1883"/>
        <v/>
      </c>
      <c r="DV78" s="48">
        <v>0</v>
      </c>
      <c r="DW78" s="44">
        <v>0</v>
      </c>
      <c r="DX78" s="206" t="str">
        <f t="shared" si="1884"/>
        <v/>
      </c>
      <c r="DY78" s="48">
        <v>0</v>
      </c>
      <c r="DZ78" s="44">
        <v>0</v>
      </c>
      <c r="EA78" s="206" t="str">
        <f t="shared" si="1885"/>
        <v/>
      </c>
      <c r="EB78" s="48">
        <v>0</v>
      </c>
      <c r="EC78" s="44">
        <v>0</v>
      </c>
      <c r="ED78" s="206" t="str">
        <f t="shared" si="1886"/>
        <v/>
      </c>
      <c r="EE78" s="48">
        <v>0</v>
      </c>
      <c r="EF78" s="44">
        <v>0</v>
      </c>
      <c r="EG78" s="206" t="str">
        <f t="shared" si="1887"/>
        <v/>
      </c>
      <c r="EH78" s="207"/>
      <c r="EI78" s="48">
        <v>0</v>
      </c>
      <c r="EJ78" s="44">
        <v>0</v>
      </c>
      <c r="EK78" s="206" t="str">
        <f t="shared" si="1888"/>
        <v/>
      </c>
      <c r="EL78" s="48">
        <v>0</v>
      </c>
      <c r="EM78" s="44">
        <v>0</v>
      </c>
      <c r="EN78" s="206" t="str">
        <f t="shared" si="1889"/>
        <v/>
      </c>
      <c r="EO78" s="48">
        <v>0</v>
      </c>
      <c r="EP78" s="44">
        <v>0</v>
      </c>
      <c r="EQ78" s="206" t="str">
        <f t="shared" si="1890"/>
        <v/>
      </c>
      <c r="ER78" s="48">
        <v>0</v>
      </c>
      <c r="ES78" s="44">
        <v>0</v>
      </c>
      <c r="ET78" s="206" t="str">
        <f t="shared" si="1891"/>
        <v/>
      </c>
      <c r="EU78" s="48">
        <v>0</v>
      </c>
      <c r="EV78" s="44">
        <v>0</v>
      </c>
      <c r="EW78" s="206" t="str">
        <f t="shared" si="1892"/>
        <v/>
      </c>
      <c r="EX78" s="48">
        <v>0</v>
      </c>
      <c r="EY78" s="44">
        <v>0</v>
      </c>
      <c r="EZ78" s="206" t="str">
        <f t="shared" si="1893"/>
        <v/>
      </c>
      <c r="FA78" s="48">
        <v>0</v>
      </c>
      <c r="FB78" s="44">
        <v>0</v>
      </c>
      <c r="FC78" s="206" t="str">
        <f t="shared" si="1894"/>
        <v/>
      </c>
      <c r="FD78" s="207"/>
      <c r="FE78" s="48">
        <v>0</v>
      </c>
      <c r="FF78" s="44">
        <v>0</v>
      </c>
      <c r="FG78" s="206" t="str">
        <f t="shared" si="1895"/>
        <v/>
      </c>
      <c r="FH78" s="48">
        <v>0</v>
      </c>
      <c r="FI78" s="44">
        <v>0</v>
      </c>
      <c r="FJ78" s="206" t="str">
        <f t="shared" si="1896"/>
        <v/>
      </c>
      <c r="FK78" s="48">
        <v>0</v>
      </c>
      <c r="FL78" s="44">
        <v>0</v>
      </c>
      <c r="FM78" s="206" t="str">
        <f t="shared" si="1897"/>
        <v/>
      </c>
      <c r="FN78" s="48">
        <v>0</v>
      </c>
      <c r="FO78" s="44">
        <v>0</v>
      </c>
      <c r="FP78" s="206" t="str">
        <f t="shared" si="1898"/>
        <v/>
      </c>
      <c r="FQ78" s="48">
        <v>0</v>
      </c>
      <c r="FR78" s="44">
        <v>0</v>
      </c>
      <c r="FS78" s="206" t="str">
        <f t="shared" si="1899"/>
        <v/>
      </c>
      <c r="FT78" s="48">
        <v>0</v>
      </c>
      <c r="FU78" s="44">
        <v>0</v>
      </c>
      <c r="FV78" s="206" t="str">
        <f t="shared" si="1900"/>
        <v/>
      </c>
      <c r="FW78" s="48">
        <v>0</v>
      </c>
      <c r="FX78" s="44">
        <v>0</v>
      </c>
      <c r="FY78" s="206" t="str">
        <f t="shared" si="1901"/>
        <v/>
      </c>
      <c r="GA78" s="48">
        <v>0</v>
      </c>
      <c r="GB78" s="44">
        <v>0</v>
      </c>
      <c r="GC78" s="206" t="str">
        <f t="shared" si="1902"/>
        <v/>
      </c>
      <c r="GD78" s="48">
        <v>0</v>
      </c>
      <c r="GE78" s="44">
        <v>0</v>
      </c>
      <c r="GF78" s="206" t="str">
        <f t="shared" si="1903"/>
        <v/>
      </c>
      <c r="GG78" s="48">
        <v>0</v>
      </c>
      <c r="GH78" s="44">
        <v>0</v>
      </c>
      <c r="GI78" s="206" t="str">
        <f t="shared" si="1904"/>
        <v/>
      </c>
      <c r="GJ78" s="48">
        <v>0</v>
      </c>
      <c r="GK78" s="44">
        <v>0</v>
      </c>
      <c r="GL78" s="206" t="str">
        <f t="shared" si="1905"/>
        <v/>
      </c>
      <c r="GM78" s="48">
        <v>0</v>
      </c>
      <c r="GN78" s="44">
        <v>0</v>
      </c>
      <c r="GO78" s="206" t="str">
        <f t="shared" si="1906"/>
        <v/>
      </c>
      <c r="GP78" s="48">
        <v>0</v>
      </c>
      <c r="GQ78" s="44">
        <v>0</v>
      </c>
      <c r="GR78" s="206" t="str">
        <f t="shared" si="1907"/>
        <v/>
      </c>
      <c r="GS78" s="48">
        <v>0</v>
      </c>
      <c r="GT78" s="44">
        <v>0</v>
      </c>
      <c r="GU78" s="206" t="str">
        <f t="shared" si="1908"/>
        <v/>
      </c>
      <c r="GW78" s="48">
        <v>0</v>
      </c>
      <c r="GX78" s="44">
        <v>0</v>
      </c>
      <c r="GY78" s="206" t="str">
        <f t="shared" si="1909"/>
        <v/>
      </c>
      <c r="GZ78" s="48">
        <v>0</v>
      </c>
      <c r="HA78" s="44">
        <v>0</v>
      </c>
      <c r="HB78" s="206" t="str">
        <f t="shared" si="1910"/>
        <v/>
      </c>
      <c r="HC78" s="48">
        <v>0</v>
      </c>
      <c r="HD78" s="44">
        <v>0</v>
      </c>
      <c r="HE78" s="206" t="str">
        <f t="shared" si="1911"/>
        <v/>
      </c>
      <c r="HF78" s="48">
        <v>0</v>
      </c>
      <c r="HG78" s="44">
        <v>0</v>
      </c>
      <c r="HH78" s="206" t="str">
        <f t="shared" si="1912"/>
        <v/>
      </c>
      <c r="HI78" s="48">
        <v>0</v>
      </c>
      <c r="HJ78" s="44">
        <v>0</v>
      </c>
      <c r="HK78" s="206" t="str">
        <f t="shared" si="1913"/>
        <v/>
      </c>
      <c r="HL78" s="48">
        <v>0</v>
      </c>
      <c r="HM78" s="44">
        <v>0</v>
      </c>
      <c r="HN78" s="206" t="str">
        <f t="shared" si="1914"/>
        <v/>
      </c>
      <c r="HO78" s="48">
        <v>0</v>
      </c>
      <c r="HP78" s="44">
        <v>0</v>
      </c>
      <c r="HQ78" s="206" t="str">
        <f t="shared" si="1915"/>
        <v/>
      </c>
      <c r="HS78" s="48">
        <v>0</v>
      </c>
      <c r="HT78" s="44">
        <v>0</v>
      </c>
      <c r="HU78" s="206" t="str">
        <f t="shared" si="1916"/>
        <v/>
      </c>
      <c r="HV78" s="48">
        <v>0</v>
      </c>
      <c r="HW78" s="44">
        <v>0</v>
      </c>
      <c r="HX78" s="206" t="str">
        <f t="shared" si="1917"/>
        <v/>
      </c>
      <c r="HY78" s="48">
        <v>0</v>
      </c>
      <c r="HZ78" s="44">
        <v>0</v>
      </c>
      <c r="IA78" s="206" t="str">
        <f t="shared" si="1918"/>
        <v/>
      </c>
      <c r="IB78" s="48">
        <v>0</v>
      </c>
      <c r="IC78" s="44">
        <v>0</v>
      </c>
      <c r="ID78" s="206" t="str">
        <f t="shared" si="1919"/>
        <v/>
      </c>
      <c r="IE78" s="48">
        <v>0</v>
      </c>
      <c r="IF78" s="44">
        <v>0</v>
      </c>
      <c r="IG78" s="206" t="str">
        <f t="shared" si="1920"/>
        <v/>
      </c>
      <c r="IH78" s="48">
        <v>0</v>
      </c>
      <c r="II78" s="44">
        <v>0</v>
      </c>
      <c r="IJ78" s="206" t="str">
        <f t="shared" si="1921"/>
        <v/>
      </c>
      <c r="IK78" s="48">
        <v>0</v>
      </c>
      <c r="IL78" s="44">
        <v>0</v>
      </c>
      <c r="IM78" s="206" t="str">
        <f t="shared" si="1922"/>
        <v/>
      </c>
    </row>
    <row r="79" spans="1:247" hidden="1" outlineLevel="1">
      <c r="A79" s="49" t="s">
        <v>4</v>
      </c>
      <c r="B79" s="49"/>
      <c r="C79" s="339" t="s">
        <v>4</v>
      </c>
      <c r="D79" s="330" t="s">
        <v>5</v>
      </c>
      <c r="E79" s="330" t="s">
        <v>678</v>
      </c>
      <c r="F79" s="361"/>
      <c r="G79" s="337">
        <v>8239252</v>
      </c>
      <c r="H79" s="337"/>
      <c r="I79" s="338" t="str">
        <f t="shared" si="1833"/>
        <v>N/A</v>
      </c>
      <c r="J79" s="336">
        <f>+J77+J78</f>
        <v>8304275</v>
      </c>
      <c r="K79" s="337"/>
      <c r="L79" s="338" t="str">
        <f t="shared" si="1834"/>
        <v>N/A</v>
      </c>
      <c r="M79" s="337">
        <v>9162171</v>
      </c>
      <c r="N79" s="337">
        <v>3782618</v>
      </c>
      <c r="O79" s="338" t="str">
        <f t="shared" si="1835"/>
        <v>N/A</v>
      </c>
      <c r="P79" s="337">
        <v>10685847</v>
      </c>
      <c r="Q79" s="337">
        <v>8348507</v>
      </c>
      <c r="R79" s="338">
        <f t="shared" si="1836"/>
        <v>0.27997101757236353</v>
      </c>
      <c r="S79" s="337">
        <v>16543527</v>
      </c>
      <c r="T79" s="337"/>
      <c r="U79" s="338" t="str">
        <f t="shared" si="1837"/>
        <v>N/A</v>
      </c>
      <c r="V79" s="337">
        <v>25705698</v>
      </c>
      <c r="W79" s="337">
        <v>3782618</v>
      </c>
      <c r="X79" s="338" t="str">
        <f t="shared" si="1838"/>
        <v>N/A</v>
      </c>
      <c r="Y79" s="337">
        <v>36391545</v>
      </c>
      <c r="Z79" s="337">
        <v>10627927</v>
      </c>
      <c r="AA79" s="338" t="str">
        <f t="shared" si="1839"/>
        <v>N/A</v>
      </c>
      <c r="AB79" s="361"/>
      <c r="AC79" s="337">
        <v>9809911</v>
      </c>
      <c r="AD79" s="337">
        <f t="shared" si="1820"/>
        <v>8239252</v>
      </c>
      <c r="AE79" s="338">
        <f t="shared" si="1840"/>
        <v>0.190631261187302</v>
      </c>
      <c r="AF79" s="337">
        <v>9687902</v>
      </c>
      <c r="AG79" s="337">
        <f t="shared" si="1841"/>
        <v>8304275</v>
      </c>
      <c r="AH79" s="338">
        <f t="shared" si="1842"/>
        <v>0.16661623079678844</v>
      </c>
      <c r="AI79" s="337">
        <v>10251138</v>
      </c>
      <c r="AJ79" s="337">
        <f t="shared" si="1843"/>
        <v>9162171</v>
      </c>
      <c r="AK79" s="338">
        <f t="shared" si="1844"/>
        <v>0.1188546906622896</v>
      </c>
      <c r="AL79" s="337">
        <v>11523058</v>
      </c>
      <c r="AM79" s="337">
        <f t="shared" si="1845"/>
        <v>10685847</v>
      </c>
      <c r="AN79" s="338">
        <f t="shared" si="1846"/>
        <v>7.8347649933599106E-2</v>
      </c>
      <c r="AO79" s="337">
        <v>19497813</v>
      </c>
      <c r="AP79" s="337">
        <f t="shared" si="1847"/>
        <v>16543527</v>
      </c>
      <c r="AQ79" s="338">
        <f t="shared" si="1848"/>
        <v>0.17857655142098783</v>
      </c>
      <c r="AR79" s="337">
        <v>29748951</v>
      </c>
      <c r="AS79" s="337">
        <f t="shared" si="1849"/>
        <v>25705698</v>
      </c>
      <c r="AT79" s="338">
        <f t="shared" si="1850"/>
        <v>0.15729014633253691</v>
      </c>
      <c r="AU79" s="337">
        <v>41272009</v>
      </c>
      <c r="AV79" s="337">
        <f t="shared" si="1851"/>
        <v>36391545</v>
      </c>
      <c r="AW79" s="338">
        <f t="shared" si="1852"/>
        <v>0.13410983238002117</v>
      </c>
      <c r="AX79" s="361"/>
      <c r="AY79" s="337">
        <f t="shared" si="1923"/>
        <v>0</v>
      </c>
      <c r="AZ79" s="337">
        <f t="shared" si="1853"/>
        <v>9809911</v>
      </c>
      <c r="BA79" s="338" t="str">
        <f t="shared" si="1854"/>
        <v>N/A</v>
      </c>
      <c r="BB79" s="337">
        <f t="shared" si="1924"/>
        <v>0</v>
      </c>
      <c r="BC79" s="337">
        <f t="shared" si="1855"/>
        <v>9687902</v>
      </c>
      <c r="BD79" s="338" t="str">
        <f t="shared" si="1856"/>
        <v>N/A</v>
      </c>
      <c r="BE79" s="336">
        <f t="shared" si="1925"/>
        <v>0</v>
      </c>
      <c r="BF79" s="337">
        <f t="shared" si="1857"/>
        <v>10251138</v>
      </c>
      <c r="BG79" s="338" t="str">
        <f t="shared" si="1858"/>
        <v>N/A</v>
      </c>
      <c r="BH79" s="337">
        <f t="shared" si="1926"/>
        <v>0</v>
      </c>
      <c r="BI79" s="337">
        <f t="shared" si="1859"/>
        <v>11523058</v>
      </c>
      <c r="BJ79" s="338" t="str">
        <f t="shared" si="1860"/>
        <v>N/A</v>
      </c>
      <c r="BK79" s="337">
        <f t="shared" si="1927"/>
        <v>0</v>
      </c>
      <c r="BL79" s="337">
        <f t="shared" si="1861"/>
        <v>19497813</v>
      </c>
      <c r="BM79" s="338" t="str">
        <f t="shared" si="1862"/>
        <v>N/A</v>
      </c>
      <c r="BN79" s="336">
        <f t="shared" si="1928"/>
        <v>0</v>
      </c>
      <c r="BO79" s="337">
        <f t="shared" si="1863"/>
        <v>29748951</v>
      </c>
      <c r="BP79" s="338" t="str">
        <f t="shared" si="1864"/>
        <v>N/A</v>
      </c>
      <c r="BQ79" s="337">
        <f t="shared" si="1929"/>
        <v>0</v>
      </c>
      <c r="BR79" s="337">
        <f t="shared" si="1865"/>
        <v>41272009</v>
      </c>
      <c r="BS79" s="338" t="str">
        <f t="shared" si="1866"/>
        <v>N/A</v>
      </c>
      <c r="BT79" s="361"/>
      <c r="BU79" s="336">
        <f t="shared" si="1930"/>
        <v>0</v>
      </c>
      <c r="BV79" s="337">
        <v>0</v>
      </c>
      <c r="BW79" s="338" t="str">
        <f t="shared" si="1867"/>
        <v/>
      </c>
      <c r="BX79" s="336">
        <f t="shared" si="1931"/>
        <v>0</v>
      </c>
      <c r="BY79" s="337">
        <v>0</v>
      </c>
      <c r="BZ79" s="338" t="str">
        <f t="shared" si="1868"/>
        <v/>
      </c>
      <c r="CA79" s="336">
        <f t="shared" si="1932"/>
        <v>0</v>
      </c>
      <c r="CB79" s="337">
        <v>0</v>
      </c>
      <c r="CC79" s="338" t="str">
        <f t="shared" si="1869"/>
        <v/>
      </c>
      <c r="CD79" s="336">
        <f t="shared" si="1933"/>
        <v>0</v>
      </c>
      <c r="CE79" s="337">
        <v>0</v>
      </c>
      <c r="CF79" s="338" t="str">
        <f t="shared" si="1870"/>
        <v/>
      </c>
      <c r="CG79" s="336">
        <f t="shared" si="1934"/>
        <v>0</v>
      </c>
      <c r="CH79" s="337">
        <v>0</v>
      </c>
      <c r="CI79" s="338" t="str">
        <f t="shared" si="1871"/>
        <v/>
      </c>
      <c r="CJ79" s="336">
        <f t="shared" si="1935"/>
        <v>0</v>
      </c>
      <c r="CK79" s="337">
        <v>0</v>
      </c>
      <c r="CL79" s="338" t="str">
        <f t="shared" si="1872"/>
        <v/>
      </c>
      <c r="CM79" s="336">
        <f t="shared" si="1936"/>
        <v>0</v>
      </c>
      <c r="CN79" s="337">
        <v>0</v>
      </c>
      <c r="CO79" s="338" t="str">
        <f t="shared" si="1873"/>
        <v/>
      </c>
      <c r="CP79" s="361"/>
      <c r="CQ79" s="336">
        <v>0</v>
      </c>
      <c r="CR79" s="337">
        <v>0</v>
      </c>
      <c r="CS79" s="338" t="str">
        <f t="shared" si="1874"/>
        <v/>
      </c>
      <c r="CT79" s="336">
        <v>0</v>
      </c>
      <c r="CU79" s="337">
        <v>0</v>
      </c>
      <c r="CV79" s="338" t="str">
        <f t="shared" si="1875"/>
        <v/>
      </c>
      <c r="CW79" s="336">
        <v>0</v>
      </c>
      <c r="CX79" s="337">
        <v>0</v>
      </c>
      <c r="CY79" s="338" t="str">
        <f t="shared" si="1876"/>
        <v/>
      </c>
      <c r="CZ79" s="336">
        <v>0</v>
      </c>
      <c r="DA79" s="337">
        <v>0</v>
      </c>
      <c r="DB79" s="338" t="str">
        <f t="shared" si="1877"/>
        <v/>
      </c>
      <c r="DC79" s="336">
        <v>0</v>
      </c>
      <c r="DD79" s="337">
        <v>0</v>
      </c>
      <c r="DE79" s="338" t="str">
        <f t="shared" si="1878"/>
        <v/>
      </c>
      <c r="DF79" s="336">
        <v>0</v>
      </c>
      <c r="DG79" s="337">
        <v>0</v>
      </c>
      <c r="DH79" s="338" t="str">
        <f t="shared" si="1879"/>
        <v/>
      </c>
      <c r="DI79" s="336">
        <v>0</v>
      </c>
      <c r="DJ79" s="337">
        <v>0</v>
      </c>
      <c r="DK79" s="338" t="str">
        <f t="shared" si="1880"/>
        <v/>
      </c>
      <c r="DL79" s="361"/>
      <c r="DM79" s="336">
        <v>0</v>
      </c>
      <c r="DN79" s="337">
        <v>0</v>
      </c>
      <c r="DO79" s="338" t="str">
        <f t="shared" si="1881"/>
        <v/>
      </c>
      <c r="DP79" s="336">
        <v>0</v>
      </c>
      <c r="DQ79" s="337">
        <v>0</v>
      </c>
      <c r="DR79" s="338" t="str">
        <f t="shared" si="1882"/>
        <v/>
      </c>
      <c r="DS79" s="336">
        <v>0</v>
      </c>
      <c r="DT79" s="337">
        <v>0</v>
      </c>
      <c r="DU79" s="338" t="str">
        <f t="shared" si="1883"/>
        <v/>
      </c>
      <c r="DV79" s="336">
        <v>0</v>
      </c>
      <c r="DW79" s="337">
        <v>0</v>
      </c>
      <c r="DX79" s="338" t="str">
        <f t="shared" si="1884"/>
        <v/>
      </c>
      <c r="DY79" s="336">
        <v>0</v>
      </c>
      <c r="DZ79" s="337">
        <v>0</v>
      </c>
      <c r="EA79" s="338" t="str">
        <f t="shared" si="1885"/>
        <v/>
      </c>
      <c r="EB79" s="336">
        <v>0</v>
      </c>
      <c r="EC79" s="337">
        <v>0</v>
      </c>
      <c r="ED79" s="338" t="str">
        <f t="shared" si="1886"/>
        <v/>
      </c>
      <c r="EE79" s="336">
        <v>0</v>
      </c>
      <c r="EF79" s="337">
        <v>0</v>
      </c>
      <c r="EG79" s="338" t="str">
        <f t="shared" si="1887"/>
        <v/>
      </c>
      <c r="EH79" s="361"/>
      <c r="EI79" s="336">
        <v>0</v>
      </c>
      <c r="EJ79" s="337">
        <v>0</v>
      </c>
      <c r="EK79" s="338" t="str">
        <f t="shared" si="1888"/>
        <v/>
      </c>
      <c r="EL79" s="336">
        <v>0</v>
      </c>
      <c r="EM79" s="337">
        <v>0</v>
      </c>
      <c r="EN79" s="338" t="str">
        <f t="shared" si="1889"/>
        <v/>
      </c>
      <c r="EO79" s="336">
        <v>0</v>
      </c>
      <c r="EP79" s="337">
        <v>0</v>
      </c>
      <c r="EQ79" s="338" t="str">
        <f t="shared" si="1890"/>
        <v/>
      </c>
      <c r="ER79" s="336">
        <v>0</v>
      </c>
      <c r="ES79" s="337">
        <v>0</v>
      </c>
      <c r="ET79" s="338" t="str">
        <f t="shared" si="1891"/>
        <v/>
      </c>
      <c r="EU79" s="336">
        <v>0</v>
      </c>
      <c r="EV79" s="337">
        <v>0</v>
      </c>
      <c r="EW79" s="338" t="str">
        <f t="shared" si="1892"/>
        <v/>
      </c>
      <c r="EX79" s="336">
        <v>0</v>
      </c>
      <c r="EY79" s="337">
        <v>0</v>
      </c>
      <c r="EZ79" s="338" t="str">
        <f t="shared" si="1893"/>
        <v/>
      </c>
      <c r="FA79" s="336">
        <v>0</v>
      </c>
      <c r="FB79" s="337">
        <v>0</v>
      </c>
      <c r="FC79" s="338" t="str">
        <f t="shared" si="1894"/>
        <v/>
      </c>
      <c r="FD79" s="361"/>
      <c r="FE79" s="336">
        <v>0</v>
      </c>
      <c r="FF79" s="337">
        <v>0</v>
      </c>
      <c r="FG79" s="338" t="str">
        <f t="shared" si="1895"/>
        <v/>
      </c>
      <c r="FH79" s="336">
        <v>0</v>
      </c>
      <c r="FI79" s="337">
        <v>0</v>
      </c>
      <c r="FJ79" s="338" t="str">
        <f t="shared" si="1896"/>
        <v/>
      </c>
      <c r="FK79" s="336">
        <v>0</v>
      </c>
      <c r="FL79" s="337">
        <v>0</v>
      </c>
      <c r="FM79" s="338" t="str">
        <f t="shared" si="1897"/>
        <v/>
      </c>
      <c r="FN79" s="336">
        <v>0</v>
      </c>
      <c r="FO79" s="337">
        <v>0</v>
      </c>
      <c r="FP79" s="338" t="str">
        <f t="shared" si="1898"/>
        <v/>
      </c>
      <c r="FQ79" s="336">
        <v>0</v>
      </c>
      <c r="FR79" s="337">
        <v>0</v>
      </c>
      <c r="FS79" s="338" t="str">
        <f t="shared" si="1899"/>
        <v/>
      </c>
      <c r="FT79" s="336">
        <v>0</v>
      </c>
      <c r="FU79" s="337">
        <v>0</v>
      </c>
      <c r="FV79" s="338" t="str">
        <f t="shared" si="1900"/>
        <v/>
      </c>
      <c r="FW79" s="336">
        <v>0</v>
      </c>
      <c r="FX79" s="337">
        <v>0</v>
      </c>
      <c r="FY79" s="338" t="str">
        <f t="shared" si="1901"/>
        <v/>
      </c>
      <c r="GA79" s="336">
        <v>0</v>
      </c>
      <c r="GB79" s="337">
        <v>0</v>
      </c>
      <c r="GC79" s="338" t="str">
        <f t="shared" si="1902"/>
        <v/>
      </c>
      <c r="GD79" s="336">
        <v>0</v>
      </c>
      <c r="GE79" s="337">
        <v>0</v>
      </c>
      <c r="GF79" s="338" t="str">
        <f t="shared" si="1903"/>
        <v/>
      </c>
      <c r="GG79" s="336">
        <v>0</v>
      </c>
      <c r="GH79" s="337">
        <v>0</v>
      </c>
      <c r="GI79" s="338" t="str">
        <f t="shared" si="1904"/>
        <v/>
      </c>
      <c r="GJ79" s="336">
        <v>0</v>
      </c>
      <c r="GK79" s="337">
        <v>0</v>
      </c>
      <c r="GL79" s="338" t="str">
        <f t="shared" si="1905"/>
        <v/>
      </c>
      <c r="GM79" s="336">
        <v>0</v>
      </c>
      <c r="GN79" s="337">
        <v>0</v>
      </c>
      <c r="GO79" s="338" t="str">
        <f t="shared" si="1906"/>
        <v/>
      </c>
      <c r="GP79" s="336">
        <v>0</v>
      </c>
      <c r="GQ79" s="337">
        <v>0</v>
      </c>
      <c r="GR79" s="338" t="str">
        <f t="shared" si="1907"/>
        <v/>
      </c>
      <c r="GS79" s="336">
        <v>0</v>
      </c>
      <c r="GT79" s="337">
        <v>0</v>
      </c>
      <c r="GU79" s="338" t="str">
        <f t="shared" si="1908"/>
        <v/>
      </c>
      <c r="GW79" s="336">
        <v>0</v>
      </c>
      <c r="GX79" s="337">
        <v>0</v>
      </c>
      <c r="GY79" s="338" t="str">
        <f t="shared" si="1909"/>
        <v/>
      </c>
      <c r="GZ79" s="336">
        <v>0</v>
      </c>
      <c r="HA79" s="337">
        <v>0</v>
      </c>
      <c r="HB79" s="338" t="str">
        <f t="shared" si="1910"/>
        <v/>
      </c>
      <c r="HC79" s="336">
        <v>0</v>
      </c>
      <c r="HD79" s="337">
        <v>0</v>
      </c>
      <c r="HE79" s="338" t="str">
        <f t="shared" si="1911"/>
        <v/>
      </c>
      <c r="HF79" s="336">
        <v>0</v>
      </c>
      <c r="HG79" s="337">
        <v>0</v>
      </c>
      <c r="HH79" s="338" t="str">
        <f t="shared" si="1912"/>
        <v/>
      </c>
      <c r="HI79" s="336">
        <v>0</v>
      </c>
      <c r="HJ79" s="337">
        <v>0</v>
      </c>
      <c r="HK79" s="338" t="str">
        <f t="shared" si="1913"/>
        <v/>
      </c>
      <c r="HL79" s="336">
        <v>0</v>
      </c>
      <c r="HM79" s="337">
        <v>0</v>
      </c>
      <c r="HN79" s="338" t="str">
        <f t="shared" si="1914"/>
        <v/>
      </c>
      <c r="HO79" s="336">
        <v>0</v>
      </c>
      <c r="HP79" s="337">
        <v>0</v>
      </c>
      <c r="HQ79" s="338" t="str">
        <f t="shared" si="1915"/>
        <v/>
      </c>
      <c r="HS79" s="336">
        <v>0</v>
      </c>
      <c r="HT79" s="337">
        <v>0</v>
      </c>
      <c r="HU79" s="338" t="str">
        <f t="shared" si="1916"/>
        <v/>
      </c>
      <c r="HV79" s="336">
        <v>0</v>
      </c>
      <c r="HW79" s="337">
        <v>0</v>
      </c>
      <c r="HX79" s="338" t="str">
        <f t="shared" si="1917"/>
        <v/>
      </c>
      <c r="HY79" s="336">
        <v>0</v>
      </c>
      <c r="HZ79" s="337">
        <v>0</v>
      </c>
      <c r="IA79" s="338" t="str">
        <f t="shared" si="1918"/>
        <v/>
      </c>
      <c r="IB79" s="336">
        <v>0</v>
      </c>
      <c r="IC79" s="337">
        <v>0</v>
      </c>
      <c r="ID79" s="338" t="str">
        <f t="shared" si="1919"/>
        <v/>
      </c>
      <c r="IE79" s="336">
        <v>0</v>
      </c>
      <c r="IF79" s="337">
        <v>0</v>
      </c>
      <c r="IG79" s="338" t="str">
        <f t="shared" si="1920"/>
        <v/>
      </c>
      <c r="IH79" s="336">
        <v>0</v>
      </c>
      <c r="II79" s="337">
        <v>0</v>
      </c>
      <c r="IJ79" s="338" t="str">
        <f t="shared" si="1921"/>
        <v/>
      </c>
      <c r="IK79" s="336">
        <v>0</v>
      </c>
      <c r="IL79" s="337">
        <v>0</v>
      </c>
      <c r="IM79" s="338" t="str">
        <f t="shared" si="1922"/>
        <v/>
      </c>
    </row>
    <row r="80" spans="1:247" hidden="1" outlineLevel="2">
      <c r="A80" s="42" t="s">
        <v>6</v>
      </c>
      <c r="B80" s="42"/>
      <c r="C80" s="53" t="s">
        <v>6</v>
      </c>
      <c r="D80" s="43" t="s">
        <v>126</v>
      </c>
      <c r="E80" s="43" t="s">
        <v>679</v>
      </c>
      <c r="F80" s="210"/>
      <c r="G80" s="44">
        <v>-6413584</v>
      </c>
      <c r="H80" s="44"/>
      <c r="I80" s="209" t="str">
        <f t="shared" si="1833"/>
        <v>N/A</v>
      </c>
      <c r="J80" s="48">
        <f>+J82-J79</f>
        <v>-6273253</v>
      </c>
      <c r="K80" s="44"/>
      <c r="L80" s="209" t="str">
        <f t="shared" si="1834"/>
        <v>N/A</v>
      </c>
      <c r="M80" s="44">
        <v>-7118852</v>
      </c>
      <c r="N80" s="44">
        <f>+N82-N79</f>
        <v>-2799130</v>
      </c>
      <c r="O80" s="209" t="str">
        <f t="shared" si="1835"/>
        <v>N/A</v>
      </c>
      <c r="P80" s="44">
        <v>-8227582</v>
      </c>
      <c r="Q80" s="44">
        <v>-6239659</v>
      </c>
      <c r="R80" s="209">
        <f t="shared" si="1836"/>
        <v>0.31859481423584213</v>
      </c>
      <c r="S80" s="44">
        <v>-12686837</v>
      </c>
      <c r="T80" s="44"/>
      <c r="U80" s="209" t="str">
        <f t="shared" si="1837"/>
        <v>N/A</v>
      </c>
      <c r="V80" s="44">
        <v>-19805689</v>
      </c>
      <c r="W80" s="44">
        <v>-2799130</v>
      </c>
      <c r="X80" s="209" t="str">
        <f t="shared" si="1838"/>
        <v>N/A</v>
      </c>
      <c r="Y80" s="44">
        <v>-28033271</v>
      </c>
      <c r="Z80" s="44">
        <v>-7960491</v>
      </c>
      <c r="AA80" s="209" t="str">
        <f t="shared" si="1839"/>
        <v>N/A</v>
      </c>
      <c r="AB80" s="210"/>
      <c r="AC80" s="44">
        <v>-7561456</v>
      </c>
      <c r="AD80" s="44">
        <f t="shared" si="1820"/>
        <v>-6413584</v>
      </c>
      <c r="AE80" s="209">
        <f t="shared" si="1840"/>
        <v>0.17897512529655812</v>
      </c>
      <c r="AF80" s="44">
        <v>-7015567</v>
      </c>
      <c r="AG80" s="44">
        <f t="shared" si="1841"/>
        <v>-6273253</v>
      </c>
      <c r="AH80" s="209">
        <f t="shared" si="1842"/>
        <v>0.11832999561790358</v>
      </c>
      <c r="AI80" s="44">
        <v>-7952608</v>
      </c>
      <c r="AJ80" s="44">
        <f t="shared" si="1843"/>
        <v>-7118852</v>
      </c>
      <c r="AK80" s="209">
        <f t="shared" si="1844"/>
        <v>0.11711944566342991</v>
      </c>
      <c r="AL80" s="44">
        <v>-8580966</v>
      </c>
      <c r="AM80" s="44">
        <f t="shared" si="1845"/>
        <v>-8227582</v>
      </c>
      <c r="AN80" s="209">
        <f t="shared" si="1846"/>
        <v>4.2951136798150324E-2</v>
      </c>
      <c r="AO80" s="44">
        <v>-14577023</v>
      </c>
      <c r="AP80" s="44">
        <f t="shared" si="1847"/>
        <v>-12686837</v>
      </c>
      <c r="AQ80" s="209">
        <f t="shared" si="1848"/>
        <v>0.14898796287837546</v>
      </c>
      <c r="AR80" s="44">
        <v>-22529631</v>
      </c>
      <c r="AS80" s="44">
        <f t="shared" si="1849"/>
        <v>-19805689</v>
      </c>
      <c r="AT80" s="209">
        <f t="shared" si="1850"/>
        <v>0.13753331176713912</v>
      </c>
      <c r="AU80" s="44">
        <v>-31110597</v>
      </c>
      <c r="AV80" s="44">
        <f t="shared" si="1851"/>
        <v>-28033271</v>
      </c>
      <c r="AW80" s="209">
        <f t="shared" si="1852"/>
        <v>0.10977406097204989</v>
      </c>
      <c r="AX80" s="210"/>
      <c r="AY80" s="44">
        <f t="shared" si="1923"/>
        <v>0</v>
      </c>
      <c r="AZ80" s="44">
        <f t="shared" si="1853"/>
        <v>-7561456</v>
      </c>
      <c r="BA80" s="209" t="str">
        <f t="shared" si="1854"/>
        <v>N/A</v>
      </c>
      <c r="BB80" s="44">
        <f t="shared" si="1924"/>
        <v>0</v>
      </c>
      <c r="BC80" s="44">
        <f t="shared" si="1855"/>
        <v>-7015567</v>
      </c>
      <c r="BD80" s="209" t="str">
        <f t="shared" si="1856"/>
        <v>N/A</v>
      </c>
      <c r="BE80" s="48">
        <f t="shared" si="1925"/>
        <v>0</v>
      </c>
      <c r="BF80" s="44">
        <f t="shared" si="1857"/>
        <v>-7952608</v>
      </c>
      <c r="BG80" s="209" t="str">
        <f t="shared" si="1858"/>
        <v>N/A</v>
      </c>
      <c r="BH80" s="44">
        <f t="shared" si="1926"/>
        <v>0</v>
      </c>
      <c r="BI80" s="44">
        <f t="shared" si="1859"/>
        <v>-8580966</v>
      </c>
      <c r="BJ80" s="209" t="str">
        <f t="shared" si="1860"/>
        <v>N/A</v>
      </c>
      <c r="BK80" s="44">
        <f t="shared" si="1927"/>
        <v>0</v>
      </c>
      <c r="BL80" s="44">
        <f t="shared" si="1861"/>
        <v>-14577023</v>
      </c>
      <c r="BM80" s="209" t="str">
        <f t="shared" si="1862"/>
        <v>N/A</v>
      </c>
      <c r="BN80" s="48">
        <f t="shared" si="1928"/>
        <v>0</v>
      </c>
      <c r="BO80" s="44">
        <f t="shared" si="1863"/>
        <v>-22529631</v>
      </c>
      <c r="BP80" s="209" t="str">
        <f t="shared" si="1864"/>
        <v>N/A</v>
      </c>
      <c r="BQ80" s="44">
        <f t="shared" si="1929"/>
        <v>0</v>
      </c>
      <c r="BR80" s="44">
        <f t="shared" si="1865"/>
        <v>-31110597</v>
      </c>
      <c r="BS80" s="209" t="str">
        <f t="shared" si="1866"/>
        <v>N/A</v>
      </c>
      <c r="BT80" s="210"/>
      <c r="BU80" s="48">
        <f t="shared" si="1930"/>
        <v>0</v>
      </c>
      <c r="BV80" s="44">
        <v>0</v>
      </c>
      <c r="BW80" s="209" t="str">
        <f t="shared" si="1867"/>
        <v/>
      </c>
      <c r="BX80" s="48">
        <f t="shared" si="1931"/>
        <v>0</v>
      </c>
      <c r="BY80" s="44">
        <v>0</v>
      </c>
      <c r="BZ80" s="209" t="str">
        <f t="shared" si="1868"/>
        <v/>
      </c>
      <c r="CA80" s="48">
        <f t="shared" si="1932"/>
        <v>0</v>
      </c>
      <c r="CB80" s="44">
        <v>0</v>
      </c>
      <c r="CC80" s="209" t="str">
        <f t="shared" si="1869"/>
        <v/>
      </c>
      <c r="CD80" s="48">
        <f t="shared" si="1933"/>
        <v>0</v>
      </c>
      <c r="CE80" s="44">
        <v>0</v>
      </c>
      <c r="CF80" s="209" t="str">
        <f t="shared" si="1870"/>
        <v/>
      </c>
      <c r="CG80" s="48">
        <f t="shared" si="1934"/>
        <v>0</v>
      </c>
      <c r="CH80" s="44">
        <v>0</v>
      </c>
      <c r="CI80" s="209" t="str">
        <f t="shared" si="1871"/>
        <v/>
      </c>
      <c r="CJ80" s="48">
        <f t="shared" si="1935"/>
        <v>0</v>
      </c>
      <c r="CK80" s="44">
        <v>0</v>
      </c>
      <c r="CL80" s="209" t="str">
        <f t="shared" si="1872"/>
        <v/>
      </c>
      <c r="CM80" s="48">
        <f t="shared" si="1936"/>
        <v>0</v>
      </c>
      <c r="CN80" s="44">
        <v>0</v>
      </c>
      <c r="CO80" s="209" t="str">
        <f t="shared" si="1873"/>
        <v/>
      </c>
      <c r="CP80" s="210"/>
      <c r="CQ80" s="48">
        <v>0</v>
      </c>
      <c r="CR80" s="44">
        <v>0</v>
      </c>
      <c r="CS80" s="209" t="str">
        <f t="shared" si="1874"/>
        <v/>
      </c>
      <c r="CT80" s="48">
        <v>0</v>
      </c>
      <c r="CU80" s="44">
        <v>0</v>
      </c>
      <c r="CV80" s="209" t="str">
        <f t="shared" si="1875"/>
        <v/>
      </c>
      <c r="CW80" s="48">
        <v>0</v>
      </c>
      <c r="CX80" s="44">
        <v>0</v>
      </c>
      <c r="CY80" s="209" t="str">
        <f t="shared" si="1876"/>
        <v/>
      </c>
      <c r="CZ80" s="48">
        <v>0</v>
      </c>
      <c r="DA80" s="44">
        <v>0</v>
      </c>
      <c r="DB80" s="209" t="str">
        <f t="shared" si="1877"/>
        <v/>
      </c>
      <c r="DC80" s="48">
        <v>0</v>
      </c>
      <c r="DD80" s="44">
        <v>0</v>
      </c>
      <c r="DE80" s="209" t="str">
        <f t="shared" si="1878"/>
        <v/>
      </c>
      <c r="DF80" s="48">
        <v>0</v>
      </c>
      <c r="DG80" s="44">
        <v>0</v>
      </c>
      <c r="DH80" s="209" t="str">
        <f t="shared" si="1879"/>
        <v/>
      </c>
      <c r="DI80" s="48">
        <v>0</v>
      </c>
      <c r="DJ80" s="44">
        <v>0</v>
      </c>
      <c r="DK80" s="209" t="str">
        <f t="shared" si="1880"/>
        <v/>
      </c>
      <c r="DL80" s="210"/>
      <c r="DM80" s="48">
        <v>0</v>
      </c>
      <c r="DN80" s="44">
        <v>0</v>
      </c>
      <c r="DO80" s="209" t="str">
        <f t="shared" si="1881"/>
        <v/>
      </c>
      <c r="DP80" s="48">
        <v>0</v>
      </c>
      <c r="DQ80" s="44">
        <v>0</v>
      </c>
      <c r="DR80" s="209" t="str">
        <f t="shared" si="1882"/>
        <v/>
      </c>
      <c r="DS80" s="48">
        <v>0</v>
      </c>
      <c r="DT80" s="44">
        <v>0</v>
      </c>
      <c r="DU80" s="209" t="str">
        <f t="shared" si="1883"/>
        <v/>
      </c>
      <c r="DV80" s="48">
        <v>0</v>
      </c>
      <c r="DW80" s="44">
        <v>0</v>
      </c>
      <c r="DX80" s="209" t="str">
        <f t="shared" si="1884"/>
        <v/>
      </c>
      <c r="DY80" s="48">
        <v>0</v>
      </c>
      <c r="DZ80" s="44">
        <v>0</v>
      </c>
      <c r="EA80" s="209" t="str">
        <f t="shared" si="1885"/>
        <v/>
      </c>
      <c r="EB80" s="48">
        <v>0</v>
      </c>
      <c r="EC80" s="44">
        <v>0</v>
      </c>
      <c r="ED80" s="209" t="str">
        <f t="shared" si="1886"/>
        <v/>
      </c>
      <c r="EE80" s="48">
        <v>0</v>
      </c>
      <c r="EF80" s="44">
        <v>0</v>
      </c>
      <c r="EG80" s="209" t="str">
        <f t="shared" si="1887"/>
        <v/>
      </c>
      <c r="EH80" s="210"/>
      <c r="EI80" s="48">
        <v>0</v>
      </c>
      <c r="EJ80" s="44">
        <v>0</v>
      </c>
      <c r="EK80" s="209" t="str">
        <f t="shared" si="1888"/>
        <v/>
      </c>
      <c r="EL80" s="48">
        <v>0</v>
      </c>
      <c r="EM80" s="44">
        <v>0</v>
      </c>
      <c r="EN80" s="209" t="str">
        <f t="shared" si="1889"/>
        <v/>
      </c>
      <c r="EO80" s="48">
        <v>0</v>
      </c>
      <c r="EP80" s="44">
        <v>0</v>
      </c>
      <c r="EQ80" s="209" t="str">
        <f t="shared" si="1890"/>
        <v/>
      </c>
      <c r="ER80" s="48">
        <v>0</v>
      </c>
      <c r="ES80" s="44">
        <v>0</v>
      </c>
      <c r="ET80" s="209" t="str">
        <f t="shared" si="1891"/>
        <v/>
      </c>
      <c r="EU80" s="48">
        <v>0</v>
      </c>
      <c r="EV80" s="44">
        <v>0</v>
      </c>
      <c r="EW80" s="209" t="str">
        <f t="shared" si="1892"/>
        <v/>
      </c>
      <c r="EX80" s="48">
        <v>0</v>
      </c>
      <c r="EY80" s="44">
        <v>0</v>
      </c>
      <c r="EZ80" s="209" t="str">
        <f t="shared" si="1893"/>
        <v/>
      </c>
      <c r="FA80" s="48">
        <v>0</v>
      </c>
      <c r="FB80" s="44">
        <v>0</v>
      </c>
      <c r="FC80" s="209" t="str">
        <f t="shared" si="1894"/>
        <v/>
      </c>
      <c r="FD80" s="210"/>
      <c r="FE80" s="48">
        <v>0</v>
      </c>
      <c r="FF80" s="44">
        <v>0</v>
      </c>
      <c r="FG80" s="209" t="str">
        <f t="shared" si="1895"/>
        <v/>
      </c>
      <c r="FH80" s="48">
        <v>0</v>
      </c>
      <c r="FI80" s="44">
        <v>0</v>
      </c>
      <c r="FJ80" s="209" t="str">
        <f t="shared" si="1896"/>
        <v/>
      </c>
      <c r="FK80" s="48">
        <v>0</v>
      </c>
      <c r="FL80" s="44">
        <v>0</v>
      </c>
      <c r="FM80" s="209" t="str">
        <f t="shared" si="1897"/>
        <v/>
      </c>
      <c r="FN80" s="48">
        <v>0</v>
      </c>
      <c r="FO80" s="44">
        <v>0</v>
      </c>
      <c r="FP80" s="209" t="str">
        <f t="shared" si="1898"/>
        <v/>
      </c>
      <c r="FQ80" s="48">
        <v>0</v>
      </c>
      <c r="FR80" s="44">
        <v>0</v>
      </c>
      <c r="FS80" s="209" t="str">
        <f t="shared" si="1899"/>
        <v/>
      </c>
      <c r="FT80" s="48">
        <v>0</v>
      </c>
      <c r="FU80" s="44">
        <v>0</v>
      </c>
      <c r="FV80" s="209" t="str">
        <f t="shared" si="1900"/>
        <v/>
      </c>
      <c r="FW80" s="48">
        <v>0</v>
      </c>
      <c r="FX80" s="44">
        <v>0</v>
      </c>
      <c r="FY80" s="209" t="str">
        <f t="shared" si="1901"/>
        <v/>
      </c>
      <c r="GA80" s="48">
        <v>0</v>
      </c>
      <c r="GB80" s="44">
        <v>0</v>
      </c>
      <c r="GC80" s="209" t="str">
        <f t="shared" si="1902"/>
        <v/>
      </c>
      <c r="GD80" s="48">
        <v>0</v>
      </c>
      <c r="GE80" s="44">
        <v>0</v>
      </c>
      <c r="GF80" s="209" t="str">
        <f t="shared" si="1903"/>
        <v/>
      </c>
      <c r="GG80" s="48">
        <v>0</v>
      </c>
      <c r="GH80" s="44">
        <v>0</v>
      </c>
      <c r="GI80" s="209" t="str">
        <f t="shared" si="1904"/>
        <v/>
      </c>
      <c r="GJ80" s="48">
        <v>0</v>
      </c>
      <c r="GK80" s="44">
        <v>0</v>
      </c>
      <c r="GL80" s="209" t="str">
        <f t="shared" si="1905"/>
        <v/>
      </c>
      <c r="GM80" s="48">
        <v>0</v>
      </c>
      <c r="GN80" s="44">
        <v>0</v>
      </c>
      <c r="GO80" s="209" t="str">
        <f t="shared" si="1906"/>
        <v/>
      </c>
      <c r="GP80" s="48">
        <v>0</v>
      </c>
      <c r="GQ80" s="44">
        <v>0</v>
      </c>
      <c r="GR80" s="209" t="str">
        <f t="shared" si="1907"/>
        <v/>
      </c>
      <c r="GS80" s="48">
        <v>0</v>
      </c>
      <c r="GT80" s="44">
        <v>0</v>
      </c>
      <c r="GU80" s="209" t="str">
        <f t="shared" si="1908"/>
        <v/>
      </c>
      <c r="GW80" s="48">
        <v>0</v>
      </c>
      <c r="GX80" s="44">
        <v>0</v>
      </c>
      <c r="GY80" s="209" t="str">
        <f t="shared" si="1909"/>
        <v/>
      </c>
      <c r="GZ80" s="48">
        <v>0</v>
      </c>
      <c r="HA80" s="44">
        <v>0</v>
      </c>
      <c r="HB80" s="209" t="str">
        <f t="shared" si="1910"/>
        <v/>
      </c>
      <c r="HC80" s="48">
        <v>0</v>
      </c>
      <c r="HD80" s="44">
        <v>0</v>
      </c>
      <c r="HE80" s="209" t="str">
        <f t="shared" si="1911"/>
        <v/>
      </c>
      <c r="HF80" s="48">
        <v>0</v>
      </c>
      <c r="HG80" s="44">
        <v>0</v>
      </c>
      <c r="HH80" s="209" t="str">
        <f t="shared" si="1912"/>
        <v/>
      </c>
      <c r="HI80" s="48">
        <v>0</v>
      </c>
      <c r="HJ80" s="44">
        <v>0</v>
      </c>
      <c r="HK80" s="209" t="str">
        <f t="shared" si="1913"/>
        <v/>
      </c>
      <c r="HL80" s="48">
        <v>0</v>
      </c>
      <c r="HM80" s="44">
        <v>0</v>
      </c>
      <c r="HN80" s="209" t="str">
        <f t="shared" si="1914"/>
        <v/>
      </c>
      <c r="HO80" s="48">
        <v>0</v>
      </c>
      <c r="HP80" s="44">
        <v>0</v>
      </c>
      <c r="HQ80" s="209" t="str">
        <f t="shared" si="1915"/>
        <v/>
      </c>
      <c r="HS80" s="48">
        <v>0</v>
      </c>
      <c r="HT80" s="44">
        <v>0</v>
      </c>
      <c r="HU80" s="209" t="str">
        <f t="shared" si="1916"/>
        <v/>
      </c>
      <c r="HV80" s="48">
        <v>0</v>
      </c>
      <c r="HW80" s="44">
        <v>0</v>
      </c>
      <c r="HX80" s="209" t="str">
        <f t="shared" si="1917"/>
        <v/>
      </c>
      <c r="HY80" s="48">
        <v>0</v>
      </c>
      <c r="HZ80" s="44">
        <v>0</v>
      </c>
      <c r="IA80" s="209" t="str">
        <f t="shared" si="1918"/>
        <v/>
      </c>
      <c r="IB80" s="48">
        <v>0</v>
      </c>
      <c r="IC80" s="44">
        <v>0</v>
      </c>
      <c r="ID80" s="209" t="str">
        <f t="shared" si="1919"/>
        <v/>
      </c>
      <c r="IE80" s="48">
        <v>0</v>
      </c>
      <c r="IF80" s="44">
        <v>0</v>
      </c>
      <c r="IG80" s="209" t="str">
        <f t="shared" si="1920"/>
        <v/>
      </c>
      <c r="IH80" s="48">
        <v>0</v>
      </c>
      <c r="II80" s="44">
        <v>0</v>
      </c>
      <c r="IJ80" s="209" t="str">
        <f t="shared" si="1921"/>
        <v/>
      </c>
      <c r="IK80" s="48">
        <v>0</v>
      </c>
      <c r="IL80" s="44">
        <v>0</v>
      </c>
      <c r="IM80" s="209" t="str">
        <f t="shared" si="1922"/>
        <v/>
      </c>
    </row>
    <row r="81" spans="1:247" hidden="1" outlineLevel="2">
      <c r="A81" s="42" t="s">
        <v>93</v>
      </c>
      <c r="B81" s="42"/>
      <c r="C81" s="53" t="s">
        <v>203</v>
      </c>
      <c r="D81" s="43" t="s">
        <v>94</v>
      </c>
      <c r="E81" s="43" t="s">
        <v>680</v>
      </c>
      <c r="F81" s="210"/>
      <c r="G81" s="44">
        <v>0</v>
      </c>
      <c r="H81" s="44"/>
      <c r="I81" s="209" t="str">
        <f t="shared" si="1833"/>
        <v>N/A</v>
      </c>
      <c r="J81" s="48">
        <v>0</v>
      </c>
      <c r="K81" s="44"/>
      <c r="L81" s="209" t="str">
        <f t="shared" si="1834"/>
        <v>N/A</v>
      </c>
      <c r="M81" s="44">
        <v>0</v>
      </c>
      <c r="N81" s="44">
        <v>0</v>
      </c>
      <c r="O81" s="209" t="str">
        <f>IFERROR(IF((ABS((M81/N81)-1))&lt;100%,(M81/N81)-1,"N/A"),"N/A")</f>
        <v>N/A</v>
      </c>
      <c r="P81" s="44">
        <v>0</v>
      </c>
      <c r="Q81" s="44">
        <v>0</v>
      </c>
      <c r="R81" s="209" t="str">
        <f>IFERROR(IF((ABS((P81/Q81)-1))&lt;100%,(P81/Q81)-1,"N/A"),"N/A")</f>
        <v>N/A</v>
      </c>
      <c r="S81" s="44">
        <v>0</v>
      </c>
      <c r="T81" s="44"/>
      <c r="U81" s="209" t="str">
        <f t="shared" si="1837"/>
        <v>N/A</v>
      </c>
      <c r="V81" s="44">
        <v>0</v>
      </c>
      <c r="W81" s="44">
        <v>0</v>
      </c>
      <c r="X81" s="209" t="str">
        <f>IFERROR(IF((ABS((V81/W81)-1))&lt;100%,(V81/W81)-1,"N/A"),"N/A")</f>
        <v>N/A</v>
      </c>
      <c r="Y81" s="44">
        <v>0</v>
      </c>
      <c r="Z81" s="44">
        <v>0</v>
      </c>
      <c r="AA81" s="209" t="str">
        <f>IFERROR(IF((ABS((Y81/Z81)-1))&lt;100%,(Y81/Z81)-1,"N/A"),"N/A")</f>
        <v>N/A</v>
      </c>
      <c r="AB81" s="210"/>
      <c r="AC81" s="44">
        <v>0</v>
      </c>
      <c r="AD81" s="44">
        <f t="shared" si="1820"/>
        <v>0</v>
      </c>
      <c r="AE81" s="209" t="str">
        <f>IFERROR(IF((ABS((AC81/AD81)-1))&lt;100%,(AC81/AD81)-1,"N/A"),"N/A")</f>
        <v>N/A</v>
      </c>
      <c r="AF81" s="44">
        <v>0</v>
      </c>
      <c r="AG81" s="44">
        <f t="shared" si="1841"/>
        <v>0</v>
      </c>
      <c r="AH81" s="209" t="str">
        <f>IFERROR(IF((ABS((AF81/AG81)-1))&lt;100%,(AF81/AG81)-1,"N/A"),"N/A")</f>
        <v>N/A</v>
      </c>
      <c r="AI81" s="44">
        <v>0</v>
      </c>
      <c r="AJ81" s="44">
        <f t="shared" si="1843"/>
        <v>0</v>
      </c>
      <c r="AK81" s="209" t="str">
        <f>IFERROR(IF((ABS((AI81/AJ81)-1))&lt;100%,(AI81/AJ81)-1,"N/A"),"N/A")</f>
        <v>N/A</v>
      </c>
      <c r="AL81" s="44">
        <v>0</v>
      </c>
      <c r="AM81" s="44">
        <f t="shared" si="1845"/>
        <v>0</v>
      </c>
      <c r="AN81" s="209" t="str">
        <f>IFERROR(IF((ABS((AL81/AM81)-1))&lt;100%,(AL81/AM81)-1,"N/A"),"N/A")</f>
        <v>N/A</v>
      </c>
      <c r="AO81" s="44">
        <v>0</v>
      </c>
      <c r="AP81" s="44">
        <f t="shared" si="1847"/>
        <v>0</v>
      </c>
      <c r="AQ81" s="209" t="str">
        <f>IFERROR(IF((ABS((AO81/AP81)-1))&lt;100%,(AO81/AP81)-1,"N/A"),"N/A")</f>
        <v>N/A</v>
      </c>
      <c r="AR81" s="44">
        <v>0</v>
      </c>
      <c r="AS81" s="44">
        <f t="shared" si="1849"/>
        <v>0</v>
      </c>
      <c r="AT81" s="209" t="str">
        <f>IFERROR(IF((ABS((AR81/AS81)-1))&lt;100%,(AR81/AS81)-1,"N/A"),"N/A")</f>
        <v>N/A</v>
      </c>
      <c r="AU81" s="44">
        <v>0</v>
      </c>
      <c r="AV81" s="44">
        <f t="shared" si="1851"/>
        <v>0</v>
      </c>
      <c r="AW81" s="209" t="str">
        <f>IFERROR(IF((ABS((AU81/AV81)-1))&lt;100%,(AU81/AV81)-1,"N/A"),"N/A")</f>
        <v>N/A</v>
      </c>
      <c r="AX81" s="210"/>
      <c r="AY81" s="44">
        <f t="shared" si="1923"/>
        <v>0</v>
      </c>
      <c r="AZ81" s="44">
        <f t="shared" si="1853"/>
        <v>0</v>
      </c>
      <c r="BA81" s="209" t="str">
        <f>IFERROR(IF((ABS((AY81/AZ81)-1))&lt;100%,(AY81/AZ81)-1,"N/A"),"N/A")</f>
        <v>N/A</v>
      </c>
      <c r="BB81" s="44">
        <f t="shared" si="1924"/>
        <v>0</v>
      </c>
      <c r="BC81" s="44">
        <f t="shared" si="1855"/>
        <v>0</v>
      </c>
      <c r="BD81" s="209" t="str">
        <f>IFERROR(IF((ABS((BB81/BC81)-1))&lt;100%,(BB81/BC81)-1,"N/A"),"N/A")</f>
        <v>N/A</v>
      </c>
      <c r="BE81" s="48">
        <f t="shared" si="1925"/>
        <v>0</v>
      </c>
      <c r="BF81" s="44">
        <f t="shared" si="1857"/>
        <v>0</v>
      </c>
      <c r="BG81" s="209" t="str">
        <f>IFERROR(IF((ABS((BE81/BF81)-1))&lt;100%,(BE81/BF81)-1,"N/A"),"N/A")</f>
        <v>N/A</v>
      </c>
      <c r="BH81" s="44">
        <f t="shared" si="1926"/>
        <v>0</v>
      </c>
      <c r="BI81" s="44">
        <f t="shared" si="1859"/>
        <v>0</v>
      </c>
      <c r="BJ81" s="209" t="str">
        <f>IFERROR(IF((ABS((BH81/BI81)-1))&lt;100%,(BH81/BI81)-1,"N/A"),"N/A")</f>
        <v>N/A</v>
      </c>
      <c r="BK81" s="44">
        <f t="shared" si="1927"/>
        <v>0</v>
      </c>
      <c r="BL81" s="44">
        <f t="shared" si="1861"/>
        <v>0</v>
      </c>
      <c r="BM81" s="209" t="str">
        <f>IFERROR(IF((ABS((BK81/BL81)-1))&lt;100%,(BK81/BL81)-1,"N/A"),"N/A")</f>
        <v>N/A</v>
      </c>
      <c r="BN81" s="48">
        <f t="shared" si="1928"/>
        <v>0</v>
      </c>
      <c r="BO81" s="44">
        <f t="shared" si="1863"/>
        <v>0</v>
      </c>
      <c r="BP81" s="209" t="str">
        <f>IFERROR(IF((ABS((BN81/BO81)-1))&lt;100%,(BN81/BO81)-1,"N/A"),"N/A")</f>
        <v>N/A</v>
      </c>
      <c r="BQ81" s="44">
        <f t="shared" si="1929"/>
        <v>0</v>
      </c>
      <c r="BR81" s="44">
        <f t="shared" si="1865"/>
        <v>0</v>
      </c>
      <c r="BS81" s="209" t="str">
        <f>IFERROR(IF((ABS((BQ81/BR81)-1))&lt;100%,(BQ81/BR81)-1,"N/A"),"N/A")</f>
        <v>N/A</v>
      </c>
      <c r="BT81" s="210"/>
      <c r="BU81" s="48">
        <f t="shared" si="1930"/>
        <v>0</v>
      </c>
      <c r="BV81" s="44">
        <v>0</v>
      </c>
      <c r="BW81" s="209" t="str">
        <f t="shared" si="1867"/>
        <v/>
      </c>
      <c r="BX81" s="48">
        <f t="shared" si="1931"/>
        <v>0</v>
      </c>
      <c r="BY81" s="44">
        <v>0</v>
      </c>
      <c r="BZ81" s="209" t="str">
        <f t="shared" si="1868"/>
        <v/>
      </c>
      <c r="CA81" s="48">
        <f t="shared" si="1932"/>
        <v>0</v>
      </c>
      <c r="CB81" s="44">
        <v>0</v>
      </c>
      <c r="CC81" s="209" t="str">
        <f t="shared" si="1869"/>
        <v/>
      </c>
      <c r="CD81" s="48">
        <f t="shared" si="1933"/>
        <v>0</v>
      </c>
      <c r="CE81" s="44">
        <v>0</v>
      </c>
      <c r="CF81" s="209" t="str">
        <f>IFERROR(IF((ABS((CD81/CE81)-1))&lt;100%,(CD81/CE81)-1,"N/A"),"")</f>
        <v/>
      </c>
      <c r="CG81" s="48">
        <f t="shared" si="1934"/>
        <v>0</v>
      </c>
      <c r="CH81" s="44">
        <v>0</v>
      </c>
      <c r="CI81" s="209" t="str">
        <f t="shared" si="1871"/>
        <v/>
      </c>
      <c r="CJ81" s="48">
        <f t="shared" si="1935"/>
        <v>0</v>
      </c>
      <c r="CK81" s="44">
        <v>0</v>
      </c>
      <c r="CL81" s="209" t="str">
        <f t="shared" si="1872"/>
        <v/>
      </c>
      <c r="CM81" s="48">
        <f t="shared" si="1936"/>
        <v>0</v>
      </c>
      <c r="CN81" s="44">
        <v>0</v>
      </c>
      <c r="CO81" s="209" t="str">
        <f>IFERROR(IF((ABS((CM81/CN81)-1))&lt;100%,(CM81/CN81)-1,"N/A"),"")</f>
        <v/>
      </c>
      <c r="CP81" s="210"/>
      <c r="CQ81" s="48">
        <v>0</v>
      </c>
      <c r="CR81" s="44">
        <v>0</v>
      </c>
      <c r="CS81" s="209" t="str">
        <f t="shared" si="1874"/>
        <v/>
      </c>
      <c r="CT81" s="48">
        <v>0</v>
      </c>
      <c r="CU81" s="44">
        <v>0</v>
      </c>
      <c r="CV81" s="209" t="str">
        <f t="shared" si="1875"/>
        <v/>
      </c>
      <c r="CW81" s="48">
        <v>0</v>
      </c>
      <c r="CX81" s="44">
        <v>0</v>
      </c>
      <c r="CY81" s="209" t="str">
        <f t="shared" si="1876"/>
        <v/>
      </c>
      <c r="CZ81" s="48">
        <v>0</v>
      </c>
      <c r="DA81" s="44">
        <v>0</v>
      </c>
      <c r="DB81" s="209" t="str">
        <f>IFERROR(IF((ABS((CZ81/DA81)-1))&lt;100%,(CZ81/DA81)-1,"N/A"),"")</f>
        <v/>
      </c>
      <c r="DC81" s="48">
        <v>0</v>
      </c>
      <c r="DD81" s="44">
        <v>0</v>
      </c>
      <c r="DE81" s="209" t="str">
        <f t="shared" si="1878"/>
        <v/>
      </c>
      <c r="DF81" s="48">
        <v>0</v>
      </c>
      <c r="DG81" s="44">
        <v>0</v>
      </c>
      <c r="DH81" s="209" t="str">
        <f t="shared" si="1879"/>
        <v/>
      </c>
      <c r="DI81" s="48">
        <v>0</v>
      </c>
      <c r="DJ81" s="44">
        <v>0</v>
      </c>
      <c r="DK81" s="209" t="str">
        <f>IFERROR(IF((ABS((DI81/DJ81)-1))&lt;100%,(DI81/DJ81)-1,"N/A"),"")</f>
        <v/>
      </c>
      <c r="DL81" s="210"/>
      <c r="DM81" s="48">
        <v>0</v>
      </c>
      <c r="DN81" s="44">
        <v>0</v>
      </c>
      <c r="DO81" s="209" t="str">
        <f t="shared" si="1881"/>
        <v/>
      </c>
      <c r="DP81" s="48">
        <v>0</v>
      </c>
      <c r="DQ81" s="44">
        <v>0</v>
      </c>
      <c r="DR81" s="209" t="str">
        <f t="shared" si="1882"/>
        <v/>
      </c>
      <c r="DS81" s="48">
        <v>0</v>
      </c>
      <c r="DT81" s="44">
        <v>0</v>
      </c>
      <c r="DU81" s="209" t="str">
        <f t="shared" si="1883"/>
        <v/>
      </c>
      <c r="DV81" s="48">
        <v>0</v>
      </c>
      <c r="DW81" s="44">
        <v>0</v>
      </c>
      <c r="DX81" s="209" t="str">
        <f>IFERROR(IF((ABS((DV81/DW81)-1))&lt;100%,(DV81/DW81)-1,"N/A"),"")</f>
        <v/>
      </c>
      <c r="DY81" s="48">
        <v>0</v>
      </c>
      <c r="DZ81" s="44">
        <v>0</v>
      </c>
      <c r="EA81" s="209" t="str">
        <f t="shared" si="1885"/>
        <v/>
      </c>
      <c r="EB81" s="48">
        <v>0</v>
      </c>
      <c r="EC81" s="44">
        <v>0</v>
      </c>
      <c r="ED81" s="209" t="str">
        <f t="shared" si="1886"/>
        <v/>
      </c>
      <c r="EE81" s="48">
        <v>0</v>
      </c>
      <c r="EF81" s="44">
        <v>0</v>
      </c>
      <c r="EG81" s="209" t="str">
        <f>IFERROR(IF((ABS((EE81/EF81)-1))&lt;100%,(EE81/EF81)-1,"N/A"),"")</f>
        <v/>
      </c>
      <c r="EH81" s="210"/>
      <c r="EI81" s="48">
        <v>0</v>
      </c>
      <c r="EJ81" s="44">
        <v>0</v>
      </c>
      <c r="EK81" s="209" t="str">
        <f t="shared" si="1888"/>
        <v/>
      </c>
      <c r="EL81" s="48">
        <v>0</v>
      </c>
      <c r="EM81" s="44">
        <v>0</v>
      </c>
      <c r="EN81" s="209" t="str">
        <f t="shared" si="1889"/>
        <v/>
      </c>
      <c r="EO81" s="48">
        <v>0</v>
      </c>
      <c r="EP81" s="44">
        <v>0</v>
      </c>
      <c r="EQ81" s="209" t="str">
        <f t="shared" si="1890"/>
        <v/>
      </c>
      <c r="ER81" s="48">
        <v>0</v>
      </c>
      <c r="ES81" s="44">
        <v>0</v>
      </c>
      <c r="ET81" s="209" t="str">
        <f>IFERROR(IF((ABS((ER81/ES81)-1))&lt;100%,(ER81/ES81)-1,"N/A"),"")</f>
        <v/>
      </c>
      <c r="EU81" s="48">
        <v>0</v>
      </c>
      <c r="EV81" s="44">
        <v>0</v>
      </c>
      <c r="EW81" s="209" t="str">
        <f t="shared" si="1892"/>
        <v/>
      </c>
      <c r="EX81" s="48">
        <v>0</v>
      </c>
      <c r="EY81" s="44">
        <v>0</v>
      </c>
      <c r="EZ81" s="209" t="str">
        <f t="shared" si="1893"/>
        <v/>
      </c>
      <c r="FA81" s="48">
        <v>0</v>
      </c>
      <c r="FB81" s="44">
        <v>0</v>
      </c>
      <c r="FC81" s="209" t="str">
        <f>IFERROR(IF((ABS((FA81/FB81)-1))&lt;100%,(FA81/FB81)-1,"N/A"),"")</f>
        <v/>
      </c>
      <c r="FD81" s="210"/>
      <c r="FE81" s="48">
        <v>0</v>
      </c>
      <c r="FF81" s="44">
        <v>0</v>
      </c>
      <c r="FG81" s="209" t="str">
        <f t="shared" si="1895"/>
        <v/>
      </c>
      <c r="FH81" s="48">
        <v>0</v>
      </c>
      <c r="FI81" s="44">
        <v>0</v>
      </c>
      <c r="FJ81" s="209" t="str">
        <f t="shared" si="1896"/>
        <v/>
      </c>
      <c r="FK81" s="48">
        <v>0</v>
      </c>
      <c r="FL81" s="44">
        <v>0</v>
      </c>
      <c r="FM81" s="209" t="str">
        <f t="shared" si="1897"/>
        <v/>
      </c>
      <c r="FN81" s="48">
        <v>0</v>
      </c>
      <c r="FO81" s="44">
        <v>0</v>
      </c>
      <c r="FP81" s="209" t="str">
        <f>IFERROR(IF((ABS((FN81/FO81)-1))&lt;100%,(FN81/FO81)-1,"N/A"),"")</f>
        <v/>
      </c>
      <c r="FQ81" s="48">
        <v>0</v>
      </c>
      <c r="FR81" s="44">
        <v>0</v>
      </c>
      <c r="FS81" s="209" t="str">
        <f t="shared" si="1899"/>
        <v/>
      </c>
      <c r="FT81" s="48">
        <v>0</v>
      </c>
      <c r="FU81" s="44">
        <v>0</v>
      </c>
      <c r="FV81" s="209" t="str">
        <f t="shared" si="1900"/>
        <v/>
      </c>
      <c r="FW81" s="48">
        <v>0</v>
      </c>
      <c r="FX81" s="44">
        <v>0</v>
      </c>
      <c r="FY81" s="209" t="str">
        <f>IFERROR(IF((ABS((FW81/FX81)-1))&lt;100%,(FW81/FX81)-1,"N/A"),"")</f>
        <v/>
      </c>
      <c r="GA81" s="48">
        <v>0</v>
      </c>
      <c r="GB81" s="44">
        <v>0</v>
      </c>
      <c r="GC81" s="209" t="str">
        <f t="shared" si="1902"/>
        <v/>
      </c>
      <c r="GD81" s="48">
        <v>0</v>
      </c>
      <c r="GE81" s="44">
        <v>0</v>
      </c>
      <c r="GF81" s="209" t="str">
        <f t="shared" si="1903"/>
        <v/>
      </c>
      <c r="GG81" s="48">
        <v>0</v>
      </c>
      <c r="GH81" s="44">
        <v>0</v>
      </c>
      <c r="GI81" s="209" t="str">
        <f t="shared" si="1904"/>
        <v/>
      </c>
      <c r="GJ81" s="48">
        <v>0</v>
      </c>
      <c r="GK81" s="44">
        <v>0</v>
      </c>
      <c r="GL81" s="209" t="str">
        <f>IFERROR(IF((ABS((GJ81/GK81)-1))&lt;100%,(GJ81/GK81)-1,"N/A"),"")</f>
        <v/>
      </c>
      <c r="GM81" s="48">
        <v>0</v>
      </c>
      <c r="GN81" s="44">
        <v>0</v>
      </c>
      <c r="GO81" s="209" t="str">
        <f t="shared" si="1906"/>
        <v/>
      </c>
      <c r="GP81" s="48">
        <v>0</v>
      </c>
      <c r="GQ81" s="44">
        <v>0</v>
      </c>
      <c r="GR81" s="209" t="str">
        <f t="shared" si="1907"/>
        <v/>
      </c>
      <c r="GS81" s="48">
        <v>0</v>
      </c>
      <c r="GT81" s="44">
        <v>0</v>
      </c>
      <c r="GU81" s="209" t="str">
        <f>IFERROR(IF((ABS((GS81/GT81)-1))&lt;100%,(GS81/GT81)-1,"N/A"),"")</f>
        <v/>
      </c>
      <c r="GW81" s="48">
        <v>0</v>
      </c>
      <c r="GX81" s="44">
        <v>0</v>
      </c>
      <c r="GY81" s="209" t="str">
        <f t="shared" si="1909"/>
        <v/>
      </c>
      <c r="GZ81" s="48">
        <v>0</v>
      </c>
      <c r="HA81" s="44">
        <v>0</v>
      </c>
      <c r="HB81" s="209" t="str">
        <f t="shared" si="1910"/>
        <v/>
      </c>
      <c r="HC81" s="48">
        <v>0</v>
      </c>
      <c r="HD81" s="44">
        <v>0</v>
      </c>
      <c r="HE81" s="209" t="str">
        <f t="shared" si="1911"/>
        <v/>
      </c>
      <c r="HF81" s="48">
        <v>0</v>
      </c>
      <c r="HG81" s="44">
        <v>0</v>
      </c>
      <c r="HH81" s="209" t="str">
        <f>IFERROR(IF((ABS((HF81/HG81)-1))&lt;100%,(HF81/HG81)-1,"N/A"),"")</f>
        <v/>
      </c>
      <c r="HI81" s="48">
        <v>0</v>
      </c>
      <c r="HJ81" s="44">
        <v>0</v>
      </c>
      <c r="HK81" s="209" t="str">
        <f t="shared" si="1913"/>
        <v/>
      </c>
      <c r="HL81" s="48">
        <v>0</v>
      </c>
      <c r="HM81" s="44">
        <v>0</v>
      </c>
      <c r="HN81" s="209" t="str">
        <f t="shared" si="1914"/>
        <v/>
      </c>
      <c r="HO81" s="48">
        <v>0</v>
      </c>
      <c r="HP81" s="44">
        <v>0</v>
      </c>
      <c r="HQ81" s="209" t="str">
        <f>IFERROR(IF((ABS((HO81/HP81)-1))&lt;100%,(HO81/HP81)-1,"N/A"),"")</f>
        <v/>
      </c>
      <c r="HS81" s="48">
        <v>0</v>
      </c>
      <c r="HT81" s="44">
        <v>0</v>
      </c>
      <c r="HU81" s="209" t="str">
        <f t="shared" si="1916"/>
        <v/>
      </c>
      <c r="HV81" s="48">
        <v>0</v>
      </c>
      <c r="HW81" s="44">
        <v>0</v>
      </c>
      <c r="HX81" s="209" t="str">
        <f t="shared" si="1917"/>
        <v/>
      </c>
      <c r="HY81" s="48">
        <v>0</v>
      </c>
      <c r="HZ81" s="44">
        <v>0</v>
      </c>
      <c r="IA81" s="209" t="str">
        <f t="shared" si="1918"/>
        <v/>
      </c>
      <c r="IB81" s="48">
        <v>0</v>
      </c>
      <c r="IC81" s="44">
        <v>0</v>
      </c>
      <c r="ID81" s="209" t="str">
        <f>IFERROR(IF((ABS((IB81/IC81)-1))&lt;100%,(IB81/IC81)-1,"N/A"),"")</f>
        <v/>
      </c>
      <c r="IE81" s="48">
        <v>0</v>
      </c>
      <c r="IF81" s="44">
        <v>0</v>
      </c>
      <c r="IG81" s="209" t="str">
        <f t="shared" si="1920"/>
        <v/>
      </c>
      <c r="IH81" s="48">
        <v>0</v>
      </c>
      <c r="II81" s="44">
        <v>0</v>
      </c>
      <c r="IJ81" s="209" t="str">
        <f t="shared" si="1921"/>
        <v/>
      </c>
      <c r="IK81" s="48">
        <v>0</v>
      </c>
      <c r="IL81" s="44">
        <v>0</v>
      </c>
      <c r="IM81" s="209" t="str">
        <f>IFERROR(IF((ABS((IK81/IL81)-1))&lt;100%,(IK81/IL81)-1,"N/A"),"")</f>
        <v/>
      </c>
    </row>
    <row r="82" spans="1:247" hidden="1" outlineLevel="1">
      <c r="A82" s="49" t="s">
        <v>7</v>
      </c>
      <c r="B82" s="49"/>
      <c r="C82" s="339" t="s">
        <v>7</v>
      </c>
      <c r="D82" s="330" t="s">
        <v>8</v>
      </c>
      <c r="E82" s="330" t="s">
        <v>681</v>
      </c>
      <c r="F82" s="361"/>
      <c r="G82" s="337">
        <v>1825668</v>
      </c>
      <c r="H82" s="337"/>
      <c r="I82" s="338" t="str">
        <f t="shared" si="1833"/>
        <v>N/A</v>
      </c>
      <c r="J82" s="337">
        <v>2031022</v>
      </c>
      <c r="K82" s="337"/>
      <c r="L82" s="338" t="str">
        <f t="shared" si="1834"/>
        <v>N/A</v>
      </c>
      <c r="M82" s="337">
        <v>2043319</v>
      </c>
      <c r="N82" s="337">
        <v>983488</v>
      </c>
      <c r="O82" s="338" t="str">
        <f t="shared" si="1835"/>
        <v>N/A</v>
      </c>
      <c r="P82" s="337">
        <v>2458265</v>
      </c>
      <c r="Q82" s="337">
        <v>2108848</v>
      </c>
      <c r="R82" s="338">
        <f t="shared" si="1836"/>
        <v>0.16569093647337318</v>
      </c>
      <c r="S82" s="337">
        <v>3856690</v>
      </c>
      <c r="T82" s="337"/>
      <c r="U82" s="338" t="str">
        <f t="shared" si="1837"/>
        <v>N/A</v>
      </c>
      <c r="V82" s="337">
        <v>5900009</v>
      </c>
      <c r="W82" s="337">
        <v>983488</v>
      </c>
      <c r="X82" s="338" t="str">
        <f t="shared" si="1838"/>
        <v>N/A</v>
      </c>
      <c r="Y82" s="337">
        <v>8358274</v>
      </c>
      <c r="Z82" s="337">
        <v>2667436</v>
      </c>
      <c r="AA82" s="338" t="str">
        <f t="shared" si="1839"/>
        <v>N/A</v>
      </c>
      <c r="AB82" s="361"/>
      <c r="AC82" s="337">
        <v>2248455</v>
      </c>
      <c r="AD82" s="337">
        <f t="shared" si="1820"/>
        <v>1825668</v>
      </c>
      <c r="AE82" s="338">
        <f t="shared" si="1840"/>
        <v>0.23157934520405687</v>
      </c>
      <c r="AF82" s="337">
        <v>2672335</v>
      </c>
      <c r="AG82" s="337">
        <f t="shared" si="1841"/>
        <v>2031022</v>
      </c>
      <c r="AH82" s="338">
        <f t="shared" si="1842"/>
        <v>0.31575876578392559</v>
      </c>
      <c r="AI82" s="337">
        <v>2298530</v>
      </c>
      <c r="AJ82" s="337">
        <f t="shared" si="1843"/>
        <v>2043319</v>
      </c>
      <c r="AK82" s="338">
        <f t="shared" si="1844"/>
        <v>0.12490022360678865</v>
      </c>
      <c r="AL82" s="337">
        <v>2942092</v>
      </c>
      <c r="AM82" s="337">
        <f t="shared" si="1845"/>
        <v>2458265</v>
      </c>
      <c r="AN82" s="338">
        <f t="shared" si="1846"/>
        <v>0.19681645388109104</v>
      </c>
      <c r="AO82" s="337">
        <v>4920790</v>
      </c>
      <c r="AP82" s="337">
        <f t="shared" si="1847"/>
        <v>3856690</v>
      </c>
      <c r="AQ82" s="338">
        <f t="shared" si="1848"/>
        <v>0.27591017167571152</v>
      </c>
      <c r="AR82" s="337">
        <v>7219320</v>
      </c>
      <c r="AS82" s="337">
        <f t="shared" si="1849"/>
        <v>5900009</v>
      </c>
      <c r="AT82" s="338">
        <f t="shared" si="1850"/>
        <v>0.22361169279572279</v>
      </c>
      <c r="AU82" s="337">
        <v>10161412</v>
      </c>
      <c r="AV82" s="337">
        <f t="shared" si="1851"/>
        <v>8358274</v>
      </c>
      <c r="AW82" s="338">
        <f t="shared" si="1852"/>
        <v>0.21573090329414901</v>
      </c>
      <c r="AX82" s="361"/>
      <c r="AY82" s="337">
        <f t="shared" si="1923"/>
        <v>0</v>
      </c>
      <c r="AZ82" s="337">
        <f t="shared" si="1853"/>
        <v>2248455</v>
      </c>
      <c r="BA82" s="338" t="str">
        <f t="shared" si="1854"/>
        <v>N/A</v>
      </c>
      <c r="BB82" s="337">
        <f t="shared" si="1924"/>
        <v>0</v>
      </c>
      <c r="BC82" s="337">
        <f t="shared" si="1855"/>
        <v>2672335</v>
      </c>
      <c r="BD82" s="338" t="str">
        <f t="shared" si="1856"/>
        <v>N/A</v>
      </c>
      <c r="BE82" s="336">
        <f t="shared" si="1925"/>
        <v>0</v>
      </c>
      <c r="BF82" s="337">
        <f t="shared" si="1857"/>
        <v>2298530</v>
      </c>
      <c r="BG82" s="338" t="str">
        <f t="shared" si="1858"/>
        <v>N/A</v>
      </c>
      <c r="BH82" s="337">
        <f t="shared" si="1926"/>
        <v>0</v>
      </c>
      <c r="BI82" s="337">
        <f t="shared" si="1859"/>
        <v>2942092</v>
      </c>
      <c r="BJ82" s="338" t="str">
        <f t="shared" si="1860"/>
        <v>N/A</v>
      </c>
      <c r="BK82" s="337">
        <f t="shared" si="1927"/>
        <v>0</v>
      </c>
      <c r="BL82" s="337">
        <f t="shared" si="1861"/>
        <v>4920790</v>
      </c>
      <c r="BM82" s="338" t="str">
        <f t="shared" si="1862"/>
        <v>N/A</v>
      </c>
      <c r="BN82" s="336">
        <f t="shared" si="1928"/>
        <v>0</v>
      </c>
      <c r="BO82" s="337">
        <f t="shared" si="1863"/>
        <v>7219320</v>
      </c>
      <c r="BP82" s="338" t="str">
        <f t="shared" si="1864"/>
        <v>N/A</v>
      </c>
      <c r="BQ82" s="337">
        <f t="shared" si="1929"/>
        <v>0</v>
      </c>
      <c r="BR82" s="337">
        <f t="shared" si="1865"/>
        <v>10161412</v>
      </c>
      <c r="BS82" s="338" t="str">
        <f t="shared" si="1866"/>
        <v>N/A</v>
      </c>
      <c r="BT82" s="361"/>
      <c r="BU82" s="336">
        <f t="shared" si="1930"/>
        <v>0</v>
      </c>
      <c r="BV82" s="337">
        <v>0</v>
      </c>
      <c r="BW82" s="338" t="str">
        <f t="shared" si="1867"/>
        <v/>
      </c>
      <c r="BX82" s="336">
        <f t="shared" si="1931"/>
        <v>0</v>
      </c>
      <c r="BY82" s="337">
        <v>0</v>
      </c>
      <c r="BZ82" s="338" t="str">
        <f t="shared" si="1868"/>
        <v/>
      </c>
      <c r="CA82" s="336">
        <f t="shared" si="1932"/>
        <v>0</v>
      </c>
      <c r="CB82" s="337">
        <v>0</v>
      </c>
      <c r="CC82" s="338" t="str">
        <f t="shared" si="1869"/>
        <v/>
      </c>
      <c r="CD82" s="336">
        <f t="shared" si="1933"/>
        <v>0</v>
      </c>
      <c r="CE82" s="337">
        <v>0</v>
      </c>
      <c r="CF82" s="338" t="str">
        <f t="shared" si="1870"/>
        <v/>
      </c>
      <c r="CG82" s="336">
        <f t="shared" si="1934"/>
        <v>0</v>
      </c>
      <c r="CH82" s="337">
        <v>0</v>
      </c>
      <c r="CI82" s="338" t="str">
        <f t="shared" si="1871"/>
        <v/>
      </c>
      <c r="CJ82" s="336">
        <f t="shared" si="1935"/>
        <v>0</v>
      </c>
      <c r="CK82" s="337">
        <v>0</v>
      </c>
      <c r="CL82" s="338" t="str">
        <f t="shared" si="1872"/>
        <v/>
      </c>
      <c r="CM82" s="336">
        <f t="shared" si="1936"/>
        <v>0</v>
      </c>
      <c r="CN82" s="337">
        <v>0</v>
      </c>
      <c r="CO82" s="338" t="str">
        <f t="shared" si="1873"/>
        <v/>
      </c>
      <c r="CP82" s="361"/>
      <c r="CQ82" s="336">
        <v>0</v>
      </c>
      <c r="CR82" s="337">
        <v>0</v>
      </c>
      <c r="CS82" s="338" t="str">
        <f t="shared" si="1874"/>
        <v/>
      </c>
      <c r="CT82" s="336">
        <v>0</v>
      </c>
      <c r="CU82" s="337">
        <v>0</v>
      </c>
      <c r="CV82" s="338" t="str">
        <f t="shared" si="1875"/>
        <v/>
      </c>
      <c r="CW82" s="336">
        <v>0</v>
      </c>
      <c r="CX82" s="337">
        <v>0</v>
      </c>
      <c r="CY82" s="338" t="str">
        <f t="shared" si="1876"/>
        <v/>
      </c>
      <c r="CZ82" s="336">
        <v>0</v>
      </c>
      <c r="DA82" s="337">
        <v>0</v>
      </c>
      <c r="DB82" s="338" t="str">
        <f t="shared" ref="DB82" si="1937">IFERROR(IF((ABS((CZ82/DA82)-1))&lt;100%,(CZ82/DA82)-1,"N/A"),"")</f>
        <v/>
      </c>
      <c r="DC82" s="336">
        <v>0</v>
      </c>
      <c r="DD82" s="337">
        <v>0</v>
      </c>
      <c r="DE82" s="338" t="str">
        <f t="shared" si="1878"/>
        <v/>
      </c>
      <c r="DF82" s="336">
        <v>0</v>
      </c>
      <c r="DG82" s="337">
        <v>0</v>
      </c>
      <c r="DH82" s="338" t="str">
        <f t="shared" si="1879"/>
        <v/>
      </c>
      <c r="DI82" s="336">
        <v>0</v>
      </c>
      <c r="DJ82" s="337">
        <v>0</v>
      </c>
      <c r="DK82" s="338" t="str">
        <f t="shared" ref="DK82" si="1938">IFERROR(IF((ABS((DI82/DJ82)-1))&lt;100%,(DI82/DJ82)-1,"N/A"),"")</f>
        <v/>
      </c>
      <c r="DL82" s="361"/>
      <c r="DM82" s="336">
        <v>0</v>
      </c>
      <c r="DN82" s="337">
        <v>0</v>
      </c>
      <c r="DO82" s="338" t="str">
        <f t="shared" si="1881"/>
        <v/>
      </c>
      <c r="DP82" s="336">
        <v>0</v>
      </c>
      <c r="DQ82" s="337">
        <v>0</v>
      </c>
      <c r="DR82" s="338" t="str">
        <f t="shared" si="1882"/>
        <v/>
      </c>
      <c r="DS82" s="336">
        <v>0</v>
      </c>
      <c r="DT82" s="337">
        <v>0</v>
      </c>
      <c r="DU82" s="338" t="str">
        <f t="shared" si="1883"/>
        <v/>
      </c>
      <c r="DV82" s="336">
        <v>0</v>
      </c>
      <c r="DW82" s="337">
        <v>0</v>
      </c>
      <c r="DX82" s="338" t="str">
        <f t="shared" ref="DX82" si="1939">IFERROR(IF((ABS((DV82/DW82)-1))&lt;100%,(DV82/DW82)-1,"N/A"),"")</f>
        <v/>
      </c>
      <c r="DY82" s="336">
        <v>0</v>
      </c>
      <c r="DZ82" s="337">
        <v>0</v>
      </c>
      <c r="EA82" s="338" t="str">
        <f t="shared" si="1885"/>
        <v/>
      </c>
      <c r="EB82" s="336">
        <v>0</v>
      </c>
      <c r="EC82" s="337">
        <v>0</v>
      </c>
      <c r="ED82" s="338" t="str">
        <f t="shared" si="1886"/>
        <v/>
      </c>
      <c r="EE82" s="336">
        <v>0</v>
      </c>
      <c r="EF82" s="337">
        <v>0</v>
      </c>
      <c r="EG82" s="338" t="str">
        <f t="shared" ref="EG82" si="1940">IFERROR(IF((ABS((EE82/EF82)-1))&lt;100%,(EE82/EF82)-1,"N/A"),"")</f>
        <v/>
      </c>
      <c r="EH82" s="361"/>
      <c r="EI82" s="336">
        <v>0</v>
      </c>
      <c r="EJ82" s="337">
        <v>0</v>
      </c>
      <c r="EK82" s="338" t="str">
        <f t="shared" si="1888"/>
        <v/>
      </c>
      <c r="EL82" s="336">
        <v>0</v>
      </c>
      <c r="EM82" s="337">
        <v>0</v>
      </c>
      <c r="EN82" s="338" t="str">
        <f t="shared" si="1889"/>
        <v/>
      </c>
      <c r="EO82" s="336">
        <v>0</v>
      </c>
      <c r="EP82" s="337">
        <v>0</v>
      </c>
      <c r="EQ82" s="338" t="str">
        <f t="shared" si="1890"/>
        <v/>
      </c>
      <c r="ER82" s="336">
        <v>0</v>
      </c>
      <c r="ES82" s="337">
        <v>0</v>
      </c>
      <c r="ET82" s="338" t="str">
        <f t="shared" ref="ET82" si="1941">IFERROR(IF((ABS((ER82/ES82)-1))&lt;100%,(ER82/ES82)-1,"N/A"),"")</f>
        <v/>
      </c>
      <c r="EU82" s="336">
        <v>0</v>
      </c>
      <c r="EV82" s="337">
        <v>0</v>
      </c>
      <c r="EW82" s="338" t="str">
        <f t="shared" si="1892"/>
        <v/>
      </c>
      <c r="EX82" s="336">
        <v>0</v>
      </c>
      <c r="EY82" s="337">
        <v>0</v>
      </c>
      <c r="EZ82" s="338" t="str">
        <f t="shared" si="1893"/>
        <v/>
      </c>
      <c r="FA82" s="336">
        <v>0</v>
      </c>
      <c r="FB82" s="337">
        <v>0</v>
      </c>
      <c r="FC82" s="338" t="str">
        <f t="shared" ref="FC82" si="1942">IFERROR(IF((ABS((FA82/FB82)-1))&lt;100%,(FA82/FB82)-1,"N/A"),"")</f>
        <v/>
      </c>
      <c r="FD82" s="361"/>
      <c r="FE82" s="336">
        <v>0</v>
      </c>
      <c r="FF82" s="337">
        <v>0</v>
      </c>
      <c r="FG82" s="338" t="str">
        <f t="shared" si="1895"/>
        <v/>
      </c>
      <c r="FH82" s="336">
        <v>0</v>
      </c>
      <c r="FI82" s="337">
        <v>0</v>
      </c>
      <c r="FJ82" s="338" t="str">
        <f t="shared" si="1896"/>
        <v/>
      </c>
      <c r="FK82" s="336">
        <v>0</v>
      </c>
      <c r="FL82" s="337">
        <v>0</v>
      </c>
      <c r="FM82" s="338" t="str">
        <f t="shared" si="1897"/>
        <v/>
      </c>
      <c r="FN82" s="336">
        <v>0</v>
      </c>
      <c r="FO82" s="337">
        <v>0</v>
      </c>
      <c r="FP82" s="338" t="str">
        <f t="shared" ref="FP82" si="1943">IFERROR(IF((ABS((FN82/FO82)-1))&lt;100%,(FN82/FO82)-1,"N/A"),"")</f>
        <v/>
      </c>
      <c r="FQ82" s="336">
        <v>0</v>
      </c>
      <c r="FR82" s="337">
        <v>0</v>
      </c>
      <c r="FS82" s="338" t="str">
        <f t="shared" si="1899"/>
        <v/>
      </c>
      <c r="FT82" s="336">
        <v>0</v>
      </c>
      <c r="FU82" s="337">
        <v>0</v>
      </c>
      <c r="FV82" s="338" t="str">
        <f t="shared" si="1900"/>
        <v/>
      </c>
      <c r="FW82" s="336">
        <v>0</v>
      </c>
      <c r="FX82" s="337">
        <v>0</v>
      </c>
      <c r="FY82" s="338" t="str">
        <f t="shared" ref="FY82" si="1944">IFERROR(IF((ABS((FW82/FX82)-1))&lt;100%,(FW82/FX82)-1,"N/A"),"")</f>
        <v/>
      </c>
      <c r="GA82" s="336">
        <v>0</v>
      </c>
      <c r="GB82" s="337">
        <v>0</v>
      </c>
      <c r="GC82" s="338" t="str">
        <f t="shared" si="1902"/>
        <v/>
      </c>
      <c r="GD82" s="336">
        <v>0</v>
      </c>
      <c r="GE82" s="337">
        <v>0</v>
      </c>
      <c r="GF82" s="338" t="str">
        <f t="shared" si="1903"/>
        <v/>
      </c>
      <c r="GG82" s="336">
        <v>0</v>
      </c>
      <c r="GH82" s="337">
        <v>0</v>
      </c>
      <c r="GI82" s="338" t="str">
        <f t="shared" si="1904"/>
        <v/>
      </c>
      <c r="GJ82" s="336">
        <v>0</v>
      </c>
      <c r="GK82" s="337">
        <v>0</v>
      </c>
      <c r="GL82" s="338" t="str">
        <f t="shared" ref="GL82" si="1945">IFERROR(IF((ABS((GJ82/GK82)-1))&lt;100%,(GJ82/GK82)-1,"N/A"),"")</f>
        <v/>
      </c>
      <c r="GM82" s="336">
        <v>0</v>
      </c>
      <c r="GN82" s="337">
        <v>0</v>
      </c>
      <c r="GO82" s="338" t="str">
        <f t="shared" si="1906"/>
        <v/>
      </c>
      <c r="GP82" s="336">
        <v>0</v>
      </c>
      <c r="GQ82" s="337">
        <v>0</v>
      </c>
      <c r="GR82" s="338" t="str">
        <f t="shared" si="1907"/>
        <v/>
      </c>
      <c r="GS82" s="336">
        <v>0</v>
      </c>
      <c r="GT82" s="337">
        <v>0</v>
      </c>
      <c r="GU82" s="338" t="str">
        <f t="shared" ref="GU82" si="1946">IFERROR(IF((ABS((GS82/GT82)-1))&lt;100%,(GS82/GT82)-1,"N/A"),"")</f>
        <v/>
      </c>
      <c r="GW82" s="336">
        <v>0</v>
      </c>
      <c r="GX82" s="337">
        <v>0</v>
      </c>
      <c r="GY82" s="338" t="str">
        <f t="shared" si="1909"/>
        <v/>
      </c>
      <c r="GZ82" s="336">
        <v>0</v>
      </c>
      <c r="HA82" s="337">
        <v>0</v>
      </c>
      <c r="HB82" s="338" t="str">
        <f t="shared" si="1910"/>
        <v/>
      </c>
      <c r="HC82" s="336">
        <v>0</v>
      </c>
      <c r="HD82" s="337">
        <v>0</v>
      </c>
      <c r="HE82" s="338" t="str">
        <f t="shared" si="1911"/>
        <v/>
      </c>
      <c r="HF82" s="336">
        <v>0</v>
      </c>
      <c r="HG82" s="337">
        <v>0</v>
      </c>
      <c r="HH82" s="338" t="str">
        <f t="shared" ref="HH82" si="1947">IFERROR(IF((ABS((HF82/HG82)-1))&lt;100%,(HF82/HG82)-1,"N/A"),"")</f>
        <v/>
      </c>
      <c r="HI82" s="336">
        <v>0</v>
      </c>
      <c r="HJ82" s="337">
        <v>0</v>
      </c>
      <c r="HK82" s="338" t="str">
        <f t="shared" si="1913"/>
        <v/>
      </c>
      <c r="HL82" s="336">
        <v>0</v>
      </c>
      <c r="HM82" s="337">
        <v>0</v>
      </c>
      <c r="HN82" s="338" t="str">
        <f t="shared" si="1914"/>
        <v/>
      </c>
      <c r="HO82" s="336">
        <v>0</v>
      </c>
      <c r="HP82" s="337">
        <v>0</v>
      </c>
      <c r="HQ82" s="338" t="str">
        <f t="shared" ref="HQ82" si="1948">IFERROR(IF((ABS((HO82/HP82)-1))&lt;100%,(HO82/HP82)-1,"N/A"),"")</f>
        <v/>
      </c>
      <c r="HS82" s="336">
        <v>0</v>
      </c>
      <c r="HT82" s="337">
        <v>0</v>
      </c>
      <c r="HU82" s="338" t="str">
        <f t="shared" si="1916"/>
        <v/>
      </c>
      <c r="HV82" s="336">
        <v>0</v>
      </c>
      <c r="HW82" s="337">
        <v>0</v>
      </c>
      <c r="HX82" s="338" t="str">
        <f t="shared" si="1917"/>
        <v/>
      </c>
      <c r="HY82" s="336">
        <v>0</v>
      </c>
      <c r="HZ82" s="337">
        <v>0</v>
      </c>
      <c r="IA82" s="338" t="str">
        <f t="shared" si="1918"/>
        <v/>
      </c>
      <c r="IB82" s="336">
        <v>0</v>
      </c>
      <c r="IC82" s="337">
        <v>0</v>
      </c>
      <c r="ID82" s="338" t="str">
        <f t="shared" ref="ID82" si="1949">IFERROR(IF((ABS((IB82/IC82)-1))&lt;100%,(IB82/IC82)-1,"N/A"),"")</f>
        <v/>
      </c>
      <c r="IE82" s="336">
        <v>0</v>
      </c>
      <c r="IF82" s="337">
        <v>0</v>
      </c>
      <c r="IG82" s="338" t="str">
        <f t="shared" si="1920"/>
        <v/>
      </c>
      <c r="IH82" s="336">
        <v>0</v>
      </c>
      <c r="II82" s="337">
        <v>0</v>
      </c>
      <c r="IJ82" s="338" t="str">
        <f t="shared" si="1921"/>
        <v/>
      </c>
      <c r="IK82" s="336">
        <v>0</v>
      </c>
      <c r="IL82" s="337">
        <v>0</v>
      </c>
      <c r="IM82" s="338" t="str">
        <f t="shared" ref="IM82" si="1950">IFERROR(IF((ABS((IK82/IL82)-1))&lt;100%,(IK82/IL82)-1,"N/A"),"")</f>
        <v/>
      </c>
    </row>
    <row r="83" spans="1:247" s="64" customFormat="1" ht="11.25" hidden="1" outlineLevel="1">
      <c r="A83" s="57" t="s">
        <v>9</v>
      </c>
      <c r="B83" s="57"/>
      <c r="C83" s="211" t="s">
        <v>9</v>
      </c>
      <c r="D83" s="212" t="s">
        <v>248</v>
      </c>
      <c r="E83" s="212" t="s">
        <v>682</v>
      </c>
      <c r="F83" s="216"/>
      <c r="G83" s="213">
        <f>IFERROR(G82/G$79,"")</f>
        <v>0.22158176494662379</v>
      </c>
      <c r="H83" s="213"/>
      <c r="I83" s="214" t="str">
        <f>IF((ABS((G83-H83)*10000))&lt;100,(G83-H83)*10000,"N/A")</f>
        <v>N/A</v>
      </c>
      <c r="J83" s="213">
        <f>IFERROR(J82/J$79,"")</f>
        <v>0.2445754746802099</v>
      </c>
      <c r="K83" s="213"/>
      <c r="L83" s="214" t="str">
        <f>IF((ABS((J83-K83)*10000))&lt;100,(J83-K83)*10000,"N/A")</f>
        <v>N/A</v>
      </c>
      <c r="M83" s="213">
        <f>IFERROR(M82/M$79,"")</f>
        <v>0.22301690287160106</v>
      </c>
      <c r="N83" s="213">
        <f>IFERROR(N82/N$79,"")</f>
        <v>0.26000193516765374</v>
      </c>
      <c r="O83" s="214" t="str">
        <f>IF((ABS((M83-N83)*10000))&lt;100,(M83-N83)*10000,"N/A")</f>
        <v>N/A</v>
      </c>
      <c r="P83" s="213">
        <f>IFERROR(P82/P$79,"")</f>
        <v>0.2300486802777543</v>
      </c>
      <c r="Q83" s="213">
        <f>IFERROR(Q82/Q$79,"")</f>
        <v>0.25260181251569891</v>
      </c>
      <c r="R83" s="214" t="str">
        <f>IF((ABS((P83-Q83)*10000))&lt;100,(P83-Q83)*10000,"N/A")</f>
        <v>N/A</v>
      </c>
      <c r="S83" s="213">
        <f>IFERROR(S82/S$79,"")</f>
        <v>0.23312380727519591</v>
      </c>
      <c r="T83" s="213"/>
      <c r="U83" s="214" t="str">
        <f>IF((ABS((S83-T83)*10000))&lt;100,(S83-T83)*10000,"N/A")</f>
        <v>N/A</v>
      </c>
      <c r="V83" s="213">
        <f>IFERROR(V82/V$79,"")</f>
        <v>0.22952144695701318</v>
      </c>
      <c r="W83" s="213">
        <f>IFERROR(W82/W$79,"")</f>
        <v>0.26000193516765374</v>
      </c>
      <c r="X83" s="214" t="str">
        <f>IF((ABS((V83-W83)*10000))&lt;100,(V83-W83)*10000,"N/A")</f>
        <v>N/A</v>
      </c>
      <c r="Y83" s="213">
        <f>IFERROR(Y82/Y$79,"")</f>
        <v>0.22967626134037453</v>
      </c>
      <c r="Z83" s="213">
        <f>IFERROR(Z82/Z$79,"")</f>
        <v>0.25098365843122561</v>
      </c>
      <c r="AA83" s="214" t="str">
        <f>IF((ABS((Y83-Z83)*10000))&lt;100,(Y83-Z83)*10000,"N/A")</f>
        <v>N/A</v>
      </c>
      <c r="AB83" s="216"/>
      <c r="AC83" s="213">
        <f>IFERROR(AC82/AC$79,"")</f>
        <v>0.22920238522041636</v>
      </c>
      <c r="AD83" s="213">
        <f t="shared" si="1820"/>
        <v>0.22158176494662379</v>
      </c>
      <c r="AE83" s="214">
        <f>IF((ABS((AC83-AD83)*10000))&lt;100,(AC83-AD83)*10000,"N/A")</f>
        <v>76.206202737925665</v>
      </c>
      <c r="AF83" s="213">
        <f>IFERROR(AF82/AF$79,"")</f>
        <v>0.27584248891039564</v>
      </c>
      <c r="AG83" s="213">
        <f t="shared" si="1841"/>
        <v>0.2445754746802099</v>
      </c>
      <c r="AH83" s="214" t="str">
        <f>IF((ABS((AF83-AG83)*10000))&lt;100,(AF83-AG83)*10000,"N/A")</f>
        <v>N/A</v>
      </c>
      <c r="AI83" s="213">
        <f>IFERROR(AI82/AI$79,"")</f>
        <v>0.22422193516466171</v>
      </c>
      <c r="AJ83" s="213">
        <f t="shared" si="1843"/>
        <v>0.22301690287160106</v>
      </c>
      <c r="AK83" s="214">
        <f>IF((ABS((AI83-AJ83)*10000))&lt;100,(AI83-AJ83)*10000,"N/A")</f>
        <v>12.050322930606539</v>
      </c>
      <c r="AL83" s="213">
        <f>IFERROR(AL82/AL$79,"")</f>
        <v>0.255322154934914</v>
      </c>
      <c r="AM83" s="213">
        <f t="shared" si="1845"/>
        <v>0.2300486802777543</v>
      </c>
      <c r="AN83" s="214" t="str">
        <f>IF((ABS((AL83-AM83)*10000))&lt;100,(AL83-AM83)*10000,"N/A")</f>
        <v>N/A</v>
      </c>
      <c r="AO83" s="213">
        <f>IFERROR(AO82/AO$79,"")</f>
        <v>0.25237651012449447</v>
      </c>
      <c r="AP83" s="213">
        <f t="shared" si="1847"/>
        <v>0.23312380727519591</v>
      </c>
      <c r="AQ83" s="214" t="str">
        <f>IF((ABS((AO83-AP83)*10000))&lt;100,(AO83-AP83)*10000,"N/A")</f>
        <v>N/A</v>
      </c>
      <c r="AR83" s="213">
        <f>IFERROR(AR82/AR$79,"")</f>
        <v>0.24267477532232987</v>
      </c>
      <c r="AS83" s="213">
        <f t="shared" si="1849"/>
        <v>0.22952144695701318</v>
      </c>
      <c r="AT83" s="214" t="str">
        <f>IF((ABS((AR83-AS83)*10000))&lt;100,(AR83-AS83)*10000,"N/A")</f>
        <v>N/A</v>
      </c>
      <c r="AU83" s="213">
        <f>IFERROR(AU82/AU$79,"")</f>
        <v>0.24620589707663612</v>
      </c>
      <c r="AV83" s="213">
        <f t="shared" si="1851"/>
        <v>0.22967626134037453</v>
      </c>
      <c r="AW83" s="214" t="str">
        <f>IF((ABS((AU83-AV83)*10000))&lt;100,(AU83-AV83)*10000,"N/A")</f>
        <v>N/A</v>
      </c>
      <c r="AX83" s="216"/>
      <c r="AY83" s="213" t="str">
        <f t="shared" si="1923"/>
        <v/>
      </c>
      <c r="AZ83" s="213">
        <f t="shared" si="1853"/>
        <v>0.22920238522041636</v>
      </c>
      <c r="BA83" s="214" t="str">
        <f>IFERROR(IF((ABS((AY83-AZ83)*10000))&lt;100,(AY83-AZ83)*10000,"N/A"),"")</f>
        <v/>
      </c>
      <c r="BB83" s="213" t="str">
        <f t="shared" si="1924"/>
        <v/>
      </c>
      <c r="BC83" s="213">
        <f t="shared" si="1855"/>
        <v>0.27584248891039564</v>
      </c>
      <c r="BD83" s="214" t="str">
        <f>IFERROR(IF((ABS((BB83-BC83)*10000))&lt;100,(BB83-BC83)*10000,"N/A"),"")</f>
        <v/>
      </c>
      <c r="BE83" s="215" t="str">
        <f t="shared" si="1925"/>
        <v/>
      </c>
      <c r="BF83" s="213">
        <f t="shared" si="1857"/>
        <v>0.22422193516466171</v>
      </c>
      <c r="BG83" s="214" t="str">
        <f>IFERROR(IF((ABS((BE83-BF83)*10000))&lt;100,(BE83-BF83)*10000,"N/A"),"")</f>
        <v/>
      </c>
      <c r="BH83" s="213" t="str">
        <f t="shared" si="1926"/>
        <v/>
      </c>
      <c r="BI83" s="213">
        <f t="shared" si="1859"/>
        <v>0.255322154934914</v>
      </c>
      <c r="BJ83" s="214" t="str">
        <f>IFERROR(IF((ABS((BH83-BI83)*10000))&lt;100,(BH83-BI83)*10000,"N/A"),"")</f>
        <v/>
      </c>
      <c r="BK83" s="213" t="str">
        <f t="shared" si="1927"/>
        <v/>
      </c>
      <c r="BL83" s="213">
        <f t="shared" si="1861"/>
        <v>0.25237651012449447</v>
      </c>
      <c r="BM83" s="214" t="str">
        <f>IFERROR(IF((ABS((BK83-BL83)*10000))&lt;100,(BK83-BL83)*10000,"N/A"),"")</f>
        <v/>
      </c>
      <c r="BN83" s="215" t="str">
        <f t="shared" si="1928"/>
        <v/>
      </c>
      <c r="BO83" s="213">
        <f t="shared" si="1863"/>
        <v>0.24267477532232987</v>
      </c>
      <c r="BP83" s="214" t="str">
        <f>IFERROR(IF((ABS((BN83-BO83)*10000))&lt;100,(BN83-BO83)*10000,"N/A"),"")</f>
        <v/>
      </c>
      <c r="BQ83" s="213" t="str">
        <f t="shared" si="1929"/>
        <v/>
      </c>
      <c r="BR83" s="213">
        <f t="shared" si="1865"/>
        <v>0.24620589707663612</v>
      </c>
      <c r="BS83" s="214" t="str">
        <f>IFERROR(IF((ABS((BQ83-BR83)*10000))&lt;100,(BQ83-BR83)*10000,"N/A"),"")</f>
        <v/>
      </c>
      <c r="BT83" s="216"/>
      <c r="BU83" s="215" t="str">
        <f t="shared" si="1930"/>
        <v/>
      </c>
      <c r="BV83" s="213" t="str">
        <f>IFERROR(BV82/BV$79,"")</f>
        <v/>
      </c>
      <c r="BW83" s="214" t="str">
        <f>IFERROR(IF((ABS((BU83-BV83)*10000))&lt;100,(BU83-BV83)*10000,"N/A"),"")</f>
        <v/>
      </c>
      <c r="BX83" s="215" t="str">
        <f t="shared" si="1931"/>
        <v/>
      </c>
      <c r="BY83" s="213" t="str">
        <f>IFERROR(BY82/BY$79,"")</f>
        <v/>
      </c>
      <c r="BZ83" s="214" t="str">
        <f>IFERROR(IF((ABS((BX83-BY83)*10000))&lt;100,(BX83-BY83)*10000,"N/A"),"")</f>
        <v/>
      </c>
      <c r="CA83" s="215" t="str">
        <f t="shared" si="1932"/>
        <v/>
      </c>
      <c r="CB83" s="213" t="str">
        <f>IFERROR(CB82/CB$79,"")</f>
        <v/>
      </c>
      <c r="CC83" s="214" t="str">
        <f>IFERROR(IF((ABS((CA83-CB83)*10000))&lt;100,(CA83-CB83)*10000,"N/A"),"")</f>
        <v/>
      </c>
      <c r="CD83" s="215" t="str">
        <f t="shared" si="1933"/>
        <v/>
      </c>
      <c r="CE83" s="213" t="str">
        <f>IFERROR(CE82/CE$79,"")</f>
        <v/>
      </c>
      <c r="CF83" s="214" t="str">
        <f>IFERROR(IF((ABS((CD83-CE83)*10000))&lt;100,(CD83-CE83)*10000,"N/A"),"")</f>
        <v/>
      </c>
      <c r="CG83" s="215" t="str">
        <f t="shared" si="1934"/>
        <v/>
      </c>
      <c r="CH83" s="213" t="str">
        <f>IFERROR(CH82/CH$79,"")</f>
        <v/>
      </c>
      <c r="CI83" s="214" t="str">
        <f>IFERROR(IF((ABS((CG83-CH83)*10000))&lt;100,(CG83-CH83)*10000,"N/A"),"")</f>
        <v/>
      </c>
      <c r="CJ83" s="215" t="str">
        <f t="shared" si="1935"/>
        <v/>
      </c>
      <c r="CK83" s="213" t="str">
        <f>IFERROR(CK82/CK$79,"")</f>
        <v/>
      </c>
      <c r="CL83" s="214" t="str">
        <f>IFERROR(IF((ABS((CJ83-CK83)*10000))&lt;100,(CJ83-CK83)*10000,"N/A"),"")</f>
        <v/>
      </c>
      <c r="CM83" s="215" t="str">
        <f t="shared" si="1936"/>
        <v/>
      </c>
      <c r="CN83" s="213" t="str">
        <f>IFERROR(CN82/CN$79,"")</f>
        <v/>
      </c>
      <c r="CO83" s="214" t="str">
        <f>IFERROR(IF((ABS((CM83-CN83)*10000))&lt;100,(CM83-CN83)*10000,"N/A"),"")</f>
        <v/>
      </c>
      <c r="CP83" s="216"/>
      <c r="CQ83" s="215" t="str">
        <f>IFERROR(CQ82/CQ$79,"")</f>
        <v/>
      </c>
      <c r="CR83" s="213" t="str">
        <f>IFERROR(CR82/CR$79,"")</f>
        <v/>
      </c>
      <c r="CS83" s="214" t="str">
        <f>IFERROR(IF((ABS((CQ83-CR83)*10000))&lt;100,(CQ83-CR83)*10000,"N/A"),"")</f>
        <v/>
      </c>
      <c r="CT83" s="215" t="str">
        <f>IFERROR(CT82/CT$79,"")</f>
        <v/>
      </c>
      <c r="CU83" s="213" t="str">
        <f>IFERROR(CU82/CU$79,"")</f>
        <v/>
      </c>
      <c r="CV83" s="214" t="str">
        <f>IFERROR(IF((ABS((CT83-CU83)*10000))&lt;1000,(CT83-CU83)*10000,"N/A"),"")</f>
        <v/>
      </c>
      <c r="CW83" s="215" t="str">
        <f>IFERROR(CW82/CW$79,"")</f>
        <v/>
      </c>
      <c r="CX83" s="213" t="str">
        <f>IFERROR(CX82/CX$79,"")</f>
        <v/>
      </c>
      <c r="CY83" s="214" t="str">
        <f>IFERROR(IF((ABS((CW83-CX83)*10000))&lt;100,(CW83-CX83)*10000,"N/A"),"")</f>
        <v/>
      </c>
      <c r="CZ83" s="215" t="str">
        <f>IFERROR(CZ82/CZ$79,"")</f>
        <v/>
      </c>
      <c r="DA83" s="213" t="str">
        <f>IFERROR(DA82/DA$79,"")</f>
        <v/>
      </c>
      <c r="DB83" s="214" t="str">
        <f>IFERROR(IF((ABS((CZ83-DA83)*10000))&lt;100,(CZ83-DA83)*10000,"N/A"),"")</f>
        <v/>
      </c>
      <c r="DC83" s="215" t="str">
        <f>IFERROR(DC82/DC$79,"")</f>
        <v/>
      </c>
      <c r="DD83" s="213" t="str">
        <f>IFERROR(DD82/DD$79,"")</f>
        <v/>
      </c>
      <c r="DE83" s="214" t="str">
        <f>IFERROR(IF((ABS((DC83-DD83)*10000))&lt;1000,(DC83-DD83)*10000,"N/A"),"")</f>
        <v/>
      </c>
      <c r="DF83" s="215" t="str">
        <f>IFERROR(DF82/DF$79,"")</f>
        <v/>
      </c>
      <c r="DG83" s="213" t="str">
        <f>IFERROR(DG82/DG$79,"")</f>
        <v/>
      </c>
      <c r="DH83" s="214" t="str">
        <f>IFERROR(IF((ABS((DF83-DG83)*10000))&lt;100,(DF83-DG83)*10000,"N/A"),"")</f>
        <v/>
      </c>
      <c r="DI83" s="215" t="str">
        <f>IFERROR(DI82/DI$79,"")</f>
        <v/>
      </c>
      <c r="DJ83" s="213" t="str">
        <f>IFERROR(DJ82/DJ$79,"")</f>
        <v/>
      </c>
      <c r="DK83" s="214" t="str">
        <f>IFERROR(IF((ABS((DI83-DJ83)*10000))&lt;100,(DI83-DJ83)*10000,"N/A"),"")</f>
        <v/>
      </c>
      <c r="DL83" s="216"/>
      <c r="DM83" s="215" t="str">
        <f>IFERROR(DM82/DM$79,"")</f>
        <v/>
      </c>
      <c r="DN83" s="213" t="str">
        <f>IFERROR(DN82/DN$79,"")</f>
        <v/>
      </c>
      <c r="DO83" s="214" t="str">
        <f>IFERROR(IF((ABS((DM83-DN83)*10000))&lt;100,(DM83-DN83)*10000,"N/A"),"")</f>
        <v/>
      </c>
      <c r="DP83" s="215" t="str">
        <f>IFERROR(DP82/DP$79,"")</f>
        <v/>
      </c>
      <c r="DQ83" s="213" t="str">
        <f>IFERROR(DQ82/DQ$79,"")</f>
        <v/>
      </c>
      <c r="DR83" s="214" t="str">
        <f>IFERROR(IF((ABS((DP83-DQ83)*10000))&lt;1000,(DP83-DQ83)*10000,"N/A"),"")</f>
        <v/>
      </c>
      <c r="DS83" s="215" t="str">
        <f>IFERROR(DS82/DS$79,"")</f>
        <v/>
      </c>
      <c r="DT83" s="213" t="str">
        <f>IFERROR(DT82/DT$79,"")</f>
        <v/>
      </c>
      <c r="DU83" s="214" t="str">
        <f>IFERROR(IF((ABS((DS83-DT83)*10000))&lt;100,(DS83-DT83)*10000,"N/A"),"")</f>
        <v/>
      </c>
      <c r="DV83" s="215" t="str">
        <f>IFERROR(DV82/DV$79,"")</f>
        <v/>
      </c>
      <c r="DW83" s="213" t="str">
        <f>IFERROR(DW82/DW$79,"")</f>
        <v/>
      </c>
      <c r="DX83" s="214" t="str">
        <f>IFERROR(IF((ABS((DV83-DW83)*10000))&lt;100,(DV83-DW83)*10000,"N/A"),"")</f>
        <v/>
      </c>
      <c r="DY83" s="215" t="str">
        <f>IFERROR(DY82/DY$79,"")</f>
        <v/>
      </c>
      <c r="DZ83" s="213" t="str">
        <f>IFERROR(DZ82/DZ$79,"")</f>
        <v/>
      </c>
      <c r="EA83" s="214" t="str">
        <f>IFERROR(IF((ABS((DY83-DZ83)*10000))&lt;1000,(DY83-DZ83)*10000,"N/A"),"")</f>
        <v/>
      </c>
      <c r="EB83" s="215" t="str">
        <f>IFERROR(EB82/EB$79,"")</f>
        <v/>
      </c>
      <c r="EC83" s="213" t="str">
        <f>IFERROR(EC82/EC$79,"")</f>
        <v/>
      </c>
      <c r="ED83" s="214" t="str">
        <f>IFERROR(IF((ABS((EB83-EC83)*10000))&lt;100,(EB83-EC83)*10000,"N/A"),"")</f>
        <v/>
      </c>
      <c r="EE83" s="215" t="str">
        <f>IFERROR(EE82/EE$79,"")</f>
        <v/>
      </c>
      <c r="EF83" s="213" t="str">
        <f>IFERROR(EF82/EF$79,"")</f>
        <v/>
      </c>
      <c r="EG83" s="214" t="str">
        <f>IFERROR(IF((ABS((EE83-EF83)*10000))&lt;100,(EE83-EF83)*10000,"N/A"),"")</f>
        <v/>
      </c>
      <c r="EH83" s="216"/>
      <c r="EI83" s="215" t="str">
        <f>IFERROR(EI82/EI$79,"")</f>
        <v/>
      </c>
      <c r="EJ83" s="213" t="str">
        <f>IFERROR(EJ82/EJ$79,"")</f>
        <v/>
      </c>
      <c r="EK83" s="214" t="str">
        <f>IFERROR(IF((ABS((EI83-EJ83)*10000))&lt;100,(EI83-EJ83)*10000,"N/A"),"")</f>
        <v/>
      </c>
      <c r="EL83" s="215" t="str">
        <f>IFERROR(EL82/EL$79,"")</f>
        <v/>
      </c>
      <c r="EM83" s="213" t="str">
        <f>IFERROR(EM82/EM$79,"")</f>
        <v/>
      </c>
      <c r="EN83" s="214" t="str">
        <f>IFERROR(IF((ABS((EL83-EM83)*10000))&lt;1000,(EL83-EM83)*10000,"N/A"),"")</f>
        <v/>
      </c>
      <c r="EO83" s="215" t="str">
        <f>IFERROR(EO82/EO$79,"")</f>
        <v/>
      </c>
      <c r="EP83" s="213" t="str">
        <f>IFERROR(EP82/EP$79,"")</f>
        <v/>
      </c>
      <c r="EQ83" s="214" t="str">
        <f>IFERROR(IF((ABS((EO83-EP83)*10000))&lt;100,(EO83-EP83)*10000,"N/A"),"")</f>
        <v/>
      </c>
      <c r="ER83" s="215" t="str">
        <f>IFERROR(ER82/ER$79,"")</f>
        <v/>
      </c>
      <c r="ES83" s="213" t="str">
        <f>IFERROR(ES82/ES$79,"")</f>
        <v/>
      </c>
      <c r="ET83" s="214" t="str">
        <f>IFERROR(IF((ABS((ER83-ES83)*10000))&lt;100,(ER83-ES83)*10000,"N/A"),"")</f>
        <v/>
      </c>
      <c r="EU83" s="215" t="str">
        <f>IFERROR(EU82/EU$79,"")</f>
        <v/>
      </c>
      <c r="EV83" s="213" t="str">
        <f>IFERROR(EV82/EV$79,"")</f>
        <v/>
      </c>
      <c r="EW83" s="214" t="str">
        <f>IFERROR(IF((ABS((EU83-EV83)*10000))&lt;1000,(EU83-EV83)*10000,"N/A"),"")</f>
        <v/>
      </c>
      <c r="EX83" s="215" t="str">
        <f>IFERROR(EX82/EX$79,"")</f>
        <v/>
      </c>
      <c r="EY83" s="213" t="str">
        <f>IFERROR(EY82/EY$79,"")</f>
        <v/>
      </c>
      <c r="EZ83" s="214" t="str">
        <f>IFERROR(IF((ABS((EX83-EY83)*10000))&lt;100,(EX83-EY83)*10000,"N/A"),"")</f>
        <v/>
      </c>
      <c r="FA83" s="215" t="str">
        <f>IFERROR(FA82/FA$79,"")</f>
        <v/>
      </c>
      <c r="FB83" s="213" t="str">
        <f>IFERROR(FB82/FB$79,"")</f>
        <v/>
      </c>
      <c r="FC83" s="214" t="str">
        <f>IFERROR(IF((ABS((FA83-FB83)*10000))&lt;100,(FA83-FB83)*10000,"N/A"),"")</f>
        <v/>
      </c>
      <c r="FD83" s="216"/>
      <c r="FE83" s="215" t="str">
        <f>IFERROR(FE82/FE$79,"")</f>
        <v/>
      </c>
      <c r="FF83" s="213" t="str">
        <f>IFERROR(FF82/FF$79,"")</f>
        <v/>
      </c>
      <c r="FG83" s="214" t="str">
        <f>IFERROR(IF((ABS((FE83-FF83)*10000))&lt;100,(FE83-FF83)*10000,"N/A"),"")</f>
        <v/>
      </c>
      <c r="FH83" s="215" t="str">
        <f>IFERROR(FH82/FH$79,"")</f>
        <v/>
      </c>
      <c r="FI83" s="213" t="str">
        <f>IFERROR(FI82/FI$79,"")</f>
        <v/>
      </c>
      <c r="FJ83" s="214" t="str">
        <f>IFERROR(IF((ABS((FH83-FI83)*10000))&lt;1000,(FH83-FI83)*10000,"N/A"),"")</f>
        <v/>
      </c>
      <c r="FK83" s="215" t="str">
        <f>IFERROR(FK82/FK$79,"")</f>
        <v/>
      </c>
      <c r="FL83" s="213" t="str">
        <f>IFERROR(FL82/FL$79,"")</f>
        <v/>
      </c>
      <c r="FM83" s="214" t="str">
        <f>IFERROR(IF((ABS((FK83-FL83)*10000))&lt;100,(FK83-FL83)*10000,"N/A"),"")</f>
        <v/>
      </c>
      <c r="FN83" s="215" t="str">
        <f>IFERROR(FN82/FN$79,"")</f>
        <v/>
      </c>
      <c r="FO83" s="213" t="str">
        <f>IFERROR(FO82/FO$79,"")</f>
        <v/>
      </c>
      <c r="FP83" s="214" t="str">
        <f>IFERROR(IF((ABS((FN83-FO83)*10000))&lt;100,(FN83-FO83)*10000,"N/A"),"")</f>
        <v/>
      </c>
      <c r="FQ83" s="215" t="str">
        <f>IFERROR(FQ82/FQ$79,"")</f>
        <v/>
      </c>
      <c r="FR83" s="213" t="str">
        <f>IFERROR(FR82/FR$79,"")</f>
        <v/>
      </c>
      <c r="FS83" s="214" t="str">
        <f>IFERROR(IF((ABS((FQ83-FR83)*10000))&lt;1000,(FQ83-FR83)*10000,"N/A"),"")</f>
        <v/>
      </c>
      <c r="FT83" s="215" t="str">
        <f>IFERROR(FT82/FT$79,"")</f>
        <v/>
      </c>
      <c r="FU83" s="213" t="str">
        <f>IFERROR(FU82/FU$79,"")</f>
        <v/>
      </c>
      <c r="FV83" s="214" t="str">
        <f>IFERROR(IF((ABS((FT83-FU83)*10000))&lt;100,(FT83-FU83)*10000,"N/A"),"")</f>
        <v/>
      </c>
      <c r="FW83" s="215" t="str">
        <f>IFERROR(FW82/FW$79,"")</f>
        <v/>
      </c>
      <c r="FX83" s="213" t="str">
        <f>IFERROR(FX82/FX$79,"")</f>
        <v/>
      </c>
      <c r="FY83" s="214" t="str">
        <f>IFERROR(IF((ABS((FW83-FX83)*10000))&lt;100,(FW83-FX83)*10000,"N/A"),"")</f>
        <v/>
      </c>
      <c r="GA83" s="215" t="str">
        <f>IFERROR(GA82/GA$79,"")</f>
        <v/>
      </c>
      <c r="GB83" s="213" t="str">
        <f>IFERROR(GB82/GB$79,"")</f>
        <v/>
      </c>
      <c r="GC83" s="214" t="str">
        <f>IFERROR(IF((ABS((GA83-GB83)*10000))&lt;100,(GA83-GB83)*10000,"N/A"),"")</f>
        <v/>
      </c>
      <c r="GD83" s="215" t="str">
        <f>IFERROR(GD82/GD$79,"")</f>
        <v/>
      </c>
      <c r="GE83" s="213" t="str">
        <f>IFERROR(GE82/GE$79,"")</f>
        <v/>
      </c>
      <c r="GF83" s="214" t="str">
        <f>IFERROR(IF((ABS((GD83-GE83)*10000))&lt;1000,(GD83-GE83)*10000,"N/A"),"")</f>
        <v/>
      </c>
      <c r="GG83" s="215" t="str">
        <f>IFERROR(GG82/GG$79,"")</f>
        <v/>
      </c>
      <c r="GH83" s="213" t="str">
        <f>IFERROR(GH82/GH$79,"")</f>
        <v/>
      </c>
      <c r="GI83" s="214" t="str">
        <f>IFERROR(IF((ABS((GG83-GH83)*10000))&lt;100,(GG83-GH83)*10000,"N/A"),"")</f>
        <v/>
      </c>
      <c r="GJ83" s="215" t="str">
        <f>IFERROR(GJ82/GJ$79,"")</f>
        <v/>
      </c>
      <c r="GK83" s="213" t="str">
        <f>IFERROR(GK82/GK$79,"")</f>
        <v/>
      </c>
      <c r="GL83" s="214" t="str">
        <f>IFERROR(IF((ABS((GJ83-GK83)*10000))&lt;100,(GJ83-GK83)*10000,"N/A"),"")</f>
        <v/>
      </c>
      <c r="GM83" s="215" t="str">
        <f>IFERROR(GM82/GM$79,"")</f>
        <v/>
      </c>
      <c r="GN83" s="213" t="str">
        <f>IFERROR(GN82/GN$79,"")</f>
        <v/>
      </c>
      <c r="GO83" s="214" t="str">
        <f>IFERROR(IF((ABS((GM83-GN83)*10000))&lt;1000,(GM83-GN83)*10000,"N/A"),"")</f>
        <v/>
      </c>
      <c r="GP83" s="215" t="str">
        <f>IFERROR(GP82/GP$79,"")</f>
        <v/>
      </c>
      <c r="GQ83" s="213" t="str">
        <f>IFERROR(GQ82/GQ$79,"")</f>
        <v/>
      </c>
      <c r="GR83" s="214" t="str">
        <f>IFERROR(IF((ABS((GP83-GQ83)*10000))&lt;100,(GP83-GQ83)*10000,"N/A"),"")</f>
        <v/>
      </c>
      <c r="GS83" s="215" t="str">
        <f>IFERROR(GS82/GS$79,"")</f>
        <v/>
      </c>
      <c r="GT83" s="213" t="str">
        <f>IFERROR(GT82/GT$79,"")</f>
        <v/>
      </c>
      <c r="GU83" s="214" t="str">
        <f>IFERROR(IF((ABS((GS83-GT83)*10000))&lt;100,(GS83-GT83)*10000,"N/A"),"")</f>
        <v/>
      </c>
      <c r="GW83" s="215" t="str">
        <f>IFERROR(GW82/GW$79,"")</f>
        <v/>
      </c>
      <c r="GX83" s="213" t="str">
        <f>IFERROR(GX82/GX$79,"")</f>
        <v/>
      </c>
      <c r="GY83" s="214" t="str">
        <f>IFERROR(IF((ABS((GW83-GX83)*10000))&lt;100,(GW83-GX83)*10000,"N/A"),"")</f>
        <v/>
      </c>
      <c r="GZ83" s="215" t="str">
        <f>IFERROR(GZ82/GZ$79,"")</f>
        <v/>
      </c>
      <c r="HA83" s="213" t="str">
        <f>IFERROR(HA82/HA$79,"")</f>
        <v/>
      </c>
      <c r="HB83" s="214" t="str">
        <f>IFERROR(IF((ABS((GZ83-HA83)*10000))&lt;1000,(GZ83-HA83)*10000,"N/A"),"")</f>
        <v/>
      </c>
      <c r="HC83" s="215" t="str">
        <f>IFERROR(HC82/HC$79,"")</f>
        <v/>
      </c>
      <c r="HD83" s="213" t="str">
        <f>IFERROR(HD82/HD$79,"")</f>
        <v/>
      </c>
      <c r="HE83" s="214" t="str">
        <f>IFERROR(IF((ABS((HC83-HD83)*10000))&lt;100,(HC83-HD83)*10000,"N/A"),"")</f>
        <v/>
      </c>
      <c r="HF83" s="215" t="str">
        <f>IFERROR(HF82/HF$79,"")</f>
        <v/>
      </c>
      <c r="HG83" s="213" t="str">
        <f>IFERROR(HG82/HG$79,"")</f>
        <v/>
      </c>
      <c r="HH83" s="214" t="str">
        <f>IFERROR(IF((ABS((HF83-HG83)*10000))&lt;100,(HF83-HG83)*10000,"N/A"),"")</f>
        <v/>
      </c>
      <c r="HI83" s="215" t="str">
        <f>IFERROR(HI82/HI$79,"")</f>
        <v/>
      </c>
      <c r="HJ83" s="213" t="str">
        <f>IFERROR(HJ82/HJ$79,"")</f>
        <v/>
      </c>
      <c r="HK83" s="214" t="str">
        <f>IFERROR(IF((ABS((HI83-HJ83)*10000))&lt;1000,(HI83-HJ83)*10000,"N/A"),"")</f>
        <v/>
      </c>
      <c r="HL83" s="215" t="str">
        <f>IFERROR(HL82/HL$79,"")</f>
        <v/>
      </c>
      <c r="HM83" s="213" t="str">
        <f>IFERROR(HM82/HM$79,"")</f>
        <v/>
      </c>
      <c r="HN83" s="214" t="str">
        <f>IFERROR(IF((ABS((HL83-HM83)*10000))&lt;100,(HL83-HM83)*10000,"N/A"),"")</f>
        <v/>
      </c>
      <c r="HO83" s="215" t="str">
        <f>IFERROR(HO82/HO$79,"")</f>
        <v/>
      </c>
      <c r="HP83" s="213" t="str">
        <f>IFERROR(HP82/HP$79,"")</f>
        <v/>
      </c>
      <c r="HQ83" s="214" t="str">
        <f>IFERROR(IF((ABS((HO83-HP83)*10000))&lt;100,(HO83-HP83)*10000,"N/A"),"")</f>
        <v/>
      </c>
      <c r="HS83" s="215" t="str">
        <f>IFERROR(HS82/HS$79,"")</f>
        <v/>
      </c>
      <c r="HT83" s="213" t="str">
        <f>IFERROR(HT82/HT$79,"")</f>
        <v/>
      </c>
      <c r="HU83" s="214" t="str">
        <f>IFERROR(IF((ABS((HS83-HT83)*10000))&lt;100,(HS83-HT83)*10000,"N/A"),"")</f>
        <v/>
      </c>
      <c r="HV83" s="215" t="str">
        <f>IFERROR(HV82/HV$79,"")</f>
        <v/>
      </c>
      <c r="HW83" s="213" t="str">
        <f>IFERROR(HW82/HW$79,"")</f>
        <v/>
      </c>
      <c r="HX83" s="214" t="str">
        <f>IFERROR(IF((ABS((HV83-HW83)*10000))&lt;1000,(HV83-HW83)*10000,"N/A"),"")</f>
        <v/>
      </c>
      <c r="HY83" s="215" t="str">
        <f>IFERROR(HY82/HY$79,"")</f>
        <v/>
      </c>
      <c r="HZ83" s="213" t="str">
        <f>IFERROR(HZ82/HZ$79,"")</f>
        <v/>
      </c>
      <c r="IA83" s="214" t="str">
        <f>IFERROR(IF((ABS((HY83-HZ83)*10000))&lt;100,(HY83-HZ83)*10000,"N/A"),"")</f>
        <v/>
      </c>
      <c r="IB83" s="215" t="str">
        <f>IFERROR(IB82/IB$79,"")</f>
        <v/>
      </c>
      <c r="IC83" s="213" t="str">
        <f>IFERROR(IC82/IC$79,"")</f>
        <v/>
      </c>
      <c r="ID83" s="214" t="str">
        <f>IFERROR(IF((ABS((IB83-IC83)*10000))&lt;100,(IB83-IC83)*10000,"N/A"),"")</f>
        <v/>
      </c>
      <c r="IE83" s="215" t="str">
        <f>IFERROR(IE82/IE$79,"")</f>
        <v/>
      </c>
      <c r="IF83" s="213" t="str">
        <f>IFERROR(IF82/IF$79,"")</f>
        <v/>
      </c>
      <c r="IG83" s="214" t="str">
        <f>IFERROR(IF((ABS((IE83-IF83)*10000))&lt;1000,(IE83-IF83)*10000,"N/A"),"")</f>
        <v/>
      </c>
      <c r="IH83" s="215" t="str">
        <f>IFERROR(IH82/IH$79,"")</f>
        <v/>
      </c>
      <c r="II83" s="213" t="str">
        <f>IFERROR(II82/II$79,"")</f>
        <v/>
      </c>
      <c r="IJ83" s="214" t="str">
        <f>IFERROR(IF((ABS((IH83-II83)*10000))&lt;100,(IH83-II83)*10000,"N/A"),"")</f>
        <v/>
      </c>
      <c r="IK83" s="215" t="str">
        <f>IFERROR(IK82/IK$79,"")</f>
        <v/>
      </c>
      <c r="IL83" s="213" t="str">
        <f>IFERROR(IL82/IL$79,"")</f>
        <v/>
      </c>
      <c r="IM83" s="214" t="str">
        <f>IFERROR(IF((ABS((IK83-IL83)*10000))&lt;100,(IK83-IL83)*10000,"N/A"),"")</f>
        <v/>
      </c>
    </row>
    <row r="84" spans="1:247" hidden="1" outlineLevel="2">
      <c r="A84" s="42" t="s">
        <v>10</v>
      </c>
      <c r="B84" s="42"/>
      <c r="C84" s="53" t="s">
        <v>10</v>
      </c>
      <c r="D84" s="43" t="s">
        <v>11</v>
      </c>
      <c r="E84" s="43" t="s">
        <v>683</v>
      </c>
      <c r="F84" s="207"/>
      <c r="G84" s="44">
        <v>-1515480</v>
      </c>
      <c r="H84" s="44"/>
      <c r="I84" s="206" t="str">
        <f>IFERROR(IF((ABS((G84/H84)-1))&lt;100%,(G84/H84)-1,"N/A"),"N/A")</f>
        <v>N/A</v>
      </c>
      <c r="J84" s="44">
        <v>-1575618</v>
      </c>
      <c r="K84" s="44"/>
      <c r="L84" s="206" t="str">
        <f>IFERROR(IF((ABS((J84/K84)-1))&lt;100%,(J84/K84)-1,"N/A"),"N/A")</f>
        <v>N/A</v>
      </c>
      <c r="M84" s="44">
        <v>-1623571</v>
      </c>
      <c r="N84" s="44">
        <v>-750600</v>
      </c>
      <c r="O84" s="206" t="str">
        <f>IFERROR(IF((ABS((M84/N84)-1))&lt;100%,(M84/N84)-1,"N/A"),"")</f>
        <v>N/A</v>
      </c>
      <c r="P84" s="44">
        <v>-1815479</v>
      </c>
      <c r="Q84" s="44">
        <v>-1444002</v>
      </c>
      <c r="R84" s="206">
        <f>IFERROR(IF((ABS((P84/Q84)-1))&lt;100%,(P84/Q84)-1,"N/A"),"")</f>
        <v>0.25725518385708601</v>
      </c>
      <c r="S84" s="44">
        <v>-3091098</v>
      </c>
      <c r="T84" s="44"/>
      <c r="U84" s="206" t="str">
        <f>IFERROR(IF((ABS((S84/T84)-1))&lt;100%,(S84/T84)-1,"N/A"),"N/A")</f>
        <v>N/A</v>
      </c>
      <c r="V84" s="44">
        <v>-4714669</v>
      </c>
      <c r="W84" s="44">
        <v>-750599</v>
      </c>
      <c r="X84" s="206" t="str">
        <f>IFERROR(IF((ABS((V84/W84)-1))&lt;100%,(V84/W84)-1,"N/A"),"")</f>
        <v>N/A</v>
      </c>
      <c r="Y84" s="44">
        <v>-6530148</v>
      </c>
      <c r="Z84" s="44">
        <v>-1839792</v>
      </c>
      <c r="AA84" s="206" t="str">
        <f>IFERROR(IF((ABS((Y84/Z84)-1))&lt;100%,(Y84/Z84)-1,"N/A"),"")</f>
        <v>N/A</v>
      </c>
      <c r="AB84" s="207"/>
      <c r="AC84" s="44">
        <v>-1802499</v>
      </c>
      <c r="AD84" s="44">
        <f t="shared" si="1820"/>
        <v>-1515480</v>
      </c>
      <c r="AE84" s="206">
        <f>IFERROR(IF((ABS((AC84/AD84)-1))&lt;100%,(AC84/AD84)-1,"N/A"),"")</f>
        <v>0.18939147992715188</v>
      </c>
      <c r="AF84" s="44">
        <v>-1784925</v>
      </c>
      <c r="AG84" s="44">
        <f t="shared" si="1841"/>
        <v>-1575618</v>
      </c>
      <c r="AH84" s="206">
        <f>IFERROR(IF((ABS((AF84/AG84)-1))&lt;100%,(AF84/AG84)-1,"N/A"),"")</f>
        <v>0.13284120897324092</v>
      </c>
      <c r="AI84" s="44">
        <v>-1787406</v>
      </c>
      <c r="AJ84" s="44">
        <f t="shared" si="1843"/>
        <v>-1623571</v>
      </c>
      <c r="AK84" s="206">
        <f>IFERROR(IF((ABS((AI84/AJ84)-1))&lt;100%,(AI84/AJ84)-1,"N/A"),"")</f>
        <v>0.1009102774070243</v>
      </c>
      <c r="AL84" s="44">
        <v>-2069962</v>
      </c>
      <c r="AM84" s="44">
        <f t="shared" si="1845"/>
        <v>-1815479</v>
      </c>
      <c r="AN84" s="206">
        <f>IFERROR(IF((ABS((AL84/AM84)-1))&lt;100%,(AL84/AM84)-1,"N/A"),"")</f>
        <v>0.14017402569790116</v>
      </c>
      <c r="AO84" s="44">
        <v>-3587424</v>
      </c>
      <c r="AP84" s="44">
        <f t="shared" si="1847"/>
        <v>-3091098</v>
      </c>
      <c r="AQ84" s="206">
        <f>IFERROR(IF((ABS((AO84/AP84)-1))&lt;100%,(AO84/AP84)-1,"N/A"),"")</f>
        <v>0.16056624539241393</v>
      </c>
      <c r="AR84" s="44">
        <v>-5374830</v>
      </c>
      <c r="AS84" s="44">
        <f t="shared" si="1849"/>
        <v>-4714669</v>
      </c>
      <c r="AT84" s="206">
        <f>IFERROR(IF((ABS((AR84/AS84)-1))&lt;100%,(AR84/AS84)-1,"N/A"),"")</f>
        <v>0.14002276723986351</v>
      </c>
      <c r="AU84" s="44">
        <v>-7444792</v>
      </c>
      <c r="AV84" s="44">
        <f t="shared" si="1851"/>
        <v>-6530148</v>
      </c>
      <c r="AW84" s="206">
        <f>IFERROR(IF((ABS((AU84/AV84)-1))&lt;100%,(AU84/AV84)-1,"N/A"),"")</f>
        <v>0.1400648193578462</v>
      </c>
      <c r="AX84" s="207"/>
      <c r="AY84" s="44">
        <f t="shared" si="1923"/>
        <v>0</v>
      </c>
      <c r="AZ84" s="44">
        <f t="shared" si="1853"/>
        <v>-1802499</v>
      </c>
      <c r="BA84" s="206" t="str">
        <f>IFERROR(IF((ABS((AY84/AZ84)-1))&lt;100%,(AY84/AZ84)-1,"N/A"),"")</f>
        <v>N/A</v>
      </c>
      <c r="BB84" s="44">
        <f t="shared" si="1924"/>
        <v>0</v>
      </c>
      <c r="BC84" s="44">
        <f t="shared" si="1855"/>
        <v>-1784925</v>
      </c>
      <c r="BD84" s="206" t="str">
        <f>IFERROR(IF((ABS((BB84/BC84)-1))&lt;100%,(BB84/BC84)-1,"N/A"),"")</f>
        <v>N/A</v>
      </c>
      <c r="BE84" s="48">
        <f t="shared" si="1925"/>
        <v>0</v>
      </c>
      <c r="BF84" s="44">
        <f t="shared" si="1857"/>
        <v>-1787406</v>
      </c>
      <c r="BG84" s="206" t="str">
        <f>IFERROR(IF((ABS((BE84/BF84)-1))&lt;100%,(BE84/BF84)-1,"N/A"),"")</f>
        <v>N/A</v>
      </c>
      <c r="BH84" s="44">
        <f t="shared" si="1926"/>
        <v>0</v>
      </c>
      <c r="BI84" s="44">
        <f t="shared" si="1859"/>
        <v>-2069962</v>
      </c>
      <c r="BJ84" s="206" t="str">
        <f>IFERROR(IF((ABS((BH84/BI84)-1))&lt;100%,(BH84/BI84)-1,"N/A"),"")</f>
        <v>N/A</v>
      </c>
      <c r="BK84" s="44">
        <f t="shared" si="1927"/>
        <v>0</v>
      </c>
      <c r="BL84" s="44">
        <f t="shared" si="1861"/>
        <v>-3587424</v>
      </c>
      <c r="BM84" s="206" t="str">
        <f>IFERROR(IF((ABS((BK84/BL84)-1))&lt;100%,(BK84/BL84)-1,"N/A"),"")</f>
        <v>N/A</v>
      </c>
      <c r="BN84" s="48">
        <f t="shared" si="1928"/>
        <v>0</v>
      </c>
      <c r="BO84" s="44">
        <f t="shared" si="1863"/>
        <v>-5374830</v>
      </c>
      <c r="BP84" s="206" t="str">
        <f>IFERROR(IF((ABS((BN84/BO84)-1))&lt;100%,(BN84/BO84)-1,"N/A"),"")</f>
        <v>N/A</v>
      </c>
      <c r="BQ84" s="44">
        <f t="shared" si="1929"/>
        <v>0</v>
      </c>
      <c r="BR84" s="44">
        <f t="shared" si="1865"/>
        <v>-7444792</v>
      </c>
      <c r="BS84" s="206" t="str">
        <f>IFERROR(IF((ABS((BQ84/BR84)-1))&lt;100%,(BQ84/BR84)-1,"N/A"),"")</f>
        <v>N/A</v>
      </c>
      <c r="BT84" s="207"/>
      <c r="BU84" s="48">
        <f t="shared" si="1930"/>
        <v>0</v>
      </c>
      <c r="BV84" s="44">
        <v>0</v>
      </c>
      <c r="BW84" s="206" t="str">
        <f>IFERROR(IF((ABS((BU84/BV84)-1))&lt;100%,(BU84/BV84)-1,"N/A"),"")</f>
        <v/>
      </c>
      <c r="BX84" s="48">
        <f t="shared" si="1931"/>
        <v>0</v>
      </c>
      <c r="BY84" s="44">
        <v>0</v>
      </c>
      <c r="BZ84" s="206" t="str">
        <f>IFERROR(IF((ABS((BX84/BY84)-1))&lt;100%,(BX84/BY84)-1,"N/A"),"")</f>
        <v/>
      </c>
      <c r="CA84" s="48">
        <f t="shared" si="1932"/>
        <v>0</v>
      </c>
      <c r="CB84" s="44">
        <v>0</v>
      </c>
      <c r="CC84" s="206" t="str">
        <f>IFERROR(IF((ABS((CA84/CB84)-1))&lt;100%,(CA84/CB84)-1,"N/A"),"")</f>
        <v/>
      </c>
      <c r="CD84" s="48">
        <f t="shared" si="1933"/>
        <v>0</v>
      </c>
      <c r="CE84" s="44">
        <v>0</v>
      </c>
      <c r="CF84" s="206" t="str">
        <f>IFERROR(IF((ABS((CD84/CE84)-1))&lt;100%,(CD84/CE84)-1,"N/A"),"")</f>
        <v/>
      </c>
      <c r="CG84" s="48">
        <f t="shared" si="1934"/>
        <v>0</v>
      </c>
      <c r="CH84" s="44">
        <v>0</v>
      </c>
      <c r="CI84" s="206" t="str">
        <f>IFERROR(IF((ABS((CG84/CH84)-1))&lt;100%,(CG84/CH84)-1,"N/A"),"")</f>
        <v/>
      </c>
      <c r="CJ84" s="48">
        <f t="shared" si="1935"/>
        <v>0</v>
      </c>
      <c r="CK84" s="44">
        <v>0</v>
      </c>
      <c r="CL84" s="206" t="str">
        <f>IFERROR(IF((ABS((CJ84/CK84)-1))&lt;100%,(CJ84/CK84)-1,"N/A"),"")</f>
        <v/>
      </c>
      <c r="CM84" s="48">
        <f t="shared" si="1936"/>
        <v>0</v>
      </c>
      <c r="CN84" s="44">
        <v>0</v>
      </c>
      <c r="CO84" s="206" t="str">
        <f>IFERROR(IF((ABS((CM84/CN84)-1))&lt;100%,(CM84/CN84)-1,"N/A"),"")</f>
        <v/>
      </c>
      <c r="CP84" s="207"/>
      <c r="CQ84" s="48">
        <v>0</v>
      </c>
      <c r="CR84" s="44">
        <v>0</v>
      </c>
      <c r="CS84" s="206" t="str">
        <f>IFERROR(IF((ABS((CQ84/CR84)-1))&lt;100%,(CQ84/CR84)-1,"N/A"),"")</f>
        <v/>
      </c>
      <c r="CT84" s="48">
        <v>0</v>
      </c>
      <c r="CU84" s="44">
        <v>0</v>
      </c>
      <c r="CV84" s="206" t="str">
        <f>IFERROR(IF((ABS((CT84/CU84)-1))&lt;1000%,(CT84/CU84)-1,"N/A"),"")</f>
        <v/>
      </c>
      <c r="CW84" s="48">
        <v>0</v>
      </c>
      <c r="CX84" s="44">
        <v>0</v>
      </c>
      <c r="CY84" s="206" t="str">
        <f>IFERROR(IF((ABS((CW84/CX84)-1))&lt;100%,(CW84/CX84)-1,"N/A"),"")</f>
        <v/>
      </c>
      <c r="CZ84" s="48">
        <v>0</v>
      </c>
      <c r="DA84" s="44">
        <v>0</v>
      </c>
      <c r="DB84" s="206" t="str">
        <f>IFERROR(IF((ABS((CZ84/DA84)-1))&lt;100%,(CZ84/DA84)-1,"N/A"),"")</f>
        <v/>
      </c>
      <c r="DC84" s="48">
        <v>0</v>
      </c>
      <c r="DD84" s="44">
        <v>0</v>
      </c>
      <c r="DE84" s="206" t="str">
        <f>IFERROR(IF((ABS((DC84/DD84)-1))&lt;1000%,(DC84/DD84)-1,"N/A"),"")</f>
        <v/>
      </c>
      <c r="DF84" s="48">
        <v>0</v>
      </c>
      <c r="DG84" s="44">
        <v>0</v>
      </c>
      <c r="DH84" s="206" t="str">
        <f>IFERROR(IF((ABS((DF84/DG84)-1))&lt;100%,(DF84/DG84)-1,"N/A"),"")</f>
        <v/>
      </c>
      <c r="DI84" s="48">
        <v>0</v>
      </c>
      <c r="DJ84" s="44">
        <v>0</v>
      </c>
      <c r="DK84" s="206" t="str">
        <f>IFERROR(IF((ABS((DI84/DJ84)-1))&lt;100%,(DI84/DJ84)-1,"N/A"),"")</f>
        <v/>
      </c>
      <c r="DL84" s="207"/>
      <c r="DM84" s="48">
        <v>0</v>
      </c>
      <c r="DN84" s="44">
        <v>0</v>
      </c>
      <c r="DO84" s="206" t="str">
        <f>IFERROR(IF((ABS((DM84/DN84)-1))&lt;100%,(DM84/DN84)-1,"N/A"),"")</f>
        <v/>
      </c>
      <c r="DP84" s="48">
        <v>0</v>
      </c>
      <c r="DQ84" s="44">
        <v>0</v>
      </c>
      <c r="DR84" s="206" t="str">
        <f>IFERROR(IF((ABS((DP84/DQ84)-1))&lt;1000%,(DP84/DQ84)-1,"N/A"),"")</f>
        <v/>
      </c>
      <c r="DS84" s="48">
        <v>0</v>
      </c>
      <c r="DT84" s="44">
        <v>0</v>
      </c>
      <c r="DU84" s="206" t="str">
        <f>IFERROR(IF((ABS((DS84/DT84)-1))&lt;100%,(DS84/DT84)-1,"N/A"),"")</f>
        <v/>
      </c>
      <c r="DV84" s="48">
        <v>0</v>
      </c>
      <c r="DW84" s="44">
        <v>0</v>
      </c>
      <c r="DX84" s="206" t="str">
        <f>IFERROR(IF((ABS((DV84/DW84)-1))&lt;100%,(DV84/DW84)-1,"N/A"),"")</f>
        <v/>
      </c>
      <c r="DY84" s="48">
        <v>0</v>
      </c>
      <c r="DZ84" s="44">
        <v>0</v>
      </c>
      <c r="EA84" s="206" t="str">
        <f>IFERROR(IF((ABS((DY84/DZ84)-1))&lt;1000%,(DY84/DZ84)-1,"N/A"),"")</f>
        <v/>
      </c>
      <c r="EB84" s="48">
        <v>0</v>
      </c>
      <c r="EC84" s="44">
        <v>0</v>
      </c>
      <c r="ED84" s="206" t="str">
        <f>IFERROR(IF((ABS((EB84/EC84)-1))&lt;100%,(EB84/EC84)-1,"N/A"),"")</f>
        <v/>
      </c>
      <c r="EE84" s="48">
        <v>0</v>
      </c>
      <c r="EF84" s="44">
        <v>0</v>
      </c>
      <c r="EG84" s="206" t="str">
        <f>IFERROR(IF((ABS((EE84/EF84)-1))&lt;100%,(EE84/EF84)-1,"N/A"),"")</f>
        <v/>
      </c>
      <c r="EH84" s="207"/>
      <c r="EI84" s="48">
        <v>0</v>
      </c>
      <c r="EJ84" s="44">
        <v>0</v>
      </c>
      <c r="EK84" s="206" t="str">
        <f>IFERROR(IF((ABS((EI84/EJ84)-1))&lt;100%,(EI84/EJ84)-1,"N/A"),"")</f>
        <v/>
      </c>
      <c r="EL84" s="48">
        <v>0</v>
      </c>
      <c r="EM84" s="44">
        <v>0</v>
      </c>
      <c r="EN84" s="206" t="str">
        <f>IFERROR(IF((ABS((EL84/EM84)-1))&lt;1000%,(EL84/EM84)-1,"N/A"),"")</f>
        <v/>
      </c>
      <c r="EO84" s="48">
        <v>0</v>
      </c>
      <c r="EP84" s="44">
        <v>0</v>
      </c>
      <c r="EQ84" s="206" t="str">
        <f>IFERROR(IF((ABS((EO84/EP84)-1))&lt;100%,(EO84/EP84)-1,"N/A"),"")</f>
        <v/>
      </c>
      <c r="ER84" s="48">
        <v>0</v>
      </c>
      <c r="ES84" s="44">
        <v>0</v>
      </c>
      <c r="ET84" s="206" t="str">
        <f>IFERROR(IF((ABS((ER84/ES84)-1))&lt;100%,(ER84/ES84)-1,"N/A"),"")</f>
        <v/>
      </c>
      <c r="EU84" s="48">
        <v>0</v>
      </c>
      <c r="EV84" s="44">
        <v>0</v>
      </c>
      <c r="EW84" s="206" t="str">
        <f>IFERROR(IF((ABS((EU84/EV84)-1))&lt;1000%,(EU84/EV84)-1,"N/A"),"")</f>
        <v/>
      </c>
      <c r="EX84" s="48">
        <v>0</v>
      </c>
      <c r="EY84" s="44">
        <v>0</v>
      </c>
      <c r="EZ84" s="206" t="str">
        <f>IFERROR(IF((ABS((EX84/EY84)-1))&lt;100%,(EX84/EY84)-1,"N/A"),"")</f>
        <v/>
      </c>
      <c r="FA84" s="48">
        <v>0</v>
      </c>
      <c r="FB84" s="44">
        <v>0</v>
      </c>
      <c r="FC84" s="206" t="str">
        <f>IFERROR(IF((ABS((FA84/FB84)-1))&lt;100%,(FA84/FB84)-1,"N/A"),"")</f>
        <v/>
      </c>
      <c r="FD84" s="207"/>
      <c r="FE84" s="48">
        <v>0</v>
      </c>
      <c r="FF84" s="44">
        <v>0</v>
      </c>
      <c r="FG84" s="206" t="str">
        <f>IFERROR(IF((ABS((FE84/FF84)-1))&lt;100%,(FE84/FF84)-1,"N/A"),"")</f>
        <v/>
      </c>
      <c r="FH84" s="48">
        <v>0</v>
      </c>
      <c r="FI84" s="44">
        <v>0</v>
      </c>
      <c r="FJ84" s="206" t="str">
        <f>IFERROR(IF((ABS((FH84/FI84)-1))&lt;1000%,(FH84/FI84)-1,"N/A"),"")</f>
        <v/>
      </c>
      <c r="FK84" s="48">
        <v>0</v>
      </c>
      <c r="FL84" s="44">
        <v>0</v>
      </c>
      <c r="FM84" s="206" t="str">
        <f>IFERROR(IF((ABS((FK84/FL84)-1))&lt;100%,(FK84/FL84)-1,"N/A"),"")</f>
        <v/>
      </c>
      <c r="FN84" s="48">
        <v>0</v>
      </c>
      <c r="FO84" s="44">
        <v>0</v>
      </c>
      <c r="FP84" s="206" t="str">
        <f>IFERROR(IF((ABS((FN84/FO84)-1))&lt;100%,(FN84/FO84)-1,"N/A"),"")</f>
        <v/>
      </c>
      <c r="FQ84" s="48">
        <v>0</v>
      </c>
      <c r="FR84" s="44">
        <v>0</v>
      </c>
      <c r="FS84" s="206" t="str">
        <f>IFERROR(IF((ABS((FQ84/FR84)-1))&lt;1000%,(FQ84/FR84)-1,"N/A"),"")</f>
        <v/>
      </c>
      <c r="FT84" s="48">
        <v>0</v>
      </c>
      <c r="FU84" s="44">
        <v>0</v>
      </c>
      <c r="FV84" s="206" t="str">
        <f>IFERROR(IF((ABS((FT84/FU84)-1))&lt;100%,(FT84/FU84)-1,"N/A"),"")</f>
        <v/>
      </c>
      <c r="FW84" s="48">
        <v>0</v>
      </c>
      <c r="FX84" s="44">
        <v>0</v>
      </c>
      <c r="FY84" s="206" t="str">
        <f>IFERROR(IF((ABS((FW84/FX84)-1))&lt;100%,(FW84/FX84)-1,"N/A"),"")</f>
        <v/>
      </c>
      <c r="GA84" s="48">
        <v>0</v>
      </c>
      <c r="GB84" s="44">
        <v>0</v>
      </c>
      <c r="GC84" s="206" t="str">
        <f>IFERROR(IF((ABS((GA84/GB84)-1))&lt;100%,(GA84/GB84)-1,"N/A"),"")</f>
        <v/>
      </c>
      <c r="GD84" s="48">
        <v>0</v>
      </c>
      <c r="GE84" s="44">
        <v>0</v>
      </c>
      <c r="GF84" s="206" t="str">
        <f>IFERROR(IF((ABS((GD84/GE84)-1))&lt;1000%,(GD84/GE84)-1,"N/A"),"")</f>
        <v/>
      </c>
      <c r="GG84" s="48">
        <v>0</v>
      </c>
      <c r="GH84" s="44">
        <v>0</v>
      </c>
      <c r="GI84" s="206" t="str">
        <f>IFERROR(IF((ABS((GG84/GH84)-1))&lt;100%,(GG84/GH84)-1,"N/A"),"")</f>
        <v/>
      </c>
      <c r="GJ84" s="48">
        <v>0</v>
      </c>
      <c r="GK84" s="44">
        <v>0</v>
      </c>
      <c r="GL84" s="206" t="str">
        <f>IFERROR(IF((ABS((GJ84/GK84)-1))&lt;100%,(GJ84/GK84)-1,"N/A"),"")</f>
        <v/>
      </c>
      <c r="GM84" s="48">
        <v>0</v>
      </c>
      <c r="GN84" s="44">
        <v>0</v>
      </c>
      <c r="GO84" s="206" t="str">
        <f>IFERROR(IF((ABS((GM84/GN84)-1))&lt;1000%,(GM84/GN84)-1,"N/A"),"")</f>
        <v/>
      </c>
      <c r="GP84" s="48">
        <v>0</v>
      </c>
      <c r="GQ84" s="44">
        <v>0</v>
      </c>
      <c r="GR84" s="206" t="str">
        <f>IFERROR(IF((ABS((GP84/GQ84)-1))&lt;100%,(GP84/GQ84)-1,"N/A"),"")</f>
        <v/>
      </c>
      <c r="GS84" s="48">
        <v>0</v>
      </c>
      <c r="GT84" s="44">
        <v>0</v>
      </c>
      <c r="GU84" s="206" t="str">
        <f>IFERROR(IF((ABS((GS84/GT84)-1))&lt;100%,(GS84/GT84)-1,"N/A"),"")</f>
        <v/>
      </c>
      <c r="GW84" s="48">
        <v>0</v>
      </c>
      <c r="GX84" s="44">
        <v>0</v>
      </c>
      <c r="GY84" s="206" t="str">
        <f>IFERROR(IF((ABS((GW84/GX84)-1))&lt;100%,(GW84/GX84)-1,"N/A"),"")</f>
        <v/>
      </c>
      <c r="GZ84" s="48">
        <v>0</v>
      </c>
      <c r="HA84" s="44">
        <v>0</v>
      </c>
      <c r="HB84" s="206" t="str">
        <f>IFERROR(IF((ABS((GZ84/HA84)-1))&lt;1000%,(GZ84/HA84)-1,"N/A"),"")</f>
        <v/>
      </c>
      <c r="HC84" s="48">
        <v>0</v>
      </c>
      <c r="HD84" s="44">
        <v>0</v>
      </c>
      <c r="HE84" s="206" t="str">
        <f>IFERROR(IF((ABS((HC84/HD84)-1))&lt;100%,(HC84/HD84)-1,"N/A"),"")</f>
        <v/>
      </c>
      <c r="HF84" s="48">
        <v>0</v>
      </c>
      <c r="HG84" s="44">
        <v>0</v>
      </c>
      <c r="HH84" s="206" t="str">
        <f>IFERROR(IF((ABS((HF84/HG84)-1))&lt;100%,(HF84/HG84)-1,"N/A"),"")</f>
        <v/>
      </c>
      <c r="HI84" s="48">
        <v>0</v>
      </c>
      <c r="HJ84" s="44">
        <v>0</v>
      </c>
      <c r="HK84" s="206" t="str">
        <f>IFERROR(IF((ABS((HI84/HJ84)-1))&lt;1000%,(HI84/HJ84)-1,"N/A"),"")</f>
        <v/>
      </c>
      <c r="HL84" s="48">
        <v>0</v>
      </c>
      <c r="HM84" s="44">
        <v>0</v>
      </c>
      <c r="HN84" s="206" t="str">
        <f>IFERROR(IF((ABS((HL84/HM84)-1))&lt;100%,(HL84/HM84)-1,"N/A"),"")</f>
        <v/>
      </c>
      <c r="HO84" s="48">
        <v>0</v>
      </c>
      <c r="HP84" s="44">
        <v>0</v>
      </c>
      <c r="HQ84" s="206" t="str">
        <f>IFERROR(IF((ABS((HO84/HP84)-1))&lt;100%,(HO84/HP84)-1,"N/A"),"")</f>
        <v/>
      </c>
      <c r="HS84" s="48">
        <v>0</v>
      </c>
      <c r="HT84" s="44">
        <v>0</v>
      </c>
      <c r="HU84" s="206" t="str">
        <f>IFERROR(IF((ABS((HS84/HT84)-1))&lt;100%,(HS84/HT84)-1,"N/A"),"")</f>
        <v/>
      </c>
      <c r="HV84" s="48">
        <v>0</v>
      </c>
      <c r="HW84" s="44">
        <v>0</v>
      </c>
      <c r="HX84" s="206" t="str">
        <f>IFERROR(IF((ABS((HV84/HW84)-1))&lt;1000%,(HV84/HW84)-1,"N/A"),"")</f>
        <v/>
      </c>
      <c r="HY84" s="48">
        <v>0</v>
      </c>
      <c r="HZ84" s="44">
        <v>0</v>
      </c>
      <c r="IA84" s="206" t="str">
        <f>IFERROR(IF((ABS((HY84/HZ84)-1))&lt;100%,(HY84/HZ84)-1,"N/A"),"")</f>
        <v/>
      </c>
      <c r="IB84" s="48">
        <v>0</v>
      </c>
      <c r="IC84" s="44">
        <v>0</v>
      </c>
      <c r="ID84" s="206" t="str">
        <f>IFERROR(IF((ABS((IB84/IC84)-1))&lt;100%,(IB84/IC84)-1,"N/A"),"")</f>
        <v/>
      </c>
      <c r="IE84" s="48">
        <v>0</v>
      </c>
      <c r="IF84" s="44">
        <v>0</v>
      </c>
      <c r="IG84" s="206" t="str">
        <f>IFERROR(IF((ABS((IE84/IF84)-1))&lt;1000%,(IE84/IF84)-1,"N/A"),"")</f>
        <v/>
      </c>
      <c r="IH84" s="48">
        <v>0</v>
      </c>
      <c r="II84" s="44">
        <v>0</v>
      </c>
      <c r="IJ84" s="206" t="str">
        <f>IFERROR(IF((ABS((IH84/II84)-1))&lt;100%,(IH84/II84)-1,"N/A"),"")</f>
        <v/>
      </c>
      <c r="IK84" s="48">
        <v>0</v>
      </c>
      <c r="IL84" s="44">
        <v>0</v>
      </c>
      <c r="IM84" s="206" t="str">
        <f>IFERROR(IF((ABS((IK84/IL84)-1))&lt;100%,(IK84/IL84)-1,"N/A"),"")</f>
        <v/>
      </c>
    </row>
    <row r="85" spans="1:247" hidden="1" outlineLevel="2">
      <c r="A85" s="42" t="s">
        <v>153</v>
      </c>
      <c r="B85" s="42"/>
      <c r="C85" s="53" t="s">
        <v>197</v>
      </c>
      <c r="D85" s="43" t="s">
        <v>95</v>
      </c>
      <c r="E85" s="43" t="s">
        <v>684</v>
      </c>
      <c r="F85" s="207"/>
      <c r="G85" s="44">
        <v>-144288</v>
      </c>
      <c r="H85" s="44"/>
      <c r="I85" s="206" t="str">
        <f>IFERROR(IF((ABS((G85/H85)-1))&lt;100%,(G85/H85)-1,"N/A"),"N/A")</f>
        <v>N/A</v>
      </c>
      <c r="J85" s="44">
        <v>-148002</v>
      </c>
      <c r="K85" s="44"/>
      <c r="L85" s="206" t="str">
        <f>IFERROR(IF((ABS((J85/K85)-1))&lt;100%,(J85/K85)-1,"N/A"),"N/A")</f>
        <v>N/A</v>
      </c>
      <c r="M85" s="44">
        <v>-162523</v>
      </c>
      <c r="N85" s="44">
        <v>-58962</v>
      </c>
      <c r="O85" s="206" t="str">
        <f>IFERROR(IF((ABS((M85/N85)-1))&lt;100%,(M85/N85)-1,"N/A"),"")</f>
        <v>N/A</v>
      </c>
      <c r="P85" s="44">
        <v>-170594</v>
      </c>
      <c r="Q85" s="44">
        <v>-135737</v>
      </c>
      <c r="R85" s="206">
        <f>IFERROR(IF((ABS((P85/Q85)-1))&lt;100%,(P85/Q85)-1,"N/A"),"")</f>
        <v>0.25679807274361455</v>
      </c>
      <c r="S85" s="44">
        <v>-292290</v>
      </c>
      <c r="T85" s="44"/>
      <c r="U85" s="206" t="str">
        <f>IFERROR(IF((ABS((S85/T85)-1))&lt;100%,(S85/T85)-1,"N/A"),"N/A")</f>
        <v>N/A</v>
      </c>
      <c r="V85" s="44">
        <v>-454813</v>
      </c>
      <c r="W85" s="44">
        <v>-58963</v>
      </c>
      <c r="X85" s="206" t="str">
        <f>IFERROR(IF((ABS((V85/W85)-1))&lt;100%,(V85/W85)-1,"N/A"),"")</f>
        <v>N/A</v>
      </c>
      <c r="Y85" s="44">
        <v>-625407</v>
      </c>
      <c r="Z85" s="44">
        <v>-179922</v>
      </c>
      <c r="AA85" s="206" t="str">
        <f>IFERROR(IF((ABS((Y85/Z85)-1))&lt;100%,(Y85/Z85)-1,"N/A"),"")</f>
        <v>N/A</v>
      </c>
      <c r="AB85" s="207"/>
      <c r="AC85" s="44">
        <v>-177675</v>
      </c>
      <c r="AD85" s="44">
        <f t="shared" si="1820"/>
        <v>-144288</v>
      </c>
      <c r="AE85" s="206">
        <f>IFERROR(IF((ABS((AC85/AD85)-1))&lt;100%,(AC85/AD85)-1,"N/A"),"")</f>
        <v>0.23139138389886882</v>
      </c>
      <c r="AF85" s="44">
        <v>-174163</v>
      </c>
      <c r="AG85" s="44">
        <f t="shared" si="1841"/>
        <v>-148002</v>
      </c>
      <c r="AH85" s="206">
        <f>IFERROR(IF((ABS((AF85/AG85)-1))&lt;100%,(AF85/AG85)-1,"N/A"),"")</f>
        <v>0.17676112484966411</v>
      </c>
      <c r="AI85" s="44">
        <v>-183982</v>
      </c>
      <c r="AJ85" s="44">
        <f t="shared" si="1843"/>
        <v>-162523</v>
      </c>
      <c r="AK85" s="206">
        <f>IFERROR(IF((ABS((AI85/AJ85)-1))&lt;100%,(AI85/AJ85)-1,"N/A"),"")</f>
        <v>0.13203669634451742</v>
      </c>
      <c r="AL85" s="44">
        <v>-189522</v>
      </c>
      <c r="AM85" s="44">
        <f t="shared" si="1845"/>
        <v>-170594</v>
      </c>
      <c r="AN85" s="206">
        <f>IFERROR(IF((ABS((AL85/AM85)-1))&lt;100%,(AL85/AM85)-1,"N/A"),"")</f>
        <v>0.11095349191648007</v>
      </c>
      <c r="AO85" s="44">
        <v>-351838</v>
      </c>
      <c r="AP85" s="44">
        <f t="shared" si="1847"/>
        <v>-292290</v>
      </c>
      <c r="AQ85" s="206">
        <f>IFERROR(IF((ABS((AO85/AP85)-1))&lt;100%,(AO85/AP85)-1,"N/A"),"")</f>
        <v>0.20372917308152871</v>
      </c>
      <c r="AR85" s="44">
        <v>-535820</v>
      </c>
      <c r="AS85" s="44">
        <f t="shared" si="1849"/>
        <v>-454813</v>
      </c>
      <c r="AT85" s="206">
        <f>IFERROR(IF((ABS((AR85/AS85)-1))&lt;100%,(AR85/AS85)-1,"N/A"),"")</f>
        <v>0.1781105641219578</v>
      </c>
      <c r="AU85" s="44">
        <v>-725342</v>
      </c>
      <c r="AV85" s="44">
        <f t="shared" si="1851"/>
        <v>-625407</v>
      </c>
      <c r="AW85" s="206">
        <f>IFERROR(IF((ABS((AU85/AV85)-1))&lt;100%,(AU85/AV85)-1,"N/A"),"")</f>
        <v>0.15979194348640169</v>
      </c>
      <c r="AX85" s="207"/>
      <c r="AY85" s="44">
        <f t="shared" si="1923"/>
        <v>0</v>
      </c>
      <c r="AZ85" s="44">
        <f t="shared" si="1853"/>
        <v>-177675</v>
      </c>
      <c r="BA85" s="206" t="str">
        <f>IFERROR(IF((ABS((AY85/AZ85)-1))&lt;100%,(AY85/AZ85)-1,"N/A"),"")</f>
        <v>N/A</v>
      </c>
      <c r="BB85" s="44">
        <f t="shared" si="1924"/>
        <v>0</v>
      </c>
      <c r="BC85" s="44">
        <f t="shared" si="1855"/>
        <v>-174163</v>
      </c>
      <c r="BD85" s="206" t="str">
        <f>IFERROR(IF((ABS((BB85/BC85)-1))&lt;100%,(BB85/BC85)-1,"N/A"),"")</f>
        <v>N/A</v>
      </c>
      <c r="BE85" s="48">
        <f t="shared" si="1925"/>
        <v>0</v>
      </c>
      <c r="BF85" s="44">
        <f t="shared" si="1857"/>
        <v>-183982</v>
      </c>
      <c r="BG85" s="206" t="str">
        <f>IFERROR(IF((ABS((BE85/BF85)-1))&lt;100%,(BE85/BF85)-1,"N/A"),"")</f>
        <v>N/A</v>
      </c>
      <c r="BH85" s="44">
        <f t="shared" si="1926"/>
        <v>0</v>
      </c>
      <c r="BI85" s="44">
        <f t="shared" si="1859"/>
        <v>-189522</v>
      </c>
      <c r="BJ85" s="206" t="str">
        <f>IFERROR(IF((ABS((BH85/BI85)-1))&lt;100%,(BH85/BI85)-1,"N/A"),"")</f>
        <v>N/A</v>
      </c>
      <c r="BK85" s="44">
        <f t="shared" si="1927"/>
        <v>0</v>
      </c>
      <c r="BL85" s="44">
        <f t="shared" si="1861"/>
        <v>-351838</v>
      </c>
      <c r="BM85" s="206" t="str">
        <f>IFERROR(IF((ABS((BK85/BL85)-1))&lt;100%,(BK85/BL85)-1,"N/A"),"")</f>
        <v>N/A</v>
      </c>
      <c r="BN85" s="48">
        <f t="shared" si="1928"/>
        <v>0</v>
      </c>
      <c r="BO85" s="44">
        <f t="shared" si="1863"/>
        <v>-535820</v>
      </c>
      <c r="BP85" s="206" t="str">
        <f>IFERROR(IF((ABS((BN85/BO85)-1))&lt;100%,(BN85/BO85)-1,"N/A"),"")</f>
        <v>N/A</v>
      </c>
      <c r="BQ85" s="44">
        <f t="shared" si="1929"/>
        <v>0</v>
      </c>
      <c r="BR85" s="44">
        <f t="shared" si="1865"/>
        <v>-725342</v>
      </c>
      <c r="BS85" s="206" t="str">
        <f>IFERROR(IF((ABS((BQ85/BR85)-1))&lt;100%,(BQ85/BR85)-1,"N/A"),"")</f>
        <v>N/A</v>
      </c>
      <c r="BT85" s="207"/>
      <c r="BU85" s="48">
        <f t="shared" si="1930"/>
        <v>0</v>
      </c>
      <c r="BV85" s="44">
        <v>0</v>
      </c>
      <c r="BW85" s="206" t="str">
        <f>IFERROR(IF((ABS((BU85/BV85)-1))&lt;100%,(BU85/BV85)-1,"N/A"),"")</f>
        <v/>
      </c>
      <c r="BX85" s="48">
        <f t="shared" si="1931"/>
        <v>0</v>
      </c>
      <c r="BY85" s="44">
        <v>0</v>
      </c>
      <c r="BZ85" s="206" t="str">
        <f>IFERROR(IF((ABS((BX85/BY85)-1))&lt;100%,(BX85/BY85)-1,"N/A"),"")</f>
        <v/>
      </c>
      <c r="CA85" s="48">
        <f t="shared" si="1932"/>
        <v>0</v>
      </c>
      <c r="CB85" s="44">
        <v>0</v>
      </c>
      <c r="CC85" s="206" t="str">
        <f>IFERROR(IF((ABS((CA85/CB85)-1))&lt;100%,(CA85/CB85)-1,"N/A"),"")</f>
        <v/>
      </c>
      <c r="CD85" s="48">
        <f t="shared" si="1933"/>
        <v>0</v>
      </c>
      <c r="CE85" s="44">
        <v>0</v>
      </c>
      <c r="CF85" s="206" t="str">
        <f>IFERROR(IF((ABS((CD85/CE85)-1))&lt;100%,(CD85/CE85)-1,"N/A"),"")</f>
        <v/>
      </c>
      <c r="CG85" s="48">
        <f t="shared" si="1934"/>
        <v>0</v>
      </c>
      <c r="CH85" s="44">
        <v>0</v>
      </c>
      <c r="CI85" s="206" t="str">
        <f>IFERROR(IF((ABS((CG85/CH85)-1))&lt;100%,(CG85/CH85)-1,"N/A"),"")</f>
        <v/>
      </c>
      <c r="CJ85" s="48">
        <f t="shared" si="1935"/>
        <v>0</v>
      </c>
      <c r="CK85" s="44">
        <v>0</v>
      </c>
      <c r="CL85" s="206" t="str">
        <f>IFERROR(IF((ABS((CJ85/CK85)-1))&lt;100%,(CJ85/CK85)-1,"N/A"),"")</f>
        <v/>
      </c>
      <c r="CM85" s="48">
        <f t="shared" si="1936"/>
        <v>0</v>
      </c>
      <c r="CN85" s="44">
        <v>0</v>
      </c>
      <c r="CO85" s="206" t="str">
        <f>IFERROR(IF((ABS((CM85/CN85)-1))&lt;100%,(CM85/CN85)-1,"N/A"),"")</f>
        <v/>
      </c>
      <c r="CP85" s="207"/>
      <c r="CQ85" s="48">
        <v>0</v>
      </c>
      <c r="CR85" s="44">
        <v>0</v>
      </c>
      <c r="CS85" s="206" t="str">
        <f>IFERROR(IF((ABS((CQ85/CR85)-1))&lt;100%,(CQ85/CR85)-1,"N/A"),"")</f>
        <v/>
      </c>
      <c r="CT85" s="48">
        <v>0</v>
      </c>
      <c r="CU85" s="44">
        <v>0</v>
      </c>
      <c r="CV85" s="206" t="str">
        <f>IFERROR(IF((ABS((CT85/CU85)-1))&lt;1000%,(CT85/CU85)-1,"N/A"),"")</f>
        <v/>
      </c>
      <c r="CW85" s="48">
        <v>0</v>
      </c>
      <c r="CX85" s="44">
        <v>0</v>
      </c>
      <c r="CY85" s="206" t="str">
        <f>IFERROR(IF((ABS((CW85/CX85)-1))&lt;100%,(CW85/CX85)-1,"N/A"),"")</f>
        <v/>
      </c>
      <c r="CZ85" s="48">
        <v>0</v>
      </c>
      <c r="DA85" s="44">
        <v>0</v>
      </c>
      <c r="DB85" s="206" t="str">
        <f>IFERROR(IF((ABS((CZ85/DA85)-1))&lt;100%,(CZ85/DA85)-1,"N/A"),"")</f>
        <v/>
      </c>
      <c r="DC85" s="48">
        <v>0</v>
      </c>
      <c r="DD85" s="44">
        <v>0</v>
      </c>
      <c r="DE85" s="206" t="str">
        <f>IFERROR(IF((ABS((DC85/DD85)-1))&lt;1000%,(DC85/DD85)-1,"N/A"),"")</f>
        <v/>
      </c>
      <c r="DF85" s="48">
        <v>0</v>
      </c>
      <c r="DG85" s="44">
        <v>0</v>
      </c>
      <c r="DH85" s="206" t="str">
        <f>IFERROR(IF((ABS((DF85/DG85)-1))&lt;100%,(DF85/DG85)-1,"N/A"),"")</f>
        <v/>
      </c>
      <c r="DI85" s="48">
        <v>0</v>
      </c>
      <c r="DJ85" s="44">
        <v>0</v>
      </c>
      <c r="DK85" s="206" t="str">
        <f>IFERROR(IF((ABS((DI85/DJ85)-1))&lt;100%,(DI85/DJ85)-1,"N/A"),"")</f>
        <v/>
      </c>
      <c r="DL85" s="207"/>
      <c r="DM85" s="48">
        <v>0</v>
      </c>
      <c r="DN85" s="44">
        <v>0</v>
      </c>
      <c r="DO85" s="206" t="str">
        <f>IFERROR(IF((ABS((DM85/DN85)-1))&lt;100%,(DM85/DN85)-1,"N/A"),"")</f>
        <v/>
      </c>
      <c r="DP85" s="48">
        <v>0</v>
      </c>
      <c r="DQ85" s="44">
        <v>0</v>
      </c>
      <c r="DR85" s="206" t="str">
        <f>IFERROR(IF((ABS((DP85/DQ85)-1))&lt;1000%,(DP85/DQ85)-1,"N/A"),"")</f>
        <v/>
      </c>
      <c r="DS85" s="48">
        <v>0</v>
      </c>
      <c r="DT85" s="44">
        <v>0</v>
      </c>
      <c r="DU85" s="206" t="str">
        <f>IFERROR(IF((ABS((DS85/DT85)-1))&lt;100%,(DS85/DT85)-1,"N/A"),"")</f>
        <v/>
      </c>
      <c r="DV85" s="48">
        <v>0</v>
      </c>
      <c r="DW85" s="44">
        <v>0</v>
      </c>
      <c r="DX85" s="206" t="str">
        <f>IFERROR(IF((ABS((DV85/DW85)-1))&lt;100%,(DV85/DW85)-1,"N/A"),"")</f>
        <v/>
      </c>
      <c r="DY85" s="48">
        <v>0</v>
      </c>
      <c r="DZ85" s="44">
        <v>0</v>
      </c>
      <c r="EA85" s="206" t="str">
        <f>IFERROR(IF((ABS((DY85/DZ85)-1))&lt;1000%,(DY85/DZ85)-1,"N/A"),"")</f>
        <v/>
      </c>
      <c r="EB85" s="48">
        <v>0</v>
      </c>
      <c r="EC85" s="44">
        <v>0</v>
      </c>
      <c r="ED85" s="206" t="str">
        <f>IFERROR(IF((ABS((EB85/EC85)-1))&lt;100%,(EB85/EC85)-1,"N/A"),"")</f>
        <v/>
      </c>
      <c r="EE85" s="48">
        <v>0</v>
      </c>
      <c r="EF85" s="44">
        <v>0</v>
      </c>
      <c r="EG85" s="206" t="str">
        <f>IFERROR(IF((ABS((EE85/EF85)-1))&lt;100%,(EE85/EF85)-1,"N/A"),"")</f>
        <v/>
      </c>
      <c r="EH85" s="207"/>
      <c r="EI85" s="48">
        <v>0</v>
      </c>
      <c r="EJ85" s="44">
        <v>0</v>
      </c>
      <c r="EK85" s="206" t="str">
        <f>IFERROR(IF((ABS((EI85/EJ85)-1))&lt;100%,(EI85/EJ85)-1,"N/A"),"")</f>
        <v/>
      </c>
      <c r="EL85" s="48">
        <v>0</v>
      </c>
      <c r="EM85" s="44">
        <v>0</v>
      </c>
      <c r="EN85" s="206" t="str">
        <f>IFERROR(IF((ABS((EL85/EM85)-1))&lt;1000%,(EL85/EM85)-1,"N/A"),"")</f>
        <v/>
      </c>
      <c r="EO85" s="48">
        <v>0</v>
      </c>
      <c r="EP85" s="44">
        <v>0</v>
      </c>
      <c r="EQ85" s="206" t="str">
        <f>IFERROR(IF((ABS((EO85/EP85)-1))&lt;100%,(EO85/EP85)-1,"N/A"),"")</f>
        <v/>
      </c>
      <c r="ER85" s="48">
        <v>0</v>
      </c>
      <c r="ES85" s="44">
        <v>0</v>
      </c>
      <c r="ET85" s="206" t="str">
        <f>IFERROR(IF((ABS((ER85/ES85)-1))&lt;100%,(ER85/ES85)-1,"N/A"),"")</f>
        <v/>
      </c>
      <c r="EU85" s="48">
        <v>0</v>
      </c>
      <c r="EV85" s="44">
        <v>0</v>
      </c>
      <c r="EW85" s="206" t="str">
        <f>IFERROR(IF((ABS((EU85/EV85)-1))&lt;1000%,(EU85/EV85)-1,"N/A"),"")</f>
        <v/>
      </c>
      <c r="EX85" s="48">
        <v>0</v>
      </c>
      <c r="EY85" s="44">
        <v>0</v>
      </c>
      <c r="EZ85" s="206" t="str">
        <f>IFERROR(IF((ABS((EX85/EY85)-1))&lt;100%,(EX85/EY85)-1,"N/A"),"")</f>
        <v/>
      </c>
      <c r="FA85" s="48">
        <v>0</v>
      </c>
      <c r="FB85" s="44">
        <v>0</v>
      </c>
      <c r="FC85" s="206" t="str">
        <f>IFERROR(IF((ABS((FA85/FB85)-1))&lt;100%,(FA85/FB85)-1,"N/A"),"")</f>
        <v/>
      </c>
      <c r="FD85" s="207"/>
      <c r="FE85" s="48">
        <v>0</v>
      </c>
      <c r="FF85" s="44">
        <v>0</v>
      </c>
      <c r="FG85" s="206" t="str">
        <f>IFERROR(IF((ABS((FE85/FF85)-1))&lt;100%,(FE85/FF85)-1,"N/A"),"")</f>
        <v/>
      </c>
      <c r="FH85" s="48">
        <v>0</v>
      </c>
      <c r="FI85" s="44">
        <v>0</v>
      </c>
      <c r="FJ85" s="206" t="str">
        <f>IFERROR(IF((ABS((FH85/FI85)-1))&lt;1000%,(FH85/FI85)-1,"N/A"),"")</f>
        <v/>
      </c>
      <c r="FK85" s="48">
        <v>0</v>
      </c>
      <c r="FL85" s="44">
        <v>0</v>
      </c>
      <c r="FM85" s="206" t="str">
        <f>IFERROR(IF((ABS((FK85/FL85)-1))&lt;100%,(FK85/FL85)-1,"N/A"),"")</f>
        <v/>
      </c>
      <c r="FN85" s="48">
        <v>0</v>
      </c>
      <c r="FO85" s="44">
        <v>0</v>
      </c>
      <c r="FP85" s="206" t="str">
        <f>IFERROR(IF((ABS((FN85/FO85)-1))&lt;100%,(FN85/FO85)-1,"N/A"),"")</f>
        <v/>
      </c>
      <c r="FQ85" s="48">
        <v>0</v>
      </c>
      <c r="FR85" s="44">
        <v>0</v>
      </c>
      <c r="FS85" s="206" t="str">
        <f>IFERROR(IF((ABS((FQ85/FR85)-1))&lt;1000%,(FQ85/FR85)-1,"N/A"),"")</f>
        <v/>
      </c>
      <c r="FT85" s="48">
        <v>0</v>
      </c>
      <c r="FU85" s="44">
        <v>0</v>
      </c>
      <c r="FV85" s="206" t="str">
        <f>IFERROR(IF((ABS((FT85/FU85)-1))&lt;100%,(FT85/FU85)-1,"N/A"),"")</f>
        <v/>
      </c>
      <c r="FW85" s="48">
        <v>0</v>
      </c>
      <c r="FX85" s="44">
        <v>0</v>
      </c>
      <c r="FY85" s="206" t="str">
        <f>IFERROR(IF((ABS((FW85/FX85)-1))&lt;100%,(FW85/FX85)-1,"N/A"),"")</f>
        <v/>
      </c>
      <c r="GA85" s="48">
        <v>0</v>
      </c>
      <c r="GB85" s="44">
        <v>0</v>
      </c>
      <c r="GC85" s="206" t="str">
        <f>IFERROR(IF((ABS((GA85/GB85)-1))&lt;100%,(GA85/GB85)-1,"N/A"),"")</f>
        <v/>
      </c>
      <c r="GD85" s="48">
        <v>0</v>
      </c>
      <c r="GE85" s="44">
        <v>0</v>
      </c>
      <c r="GF85" s="206" t="str">
        <f>IFERROR(IF((ABS((GD85/GE85)-1))&lt;1000%,(GD85/GE85)-1,"N/A"),"")</f>
        <v/>
      </c>
      <c r="GG85" s="48">
        <v>0</v>
      </c>
      <c r="GH85" s="44">
        <v>0</v>
      </c>
      <c r="GI85" s="206" t="str">
        <f>IFERROR(IF((ABS((GG85/GH85)-1))&lt;100%,(GG85/GH85)-1,"N/A"),"")</f>
        <v/>
      </c>
      <c r="GJ85" s="48">
        <v>0</v>
      </c>
      <c r="GK85" s="44">
        <v>0</v>
      </c>
      <c r="GL85" s="206" t="str">
        <f>IFERROR(IF((ABS((GJ85/GK85)-1))&lt;100%,(GJ85/GK85)-1,"N/A"),"")</f>
        <v/>
      </c>
      <c r="GM85" s="48">
        <v>0</v>
      </c>
      <c r="GN85" s="44">
        <v>0</v>
      </c>
      <c r="GO85" s="206" t="str">
        <f>IFERROR(IF((ABS((GM85/GN85)-1))&lt;1000%,(GM85/GN85)-1,"N/A"),"")</f>
        <v/>
      </c>
      <c r="GP85" s="48">
        <v>0</v>
      </c>
      <c r="GQ85" s="44">
        <v>0</v>
      </c>
      <c r="GR85" s="206" t="str">
        <f>IFERROR(IF((ABS((GP85/GQ85)-1))&lt;100%,(GP85/GQ85)-1,"N/A"),"")</f>
        <v/>
      </c>
      <c r="GS85" s="48">
        <v>0</v>
      </c>
      <c r="GT85" s="44">
        <v>0</v>
      </c>
      <c r="GU85" s="206" t="str">
        <f>IFERROR(IF((ABS((GS85/GT85)-1))&lt;100%,(GS85/GT85)-1,"N/A"),"")</f>
        <v/>
      </c>
      <c r="GW85" s="48">
        <v>0</v>
      </c>
      <c r="GX85" s="44">
        <v>0</v>
      </c>
      <c r="GY85" s="206" t="str">
        <f>IFERROR(IF((ABS((GW85/GX85)-1))&lt;100%,(GW85/GX85)-1,"N/A"),"")</f>
        <v/>
      </c>
      <c r="GZ85" s="48">
        <v>0</v>
      </c>
      <c r="HA85" s="44">
        <v>0</v>
      </c>
      <c r="HB85" s="206" t="str">
        <f>IFERROR(IF((ABS((GZ85/HA85)-1))&lt;1000%,(GZ85/HA85)-1,"N/A"),"")</f>
        <v/>
      </c>
      <c r="HC85" s="48">
        <v>0</v>
      </c>
      <c r="HD85" s="44">
        <v>0</v>
      </c>
      <c r="HE85" s="206" t="str">
        <f>IFERROR(IF((ABS((HC85/HD85)-1))&lt;100%,(HC85/HD85)-1,"N/A"),"")</f>
        <v/>
      </c>
      <c r="HF85" s="48">
        <v>0</v>
      </c>
      <c r="HG85" s="44">
        <v>0</v>
      </c>
      <c r="HH85" s="206" t="str">
        <f>IFERROR(IF((ABS((HF85/HG85)-1))&lt;100%,(HF85/HG85)-1,"N/A"),"")</f>
        <v/>
      </c>
      <c r="HI85" s="48">
        <v>0</v>
      </c>
      <c r="HJ85" s="44">
        <v>0</v>
      </c>
      <c r="HK85" s="206" t="str">
        <f>IFERROR(IF((ABS((HI85/HJ85)-1))&lt;1000%,(HI85/HJ85)-1,"N/A"),"")</f>
        <v/>
      </c>
      <c r="HL85" s="48">
        <v>0</v>
      </c>
      <c r="HM85" s="44">
        <v>0</v>
      </c>
      <c r="HN85" s="206" t="str">
        <f>IFERROR(IF((ABS((HL85/HM85)-1))&lt;100%,(HL85/HM85)-1,"N/A"),"")</f>
        <v/>
      </c>
      <c r="HO85" s="48">
        <v>0</v>
      </c>
      <c r="HP85" s="44">
        <v>0</v>
      </c>
      <c r="HQ85" s="206" t="str">
        <f>IFERROR(IF((ABS((HO85/HP85)-1))&lt;100%,(HO85/HP85)-1,"N/A"),"")</f>
        <v/>
      </c>
      <c r="HS85" s="48">
        <v>0</v>
      </c>
      <c r="HT85" s="44">
        <v>0</v>
      </c>
      <c r="HU85" s="206" t="str">
        <f>IFERROR(IF((ABS((HS85/HT85)-1))&lt;100%,(HS85/HT85)-1,"N/A"),"")</f>
        <v/>
      </c>
      <c r="HV85" s="48">
        <v>0</v>
      </c>
      <c r="HW85" s="44">
        <v>0</v>
      </c>
      <c r="HX85" s="206" t="str">
        <f>IFERROR(IF((ABS((HV85/HW85)-1))&lt;1000%,(HV85/HW85)-1,"N/A"),"")</f>
        <v/>
      </c>
      <c r="HY85" s="48">
        <v>0</v>
      </c>
      <c r="HZ85" s="44">
        <v>0</v>
      </c>
      <c r="IA85" s="206" t="str">
        <f>IFERROR(IF((ABS((HY85/HZ85)-1))&lt;100%,(HY85/HZ85)-1,"N/A"),"")</f>
        <v/>
      </c>
      <c r="IB85" s="48">
        <v>0</v>
      </c>
      <c r="IC85" s="44">
        <v>0</v>
      </c>
      <c r="ID85" s="206" t="str">
        <f>IFERROR(IF((ABS((IB85/IC85)-1))&lt;100%,(IB85/IC85)-1,"N/A"),"")</f>
        <v/>
      </c>
      <c r="IE85" s="48">
        <v>0</v>
      </c>
      <c r="IF85" s="44">
        <v>0</v>
      </c>
      <c r="IG85" s="206" t="str">
        <f>IFERROR(IF((ABS((IE85/IF85)-1))&lt;1000%,(IE85/IF85)-1,"N/A"),"")</f>
        <v/>
      </c>
      <c r="IH85" s="48">
        <v>0</v>
      </c>
      <c r="II85" s="44">
        <v>0</v>
      </c>
      <c r="IJ85" s="206" t="str">
        <f>IFERROR(IF((ABS((IH85/II85)-1))&lt;100%,(IH85/II85)-1,"N/A"),"")</f>
        <v/>
      </c>
      <c r="IK85" s="48">
        <v>0</v>
      </c>
      <c r="IL85" s="44">
        <v>0</v>
      </c>
      <c r="IM85" s="206" t="str">
        <f>IFERROR(IF((ABS((IK85/IL85)-1))&lt;100%,(IK85/IL85)-1,"N/A"),"")</f>
        <v/>
      </c>
    </row>
    <row r="86" spans="1:247" s="37" customFormat="1" ht="15.75" hidden="1" outlineLevel="1">
      <c r="A86" s="66"/>
      <c r="B86" s="66"/>
      <c r="C86" s="67" t="s">
        <v>304</v>
      </c>
      <c r="D86" s="68" t="s">
        <v>305</v>
      </c>
      <c r="E86" s="68" t="s">
        <v>685</v>
      </c>
      <c r="F86" s="218"/>
      <c r="G86" s="69">
        <f>+G84+G85</f>
        <v>-1659768</v>
      </c>
      <c r="H86" s="69"/>
      <c r="I86" s="73" t="str">
        <f>IFERROR(IF((ABS((G86/H86)-1))&lt;100%,(G86/H86)-1,"N/A"),"N/A")</f>
        <v>N/A</v>
      </c>
      <c r="J86" s="72">
        <v>-1723620</v>
      </c>
      <c r="K86" s="69"/>
      <c r="L86" s="73" t="str">
        <f>IFERROR(IF((ABS((J86/K86)-1))&lt;100%,(J86/K86)-1,"N/A"),"N/A")</f>
        <v>N/A</v>
      </c>
      <c r="M86" s="69">
        <f>+M84+M85</f>
        <v>-1786094</v>
      </c>
      <c r="N86" s="69">
        <f>+N84+N85</f>
        <v>-809562</v>
      </c>
      <c r="O86" s="73" t="str">
        <f>IFERROR(IF((ABS((M86/N86)-1))&lt;100%,(M86/N86)-1,"N/A"),"")</f>
        <v>N/A</v>
      </c>
      <c r="P86" s="69">
        <f>+P84+P85</f>
        <v>-1986073</v>
      </c>
      <c r="Q86" s="69">
        <f>+Q84+Q85</f>
        <v>-1579739</v>
      </c>
      <c r="R86" s="73">
        <f>IFERROR(IF((ABS((P86/Q86)-1))&lt;100%,(P86/Q86)-1,"N/A"),"")</f>
        <v>0.2572159071846678</v>
      </c>
      <c r="S86" s="69">
        <f>+S84+S85</f>
        <v>-3383388</v>
      </c>
      <c r="T86" s="69"/>
      <c r="U86" s="73" t="str">
        <f>IFERROR(IF((ABS((S86/T86)-1))&lt;100%,(S86/T86)-1,"N/A"),"N/A")</f>
        <v>N/A</v>
      </c>
      <c r="V86" s="69">
        <f>+V84+V85</f>
        <v>-5169482</v>
      </c>
      <c r="W86" s="69">
        <f>+W84+W85</f>
        <v>-809562</v>
      </c>
      <c r="X86" s="73" t="str">
        <f>IFERROR(IF((ABS((V86/W86)-1))&lt;100%,(V86/W86)-1,"N/A"),"")</f>
        <v>N/A</v>
      </c>
      <c r="Y86" s="69">
        <f>+Y84+Y85</f>
        <v>-7155555</v>
      </c>
      <c r="Z86" s="69">
        <f>+Z84+Z85</f>
        <v>-2019714</v>
      </c>
      <c r="AA86" s="73" t="str">
        <f>IFERROR(IF((ABS((Y86/Z86)-1))&lt;100%,(Y86/Z86)-1,"N/A"),"")</f>
        <v>N/A</v>
      </c>
      <c r="AB86" s="218"/>
      <c r="AC86" s="69">
        <f>+AC84+AC85</f>
        <v>-1980174</v>
      </c>
      <c r="AD86" s="69">
        <f t="shared" si="1820"/>
        <v>-1659768</v>
      </c>
      <c r="AE86" s="73">
        <f>IFERROR(IF((ABS((AC86/AD86)-1))&lt;100%,(AC86/AD86)-1,"N/A"),"")</f>
        <v>0.19304264210419775</v>
      </c>
      <c r="AF86" s="69">
        <f>+AF84+AF85</f>
        <v>-1959088</v>
      </c>
      <c r="AG86" s="69">
        <f t="shared" si="1841"/>
        <v>-1723620</v>
      </c>
      <c r="AH86" s="73">
        <f>IFERROR(IF((ABS((AF86/AG86)-1))&lt;100%,(AF86/AG86)-1,"N/A"),"")</f>
        <v>0.13661247838850787</v>
      </c>
      <c r="AI86" s="69">
        <f>+AI84+AI85</f>
        <v>-1971388</v>
      </c>
      <c r="AJ86" s="69">
        <f t="shared" si="1843"/>
        <v>-1786094</v>
      </c>
      <c r="AK86" s="73">
        <f>IFERROR(IF((ABS((AI86/AJ86)-1))&lt;100%,(AI86/AJ86)-1,"N/A"),"")</f>
        <v>0.10374258017775095</v>
      </c>
      <c r="AL86" s="69">
        <f>+AL84+AL85</f>
        <v>-2259484</v>
      </c>
      <c r="AM86" s="69">
        <f t="shared" si="1845"/>
        <v>-1986073</v>
      </c>
      <c r="AN86" s="73">
        <f>IFERROR(IF((ABS((AL86/AM86)-1))&lt;100%,(AL86/AM86)-1,"N/A"),"")</f>
        <v>0.13766412412836782</v>
      </c>
      <c r="AO86" s="69">
        <f>+AO84+AO85</f>
        <v>-3939262</v>
      </c>
      <c r="AP86" s="69">
        <f t="shared" si="1847"/>
        <v>-3383388</v>
      </c>
      <c r="AQ86" s="73">
        <f>IFERROR(IF((ABS((AO86/AP86)-1))&lt;100%,(AO86/AP86)-1,"N/A"),"")</f>
        <v>0.16429507937014609</v>
      </c>
      <c r="AR86" s="69">
        <f>+AR84+AR85</f>
        <v>-5910650</v>
      </c>
      <c r="AS86" s="69">
        <f t="shared" si="1849"/>
        <v>-5169482</v>
      </c>
      <c r="AT86" s="73">
        <f>IFERROR(IF((ABS((AR86/AS86)-1))&lt;100%,(AR86/AS86)-1,"N/A"),"")</f>
        <v>0.14337374615096832</v>
      </c>
      <c r="AU86" s="69">
        <f>+AU84+AU85</f>
        <v>-8170134</v>
      </c>
      <c r="AV86" s="69">
        <f t="shared" si="1851"/>
        <v>-7155555</v>
      </c>
      <c r="AW86" s="73">
        <f>IFERROR(IF((ABS((AU86/AV86)-1))&lt;100%,(AU86/AV86)-1,"N/A"),"")</f>
        <v>0.14178900169169273</v>
      </c>
      <c r="AX86" s="218"/>
      <c r="AY86" s="69">
        <f t="shared" si="1923"/>
        <v>0</v>
      </c>
      <c r="AZ86" s="69">
        <f t="shared" si="1853"/>
        <v>-1980174</v>
      </c>
      <c r="BA86" s="73" t="str">
        <f>IFERROR(IF((ABS((AY86/AZ86)-1))&lt;100%,(AY86/AZ86)-1,"N/A"),"")</f>
        <v>N/A</v>
      </c>
      <c r="BB86" s="69">
        <f t="shared" si="1924"/>
        <v>0</v>
      </c>
      <c r="BC86" s="69">
        <f t="shared" si="1855"/>
        <v>-1959088</v>
      </c>
      <c r="BD86" s="73" t="str">
        <f>IFERROR(IF((ABS((BB86/BC86)-1))&lt;100%,(BB86/BC86)-1,"N/A"),"")</f>
        <v>N/A</v>
      </c>
      <c r="BE86" s="72">
        <f t="shared" si="1925"/>
        <v>0</v>
      </c>
      <c r="BF86" s="69">
        <f t="shared" si="1857"/>
        <v>-1971388</v>
      </c>
      <c r="BG86" s="73" t="str">
        <f>IFERROR(IF((ABS((BE86/BF86)-1))&lt;100%,(BE86/BF86)-1,"N/A"),"")</f>
        <v>N/A</v>
      </c>
      <c r="BH86" s="69">
        <f t="shared" si="1926"/>
        <v>0</v>
      </c>
      <c r="BI86" s="69">
        <f t="shared" si="1859"/>
        <v>-2259484</v>
      </c>
      <c r="BJ86" s="73" t="str">
        <f>IFERROR(IF((ABS((BH86/BI86)-1))&lt;100%,(BH86/BI86)-1,"N/A"),"")</f>
        <v>N/A</v>
      </c>
      <c r="BK86" s="69">
        <f t="shared" si="1927"/>
        <v>0</v>
      </c>
      <c r="BL86" s="69">
        <f t="shared" si="1861"/>
        <v>-3939262</v>
      </c>
      <c r="BM86" s="73" t="str">
        <f>IFERROR(IF((ABS((BK86/BL86)-1))&lt;100%,(BK86/BL86)-1,"N/A"),"")</f>
        <v>N/A</v>
      </c>
      <c r="BN86" s="72">
        <f t="shared" si="1928"/>
        <v>0</v>
      </c>
      <c r="BO86" s="69">
        <f t="shared" si="1863"/>
        <v>-5910650</v>
      </c>
      <c r="BP86" s="73" t="str">
        <f>IFERROR(IF((ABS((BN86/BO86)-1))&lt;100%,(BN86/BO86)-1,"N/A"),"")</f>
        <v>N/A</v>
      </c>
      <c r="BQ86" s="69">
        <f t="shared" si="1929"/>
        <v>0</v>
      </c>
      <c r="BR86" s="69">
        <f t="shared" si="1865"/>
        <v>-8170134</v>
      </c>
      <c r="BS86" s="73" t="str">
        <f>IFERROR(IF((ABS((BQ86/BR86)-1))&lt;100%,(BQ86/BR86)-1,"N/A"),"")</f>
        <v>N/A</v>
      </c>
      <c r="BT86" s="218"/>
      <c r="BU86" s="72">
        <f t="shared" si="1930"/>
        <v>0</v>
      </c>
      <c r="BV86" s="69">
        <f>+BV84+BV85</f>
        <v>0</v>
      </c>
      <c r="BW86" s="73" t="str">
        <f>IFERROR(IF((ABS((BU86/BV86)-1))&lt;100%,(BU86/BV86)-1,"N/A"),"")</f>
        <v/>
      </c>
      <c r="BX86" s="72">
        <f t="shared" si="1931"/>
        <v>0</v>
      </c>
      <c r="BY86" s="69">
        <f>+BY84+BY85</f>
        <v>0</v>
      </c>
      <c r="BZ86" s="73" t="str">
        <f>IFERROR(IF((ABS((BX86/BY86)-1))&lt;100%,(BX86/BY86)-1,"N/A"),"")</f>
        <v/>
      </c>
      <c r="CA86" s="72">
        <f t="shared" si="1932"/>
        <v>0</v>
      </c>
      <c r="CB86" s="69">
        <f>+CB84+CB85</f>
        <v>0</v>
      </c>
      <c r="CC86" s="73" t="str">
        <f>IFERROR(IF((ABS((CA86/CB86)-1))&lt;100%,(CA86/CB86)-1,"N/A"),"")</f>
        <v/>
      </c>
      <c r="CD86" s="72">
        <f t="shared" si="1933"/>
        <v>0</v>
      </c>
      <c r="CE86" s="69">
        <f>+CE84+CE85</f>
        <v>0</v>
      </c>
      <c r="CF86" s="73" t="str">
        <f>IFERROR(IF((ABS((CD86/CE86)-1))&lt;100%,(CD86/CE86)-1,"N/A"),"")</f>
        <v/>
      </c>
      <c r="CG86" s="72">
        <f t="shared" si="1934"/>
        <v>0</v>
      </c>
      <c r="CH86" s="69">
        <f>+CH84+CH85</f>
        <v>0</v>
      </c>
      <c r="CI86" s="73" t="str">
        <f>IFERROR(IF((ABS((CG86/CH86)-1))&lt;100%,(CG86/CH86)-1,"N/A"),"")</f>
        <v/>
      </c>
      <c r="CJ86" s="72">
        <f t="shared" si="1935"/>
        <v>0</v>
      </c>
      <c r="CK86" s="69">
        <f>+CK84+CK85</f>
        <v>0</v>
      </c>
      <c r="CL86" s="73" t="str">
        <f>IFERROR(IF((ABS((CJ86/CK86)-1))&lt;100%,(CJ86/CK86)-1,"N/A"),"")</f>
        <v/>
      </c>
      <c r="CM86" s="72">
        <f t="shared" si="1936"/>
        <v>0</v>
      </c>
      <c r="CN86" s="69">
        <f>+CN84+CN85</f>
        <v>0</v>
      </c>
      <c r="CO86" s="73" t="str">
        <f>IFERROR(IF((ABS((CM86/CN86)-1))&lt;100%,(CM86/CN86)-1,"N/A"),"")</f>
        <v/>
      </c>
      <c r="CP86" s="218"/>
      <c r="CQ86" s="72">
        <f>+CQ84+CQ85</f>
        <v>0</v>
      </c>
      <c r="CR86" s="69">
        <f>+CR84+CR85</f>
        <v>0</v>
      </c>
      <c r="CS86" s="73" t="str">
        <f>IFERROR(IF((ABS((CQ86/CR86)-1))&lt;100%,(CQ86/CR86)-1,"N/A"),"")</f>
        <v/>
      </c>
      <c r="CT86" s="72">
        <f>+CT84+CT85</f>
        <v>0</v>
      </c>
      <c r="CU86" s="69">
        <f>+CU84+CU85</f>
        <v>0</v>
      </c>
      <c r="CV86" s="73" t="str">
        <f>IFERROR(IF((ABS((CT86/CU86)-1))&lt;1000%,(CT86/CU86)-1,"N/A"),"")</f>
        <v/>
      </c>
      <c r="CW86" s="72">
        <f>+CW84+CW85</f>
        <v>0</v>
      </c>
      <c r="CX86" s="69">
        <f>+CX84+CX85</f>
        <v>0</v>
      </c>
      <c r="CY86" s="73" t="str">
        <f>IFERROR(IF((ABS((CW86/CX86)-1))&lt;100%,(CW86/CX86)-1,"N/A"),"")</f>
        <v/>
      </c>
      <c r="CZ86" s="72">
        <f>+CZ84+CZ85</f>
        <v>0</v>
      </c>
      <c r="DA86" s="69">
        <f>+DA84+DA85</f>
        <v>0</v>
      </c>
      <c r="DB86" s="73" t="str">
        <f>IFERROR(IF((ABS((CZ86/DA86)-1))&lt;100%,(CZ86/DA86)-1,"N/A"),"")</f>
        <v/>
      </c>
      <c r="DC86" s="72">
        <f>+DC84+DC85</f>
        <v>0</v>
      </c>
      <c r="DD86" s="69">
        <f>+DD84+DD85</f>
        <v>0</v>
      </c>
      <c r="DE86" s="73" t="str">
        <f>IFERROR(IF((ABS((DC86/DD86)-1))&lt;1000%,(DC86/DD86)-1,"N/A"),"")</f>
        <v/>
      </c>
      <c r="DF86" s="72">
        <f>+DF84+DF85</f>
        <v>0</v>
      </c>
      <c r="DG86" s="69">
        <f>+DG84+DG85</f>
        <v>0</v>
      </c>
      <c r="DH86" s="73" t="str">
        <f>IFERROR(IF((ABS((DF86/DG86)-1))&lt;100%,(DF86/DG86)-1,"N/A"),"")</f>
        <v/>
      </c>
      <c r="DI86" s="72">
        <f>+DI84+DI85</f>
        <v>0</v>
      </c>
      <c r="DJ86" s="69">
        <f>+DJ84+DJ85</f>
        <v>0</v>
      </c>
      <c r="DK86" s="73" t="str">
        <f>IFERROR(IF((ABS((DI86/DJ86)-1))&lt;100%,(DI86/DJ86)-1,"N/A"),"")</f>
        <v/>
      </c>
      <c r="DL86" s="218"/>
      <c r="DM86" s="72">
        <f>+DM84+DM85</f>
        <v>0</v>
      </c>
      <c r="DN86" s="69">
        <f>+DN84+DN85</f>
        <v>0</v>
      </c>
      <c r="DO86" s="73" t="str">
        <f>IFERROR(IF((ABS((DM86/DN86)-1))&lt;100%,(DM86/DN86)-1,"N/A"),"")</f>
        <v/>
      </c>
      <c r="DP86" s="72">
        <f>+DP84+DP85</f>
        <v>0</v>
      </c>
      <c r="DQ86" s="69">
        <f>+DQ84+DQ85</f>
        <v>0</v>
      </c>
      <c r="DR86" s="73" t="str">
        <f>IFERROR(IF((ABS((DP86/DQ86)-1))&lt;1000%,(DP86/DQ86)-1,"N/A"),"")</f>
        <v/>
      </c>
      <c r="DS86" s="72">
        <f>+DS84+DS85</f>
        <v>0</v>
      </c>
      <c r="DT86" s="69">
        <f>+DT84+DT85</f>
        <v>0</v>
      </c>
      <c r="DU86" s="73" t="str">
        <f>IFERROR(IF((ABS((DS86/DT86)-1))&lt;100%,(DS86/DT86)-1,"N/A"),"")</f>
        <v/>
      </c>
      <c r="DV86" s="72">
        <f>+DV84+DV85</f>
        <v>0</v>
      </c>
      <c r="DW86" s="69">
        <f>+DW84+DW85</f>
        <v>0</v>
      </c>
      <c r="DX86" s="73" t="str">
        <f>IFERROR(IF((ABS((DV86/DW86)-1))&lt;100%,(DV86/DW86)-1,"N/A"),"")</f>
        <v/>
      </c>
      <c r="DY86" s="72">
        <f>+DY84+DY85</f>
        <v>0</v>
      </c>
      <c r="DZ86" s="69">
        <f>+DZ84+DZ85</f>
        <v>0</v>
      </c>
      <c r="EA86" s="73" t="str">
        <f>IFERROR(IF((ABS((DY86/DZ86)-1))&lt;1000%,(DY86/DZ86)-1,"N/A"),"")</f>
        <v/>
      </c>
      <c r="EB86" s="72">
        <f>+EB84+EB85</f>
        <v>0</v>
      </c>
      <c r="EC86" s="69">
        <f>+EC84+EC85</f>
        <v>0</v>
      </c>
      <c r="ED86" s="73" t="str">
        <f>IFERROR(IF((ABS((EB86/EC86)-1))&lt;100%,(EB86/EC86)-1,"N/A"),"")</f>
        <v/>
      </c>
      <c r="EE86" s="72">
        <f>+EE84+EE85</f>
        <v>0</v>
      </c>
      <c r="EF86" s="69">
        <f>+EF84+EF85</f>
        <v>0</v>
      </c>
      <c r="EG86" s="73" t="str">
        <f>IFERROR(IF((ABS((EE86/EF86)-1))&lt;100%,(EE86/EF86)-1,"N/A"),"")</f>
        <v/>
      </c>
      <c r="EH86" s="218"/>
      <c r="EI86" s="72">
        <f>+EI84+EI85</f>
        <v>0</v>
      </c>
      <c r="EJ86" s="69">
        <f>+EJ84+EJ85</f>
        <v>0</v>
      </c>
      <c r="EK86" s="73" t="str">
        <f>IFERROR(IF((ABS((EI86/EJ86)-1))&lt;100%,(EI86/EJ86)-1,"N/A"),"")</f>
        <v/>
      </c>
      <c r="EL86" s="72">
        <f>+EL84+EL85</f>
        <v>0</v>
      </c>
      <c r="EM86" s="69">
        <f>+EM84+EM85</f>
        <v>0</v>
      </c>
      <c r="EN86" s="73" t="str">
        <f>IFERROR(IF((ABS((EL86/EM86)-1))&lt;1000%,(EL86/EM86)-1,"N/A"),"")</f>
        <v/>
      </c>
      <c r="EO86" s="72">
        <f>+EO84+EO85</f>
        <v>0</v>
      </c>
      <c r="EP86" s="69">
        <f>+EP84+EP85</f>
        <v>0</v>
      </c>
      <c r="EQ86" s="73" t="str">
        <f>IFERROR(IF((ABS((EO86/EP86)-1))&lt;100%,(EO86/EP86)-1,"N/A"),"")</f>
        <v/>
      </c>
      <c r="ER86" s="72">
        <f>+ER84+ER85</f>
        <v>0</v>
      </c>
      <c r="ES86" s="69">
        <f>+ES84+ES85</f>
        <v>0</v>
      </c>
      <c r="ET86" s="73" t="str">
        <f>IFERROR(IF((ABS((ER86/ES86)-1))&lt;100%,(ER86/ES86)-1,"N/A"),"")</f>
        <v/>
      </c>
      <c r="EU86" s="72">
        <f>+EU84+EU85</f>
        <v>0</v>
      </c>
      <c r="EV86" s="69">
        <f>+EV84+EV85</f>
        <v>0</v>
      </c>
      <c r="EW86" s="73" t="str">
        <f>IFERROR(IF((ABS((EU86/EV86)-1))&lt;1000%,(EU86/EV86)-1,"N/A"),"")</f>
        <v/>
      </c>
      <c r="EX86" s="72">
        <f>+EX84+EX85</f>
        <v>0</v>
      </c>
      <c r="EY86" s="69">
        <f>+EY84+EY85</f>
        <v>0</v>
      </c>
      <c r="EZ86" s="73" t="str">
        <f>IFERROR(IF((ABS((EX86/EY86)-1))&lt;100%,(EX86/EY86)-1,"N/A"),"")</f>
        <v/>
      </c>
      <c r="FA86" s="72">
        <f>+FA84+FA85</f>
        <v>0</v>
      </c>
      <c r="FB86" s="69">
        <f>+FB84+FB85</f>
        <v>0</v>
      </c>
      <c r="FC86" s="73" t="str">
        <f>IFERROR(IF((ABS((FA86/FB86)-1))&lt;100%,(FA86/FB86)-1,"N/A"),"")</f>
        <v/>
      </c>
      <c r="FD86" s="218"/>
      <c r="FE86" s="72">
        <f>+FE84+FE85</f>
        <v>0</v>
      </c>
      <c r="FF86" s="69">
        <f>+FF84+FF85</f>
        <v>0</v>
      </c>
      <c r="FG86" s="73" t="str">
        <f>IFERROR(IF((ABS((FE86/FF86)-1))&lt;100%,(FE86/FF86)-1,"N/A"),"")</f>
        <v/>
      </c>
      <c r="FH86" s="72">
        <f>+FH84+FH85</f>
        <v>0</v>
      </c>
      <c r="FI86" s="69">
        <f>+FI84+FI85</f>
        <v>0</v>
      </c>
      <c r="FJ86" s="73" t="str">
        <f>IFERROR(IF((ABS((FH86/FI86)-1))&lt;1000%,(FH86/FI86)-1,"N/A"),"")</f>
        <v/>
      </c>
      <c r="FK86" s="72">
        <f>+FK84+FK85</f>
        <v>0</v>
      </c>
      <c r="FL86" s="69">
        <f>+FL84+FL85</f>
        <v>0</v>
      </c>
      <c r="FM86" s="73" t="str">
        <f>IFERROR(IF((ABS((FK86/FL86)-1))&lt;100%,(FK86/FL86)-1,"N/A"),"")</f>
        <v/>
      </c>
      <c r="FN86" s="72">
        <f>+FN84+FN85</f>
        <v>0</v>
      </c>
      <c r="FO86" s="69">
        <f>+FO84+FO85</f>
        <v>0</v>
      </c>
      <c r="FP86" s="73" t="str">
        <f>IFERROR(IF((ABS((FN86/FO86)-1))&lt;100%,(FN86/FO86)-1,"N/A"),"")</f>
        <v/>
      </c>
      <c r="FQ86" s="72">
        <f>+FQ84+FQ85</f>
        <v>0</v>
      </c>
      <c r="FR86" s="69">
        <f>+FR84+FR85</f>
        <v>0</v>
      </c>
      <c r="FS86" s="73" t="str">
        <f>IFERROR(IF((ABS((FQ86/FR86)-1))&lt;1000%,(FQ86/FR86)-1,"N/A"),"")</f>
        <v/>
      </c>
      <c r="FT86" s="72">
        <f>+FT84+FT85</f>
        <v>0</v>
      </c>
      <c r="FU86" s="69">
        <f>+FU84+FU85</f>
        <v>0</v>
      </c>
      <c r="FV86" s="73" t="str">
        <f>IFERROR(IF((ABS((FT86/FU86)-1))&lt;100%,(FT86/FU86)-1,"N/A"),"")</f>
        <v/>
      </c>
      <c r="FW86" s="72">
        <f>+FW84+FW85</f>
        <v>0</v>
      </c>
      <c r="FX86" s="69">
        <f>+FX84+FX85</f>
        <v>0</v>
      </c>
      <c r="FY86" s="73" t="str">
        <f>IFERROR(IF((ABS((FW86/FX86)-1))&lt;100%,(FW86/FX86)-1,"N/A"),"")</f>
        <v/>
      </c>
      <c r="GA86" s="72">
        <f>+GA84+GA85</f>
        <v>0</v>
      </c>
      <c r="GB86" s="69">
        <f>+GB84+GB85</f>
        <v>0</v>
      </c>
      <c r="GC86" s="73" t="str">
        <f>IFERROR(IF((ABS((GA86/GB86)-1))&lt;100%,(GA86/GB86)-1,"N/A"),"")</f>
        <v/>
      </c>
      <c r="GD86" s="72">
        <f>+GD84+GD85</f>
        <v>0</v>
      </c>
      <c r="GE86" s="69">
        <f>+GE84+GE85</f>
        <v>0</v>
      </c>
      <c r="GF86" s="73" t="str">
        <f>IFERROR(IF((ABS((GD86/GE86)-1))&lt;1000%,(GD86/GE86)-1,"N/A"),"")</f>
        <v/>
      </c>
      <c r="GG86" s="72">
        <f>+GG84+GG85</f>
        <v>0</v>
      </c>
      <c r="GH86" s="69">
        <f>+GH84+GH85</f>
        <v>0</v>
      </c>
      <c r="GI86" s="73" t="str">
        <f>IFERROR(IF((ABS((GG86/GH86)-1))&lt;100%,(GG86/GH86)-1,"N/A"),"")</f>
        <v/>
      </c>
      <c r="GJ86" s="72">
        <f>+GJ84+GJ85</f>
        <v>0</v>
      </c>
      <c r="GK86" s="69">
        <f>+GK84+GK85</f>
        <v>0</v>
      </c>
      <c r="GL86" s="73" t="str">
        <f>IFERROR(IF((ABS((GJ86/GK86)-1))&lt;100%,(GJ86/GK86)-1,"N/A"),"")</f>
        <v/>
      </c>
      <c r="GM86" s="72">
        <f>+GM84+GM85</f>
        <v>0</v>
      </c>
      <c r="GN86" s="69">
        <f>+GN84+GN85</f>
        <v>0</v>
      </c>
      <c r="GO86" s="73" t="str">
        <f>IFERROR(IF((ABS((GM86/GN86)-1))&lt;1000%,(GM86/GN86)-1,"N/A"),"")</f>
        <v/>
      </c>
      <c r="GP86" s="72">
        <f>+GP84+GP85</f>
        <v>0</v>
      </c>
      <c r="GQ86" s="69">
        <f>+GQ84+GQ85</f>
        <v>0</v>
      </c>
      <c r="GR86" s="73" t="str">
        <f>IFERROR(IF((ABS((GP86/GQ86)-1))&lt;100%,(GP86/GQ86)-1,"N/A"),"")</f>
        <v/>
      </c>
      <c r="GS86" s="72">
        <f>+GS84+GS85</f>
        <v>0</v>
      </c>
      <c r="GT86" s="69">
        <f>+GT84+GT85</f>
        <v>0</v>
      </c>
      <c r="GU86" s="73" t="str">
        <f>IFERROR(IF((ABS((GS86/GT86)-1))&lt;100%,(GS86/GT86)-1,"N/A"),"")</f>
        <v/>
      </c>
      <c r="GW86" s="72">
        <f>+GW84+GW85</f>
        <v>0</v>
      </c>
      <c r="GX86" s="69">
        <f>+GX84+GX85</f>
        <v>0</v>
      </c>
      <c r="GY86" s="73" t="str">
        <f>IFERROR(IF((ABS((GW86/GX86)-1))&lt;100%,(GW86/GX86)-1,"N/A"),"")</f>
        <v/>
      </c>
      <c r="GZ86" s="72">
        <f>+GZ84+GZ85</f>
        <v>0</v>
      </c>
      <c r="HA86" s="69">
        <f>+HA84+HA85</f>
        <v>0</v>
      </c>
      <c r="HB86" s="73" t="str">
        <f>IFERROR(IF((ABS((GZ86/HA86)-1))&lt;1000%,(GZ86/HA86)-1,"N/A"),"")</f>
        <v/>
      </c>
      <c r="HC86" s="72">
        <f>+HC84+HC85</f>
        <v>0</v>
      </c>
      <c r="HD86" s="69">
        <f>+HD84+HD85</f>
        <v>0</v>
      </c>
      <c r="HE86" s="73" t="str">
        <f>IFERROR(IF((ABS((HC86/HD86)-1))&lt;100%,(HC86/HD86)-1,"N/A"),"")</f>
        <v/>
      </c>
      <c r="HF86" s="72">
        <f>+HF84+HF85</f>
        <v>0</v>
      </c>
      <c r="HG86" s="69">
        <f>+HG84+HG85</f>
        <v>0</v>
      </c>
      <c r="HH86" s="73" t="str">
        <f>IFERROR(IF((ABS((HF86/HG86)-1))&lt;100%,(HF86/HG86)-1,"N/A"),"")</f>
        <v/>
      </c>
      <c r="HI86" s="72">
        <f>+HI84+HI85</f>
        <v>0</v>
      </c>
      <c r="HJ86" s="69">
        <f>+HJ84+HJ85</f>
        <v>0</v>
      </c>
      <c r="HK86" s="73" t="str">
        <f>IFERROR(IF((ABS((HI86/HJ86)-1))&lt;1000%,(HI86/HJ86)-1,"N/A"),"")</f>
        <v/>
      </c>
      <c r="HL86" s="72">
        <f>+HL84+HL85</f>
        <v>0</v>
      </c>
      <c r="HM86" s="69">
        <f>+HM84+HM85</f>
        <v>0</v>
      </c>
      <c r="HN86" s="73" t="str">
        <f>IFERROR(IF((ABS((HL86/HM86)-1))&lt;100%,(HL86/HM86)-1,"N/A"),"")</f>
        <v/>
      </c>
      <c r="HO86" s="72">
        <f>+HO84+HO85</f>
        <v>0</v>
      </c>
      <c r="HP86" s="69">
        <f>+HP84+HP85</f>
        <v>0</v>
      </c>
      <c r="HQ86" s="73" t="str">
        <f>IFERROR(IF((ABS((HO86/HP86)-1))&lt;100%,(HO86/HP86)-1,"N/A"),"")</f>
        <v/>
      </c>
      <c r="HS86" s="72">
        <f>+HS84+HS85</f>
        <v>0</v>
      </c>
      <c r="HT86" s="69">
        <f>+HT84+HT85</f>
        <v>0</v>
      </c>
      <c r="HU86" s="73" t="str">
        <f>IFERROR(IF((ABS((HS86/HT86)-1))&lt;100%,(HS86/HT86)-1,"N/A"),"")</f>
        <v/>
      </c>
      <c r="HV86" s="72">
        <f>+HV84+HV85</f>
        <v>0</v>
      </c>
      <c r="HW86" s="69">
        <f>+HW84+HW85</f>
        <v>0</v>
      </c>
      <c r="HX86" s="73" t="str">
        <f>IFERROR(IF((ABS((HV86/HW86)-1))&lt;1000%,(HV86/HW86)-1,"N/A"),"")</f>
        <v/>
      </c>
      <c r="HY86" s="72">
        <f>+HY84+HY85</f>
        <v>0</v>
      </c>
      <c r="HZ86" s="69">
        <f>+HZ84+HZ85</f>
        <v>0</v>
      </c>
      <c r="IA86" s="73" t="str">
        <f>IFERROR(IF((ABS((HY86/HZ86)-1))&lt;100%,(HY86/HZ86)-1,"N/A"),"")</f>
        <v/>
      </c>
      <c r="IB86" s="72">
        <f>+IB84+IB85</f>
        <v>0</v>
      </c>
      <c r="IC86" s="69">
        <f>+IC84+IC85</f>
        <v>0</v>
      </c>
      <c r="ID86" s="73" t="str">
        <f>IFERROR(IF((ABS((IB86/IC86)-1))&lt;100%,(IB86/IC86)-1,"N/A"),"")</f>
        <v/>
      </c>
      <c r="IE86" s="72">
        <f>+IE84+IE85</f>
        <v>0</v>
      </c>
      <c r="IF86" s="69">
        <f>+IF84+IF85</f>
        <v>0</v>
      </c>
      <c r="IG86" s="73" t="str">
        <f>IFERROR(IF((ABS((IE86/IF86)-1))&lt;1000%,(IE86/IF86)-1,"N/A"),"")</f>
        <v/>
      </c>
      <c r="IH86" s="72">
        <f>+IH84+IH85</f>
        <v>0</v>
      </c>
      <c r="II86" s="69">
        <f>+II84+II85</f>
        <v>0</v>
      </c>
      <c r="IJ86" s="73" t="str">
        <f>IFERROR(IF((ABS((IH86/II86)-1))&lt;100%,(IH86/II86)-1,"N/A"),"")</f>
        <v/>
      </c>
      <c r="IK86" s="72">
        <f>+IK84+IK85</f>
        <v>0</v>
      </c>
      <c r="IL86" s="69">
        <f>+IL84+IL85</f>
        <v>0</v>
      </c>
      <c r="IM86" s="73" t="str">
        <f>IFERROR(IF((ABS((IK86/IL86)-1))&lt;100%,(IK86/IL86)-1,"N/A"),"")</f>
        <v/>
      </c>
    </row>
    <row r="87" spans="1:247" s="64" customFormat="1" ht="11.25" hidden="1" outlineLevel="1">
      <c r="A87" s="57" t="s">
        <v>9</v>
      </c>
      <c r="B87" s="57"/>
      <c r="C87" s="58" t="s">
        <v>600</v>
      </c>
      <c r="D87" s="59" t="s">
        <v>599</v>
      </c>
      <c r="E87" s="59" t="s">
        <v>686</v>
      </c>
      <c r="F87" s="216"/>
      <c r="G87" s="213">
        <f>IFERROR(-G86/G$79,"")</f>
        <v>0.2014464419828402</v>
      </c>
      <c r="H87" s="213"/>
      <c r="I87" s="214" t="str">
        <f>IF((ABS((G87-H87)*10000))&lt;100,(G87-H87)*10000,"N/A")</f>
        <v>N/A</v>
      </c>
      <c r="J87" s="213">
        <f>IFERROR(-J86/J$79,"")</f>
        <v>0.20755815528748747</v>
      </c>
      <c r="K87" s="213"/>
      <c r="L87" s="214" t="str">
        <f>IF((ABS((J87-K87)*10000))&lt;100,(J87-K87)*10000,"N/A")</f>
        <v>N/A</v>
      </c>
      <c r="M87" s="213">
        <f>IFERROR(-M86/M$79,"")</f>
        <v>0.19494222493773583</v>
      </c>
      <c r="N87" s="213">
        <f>IFERROR(-N86/N$79,"")</f>
        <v>0.21402161148707061</v>
      </c>
      <c r="O87" s="214" t="str">
        <f>IF((ABS((M87-N87)*10000))&lt;100,(M87-N87)*10000,"N/A")</f>
        <v>N/A</v>
      </c>
      <c r="P87" s="213">
        <f>IFERROR(-P86/P$79,"")</f>
        <v>0.18586013818090413</v>
      </c>
      <c r="Q87" s="213">
        <f>IFERROR(-Q86/Q$79,"")</f>
        <v>0.18922413312943259</v>
      </c>
      <c r="R87" s="214">
        <f>IF((ABS((P87-Q87)*10000))&lt;100,(P87-Q87)*10000,"N/A")</f>
        <v>-33.639949485284589</v>
      </c>
      <c r="S87" s="213">
        <f>IFERROR(-S86/S$79,"")</f>
        <v>0.20451430943353252</v>
      </c>
      <c r="T87" s="213"/>
      <c r="U87" s="214" t="str">
        <f>IF((ABS((S87-T87)*10000))&lt;100,(S87-T87)*10000,"N/A")</f>
        <v>N/A</v>
      </c>
      <c r="V87" s="213">
        <f>IFERROR(-V86/V$79,"")</f>
        <v>0.2011025726669628</v>
      </c>
      <c r="W87" s="213">
        <f>IFERROR(-W86/W$79,"")</f>
        <v>0.21402161148707061</v>
      </c>
      <c r="X87" s="214" t="str">
        <f>IF((ABS((V87-W87)*10000))&lt;100,(V87-W87)*10000,"N/A")</f>
        <v>N/A</v>
      </c>
      <c r="Y87" s="213">
        <f>IFERROR(-Y86/Y$79,"")</f>
        <v>0.19662685384750772</v>
      </c>
      <c r="Z87" s="213">
        <f>IFERROR(-Z86/Z$79,"")</f>
        <v>0.19003837719246661</v>
      </c>
      <c r="AA87" s="214">
        <f>IF((ABS((Y87-Z87)*10000))&lt;100,(Y87-Z87)*10000,"N/A")</f>
        <v>65.884766550411143</v>
      </c>
      <c r="AB87" s="216"/>
      <c r="AC87" s="213">
        <f>IFERROR(-AC86/AC$79,"")</f>
        <v>0.20185443068749553</v>
      </c>
      <c r="AD87" s="213">
        <f t="shared" si="1820"/>
        <v>0.2014464419828402</v>
      </c>
      <c r="AE87" s="214">
        <f>IF((ABS((AC87-AD87)*10000))&lt;100,(AC87-AD87)*10000,"N/A")</f>
        <v>4.0798870465533206</v>
      </c>
      <c r="AF87" s="213">
        <f>IFERROR(-AF86/AF$79,"")</f>
        <v>0.20222004723004011</v>
      </c>
      <c r="AG87" s="213">
        <f t="shared" si="1841"/>
        <v>0.20755815528748747</v>
      </c>
      <c r="AH87" s="214">
        <f>IF((ABS((AF87-AG87)*10000))&lt;100,(AF87-AG87)*10000,"N/A")</f>
        <v>-53.381080574473607</v>
      </c>
      <c r="AI87" s="213">
        <f>IFERROR(-AI86/AI$79,"")</f>
        <v>0.19230918557529905</v>
      </c>
      <c r="AJ87" s="213">
        <f t="shared" si="1843"/>
        <v>0.19494222493773583</v>
      </c>
      <c r="AK87" s="214">
        <f>IF((ABS((AI87-AJ87)*10000))&lt;100,(AI87-AJ87)*10000,"N/A")</f>
        <v>-26.330393624367787</v>
      </c>
      <c r="AL87" s="213">
        <f>IFERROR(-AL86/AL$79,"")</f>
        <v>0.19608371319488282</v>
      </c>
      <c r="AM87" s="213">
        <f t="shared" si="1845"/>
        <v>0.18586013818090413</v>
      </c>
      <c r="AN87" s="214" t="str">
        <f>IF((ABS((AL87-AM87)*10000))&lt;100,(AL87-AM87)*10000,"N/A")</f>
        <v>N/A</v>
      </c>
      <c r="AO87" s="213">
        <f>IFERROR(-AO86/AO$79,"")</f>
        <v>0.20203609502255457</v>
      </c>
      <c r="AP87" s="213">
        <f t="shared" si="1847"/>
        <v>0.20451430943353252</v>
      </c>
      <c r="AQ87" s="214">
        <f>IF((ABS((AO87-AP87)*10000))&lt;100,(AO87-AP87)*10000,"N/A")</f>
        <v>-24.782144109779523</v>
      </c>
      <c r="AR87" s="213">
        <f>IFERROR(-AR86/AR$79,"")</f>
        <v>0.19868431663355121</v>
      </c>
      <c r="AS87" s="213">
        <f t="shared" si="1849"/>
        <v>0.2011025726669628</v>
      </c>
      <c r="AT87" s="214">
        <f>IF((ABS((AR87-AS87)*10000))&lt;100,(AR87-AS87)*10000,"N/A")</f>
        <v>-24.182560334115866</v>
      </c>
      <c r="AU87" s="213">
        <f>IFERROR(-AU86/AU$79,"")</f>
        <v>0.19795823362996456</v>
      </c>
      <c r="AV87" s="213">
        <f t="shared" si="1851"/>
        <v>0.19662685384750772</v>
      </c>
      <c r="AW87" s="214">
        <f>IF((ABS((AU87-AV87)*10000))&lt;100,(AU87-AV87)*10000,"N/A")</f>
        <v>13.313797824568429</v>
      </c>
      <c r="AX87" s="216"/>
      <c r="AY87" s="213" t="str">
        <f t="shared" si="1923"/>
        <v/>
      </c>
      <c r="AZ87" s="213">
        <f t="shared" si="1853"/>
        <v>0.20185443068749553</v>
      </c>
      <c r="BA87" s="214" t="str">
        <f>IFERROR(IF((ABS((AY87-AZ87)*10000))&lt;100,(AY87-AZ87)*10000,"N/A"),"")</f>
        <v/>
      </c>
      <c r="BB87" s="213" t="str">
        <f t="shared" si="1924"/>
        <v/>
      </c>
      <c r="BC87" s="213">
        <f t="shared" si="1855"/>
        <v>0.20222004723004011</v>
      </c>
      <c r="BD87" s="214" t="str">
        <f>IFERROR(IF((ABS((BB87-BC87)*10000))&lt;100,(BB87-BC87)*10000,"N/A"),"")</f>
        <v/>
      </c>
      <c r="BE87" s="215" t="str">
        <f t="shared" si="1925"/>
        <v/>
      </c>
      <c r="BF87" s="213">
        <f t="shared" si="1857"/>
        <v>0.19230918557529905</v>
      </c>
      <c r="BG87" s="214" t="str">
        <f>IFERROR(IF((ABS((BE87-BF87)*10000))&lt;100,(BE87-BF87)*10000,"N/A"),"")</f>
        <v/>
      </c>
      <c r="BH87" s="213" t="str">
        <f t="shared" si="1926"/>
        <v/>
      </c>
      <c r="BI87" s="213">
        <f t="shared" si="1859"/>
        <v>0.19608371319488282</v>
      </c>
      <c r="BJ87" s="214" t="str">
        <f>IFERROR(IF((ABS((BH87-BI87)*10000))&lt;100,(BH87-BI87)*10000,"N/A"),"")</f>
        <v/>
      </c>
      <c r="BK87" s="213" t="str">
        <f t="shared" si="1927"/>
        <v/>
      </c>
      <c r="BL87" s="213">
        <f t="shared" si="1861"/>
        <v>0.20203609502255457</v>
      </c>
      <c r="BM87" s="214" t="str">
        <f>IFERROR(IF((ABS((BK87-BL87)*10000))&lt;100,(BK87-BL87)*10000,"N/A"),"")</f>
        <v/>
      </c>
      <c r="BN87" s="215" t="str">
        <f t="shared" si="1928"/>
        <v/>
      </c>
      <c r="BO87" s="213">
        <f t="shared" si="1863"/>
        <v>0.19868431663355121</v>
      </c>
      <c r="BP87" s="214" t="str">
        <f>IFERROR(IF((ABS((BN87-BO87)*10000))&lt;100,(BN87-BO87)*10000,"N/A"),"")</f>
        <v/>
      </c>
      <c r="BQ87" s="213" t="str">
        <f t="shared" si="1929"/>
        <v/>
      </c>
      <c r="BR87" s="213">
        <f t="shared" si="1865"/>
        <v>0.19795823362996456</v>
      </c>
      <c r="BS87" s="214" t="str">
        <f>IFERROR(IF((ABS((BQ87-BR87)*10000))&lt;100,(BQ87-BR87)*10000,"N/A"),"")</f>
        <v/>
      </c>
      <c r="BT87" s="216"/>
      <c r="BU87" s="215" t="str">
        <f t="shared" si="1930"/>
        <v/>
      </c>
      <c r="BV87" s="213" t="str">
        <f>IFERROR(BV86/BV$79,"")</f>
        <v/>
      </c>
      <c r="BW87" s="214" t="str">
        <f>IFERROR(IF((ABS((BU87-BV87)*10000))&lt;100,(BU87-BV87)*10000,"N/A"),"")</f>
        <v/>
      </c>
      <c r="BX87" s="215" t="str">
        <f t="shared" si="1931"/>
        <v/>
      </c>
      <c r="BY87" s="213" t="str">
        <f>IFERROR(BY86/BY$79,"")</f>
        <v/>
      </c>
      <c r="BZ87" s="214" t="str">
        <f>IFERROR(IF((ABS((BX87-BY87)*10000))&lt;100,(BX87-BY87)*10000,"N/A"),"")</f>
        <v/>
      </c>
      <c r="CA87" s="215" t="str">
        <f t="shared" si="1932"/>
        <v/>
      </c>
      <c r="CB87" s="213" t="str">
        <f>IFERROR(CB86/CB$79,"")</f>
        <v/>
      </c>
      <c r="CC87" s="214" t="str">
        <f>IFERROR(IF((ABS((CA87-CB87)*10000))&lt;100,(CA87-CB87)*10000,"N/A"),"")</f>
        <v/>
      </c>
      <c r="CD87" s="215" t="str">
        <f t="shared" si="1933"/>
        <v/>
      </c>
      <c r="CE87" s="213" t="str">
        <f>IFERROR(CE86/CE$79,"")</f>
        <v/>
      </c>
      <c r="CF87" s="214" t="str">
        <f>IFERROR(IF((ABS((CD87-CE87)*10000))&lt;100,(CD87-CE87)*10000,"N/A"),"")</f>
        <v/>
      </c>
      <c r="CG87" s="215" t="str">
        <f t="shared" si="1934"/>
        <v/>
      </c>
      <c r="CH87" s="213" t="str">
        <f>IFERROR(CH86/CH$79,"")</f>
        <v/>
      </c>
      <c r="CI87" s="214" t="str">
        <f>IFERROR(IF((ABS((CG87-CH87)*10000))&lt;100,(CG87-CH87)*10000,"N/A"),"")</f>
        <v/>
      </c>
      <c r="CJ87" s="215" t="str">
        <f t="shared" si="1935"/>
        <v/>
      </c>
      <c r="CK87" s="213" t="str">
        <f>IFERROR(CK86/CK$79,"")</f>
        <v/>
      </c>
      <c r="CL87" s="214" t="str">
        <f>IFERROR(IF((ABS((CJ87-CK87)*10000))&lt;100,(CJ87-CK87)*10000,"N/A"),"")</f>
        <v/>
      </c>
      <c r="CM87" s="215" t="str">
        <f t="shared" si="1936"/>
        <v/>
      </c>
      <c r="CN87" s="213" t="str">
        <f>IFERROR(CN86/CN$79,"")</f>
        <v/>
      </c>
      <c r="CO87" s="214" t="str">
        <f>IFERROR(IF((ABS((CM87-CN87)*10000))&lt;100,(CM87-CN87)*10000,"N/A"),"")</f>
        <v/>
      </c>
      <c r="CP87" s="216"/>
      <c r="CQ87" s="215" t="str">
        <f>IFERROR(CQ86/CQ$79,"")</f>
        <v/>
      </c>
      <c r="CR87" s="213" t="str">
        <f>IFERROR(CR86/CR$79,"")</f>
        <v/>
      </c>
      <c r="CS87" s="214" t="str">
        <f>IFERROR(IF((ABS((CQ87-CR87)*10000))&lt;100,(CQ87-CR87)*10000,"N/A"),"")</f>
        <v/>
      </c>
      <c r="CT87" s="215" t="str">
        <f>IFERROR(CT86/CT$79,"")</f>
        <v/>
      </c>
      <c r="CU87" s="213" t="str">
        <f>IFERROR(CU86/CU$79,"")</f>
        <v/>
      </c>
      <c r="CV87" s="214" t="str">
        <f>IFERROR(IF((ABS((CT87-CU87)*10000))&lt;1000,(CT87-CU87)*10000,"N/A"),"")</f>
        <v/>
      </c>
      <c r="CW87" s="215" t="str">
        <f>IFERROR(CW86/CW$79,"")</f>
        <v/>
      </c>
      <c r="CX87" s="213" t="str">
        <f>IFERROR(CX86/CX$79,"")</f>
        <v/>
      </c>
      <c r="CY87" s="214" t="str">
        <f>IFERROR(IF((ABS((CW87-CX87)*10000))&lt;100,(CW87-CX87)*10000,"N/A"),"")</f>
        <v/>
      </c>
      <c r="CZ87" s="215" t="str">
        <f>IFERROR(CZ86/CZ$79,"")</f>
        <v/>
      </c>
      <c r="DA87" s="213" t="str">
        <f>IFERROR(DA86/DA$79,"")</f>
        <v/>
      </c>
      <c r="DB87" s="214" t="str">
        <f>IFERROR(IF((ABS((CZ87-DA87)*10000))&lt;100,(CZ87-DA87)*10000,"N/A"),"")</f>
        <v/>
      </c>
      <c r="DC87" s="215" t="str">
        <f>IFERROR(DC86/DC$79,"")</f>
        <v/>
      </c>
      <c r="DD87" s="213" t="str">
        <f>IFERROR(DD86/DD$79,"")</f>
        <v/>
      </c>
      <c r="DE87" s="214" t="str">
        <f>IFERROR(IF((ABS((DC87-DD87)*10000))&lt;1000,(DC87-DD87)*10000,"N/A"),"")</f>
        <v/>
      </c>
      <c r="DF87" s="215" t="str">
        <f>IFERROR(DF86/DF$79,"")</f>
        <v/>
      </c>
      <c r="DG87" s="213" t="str">
        <f>IFERROR(DG86/DG$79,"")</f>
        <v/>
      </c>
      <c r="DH87" s="214" t="str">
        <f>IFERROR(IF((ABS((DF87-DG87)*10000))&lt;100,(DF87-DG87)*10000,"N/A"),"")</f>
        <v/>
      </c>
      <c r="DI87" s="215" t="str">
        <f>IFERROR(DI86/DI$79,"")</f>
        <v/>
      </c>
      <c r="DJ87" s="213" t="str">
        <f>IFERROR(DJ86/DJ$79,"")</f>
        <v/>
      </c>
      <c r="DK87" s="214" t="str">
        <f>IFERROR(IF((ABS((DI87-DJ87)*10000))&lt;100,(DI87-DJ87)*10000,"N/A"),"")</f>
        <v/>
      </c>
      <c r="DL87" s="216"/>
      <c r="DM87" s="215" t="str">
        <f>IFERROR(DM86/DM$79,"")</f>
        <v/>
      </c>
      <c r="DN87" s="213" t="str">
        <f>IFERROR(DN86/DN$79,"")</f>
        <v/>
      </c>
      <c r="DO87" s="214" t="str">
        <f>IFERROR(IF((ABS((DM87-DN87)*10000))&lt;100,(DM87-DN87)*10000,"N/A"),"")</f>
        <v/>
      </c>
      <c r="DP87" s="215" t="str">
        <f>IFERROR(DP86/DP$79,"")</f>
        <v/>
      </c>
      <c r="DQ87" s="213" t="str">
        <f>IFERROR(DQ86/DQ$79,"")</f>
        <v/>
      </c>
      <c r="DR87" s="214" t="str">
        <f>IFERROR(IF((ABS((DP87-DQ87)*10000))&lt;1000,(DP87-DQ87)*10000,"N/A"),"")</f>
        <v/>
      </c>
      <c r="DS87" s="215" t="str">
        <f>IFERROR(DS86/DS$79,"")</f>
        <v/>
      </c>
      <c r="DT87" s="213" t="str">
        <f>IFERROR(DT86/DT$79,"")</f>
        <v/>
      </c>
      <c r="DU87" s="214" t="str">
        <f>IFERROR(IF((ABS((DS87-DT87)*10000))&lt;100,(DS87-DT87)*10000,"N/A"),"")</f>
        <v/>
      </c>
      <c r="DV87" s="215" t="str">
        <f>IFERROR(DV86/DV$79,"")</f>
        <v/>
      </c>
      <c r="DW87" s="213" t="str">
        <f>IFERROR(DW86/DW$79,"")</f>
        <v/>
      </c>
      <c r="DX87" s="214" t="str">
        <f>IFERROR(IF((ABS((DV87-DW87)*10000))&lt;100,(DV87-DW87)*10000,"N/A"),"")</f>
        <v/>
      </c>
      <c r="DY87" s="215" t="str">
        <f>IFERROR(DY86/DY$79,"")</f>
        <v/>
      </c>
      <c r="DZ87" s="213" t="str">
        <f>IFERROR(DZ86/DZ$79,"")</f>
        <v/>
      </c>
      <c r="EA87" s="214" t="str">
        <f>IFERROR(IF((ABS((DY87-DZ87)*10000))&lt;1000,(DY87-DZ87)*10000,"N/A"),"")</f>
        <v/>
      </c>
      <c r="EB87" s="215" t="str">
        <f>IFERROR(EB86/EB$79,"")</f>
        <v/>
      </c>
      <c r="EC87" s="213" t="str">
        <f>IFERROR(EC86/EC$79,"")</f>
        <v/>
      </c>
      <c r="ED87" s="214" t="str">
        <f>IFERROR(IF((ABS((EB87-EC87)*10000))&lt;100,(EB87-EC87)*10000,"N/A"),"")</f>
        <v/>
      </c>
      <c r="EE87" s="215" t="str">
        <f>IFERROR(EE86/EE$79,"")</f>
        <v/>
      </c>
      <c r="EF87" s="213" t="str">
        <f>IFERROR(EF86/EF$79,"")</f>
        <v/>
      </c>
      <c r="EG87" s="214" t="str">
        <f>IFERROR(IF((ABS((EE87-EF87)*10000))&lt;100,(EE87-EF87)*10000,"N/A"),"")</f>
        <v/>
      </c>
      <c r="EH87" s="216"/>
      <c r="EI87" s="215" t="str">
        <f>IFERROR(EI86/EI$79,"")</f>
        <v/>
      </c>
      <c r="EJ87" s="213" t="str">
        <f>IFERROR(EJ86/EJ$79,"")</f>
        <v/>
      </c>
      <c r="EK87" s="214" t="str">
        <f>IFERROR(IF((ABS((EI87-EJ87)*10000))&lt;100,(EI87-EJ87)*10000,"N/A"),"")</f>
        <v/>
      </c>
      <c r="EL87" s="215" t="str">
        <f>IFERROR(EL86/EL$79,"")</f>
        <v/>
      </c>
      <c r="EM87" s="213" t="str">
        <f>IFERROR(EM86/EM$79,"")</f>
        <v/>
      </c>
      <c r="EN87" s="214" t="str">
        <f>IFERROR(IF((ABS((EL87-EM87)*10000))&lt;1000,(EL87-EM87)*10000,"N/A"),"")</f>
        <v/>
      </c>
      <c r="EO87" s="215" t="str">
        <f>IFERROR(EO86/EO$79,"")</f>
        <v/>
      </c>
      <c r="EP87" s="213" t="str">
        <f>IFERROR(EP86/EP$79,"")</f>
        <v/>
      </c>
      <c r="EQ87" s="214" t="str">
        <f>IFERROR(IF((ABS((EO87-EP87)*10000))&lt;100,(EO87-EP87)*10000,"N/A"),"")</f>
        <v/>
      </c>
      <c r="ER87" s="215" t="str">
        <f>IFERROR(ER86/ER$79,"")</f>
        <v/>
      </c>
      <c r="ES87" s="213" t="str">
        <f>IFERROR(ES86/ES$79,"")</f>
        <v/>
      </c>
      <c r="ET87" s="214" t="str">
        <f>IFERROR(IF((ABS((ER87-ES87)*10000))&lt;100,(ER87-ES87)*10000,"N/A"),"")</f>
        <v/>
      </c>
      <c r="EU87" s="215" t="str">
        <f>IFERROR(EU86/EU$79,"")</f>
        <v/>
      </c>
      <c r="EV87" s="213" t="str">
        <f>IFERROR(EV86/EV$79,"")</f>
        <v/>
      </c>
      <c r="EW87" s="214" t="str">
        <f>IFERROR(IF((ABS((EU87-EV87)*10000))&lt;1000,(EU87-EV87)*10000,"N/A"),"")</f>
        <v/>
      </c>
      <c r="EX87" s="215" t="str">
        <f>IFERROR(EX86/EX$79,"")</f>
        <v/>
      </c>
      <c r="EY87" s="213" t="str">
        <f>IFERROR(EY86/EY$79,"")</f>
        <v/>
      </c>
      <c r="EZ87" s="214" t="str">
        <f>IFERROR(IF((ABS((EX87-EY87)*10000))&lt;100,(EX87-EY87)*10000,"N/A"),"")</f>
        <v/>
      </c>
      <c r="FA87" s="215" t="str">
        <f>IFERROR(FA86/FA$79,"")</f>
        <v/>
      </c>
      <c r="FB87" s="213" t="str">
        <f>IFERROR(FB86/FB$79,"")</f>
        <v/>
      </c>
      <c r="FC87" s="214" t="str">
        <f>IFERROR(IF((ABS((FA87-FB87)*10000))&lt;100,(FA87-FB87)*10000,"N/A"),"")</f>
        <v/>
      </c>
      <c r="FD87" s="216"/>
      <c r="FE87" s="215" t="str">
        <f>IFERROR(FE86/FE$79,"")</f>
        <v/>
      </c>
      <c r="FF87" s="213" t="str">
        <f>IFERROR(FF86/FF$79,"")</f>
        <v/>
      </c>
      <c r="FG87" s="214" t="str">
        <f>IFERROR(IF((ABS((FE87-FF87)*10000))&lt;100,(FE87-FF87)*10000,"N/A"),"")</f>
        <v/>
      </c>
      <c r="FH87" s="215" t="str">
        <f>IFERROR(FH86/FH$79,"")</f>
        <v/>
      </c>
      <c r="FI87" s="213" t="str">
        <f>IFERROR(FI86/FI$79,"")</f>
        <v/>
      </c>
      <c r="FJ87" s="214" t="str">
        <f>IFERROR(IF((ABS((FH87-FI87)*10000))&lt;1000,(FH87-FI87)*10000,"N/A"),"")</f>
        <v/>
      </c>
      <c r="FK87" s="215" t="str">
        <f>IFERROR(FK86/FK$79,"")</f>
        <v/>
      </c>
      <c r="FL87" s="213" t="str">
        <f>IFERROR(FL86/FL$79,"")</f>
        <v/>
      </c>
      <c r="FM87" s="214" t="str">
        <f>IFERROR(IF((ABS((FK87-FL87)*10000))&lt;100,(FK87-FL87)*10000,"N/A"),"")</f>
        <v/>
      </c>
      <c r="FN87" s="215" t="str">
        <f>IFERROR(FN86/FN$79,"")</f>
        <v/>
      </c>
      <c r="FO87" s="213" t="str">
        <f>IFERROR(FO86/FO$79,"")</f>
        <v/>
      </c>
      <c r="FP87" s="214" t="str">
        <f>IFERROR(IF((ABS((FN87-FO87)*10000))&lt;100,(FN87-FO87)*10000,"N/A"),"")</f>
        <v/>
      </c>
      <c r="FQ87" s="215" t="str">
        <f>IFERROR(FQ86/FQ$79,"")</f>
        <v/>
      </c>
      <c r="FR87" s="213" t="str">
        <f>IFERROR(FR86/FR$79,"")</f>
        <v/>
      </c>
      <c r="FS87" s="214" t="str">
        <f>IFERROR(IF((ABS((FQ87-FR87)*10000))&lt;1000,(FQ87-FR87)*10000,"N/A"),"")</f>
        <v/>
      </c>
      <c r="FT87" s="215" t="str">
        <f>IFERROR(FT86/FT$79,"")</f>
        <v/>
      </c>
      <c r="FU87" s="213" t="str">
        <f>IFERROR(FU86/FU$79,"")</f>
        <v/>
      </c>
      <c r="FV87" s="214" t="str">
        <f>IFERROR(IF((ABS((FT87-FU87)*10000))&lt;100,(FT87-FU87)*10000,"N/A"),"")</f>
        <v/>
      </c>
      <c r="FW87" s="215" t="str">
        <f>IFERROR(FW86/FW$79,"")</f>
        <v/>
      </c>
      <c r="FX87" s="213" t="str">
        <f>IFERROR(FX86/FX$79,"")</f>
        <v/>
      </c>
      <c r="FY87" s="214" t="str">
        <f>IFERROR(IF((ABS((FW87-FX87)*10000))&lt;100,(FW87-FX87)*10000,"N/A"),"")</f>
        <v/>
      </c>
      <c r="GA87" s="215" t="str">
        <f>IFERROR(GA86/GA$79,"")</f>
        <v/>
      </c>
      <c r="GB87" s="213" t="str">
        <f>IFERROR(GB86/GB$79,"")</f>
        <v/>
      </c>
      <c r="GC87" s="214" t="str">
        <f>IFERROR(IF((ABS((GA87-GB87)*10000))&lt;100,(GA87-GB87)*10000,"N/A"),"")</f>
        <v/>
      </c>
      <c r="GD87" s="215" t="str">
        <f>IFERROR(GD86/GD$79,"")</f>
        <v/>
      </c>
      <c r="GE87" s="213" t="str">
        <f>IFERROR(GE86/GE$79,"")</f>
        <v/>
      </c>
      <c r="GF87" s="214" t="str">
        <f>IFERROR(IF((ABS((GD87-GE87)*10000))&lt;1000,(GD87-GE87)*10000,"N/A"),"")</f>
        <v/>
      </c>
      <c r="GG87" s="215" t="str">
        <f>IFERROR(GG86/GG$79,"")</f>
        <v/>
      </c>
      <c r="GH87" s="213" t="str">
        <f>IFERROR(GH86/GH$79,"")</f>
        <v/>
      </c>
      <c r="GI87" s="214" t="str">
        <f>IFERROR(IF((ABS((GG87-GH87)*10000))&lt;100,(GG87-GH87)*10000,"N/A"),"")</f>
        <v/>
      </c>
      <c r="GJ87" s="215" t="str">
        <f>IFERROR(GJ86/GJ$79,"")</f>
        <v/>
      </c>
      <c r="GK87" s="213" t="str">
        <f>IFERROR(GK86/GK$79,"")</f>
        <v/>
      </c>
      <c r="GL87" s="214" t="str">
        <f>IFERROR(IF((ABS((GJ87-GK87)*10000))&lt;100,(GJ87-GK87)*10000,"N/A"),"")</f>
        <v/>
      </c>
      <c r="GM87" s="215" t="str">
        <f>IFERROR(GM86/GM$79,"")</f>
        <v/>
      </c>
      <c r="GN87" s="213" t="str">
        <f>IFERROR(GN86/GN$79,"")</f>
        <v/>
      </c>
      <c r="GO87" s="214" t="str">
        <f>IFERROR(IF((ABS((GM87-GN87)*10000))&lt;1000,(GM87-GN87)*10000,"N/A"),"")</f>
        <v/>
      </c>
      <c r="GP87" s="215" t="str">
        <f>IFERROR(GP86/GP$79,"")</f>
        <v/>
      </c>
      <c r="GQ87" s="213" t="str">
        <f>IFERROR(GQ86/GQ$79,"")</f>
        <v/>
      </c>
      <c r="GR87" s="214" t="str">
        <f>IFERROR(IF((ABS((GP87-GQ87)*10000))&lt;100,(GP87-GQ87)*10000,"N/A"),"")</f>
        <v/>
      </c>
      <c r="GS87" s="215" t="str">
        <f>IFERROR(GS86/GS$79,"")</f>
        <v/>
      </c>
      <c r="GT87" s="213" t="str">
        <f>IFERROR(GT86/GT$79,"")</f>
        <v/>
      </c>
      <c r="GU87" s="214" t="str">
        <f>IFERROR(IF((ABS((GS87-GT87)*10000))&lt;100,(GS87-GT87)*10000,"N/A"),"")</f>
        <v/>
      </c>
      <c r="GW87" s="215" t="str">
        <f>IFERROR(GW86/GW$79,"")</f>
        <v/>
      </c>
      <c r="GX87" s="213" t="str">
        <f>IFERROR(GX86/GX$79,"")</f>
        <v/>
      </c>
      <c r="GY87" s="214" t="str">
        <f>IFERROR(IF((ABS((GW87-GX87)*10000))&lt;100,(GW87-GX87)*10000,"N/A"),"")</f>
        <v/>
      </c>
      <c r="GZ87" s="215" t="str">
        <f>IFERROR(GZ86/GZ$79,"")</f>
        <v/>
      </c>
      <c r="HA87" s="213" t="str">
        <f>IFERROR(HA86/HA$79,"")</f>
        <v/>
      </c>
      <c r="HB87" s="214" t="str">
        <f>IFERROR(IF((ABS((GZ87-HA87)*10000))&lt;1000,(GZ87-HA87)*10000,"N/A"),"")</f>
        <v/>
      </c>
      <c r="HC87" s="215" t="str">
        <f>IFERROR(HC86/HC$79,"")</f>
        <v/>
      </c>
      <c r="HD87" s="213" t="str">
        <f>IFERROR(HD86/HD$79,"")</f>
        <v/>
      </c>
      <c r="HE87" s="214" t="str">
        <f>IFERROR(IF((ABS((HC87-HD87)*10000))&lt;100,(HC87-HD87)*10000,"N/A"),"")</f>
        <v/>
      </c>
      <c r="HF87" s="215" t="str">
        <f>IFERROR(HF86/HF$79,"")</f>
        <v/>
      </c>
      <c r="HG87" s="213" t="str">
        <f>IFERROR(HG86/HG$79,"")</f>
        <v/>
      </c>
      <c r="HH87" s="214" t="str">
        <f>IFERROR(IF((ABS((HF87-HG87)*10000))&lt;100,(HF87-HG87)*10000,"N/A"),"")</f>
        <v/>
      </c>
      <c r="HI87" s="215" t="str">
        <f>IFERROR(HI86/HI$79,"")</f>
        <v/>
      </c>
      <c r="HJ87" s="213" t="str">
        <f>IFERROR(HJ86/HJ$79,"")</f>
        <v/>
      </c>
      <c r="HK87" s="214" t="str">
        <f>IFERROR(IF((ABS((HI87-HJ87)*10000))&lt;1000,(HI87-HJ87)*10000,"N/A"),"")</f>
        <v/>
      </c>
      <c r="HL87" s="215" t="str">
        <f>IFERROR(HL86/HL$79,"")</f>
        <v/>
      </c>
      <c r="HM87" s="213" t="str">
        <f>IFERROR(HM86/HM$79,"")</f>
        <v/>
      </c>
      <c r="HN87" s="214" t="str">
        <f>IFERROR(IF((ABS((HL87-HM87)*10000))&lt;100,(HL87-HM87)*10000,"N/A"),"")</f>
        <v/>
      </c>
      <c r="HO87" s="215" t="str">
        <f>IFERROR(HO86/HO$79,"")</f>
        <v/>
      </c>
      <c r="HP87" s="213" t="str">
        <f>IFERROR(HP86/HP$79,"")</f>
        <v/>
      </c>
      <c r="HQ87" s="214" t="str">
        <f>IFERROR(IF((ABS((HO87-HP87)*10000))&lt;100,(HO87-HP87)*10000,"N/A"),"")</f>
        <v/>
      </c>
      <c r="HS87" s="215" t="str">
        <f>IFERROR(HS86/HS$79,"")</f>
        <v/>
      </c>
      <c r="HT87" s="213" t="str">
        <f>IFERROR(HT86/HT$79,"")</f>
        <v/>
      </c>
      <c r="HU87" s="214" t="str">
        <f>IFERROR(IF((ABS((HS87-HT87)*10000))&lt;100,(HS87-HT87)*10000,"N/A"),"")</f>
        <v/>
      </c>
      <c r="HV87" s="215" t="str">
        <f>IFERROR(HV86/HV$79,"")</f>
        <v/>
      </c>
      <c r="HW87" s="213" t="str">
        <f>IFERROR(HW86/HW$79,"")</f>
        <v/>
      </c>
      <c r="HX87" s="214" t="str">
        <f>IFERROR(IF((ABS((HV87-HW87)*10000))&lt;1000,(HV87-HW87)*10000,"N/A"),"")</f>
        <v/>
      </c>
      <c r="HY87" s="215" t="str">
        <f>IFERROR(HY86/HY$79,"")</f>
        <v/>
      </c>
      <c r="HZ87" s="213" t="str">
        <f>IFERROR(HZ86/HZ$79,"")</f>
        <v/>
      </c>
      <c r="IA87" s="214" t="str">
        <f>IFERROR(IF((ABS((HY87-HZ87)*10000))&lt;100,(HY87-HZ87)*10000,"N/A"),"")</f>
        <v/>
      </c>
      <c r="IB87" s="215" t="str">
        <f>IFERROR(IB86/IB$79,"")</f>
        <v/>
      </c>
      <c r="IC87" s="213" t="str">
        <f>IFERROR(IC86/IC$79,"")</f>
        <v/>
      </c>
      <c r="ID87" s="214" t="str">
        <f>IFERROR(IF((ABS((IB87-IC87)*10000))&lt;100,(IB87-IC87)*10000,"N/A"),"")</f>
        <v/>
      </c>
      <c r="IE87" s="215" t="str">
        <f>IFERROR(IE86/IE$79,"")</f>
        <v/>
      </c>
      <c r="IF87" s="213" t="str">
        <f>IFERROR(IF86/IF$79,"")</f>
        <v/>
      </c>
      <c r="IG87" s="214" t="str">
        <f>IFERROR(IF((ABS((IE87-IF87)*10000))&lt;1000,(IE87-IF87)*10000,"N/A"),"")</f>
        <v/>
      </c>
      <c r="IH87" s="215" t="str">
        <f>IFERROR(IH86/IH$79,"")</f>
        <v/>
      </c>
      <c r="II87" s="213" t="str">
        <f>IFERROR(II86/II$79,"")</f>
        <v/>
      </c>
      <c r="IJ87" s="214" t="str">
        <f>IFERROR(IF((ABS((IH87-II87)*10000))&lt;100,(IH87-II87)*10000,"N/A"),"")</f>
        <v/>
      </c>
      <c r="IK87" s="215" t="str">
        <f>IFERROR(IK86/IK$79,"")</f>
        <v/>
      </c>
      <c r="IL87" s="213" t="str">
        <f>IFERROR(IL86/IL$79,"")</f>
        <v/>
      </c>
      <c r="IM87" s="214" t="str">
        <f>IFERROR(IF((ABS((IK87-IL87)*10000))&lt;100,(IK87-IL87)*10000,"N/A"),"")</f>
        <v/>
      </c>
    </row>
    <row r="88" spans="1:247" hidden="1" outlineLevel="1">
      <c r="A88" s="49" t="s">
        <v>12</v>
      </c>
      <c r="B88" s="49"/>
      <c r="C88" s="339" t="s">
        <v>12</v>
      </c>
      <c r="D88" s="330" t="s">
        <v>13</v>
      </c>
      <c r="E88" s="330" t="s">
        <v>687</v>
      </c>
      <c r="F88" s="361"/>
      <c r="G88" s="337">
        <v>165900</v>
      </c>
      <c r="H88" s="337"/>
      <c r="I88" s="338" t="str">
        <f>IFERROR(IF((ABS((G88/H88)-1))&lt;100%,(G88/H88)-1,"N/A"),"N/A")</f>
        <v>N/A</v>
      </c>
      <c r="J88" s="337">
        <v>307402</v>
      </c>
      <c r="K88" s="337"/>
      <c r="L88" s="338" t="str">
        <f>IFERROR(IF((ABS((J88/K88)-1))&lt;100%,(J88/K88)-1,"N/A"),"N/A")</f>
        <v>N/A</v>
      </c>
      <c r="M88" s="337">
        <v>257225</v>
      </c>
      <c r="N88" s="337">
        <f>+N82+N86</f>
        <v>173926</v>
      </c>
      <c r="O88" s="338">
        <f>IFERROR(IF((ABS((M88/N88)-1))&lt;100%,(M88/N88)-1,"N/A"),"")</f>
        <v>0.47893356944907595</v>
      </c>
      <c r="P88" s="337">
        <v>472192</v>
      </c>
      <c r="Q88" s="337">
        <v>529109</v>
      </c>
      <c r="R88" s="338">
        <f>IFERROR(IF((ABS((P88/Q88)-1))&lt;100%,(P88/Q88)-1,"N/A"),"")</f>
        <v>-0.10757140778176144</v>
      </c>
      <c r="S88" s="337">
        <v>473302</v>
      </c>
      <c r="T88" s="337"/>
      <c r="U88" s="338" t="str">
        <f>IFERROR(IF((ABS((S88/T88)-1))&lt;100%,(S88/T88)-1,"N/A"),"N/A")</f>
        <v>N/A</v>
      </c>
      <c r="V88" s="337">
        <v>730527</v>
      </c>
      <c r="W88" s="337">
        <v>173926</v>
      </c>
      <c r="X88" s="338" t="str">
        <f>IFERROR(IF((ABS((V88/W88)-1))&lt;100%,(V88/W88)-1,"N/A"),"")</f>
        <v>N/A</v>
      </c>
      <c r="Y88" s="337">
        <v>1202719</v>
      </c>
      <c r="Z88" s="337">
        <v>647722</v>
      </c>
      <c r="AA88" s="338">
        <f>IFERROR(IF((ABS((Y88/Z88)-1))&lt;100%,(Y88/Z88)-1,"N/A"),"")</f>
        <v>0.85684444869867016</v>
      </c>
      <c r="AB88" s="361"/>
      <c r="AC88" s="337">
        <v>268281</v>
      </c>
      <c r="AD88" s="337">
        <f t="shared" si="1820"/>
        <v>165900</v>
      </c>
      <c r="AE88" s="338">
        <f>IFERROR(IF((ABS((AC88/AD88)-1))&lt;100%,(AC88/AD88)-1,"N/A"),"")</f>
        <v>0.61712477396021703</v>
      </c>
      <c r="AF88" s="337">
        <v>713247</v>
      </c>
      <c r="AG88" s="337">
        <f t="shared" si="1841"/>
        <v>307402</v>
      </c>
      <c r="AH88" s="338" t="str">
        <f>IFERROR(IF((ABS((AF88/AG88)-1))&lt;100%,(AF88/AG88)-1,"N/A"),"")</f>
        <v>N/A</v>
      </c>
      <c r="AI88" s="337">
        <v>327142</v>
      </c>
      <c r="AJ88" s="337">
        <f t="shared" si="1843"/>
        <v>257225</v>
      </c>
      <c r="AK88" s="338">
        <f>IFERROR(IF((ABS((AI88/AJ88)-1))&lt;100%,(AI88/AJ88)-1,"N/A"),"")</f>
        <v>0.2718126154145204</v>
      </c>
      <c r="AL88" s="337">
        <v>682608</v>
      </c>
      <c r="AM88" s="337">
        <f t="shared" si="1845"/>
        <v>472192</v>
      </c>
      <c r="AN88" s="338">
        <f>IFERROR(IF((ABS((AL88/AM88)-1))&lt;100%,(AL88/AM88)-1,"N/A"),"")</f>
        <v>0.44561534291135807</v>
      </c>
      <c r="AO88" s="337">
        <v>981528</v>
      </c>
      <c r="AP88" s="337">
        <f t="shared" si="1847"/>
        <v>473302</v>
      </c>
      <c r="AQ88" s="338" t="str">
        <f>IFERROR(IF((ABS((AO88/AP88)-1))&lt;100%,(AO88/AP88)-1,"N/A"),"")</f>
        <v>N/A</v>
      </c>
      <c r="AR88" s="337">
        <v>1308670</v>
      </c>
      <c r="AS88" s="337">
        <f t="shared" si="1849"/>
        <v>730527</v>
      </c>
      <c r="AT88" s="338">
        <f>IFERROR(IF((ABS((AR88/AS88)-1))&lt;100%,(AR88/AS88)-1,"N/A"),"")</f>
        <v>0.79140538268948313</v>
      </c>
      <c r="AU88" s="337">
        <v>1991278</v>
      </c>
      <c r="AV88" s="337">
        <f t="shared" si="1851"/>
        <v>1202719</v>
      </c>
      <c r="AW88" s="338">
        <f>IFERROR(IF((ABS((AU88/AV88)-1))&lt;100%,(AU88/AV88)-1,"N/A"),"")</f>
        <v>0.65564691336879188</v>
      </c>
      <c r="AX88" s="361"/>
      <c r="AY88" s="337">
        <f t="shared" si="1923"/>
        <v>0</v>
      </c>
      <c r="AZ88" s="337">
        <f t="shared" si="1853"/>
        <v>268281</v>
      </c>
      <c r="BA88" s="338" t="str">
        <f>IFERROR(IF((ABS((AY88/AZ88)-1))&lt;100%,(AY88/AZ88)-1,"N/A"),"")</f>
        <v>N/A</v>
      </c>
      <c r="BB88" s="337">
        <f t="shared" si="1924"/>
        <v>0</v>
      </c>
      <c r="BC88" s="337">
        <f t="shared" si="1855"/>
        <v>713247</v>
      </c>
      <c r="BD88" s="338" t="str">
        <f>IFERROR(IF((ABS((BB88/BC88)-1))&lt;100%,(BB88/BC88)-1,"N/A"),"")</f>
        <v>N/A</v>
      </c>
      <c r="BE88" s="336">
        <f t="shared" si="1925"/>
        <v>0</v>
      </c>
      <c r="BF88" s="337">
        <f t="shared" si="1857"/>
        <v>327142</v>
      </c>
      <c r="BG88" s="338" t="str">
        <f>IFERROR(IF((ABS((BE88/BF88)-1))&lt;100%,(BE88/BF88)-1,"N/A"),"")</f>
        <v>N/A</v>
      </c>
      <c r="BH88" s="337">
        <f t="shared" si="1926"/>
        <v>0</v>
      </c>
      <c r="BI88" s="337">
        <f t="shared" si="1859"/>
        <v>682608</v>
      </c>
      <c r="BJ88" s="338" t="str">
        <f>IFERROR(IF((ABS((BH88/BI88)-1))&lt;100%,(BH88/BI88)-1,"N/A"),"")</f>
        <v>N/A</v>
      </c>
      <c r="BK88" s="337">
        <f t="shared" si="1927"/>
        <v>0</v>
      </c>
      <c r="BL88" s="337">
        <f t="shared" si="1861"/>
        <v>981528</v>
      </c>
      <c r="BM88" s="338" t="str">
        <f>IFERROR(IF((ABS((BK88/BL88)-1))&lt;100%,(BK88/BL88)-1,"N/A"),"")</f>
        <v>N/A</v>
      </c>
      <c r="BN88" s="336">
        <f t="shared" si="1928"/>
        <v>0</v>
      </c>
      <c r="BO88" s="337">
        <f t="shared" si="1863"/>
        <v>1308670</v>
      </c>
      <c r="BP88" s="338" t="str">
        <f>IFERROR(IF((ABS((BN88/BO88)-1))&lt;100%,(BN88/BO88)-1,"N/A"),"")</f>
        <v>N/A</v>
      </c>
      <c r="BQ88" s="337">
        <f t="shared" si="1929"/>
        <v>0</v>
      </c>
      <c r="BR88" s="337">
        <f t="shared" si="1865"/>
        <v>1991278</v>
      </c>
      <c r="BS88" s="338" t="str">
        <f>IFERROR(IF((ABS((BQ88/BR88)-1))&lt;100%,(BQ88/BR88)-1,"N/A"),"")</f>
        <v>N/A</v>
      </c>
      <c r="BT88" s="361"/>
      <c r="BU88" s="336">
        <f t="shared" si="1930"/>
        <v>0</v>
      </c>
      <c r="BV88" s="337">
        <v>0</v>
      </c>
      <c r="BW88" s="338" t="str">
        <f>IFERROR(IF((ABS((BU88/BV88)-1))&lt;100%,(BU88/BV88)-1,"N/A"),"")</f>
        <v/>
      </c>
      <c r="BX88" s="336">
        <f t="shared" si="1931"/>
        <v>0</v>
      </c>
      <c r="BY88" s="337">
        <v>0</v>
      </c>
      <c r="BZ88" s="338" t="str">
        <f>IFERROR(IF((ABS((BX88/BY88)-1))&lt;100%,(BX88/BY88)-1,"N/A"),"")</f>
        <v/>
      </c>
      <c r="CA88" s="336">
        <f t="shared" si="1932"/>
        <v>0</v>
      </c>
      <c r="CB88" s="337">
        <v>0</v>
      </c>
      <c r="CC88" s="338" t="str">
        <f>IFERROR(IF((ABS((CA88/CB88)-1))&lt;100%,(CA88/CB88)-1,"N/A"),"")</f>
        <v/>
      </c>
      <c r="CD88" s="336">
        <f t="shared" si="1933"/>
        <v>0</v>
      </c>
      <c r="CE88" s="337">
        <v>0</v>
      </c>
      <c r="CF88" s="338" t="str">
        <f>IFERROR(IF((ABS((CD88/CE88)-1))&lt;100%,(CD88/CE88)-1,"N/A"),"")</f>
        <v/>
      </c>
      <c r="CG88" s="336">
        <f t="shared" si="1934"/>
        <v>0</v>
      </c>
      <c r="CH88" s="337">
        <v>0</v>
      </c>
      <c r="CI88" s="338" t="str">
        <f>IFERROR(IF((ABS((CG88/CH88)-1))&lt;100%,(CG88/CH88)-1,"N/A"),"")</f>
        <v/>
      </c>
      <c r="CJ88" s="336">
        <f t="shared" si="1935"/>
        <v>0</v>
      </c>
      <c r="CK88" s="337">
        <v>0</v>
      </c>
      <c r="CL88" s="338" t="str">
        <f>IFERROR(IF((ABS((CJ88/CK88)-1))&lt;100%,(CJ88/CK88)-1,"N/A"),"")</f>
        <v/>
      </c>
      <c r="CM88" s="336">
        <f t="shared" si="1936"/>
        <v>0</v>
      </c>
      <c r="CN88" s="337">
        <v>0</v>
      </c>
      <c r="CO88" s="338" t="str">
        <f>IFERROR(IF((ABS((CM88/CN88)-1))&lt;100%,(CM88/CN88)-1,"N/A"),"")</f>
        <v/>
      </c>
      <c r="CP88" s="361"/>
      <c r="CQ88" s="336">
        <v>0</v>
      </c>
      <c r="CR88" s="337">
        <v>0</v>
      </c>
      <c r="CS88" s="338" t="str">
        <f>IFERROR(IF((ABS((CQ88/CR88)-1))&lt;100%,(CQ88/CR88)-1,"N/A"),"")</f>
        <v/>
      </c>
      <c r="CT88" s="336">
        <v>0</v>
      </c>
      <c r="CU88" s="337">
        <v>0</v>
      </c>
      <c r="CV88" s="338" t="str">
        <f>IFERROR(IF((ABS((CT88/CU88)-1))&lt;1000%,(CT88/CU88)-1,"N/A"),"")</f>
        <v/>
      </c>
      <c r="CW88" s="336">
        <v>0</v>
      </c>
      <c r="CX88" s="337">
        <v>0</v>
      </c>
      <c r="CY88" s="338" t="str">
        <f>IFERROR(IF((ABS((CW88/CX88)-1))&lt;100%,(CW88/CX88)-1,"N/A"),"")</f>
        <v/>
      </c>
      <c r="CZ88" s="336">
        <v>0</v>
      </c>
      <c r="DA88" s="337">
        <v>0</v>
      </c>
      <c r="DB88" s="338" t="str">
        <f>IFERROR(IF((ABS((CZ88/DA88)-1))&lt;100%,(CZ88/DA88)-1,"N/A"),"")</f>
        <v/>
      </c>
      <c r="DC88" s="336">
        <v>0</v>
      </c>
      <c r="DD88" s="337">
        <v>0</v>
      </c>
      <c r="DE88" s="338" t="str">
        <f>IFERROR(IF((ABS((DC88/DD88)-1))&lt;1000%,(DC88/DD88)-1,"N/A"),"")</f>
        <v/>
      </c>
      <c r="DF88" s="336">
        <v>0</v>
      </c>
      <c r="DG88" s="337">
        <v>0</v>
      </c>
      <c r="DH88" s="338" t="str">
        <f>IFERROR(IF((ABS((DF88/DG88)-1))&lt;100%,(DF88/DG88)-1,"N/A"),"")</f>
        <v/>
      </c>
      <c r="DI88" s="336">
        <v>0</v>
      </c>
      <c r="DJ88" s="337">
        <v>0</v>
      </c>
      <c r="DK88" s="338" t="str">
        <f>IFERROR(IF((ABS((DI88/DJ88)-1))&lt;100%,(DI88/DJ88)-1,"N/A"),"")</f>
        <v/>
      </c>
      <c r="DL88" s="361"/>
      <c r="DM88" s="336">
        <v>0</v>
      </c>
      <c r="DN88" s="337">
        <v>0</v>
      </c>
      <c r="DO88" s="338" t="str">
        <f>IFERROR(IF((ABS((DM88/DN88)-1))&lt;100%,(DM88/DN88)-1,"N/A"),"")</f>
        <v/>
      </c>
      <c r="DP88" s="336">
        <v>0</v>
      </c>
      <c r="DQ88" s="337">
        <v>0</v>
      </c>
      <c r="DR88" s="338" t="str">
        <f>IFERROR(IF((ABS((DP88/DQ88)-1))&lt;1000%,(DP88/DQ88)-1,"N/A"),"")</f>
        <v/>
      </c>
      <c r="DS88" s="336">
        <v>0</v>
      </c>
      <c r="DT88" s="337">
        <v>0</v>
      </c>
      <c r="DU88" s="338" t="str">
        <f>IFERROR(IF((ABS((DS88/DT88)-1))&lt;100%,(DS88/DT88)-1,"N/A"),"")</f>
        <v/>
      </c>
      <c r="DV88" s="336">
        <v>0</v>
      </c>
      <c r="DW88" s="337">
        <v>0</v>
      </c>
      <c r="DX88" s="338" t="str">
        <f>IFERROR(IF((ABS((DV88/DW88)-1))&lt;100%,(DV88/DW88)-1,"N/A"),"")</f>
        <v/>
      </c>
      <c r="DY88" s="336">
        <v>0</v>
      </c>
      <c r="DZ88" s="337">
        <v>0</v>
      </c>
      <c r="EA88" s="338" t="str">
        <f>IFERROR(IF((ABS((DY88/DZ88)-1))&lt;1000%,(DY88/DZ88)-1,"N/A"),"")</f>
        <v/>
      </c>
      <c r="EB88" s="336">
        <v>0</v>
      </c>
      <c r="EC88" s="337">
        <v>0</v>
      </c>
      <c r="ED88" s="338" t="str">
        <f>IFERROR(IF((ABS((EB88/EC88)-1))&lt;100%,(EB88/EC88)-1,"N/A"),"")</f>
        <v/>
      </c>
      <c r="EE88" s="336">
        <v>0</v>
      </c>
      <c r="EF88" s="337">
        <v>0</v>
      </c>
      <c r="EG88" s="338" t="str">
        <f>IFERROR(IF((ABS((EE88/EF88)-1))&lt;100%,(EE88/EF88)-1,"N/A"),"")</f>
        <v/>
      </c>
      <c r="EH88" s="361"/>
      <c r="EI88" s="336">
        <v>0</v>
      </c>
      <c r="EJ88" s="337">
        <v>0</v>
      </c>
      <c r="EK88" s="338" t="str">
        <f>IFERROR(IF((ABS((EI88/EJ88)-1))&lt;100%,(EI88/EJ88)-1,"N/A"),"")</f>
        <v/>
      </c>
      <c r="EL88" s="336">
        <v>0</v>
      </c>
      <c r="EM88" s="337">
        <v>0</v>
      </c>
      <c r="EN88" s="338" t="str">
        <f>IFERROR(IF((ABS((EL88/EM88)-1))&lt;1000%,(EL88/EM88)-1,"N/A"),"")</f>
        <v/>
      </c>
      <c r="EO88" s="336">
        <v>0</v>
      </c>
      <c r="EP88" s="337">
        <v>0</v>
      </c>
      <c r="EQ88" s="338" t="str">
        <f>IFERROR(IF((ABS((EO88/EP88)-1))&lt;100%,(EO88/EP88)-1,"N/A"),"")</f>
        <v/>
      </c>
      <c r="ER88" s="336">
        <v>0</v>
      </c>
      <c r="ES88" s="337">
        <v>0</v>
      </c>
      <c r="ET88" s="338" t="str">
        <f>IFERROR(IF((ABS((ER88/ES88)-1))&lt;100%,(ER88/ES88)-1,"N/A"),"")</f>
        <v/>
      </c>
      <c r="EU88" s="336">
        <v>0</v>
      </c>
      <c r="EV88" s="337">
        <v>0</v>
      </c>
      <c r="EW88" s="338" t="str">
        <f>IFERROR(IF((ABS((EU88/EV88)-1))&lt;1000%,(EU88/EV88)-1,"N/A"),"")</f>
        <v/>
      </c>
      <c r="EX88" s="336">
        <v>0</v>
      </c>
      <c r="EY88" s="337">
        <v>0</v>
      </c>
      <c r="EZ88" s="338" t="str">
        <f>IFERROR(IF((ABS((EX88/EY88)-1))&lt;100%,(EX88/EY88)-1,"N/A"),"")</f>
        <v/>
      </c>
      <c r="FA88" s="336">
        <v>0</v>
      </c>
      <c r="FB88" s="337">
        <v>0</v>
      </c>
      <c r="FC88" s="338" t="str">
        <f>IFERROR(IF((ABS((FA88/FB88)-1))&lt;100%,(FA88/FB88)-1,"N/A"),"")</f>
        <v/>
      </c>
      <c r="FD88" s="361"/>
      <c r="FE88" s="336">
        <v>0</v>
      </c>
      <c r="FF88" s="337">
        <v>0</v>
      </c>
      <c r="FG88" s="338" t="str">
        <f>IFERROR(IF((ABS((FE88/FF88)-1))&lt;100%,(FE88/FF88)-1,"N/A"),"")</f>
        <v/>
      </c>
      <c r="FH88" s="336">
        <v>0</v>
      </c>
      <c r="FI88" s="337">
        <v>0</v>
      </c>
      <c r="FJ88" s="338" t="str">
        <f>IFERROR(IF((ABS((FH88/FI88)-1))&lt;1000%,(FH88/FI88)-1,"N/A"),"")</f>
        <v/>
      </c>
      <c r="FK88" s="336">
        <v>0</v>
      </c>
      <c r="FL88" s="337">
        <v>0</v>
      </c>
      <c r="FM88" s="338" t="str">
        <f>IFERROR(IF((ABS((FK88/FL88)-1))&lt;100%,(FK88/FL88)-1,"N/A"),"")</f>
        <v/>
      </c>
      <c r="FN88" s="336">
        <v>0</v>
      </c>
      <c r="FO88" s="337">
        <v>0</v>
      </c>
      <c r="FP88" s="338" t="str">
        <f>IFERROR(IF((ABS((FN88/FO88)-1))&lt;100%,(FN88/FO88)-1,"N/A"),"")</f>
        <v/>
      </c>
      <c r="FQ88" s="336">
        <v>0</v>
      </c>
      <c r="FR88" s="337">
        <v>0</v>
      </c>
      <c r="FS88" s="338" t="str">
        <f>IFERROR(IF((ABS((FQ88/FR88)-1))&lt;1000%,(FQ88/FR88)-1,"N/A"),"")</f>
        <v/>
      </c>
      <c r="FT88" s="336">
        <v>0</v>
      </c>
      <c r="FU88" s="337">
        <v>0</v>
      </c>
      <c r="FV88" s="338" t="str">
        <f>IFERROR(IF((ABS((FT88/FU88)-1))&lt;100%,(FT88/FU88)-1,"N/A"),"")</f>
        <v/>
      </c>
      <c r="FW88" s="336">
        <v>0</v>
      </c>
      <c r="FX88" s="337">
        <v>0</v>
      </c>
      <c r="FY88" s="338" t="str">
        <f>IFERROR(IF((ABS((FW88/FX88)-1))&lt;100%,(FW88/FX88)-1,"N/A"),"")</f>
        <v/>
      </c>
      <c r="GA88" s="336">
        <v>0</v>
      </c>
      <c r="GB88" s="337">
        <v>0</v>
      </c>
      <c r="GC88" s="338" t="str">
        <f>IFERROR(IF((ABS((GA88/GB88)-1))&lt;100%,(GA88/GB88)-1,"N/A"),"")</f>
        <v/>
      </c>
      <c r="GD88" s="336">
        <v>0</v>
      </c>
      <c r="GE88" s="337">
        <v>0</v>
      </c>
      <c r="GF88" s="338" t="str">
        <f>IFERROR(IF((ABS((GD88/GE88)-1))&lt;1000%,(GD88/GE88)-1,"N/A"),"")</f>
        <v/>
      </c>
      <c r="GG88" s="336">
        <v>0</v>
      </c>
      <c r="GH88" s="337">
        <v>0</v>
      </c>
      <c r="GI88" s="338" t="str">
        <f>IFERROR(IF((ABS((GG88/GH88)-1))&lt;100%,(GG88/GH88)-1,"N/A"),"")</f>
        <v/>
      </c>
      <c r="GJ88" s="336">
        <v>0</v>
      </c>
      <c r="GK88" s="337">
        <v>0</v>
      </c>
      <c r="GL88" s="338" t="str">
        <f>IFERROR(IF((ABS((GJ88/GK88)-1))&lt;100%,(GJ88/GK88)-1,"N/A"),"")</f>
        <v/>
      </c>
      <c r="GM88" s="336">
        <v>0</v>
      </c>
      <c r="GN88" s="337">
        <v>0</v>
      </c>
      <c r="GO88" s="338" t="str">
        <f>IFERROR(IF((ABS((GM88/GN88)-1))&lt;1000%,(GM88/GN88)-1,"N/A"),"")</f>
        <v/>
      </c>
      <c r="GP88" s="336">
        <v>0</v>
      </c>
      <c r="GQ88" s="337">
        <v>0</v>
      </c>
      <c r="GR88" s="338" t="str">
        <f>IFERROR(IF((ABS((GP88/GQ88)-1))&lt;100%,(GP88/GQ88)-1,"N/A"),"")</f>
        <v/>
      </c>
      <c r="GS88" s="336">
        <v>0</v>
      </c>
      <c r="GT88" s="337">
        <v>0</v>
      </c>
      <c r="GU88" s="338" t="str">
        <f>IFERROR(IF((ABS((GS88/GT88)-1))&lt;100%,(GS88/GT88)-1,"N/A"),"")</f>
        <v/>
      </c>
      <c r="GW88" s="336">
        <v>0</v>
      </c>
      <c r="GX88" s="337">
        <v>0</v>
      </c>
      <c r="GY88" s="338" t="str">
        <f>IFERROR(IF((ABS((GW88/GX88)-1))&lt;100%,(GW88/GX88)-1,"N/A"),"")</f>
        <v/>
      </c>
      <c r="GZ88" s="336">
        <v>0</v>
      </c>
      <c r="HA88" s="337">
        <v>0</v>
      </c>
      <c r="HB88" s="338" t="str">
        <f>IFERROR(IF((ABS((GZ88/HA88)-1))&lt;1000%,(GZ88/HA88)-1,"N/A"),"")</f>
        <v/>
      </c>
      <c r="HC88" s="336">
        <v>0</v>
      </c>
      <c r="HD88" s="337">
        <v>0</v>
      </c>
      <c r="HE88" s="338" t="str">
        <f>IFERROR(IF((ABS((HC88/HD88)-1))&lt;100%,(HC88/HD88)-1,"N/A"),"")</f>
        <v/>
      </c>
      <c r="HF88" s="336">
        <v>0</v>
      </c>
      <c r="HG88" s="337">
        <v>0</v>
      </c>
      <c r="HH88" s="338" t="str">
        <f>IFERROR(IF((ABS((HF88/HG88)-1))&lt;100%,(HF88/HG88)-1,"N/A"),"")</f>
        <v/>
      </c>
      <c r="HI88" s="336">
        <v>0</v>
      </c>
      <c r="HJ88" s="337">
        <v>0</v>
      </c>
      <c r="HK88" s="338" t="str">
        <f>IFERROR(IF((ABS((HI88/HJ88)-1))&lt;1000%,(HI88/HJ88)-1,"N/A"),"")</f>
        <v/>
      </c>
      <c r="HL88" s="336">
        <v>0</v>
      </c>
      <c r="HM88" s="337">
        <v>0</v>
      </c>
      <c r="HN88" s="338" t="str">
        <f>IFERROR(IF((ABS((HL88/HM88)-1))&lt;100%,(HL88/HM88)-1,"N/A"),"")</f>
        <v/>
      </c>
      <c r="HO88" s="336">
        <v>0</v>
      </c>
      <c r="HP88" s="337">
        <v>0</v>
      </c>
      <c r="HQ88" s="338" t="str">
        <f>IFERROR(IF((ABS((HO88/HP88)-1))&lt;100%,(HO88/HP88)-1,"N/A"),"")</f>
        <v/>
      </c>
      <c r="HS88" s="336">
        <v>0</v>
      </c>
      <c r="HT88" s="337">
        <v>0</v>
      </c>
      <c r="HU88" s="338" t="str">
        <f>IFERROR(IF((ABS((HS88/HT88)-1))&lt;100%,(HS88/HT88)-1,"N/A"),"")</f>
        <v/>
      </c>
      <c r="HV88" s="336">
        <v>0</v>
      </c>
      <c r="HW88" s="337">
        <v>0</v>
      </c>
      <c r="HX88" s="338" t="str">
        <f>IFERROR(IF((ABS((HV88/HW88)-1))&lt;1000%,(HV88/HW88)-1,"N/A"),"")</f>
        <v/>
      </c>
      <c r="HY88" s="336">
        <v>0</v>
      </c>
      <c r="HZ88" s="337">
        <v>0</v>
      </c>
      <c r="IA88" s="338" t="str">
        <f>IFERROR(IF((ABS((HY88/HZ88)-1))&lt;100%,(HY88/HZ88)-1,"N/A"),"")</f>
        <v/>
      </c>
      <c r="IB88" s="336">
        <v>0</v>
      </c>
      <c r="IC88" s="337">
        <v>0</v>
      </c>
      <c r="ID88" s="338" t="str">
        <f>IFERROR(IF((ABS((IB88/IC88)-1))&lt;100%,(IB88/IC88)-1,"N/A"),"")</f>
        <v/>
      </c>
      <c r="IE88" s="336">
        <v>0</v>
      </c>
      <c r="IF88" s="337">
        <v>0</v>
      </c>
      <c r="IG88" s="338" t="str">
        <f>IFERROR(IF((ABS((IE88/IF88)-1))&lt;1000%,(IE88/IF88)-1,"N/A"),"")</f>
        <v/>
      </c>
      <c r="IH88" s="336">
        <v>0</v>
      </c>
      <c r="II88" s="337">
        <v>0</v>
      </c>
      <c r="IJ88" s="338" t="str">
        <f>IFERROR(IF((ABS((IH88/II88)-1))&lt;100%,(IH88/II88)-1,"N/A"),"")</f>
        <v/>
      </c>
      <c r="IK88" s="336">
        <v>0</v>
      </c>
      <c r="IL88" s="337">
        <v>0</v>
      </c>
      <c r="IM88" s="338" t="str">
        <f>IFERROR(IF((ABS((IK88/IL88)-1))&lt;100%,(IK88/IL88)-1,"N/A"),"")</f>
        <v/>
      </c>
    </row>
    <row r="89" spans="1:247" s="64" customFormat="1" ht="11.25" hidden="1" outlineLevel="1">
      <c r="A89" s="57" t="s">
        <v>14</v>
      </c>
      <c r="B89" s="57"/>
      <c r="C89" s="211" t="s">
        <v>14</v>
      </c>
      <c r="D89" s="212" t="s">
        <v>249</v>
      </c>
      <c r="E89" s="212" t="s">
        <v>688</v>
      </c>
      <c r="F89" s="216"/>
      <c r="G89" s="213">
        <f>IFERROR(G88/G$79,"")</f>
        <v>2.0135322963783606E-2</v>
      </c>
      <c r="H89" s="213"/>
      <c r="I89" s="214" t="str">
        <f>IF((ABS((G89-H89)*10000))&lt;100,(G89-H89)*10000,"N/A")</f>
        <v>N/A</v>
      </c>
      <c r="J89" s="213">
        <f>IFERROR(J88/J$79,"")</f>
        <v>3.7017319392722424E-2</v>
      </c>
      <c r="K89" s="213"/>
      <c r="L89" s="214" t="str">
        <f>IF((ABS((J89-K89)*10000))&lt;100,(J89-K89)*10000,"N/A")</f>
        <v>N/A</v>
      </c>
      <c r="M89" s="213">
        <f>IFERROR(M88/M$79,"")</f>
        <v>2.8074677933865238E-2</v>
      </c>
      <c r="N89" s="213">
        <f>IFERROR(N88/N$79,"")</f>
        <v>4.5980323680583128E-2</v>
      </c>
      <c r="O89" s="214" t="str">
        <f>IF((ABS((M89-N89)*10000))&lt;100,(M89-N89)*10000,"N/A")</f>
        <v>N/A</v>
      </c>
      <c r="P89" s="213">
        <f>IFERROR(P88/P$79,"")</f>
        <v>4.4188542096850164E-2</v>
      </c>
      <c r="Q89" s="213">
        <f>IFERROR(Q88/Q$79,"")</f>
        <v>6.3377679386266317E-2</v>
      </c>
      <c r="R89" s="214" t="str">
        <f>IF((ABS((P89-Q89)*10000))&lt;100,(P89-Q89)*10000,"N/A")</f>
        <v>N/A</v>
      </c>
      <c r="S89" s="213">
        <f>IFERROR(S88/S$79,"")</f>
        <v>2.8609497841663389E-2</v>
      </c>
      <c r="T89" s="213"/>
      <c r="U89" s="214" t="str">
        <f>IF((ABS((S89-T89)*10000))&lt;100,(S89-T89)*10000,"N/A")</f>
        <v>N/A</v>
      </c>
      <c r="V89" s="213">
        <f>IFERROR(V88/V$79,"")</f>
        <v>2.8418874290050401E-2</v>
      </c>
      <c r="W89" s="213">
        <f>IFERROR(W88/W$79,"")</f>
        <v>4.5980323680583128E-2</v>
      </c>
      <c r="X89" s="214" t="str">
        <f>IF((ABS((V89-W89)*10000))&lt;100,(V89-W89)*10000,"N/A")</f>
        <v>N/A</v>
      </c>
      <c r="Y89" s="213">
        <f>IFERROR(Y88/Y$79,"")</f>
        <v>3.304940749286682E-2</v>
      </c>
      <c r="Z89" s="213">
        <f>IFERROR(Z88/Z$79,"")</f>
        <v>6.0945281238758982E-2</v>
      </c>
      <c r="AA89" s="214" t="str">
        <f>IF((ABS((Y89-Z89)*10000))&lt;100,(Y89-Z89)*10000,"N/A")</f>
        <v>N/A</v>
      </c>
      <c r="AB89" s="216"/>
      <c r="AC89" s="213">
        <f>IFERROR(AC88/AC$79,"")</f>
        <v>2.734795453292084E-2</v>
      </c>
      <c r="AD89" s="213">
        <f t="shared" si="1820"/>
        <v>2.0135322963783606E-2</v>
      </c>
      <c r="AE89" s="214">
        <f>IF((ABS((AC89-AD89)*10000))&lt;100,(AC89-AD89)*10000,"N/A")</f>
        <v>72.126315691372341</v>
      </c>
      <c r="AF89" s="213">
        <f>IFERROR(AF88/AF$79,"")</f>
        <v>7.362244168035556E-2</v>
      </c>
      <c r="AG89" s="213">
        <f t="shared" si="1841"/>
        <v>3.7017319392722424E-2</v>
      </c>
      <c r="AH89" s="214" t="str">
        <f>IF((ABS((AF89-AG89)*10000))&lt;100,(AF89-AG89)*10000,"N/A")</f>
        <v>N/A</v>
      </c>
      <c r="AI89" s="213">
        <f>IFERROR(AI88/AI$79,"")</f>
        <v>3.1912749589362667E-2</v>
      </c>
      <c r="AJ89" s="213">
        <f t="shared" si="1843"/>
        <v>2.8074677933865238E-2</v>
      </c>
      <c r="AK89" s="214">
        <f>IF((ABS((AI89-AJ89)*10000))&lt;100,(AI89-AJ89)*10000,"N/A")</f>
        <v>38.380716554974292</v>
      </c>
      <c r="AL89" s="213">
        <f>IFERROR(AL88/AL$79,"")</f>
        <v>5.9238441740031164E-2</v>
      </c>
      <c r="AM89" s="213">
        <f t="shared" si="1845"/>
        <v>4.4188542096850164E-2</v>
      </c>
      <c r="AN89" s="214" t="str">
        <f>IF((ABS((AL89-AM89)*10000))&lt;100,(AL89-AM89)*10000,"N/A")</f>
        <v>N/A</v>
      </c>
      <c r="AO89" s="213">
        <f>IFERROR(AO88/AO$79,"")</f>
        <v>5.0340415101939893E-2</v>
      </c>
      <c r="AP89" s="213">
        <f t="shared" si="1847"/>
        <v>2.8609497841663389E-2</v>
      </c>
      <c r="AQ89" s="214" t="str">
        <f>IF((ABS((AO89-AP89)*10000))&lt;100,(AO89-AP89)*10000,"N/A")</f>
        <v>N/A</v>
      </c>
      <c r="AR89" s="213">
        <f>IFERROR(AR88/AR$79,"")</f>
        <v>4.3990458688778641E-2</v>
      </c>
      <c r="AS89" s="213">
        <f t="shared" si="1849"/>
        <v>2.8418874290050401E-2</v>
      </c>
      <c r="AT89" s="214" t="str">
        <f>IF((ABS((AR89-AS89)*10000))&lt;100,(AR89-AS89)*10000,"N/A")</f>
        <v>N/A</v>
      </c>
      <c r="AU89" s="213">
        <f>IFERROR(AU88/AU$79,"")</f>
        <v>4.8247663446671571E-2</v>
      </c>
      <c r="AV89" s="213">
        <f t="shared" si="1851"/>
        <v>3.304940749286682E-2</v>
      </c>
      <c r="AW89" s="214" t="str">
        <f>IF((ABS((AU89-AV89)*10000))&lt;100,(AU89-AV89)*10000,"N/A")</f>
        <v>N/A</v>
      </c>
      <c r="AX89" s="216"/>
      <c r="AY89" s="213">
        <v>0</v>
      </c>
      <c r="AZ89" s="213">
        <f t="shared" si="1853"/>
        <v>2.734795453292084E-2</v>
      </c>
      <c r="BA89" s="214" t="str">
        <f>IF((ABS((AY89-AZ89)*10000))&lt;100,(AY89-AZ89)*10000,"N/A")</f>
        <v>N/A</v>
      </c>
      <c r="BB89" s="213">
        <v>0</v>
      </c>
      <c r="BC89" s="213">
        <f t="shared" si="1855"/>
        <v>7.362244168035556E-2</v>
      </c>
      <c r="BD89" s="214" t="str">
        <f>IF((ABS((BB89-BC89)*10000))&lt;100,(BB89-BC89)*10000,"N/A")</f>
        <v>N/A</v>
      </c>
      <c r="BE89" s="215">
        <v>0</v>
      </c>
      <c r="BF89" s="213">
        <f t="shared" si="1857"/>
        <v>3.1912749589362667E-2</v>
      </c>
      <c r="BG89" s="214" t="str">
        <f>IF((ABS((BE89-BF89)*10000))&lt;100,(BE89-BF89)*10000,"N/A")</f>
        <v>N/A</v>
      </c>
      <c r="BH89" s="213">
        <v>0</v>
      </c>
      <c r="BI89" s="213">
        <f t="shared" si="1859"/>
        <v>5.9238441740031164E-2</v>
      </c>
      <c r="BJ89" s="214" t="str">
        <f>IFERROR(IF((ABS((BH89-BI89)*10000))&lt;100,(BH89-BI89)*10000,"N/A"),"")</f>
        <v>N/A</v>
      </c>
      <c r="BK89" s="213">
        <v>0</v>
      </c>
      <c r="BL89" s="213">
        <f t="shared" si="1861"/>
        <v>5.0340415101939893E-2</v>
      </c>
      <c r="BM89" s="214" t="str">
        <f>IFERROR(IF((ABS((BK89-BL89)*10000))&lt;100,(BK89-BL89)*10000,"N/A"),"")</f>
        <v>N/A</v>
      </c>
      <c r="BN89" s="215">
        <v>0</v>
      </c>
      <c r="BO89" s="213">
        <f t="shared" si="1863"/>
        <v>4.3990458688778641E-2</v>
      </c>
      <c r="BP89" s="214" t="str">
        <f>IFERROR(IF((ABS((BN89-BO89)*10000))&lt;100,(BN89-BO89)*10000,"N/A"),"")</f>
        <v>N/A</v>
      </c>
      <c r="BQ89" s="213">
        <v>0</v>
      </c>
      <c r="BR89" s="213">
        <f t="shared" si="1865"/>
        <v>4.8247663446671571E-2</v>
      </c>
      <c r="BS89" s="214" t="str">
        <f>IFERROR(IF((ABS((BQ89-BR89)*10000))&lt;100,(BQ89-BR89)*10000,"N/A"),"")</f>
        <v>N/A</v>
      </c>
      <c r="BT89" s="216"/>
      <c r="BU89" s="215" t="str">
        <f t="shared" si="1930"/>
        <v/>
      </c>
      <c r="BV89" s="213" t="str">
        <f>IFERROR(BV88/BV$79,"")</f>
        <v/>
      </c>
      <c r="BW89" s="214" t="str">
        <f>IFERROR(IF((ABS((BU89-BV89)*10000))&lt;100,(BU89-BV89)*10000,"N/A"),"")</f>
        <v/>
      </c>
      <c r="BX89" s="215" t="str">
        <f t="shared" si="1931"/>
        <v/>
      </c>
      <c r="BY89" s="213" t="str">
        <f>IFERROR(BY88/BY$79,"")</f>
        <v/>
      </c>
      <c r="BZ89" s="214" t="str">
        <f>IFERROR(IF((ABS((BX89-BY89)*10000))&lt;100,(BX89-BY89)*10000,"N/A"),"")</f>
        <v/>
      </c>
      <c r="CA89" s="215" t="str">
        <f t="shared" si="1932"/>
        <v/>
      </c>
      <c r="CB89" s="213" t="str">
        <f>IFERROR(CB88/CB$79,"")</f>
        <v/>
      </c>
      <c r="CC89" s="214" t="str">
        <f>IFERROR(IF((ABS((CA89-CB89)*10000))&lt;100,(CA89-CB89)*10000,"N/A"),"")</f>
        <v/>
      </c>
      <c r="CD89" s="215" t="str">
        <f t="shared" si="1933"/>
        <v/>
      </c>
      <c r="CE89" s="213" t="str">
        <f>IFERROR(CE88/CE$79,"")</f>
        <v/>
      </c>
      <c r="CF89" s="214" t="str">
        <f>IFERROR(IF((ABS((CD89-CE89)*10000))&lt;100,(CD89-CE89)*10000,"N/A"),"")</f>
        <v/>
      </c>
      <c r="CG89" s="215" t="str">
        <f t="shared" si="1934"/>
        <v/>
      </c>
      <c r="CH89" s="213" t="str">
        <f>IFERROR(CH88/CH$79,"")</f>
        <v/>
      </c>
      <c r="CI89" s="214" t="str">
        <f>IFERROR(IF((ABS((CG89-CH89)*10000))&lt;100,(CG89-CH89)*10000,"N/A"),"")</f>
        <v/>
      </c>
      <c r="CJ89" s="215" t="str">
        <f t="shared" si="1935"/>
        <v/>
      </c>
      <c r="CK89" s="213" t="str">
        <f>IFERROR(CK88/CK$79,"")</f>
        <v/>
      </c>
      <c r="CL89" s="214" t="str">
        <f>IFERROR(IF((ABS((CJ89-CK89)*10000))&lt;100,(CJ89-CK89)*10000,"N/A"),"")</f>
        <v/>
      </c>
      <c r="CM89" s="215" t="str">
        <f t="shared" si="1936"/>
        <v/>
      </c>
      <c r="CN89" s="213" t="str">
        <f>IFERROR(CN88/CN$79,"")</f>
        <v/>
      </c>
      <c r="CO89" s="214" t="str">
        <f>IFERROR(IF((ABS((CM89-CN89)*10000))&lt;100,(CM89-CN89)*10000,"N/A"),"")</f>
        <v/>
      </c>
      <c r="CP89" s="216"/>
      <c r="CQ89" s="215" t="str">
        <f>IFERROR(CQ88/CQ$79,"")</f>
        <v/>
      </c>
      <c r="CR89" s="213" t="str">
        <f>IFERROR(CR88/CR$79,"")</f>
        <v/>
      </c>
      <c r="CS89" s="214" t="str">
        <f>IFERROR(IF((ABS((CQ89-CR89)*10000))&lt;100,(CQ89-CR89)*10000,"N/A"),"")</f>
        <v/>
      </c>
      <c r="CT89" s="215" t="str">
        <f>IFERROR(CT88/CT$79,"")</f>
        <v/>
      </c>
      <c r="CU89" s="213" t="str">
        <f>IFERROR(CU88/CU$79,"")</f>
        <v/>
      </c>
      <c r="CV89" s="214" t="str">
        <f>IFERROR(IF((ABS((CT89-CU89)*10000))&lt;1000,(CT89-CU89)*10000,"N/A"),"")</f>
        <v/>
      </c>
      <c r="CW89" s="215" t="str">
        <f>IFERROR(CW88/CW$79,"")</f>
        <v/>
      </c>
      <c r="CX89" s="213" t="str">
        <f>IFERROR(CX88/CX$79,"")</f>
        <v/>
      </c>
      <c r="CY89" s="214" t="str">
        <f>IFERROR(IF((ABS((CW89-CX89)*10000))&lt;100,(CW89-CX89)*10000,"N/A"),"")</f>
        <v/>
      </c>
      <c r="CZ89" s="215" t="str">
        <f>IFERROR(CZ88/CZ$79,"")</f>
        <v/>
      </c>
      <c r="DA89" s="213" t="str">
        <f>IFERROR(DA88/DA$79,"")</f>
        <v/>
      </c>
      <c r="DB89" s="214" t="str">
        <f>IFERROR(IF((ABS((CZ89-DA89)*10000))&lt;100,(CZ89-DA89)*10000,"N/A"),"")</f>
        <v/>
      </c>
      <c r="DC89" s="215" t="str">
        <f>IFERROR(DC88/DC$79,"")</f>
        <v/>
      </c>
      <c r="DD89" s="213" t="str">
        <f>IFERROR(DD88/DD$79,"")</f>
        <v/>
      </c>
      <c r="DE89" s="214" t="str">
        <f>IFERROR(IF((ABS((DC89-DD89)*10000))&lt;1000,(DC89-DD89)*10000,"N/A"),"")</f>
        <v/>
      </c>
      <c r="DF89" s="215" t="str">
        <f>IFERROR(DF88/DF$79,"")</f>
        <v/>
      </c>
      <c r="DG89" s="213" t="str">
        <f>IFERROR(DG88/DG$79,"")</f>
        <v/>
      </c>
      <c r="DH89" s="214" t="str">
        <f>IFERROR(IF((ABS((DF89-DG89)*10000))&lt;100,(DF89-DG89)*10000,"N/A"),"")</f>
        <v/>
      </c>
      <c r="DI89" s="215" t="str">
        <f>IFERROR(DI88/DI$79,"")</f>
        <v/>
      </c>
      <c r="DJ89" s="213" t="str">
        <f>IFERROR(DJ88/DJ$79,"")</f>
        <v/>
      </c>
      <c r="DK89" s="214" t="str">
        <f>IFERROR(IF((ABS((DI89-DJ89)*10000))&lt;100,(DI89-DJ89)*10000,"N/A"),"")</f>
        <v/>
      </c>
      <c r="DL89" s="216"/>
      <c r="DM89" s="215" t="str">
        <f>IFERROR(DM88/DM$79,"")</f>
        <v/>
      </c>
      <c r="DN89" s="213" t="str">
        <f>IFERROR(DN88/DN$79,"")</f>
        <v/>
      </c>
      <c r="DO89" s="214" t="str">
        <f>IFERROR(IF((ABS((DM89-DN89)*10000))&lt;100,(DM89-DN89)*10000,"N/A"),"")</f>
        <v/>
      </c>
      <c r="DP89" s="215" t="str">
        <f>IFERROR(DP88/DP$79,"")</f>
        <v/>
      </c>
      <c r="DQ89" s="213" t="str">
        <f>IFERROR(DQ88/DQ$79,"")</f>
        <v/>
      </c>
      <c r="DR89" s="214" t="str">
        <f>IFERROR(IF((ABS((DP89-DQ89)*10000))&lt;1000,(DP89-DQ89)*10000,"N/A"),"")</f>
        <v/>
      </c>
      <c r="DS89" s="215" t="str">
        <f>IFERROR(DS88/DS$79,"")</f>
        <v/>
      </c>
      <c r="DT89" s="213" t="str">
        <f>IFERROR(DT88/DT$79,"")</f>
        <v/>
      </c>
      <c r="DU89" s="214" t="str">
        <f>IFERROR(IF((ABS((DS89-DT89)*10000))&lt;100,(DS89-DT89)*10000,"N/A"),"")</f>
        <v/>
      </c>
      <c r="DV89" s="215" t="str">
        <f>IFERROR(DV88/DV$79,"")</f>
        <v/>
      </c>
      <c r="DW89" s="213" t="str">
        <f>IFERROR(DW88/DW$79,"")</f>
        <v/>
      </c>
      <c r="DX89" s="214" t="str">
        <f>IFERROR(IF((ABS((DV89-DW89)*10000))&lt;100,(DV89-DW89)*10000,"N/A"),"")</f>
        <v/>
      </c>
      <c r="DY89" s="215" t="str">
        <f>IFERROR(DY88/DY$79,"")</f>
        <v/>
      </c>
      <c r="DZ89" s="213" t="str">
        <f>IFERROR(DZ88/DZ$79,"")</f>
        <v/>
      </c>
      <c r="EA89" s="214" t="str">
        <f>IFERROR(IF((ABS((DY89-DZ89)*10000))&lt;1000,(DY89-DZ89)*10000,"N/A"),"")</f>
        <v/>
      </c>
      <c r="EB89" s="215" t="str">
        <f>IFERROR(EB88/EB$79,"")</f>
        <v/>
      </c>
      <c r="EC89" s="213" t="str">
        <f>IFERROR(EC88/EC$79,"")</f>
        <v/>
      </c>
      <c r="ED89" s="214" t="str">
        <f>IFERROR(IF((ABS((EB89-EC89)*10000))&lt;100,(EB89-EC89)*10000,"N/A"),"")</f>
        <v/>
      </c>
      <c r="EE89" s="215" t="str">
        <f>IFERROR(EE88/EE$79,"")</f>
        <v/>
      </c>
      <c r="EF89" s="213" t="str">
        <f>IFERROR(EF88/EF$79,"")</f>
        <v/>
      </c>
      <c r="EG89" s="214" t="str">
        <f>IFERROR(IF((ABS((EE89-EF89)*10000))&lt;100,(EE89-EF89)*10000,"N/A"),"")</f>
        <v/>
      </c>
      <c r="EH89" s="216"/>
      <c r="EI89" s="215" t="str">
        <f>IFERROR(EI88/EI$79,"")</f>
        <v/>
      </c>
      <c r="EJ89" s="213" t="str">
        <f>IFERROR(EJ88/EJ$79,"")</f>
        <v/>
      </c>
      <c r="EK89" s="214" t="str">
        <f>IFERROR(IF((ABS((EI89-EJ89)*10000))&lt;100,(EI89-EJ89)*10000,"N/A"),"")</f>
        <v/>
      </c>
      <c r="EL89" s="215" t="str">
        <f>IFERROR(EL88/EL$79,"")</f>
        <v/>
      </c>
      <c r="EM89" s="213" t="str">
        <f>IFERROR(EM88/EM$79,"")</f>
        <v/>
      </c>
      <c r="EN89" s="214" t="str">
        <f>IFERROR(IF((ABS((EL89-EM89)*10000))&lt;1000,(EL89-EM89)*10000,"N/A"),"")</f>
        <v/>
      </c>
      <c r="EO89" s="215" t="str">
        <f>IFERROR(EO88/EO$79,"")</f>
        <v/>
      </c>
      <c r="EP89" s="213" t="str">
        <f>IFERROR(EP88/EP$79,"")</f>
        <v/>
      </c>
      <c r="EQ89" s="214" t="str">
        <f>IFERROR(IF((ABS((EO89-EP89)*10000))&lt;100,(EO89-EP89)*10000,"N/A"),"")</f>
        <v/>
      </c>
      <c r="ER89" s="215" t="str">
        <f>IFERROR(ER88/ER$79,"")</f>
        <v/>
      </c>
      <c r="ES89" s="213" t="str">
        <f>IFERROR(ES88/ES$79,"")</f>
        <v/>
      </c>
      <c r="ET89" s="214" t="str">
        <f>IFERROR(IF((ABS((ER89-ES89)*10000))&lt;100,(ER89-ES89)*10000,"N/A"),"")</f>
        <v/>
      </c>
      <c r="EU89" s="215" t="str">
        <f>IFERROR(EU88/EU$79,"")</f>
        <v/>
      </c>
      <c r="EV89" s="213" t="str">
        <f>IFERROR(EV88/EV$79,"")</f>
        <v/>
      </c>
      <c r="EW89" s="214" t="str">
        <f>IFERROR(IF((ABS((EU89-EV89)*10000))&lt;1000,(EU89-EV89)*10000,"N/A"),"")</f>
        <v/>
      </c>
      <c r="EX89" s="215" t="str">
        <f>IFERROR(EX88/EX$79,"")</f>
        <v/>
      </c>
      <c r="EY89" s="213" t="str">
        <f>IFERROR(EY88/EY$79,"")</f>
        <v/>
      </c>
      <c r="EZ89" s="214" t="str">
        <f>IFERROR(IF((ABS((EX89-EY89)*10000))&lt;100,(EX89-EY89)*10000,"N/A"),"")</f>
        <v/>
      </c>
      <c r="FA89" s="215" t="str">
        <f>IFERROR(FA88/FA$79,"")</f>
        <v/>
      </c>
      <c r="FB89" s="213" t="str">
        <f>IFERROR(FB88/FB$79,"")</f>
        <v/>
      </c>
      <c r="FC89" s="214" t="str">
        <f>IFERROR(IF((ABS((FA89-FB89)*10000))&lt;100,(FA89-FB89)*10000,"N/A"),"")</f>
        <v/>
      </c>
      <c r="FD89" s="216"/>
      <c r="FE89" s="215" t="str">
        <f>IFERROR(FE88/FE$79,"")</f>
        <v/>
      </c>
      <c r="FF89" s="213" t="str">
        <f>IFERROR(FF88/FF$79,"")</f>
        <v/>
      </c>
      <c r="FG89" s="214" t="str">
        <f>IFERROR(IF((ABS((FE89-FF89)*10000))&lt;100,(FE89-FF89)*10000,"N/A"),"")</f>
        <v/>
      </c>
      <c r="FH89" s="215" t="str">
        <f>IFERROR(FH88/FH$79,"")</f>
        <v/>
      </c>
      <c r="FI89" s="213" t="str">
        <f>IFERROR(FI88/FI$79,"")</f>
        <v/>
      </c>
      <c r="FJ89" s="214" t="str">
        <f>IFERROR(IF((ABS((FH89-FI89)*10000))&lt;1000,(FH89-FI89)*10000,"N/A"),"")</f>
        <v/>
      </c>
      <c r="FK89" s="215" t="str">
        <f>IFERROR(FK88/FK$79,"")</f>
        <v/>
      </c>
      <c r="FL89" s="213" t="str">
        <f>IFERROR(FL88/FL$79,"")</f>
        <v/>
      </c>
      <c r="FM89" s="214" t="str">
        <f>IFERROR(IF((ABS((FK89-FL89)*10000))&lt;100,(FK89-FL89)*10000,"N/A"),"")</f>
        <v/>
      </c>
      <c r="FN89" s="215" t="str">
        <f>IFERROR(FN88/FN$79,"")</f>
        <v/>
      </c>
      <c r="FO89" s="213" t="str">
        <f>IFERROR(FO88/FO$79,"")</f>
        <v/>
      </c>
      <c r="FP89" s="214" t="str">
        <f>IFERROR(IF((ABS((FN89-FO89)*10000))&lt;100,(FN89-FO89)*10000,"N/A"),"")</f>
        <v/>
      </c>
      <c r="FQ89" s="215" t="str">
        <f>IFERROR(FQ88/FQ$79,"")</f>
        <v/>
      </c>
      <c r="FR89" s="213" t="str">
        <f>IFERROR(FR88/FR$79,"")</f>
        <v/>
      </c>
      <c r="FS89" s="214" t="str">
        <f>IFERROR(IF((ABS((FQ89-FR89)*10000))&lt;1000,(FQ89-FR89)*10000,"N/A"),"")</f>
        <v/>
      </c>
      <c r="FT89" s="215" t="str">
        <f>IFERROR(FT88/FT$79,"")</f>
        <v/>
      </c>
      <c r="FU89" s="213" t="str">
        <f>IFERROR(FU88/FU$79,"")</f>
        <v/>
      </c>
      <c r="FV89" s="214" t="str">
        <f>IFERROR(IF((ABS((FT89-FU89)*10000))&lt;100,(FT89-FU89)*10000,"N/A"),"")</f>
        <v/>
      </c>
      <c r="FW89" s="215" t="str">
        <f>IFERROR(FW88/FW$79,"")</f>
        <v/>
      </c>
      <c r="FX89" s="213" t="str">
        <f>IFERROR(FX88/FX$79,"")</f>
        <v/>
      </c>
      <c r="FY89" s="214" t="str">
        <f>IFERROR(IF((ABS((FW89-FX89)*10000))&lt;100,(FW89-FX89)*10000,"N/A"),"")</f>
        <v/>
      </c>
      <c r="GA89" s="215" t="str">
        <f>IFERROR(GA88/GA$79,"")</f>
        <v/>
      </c>
      <c r="GB89" s="213" t="str">
        <f>IFERROR(GB88/GB$79,"")</f>
        <v/>
      </c>
      <c r="GC89" s="214" t="str">
        <f>IFERROR(IF((ABS((GA89-GB89)*10000))&lt;100,(GA89-GB89)*10000,"N/A"),"")</f>
        <v/>
      </c>
      <c r="GD89" s="215" t="str">
        <f>IFERROR(GD88/GD$79,"")</f>
        <v/>
      </c>
      <c r="GE89" s="213" t="str">
        <f>IFERROR(GE88/GE$79,"")</f>
        <v/>
      </c>
      <c r="GF89" s="214" t="str">
        <f>IFERROR(IF((ABS((GD89-GE89)*10000))&lt;1000,(GD89-GE89)*10000,"N/A"),"")</f>
        <v/>
      </c>
      <c r="GG89" s="215" t="str">
        <f>IFERROR(GG88/GG$79,"")</f>
        <v/>
      </c>
      <c r="GH89" s="213" t="str">
        <f>IFERROR(GH88/GH$79,"")</f>
        <v/>
      </c>
      <c r="GI89" s="214" t="str">
        <f>IFERROR(IF((ABS((GG89-GH89)*10000))&lt;100,(GG89-GH89)*10000,"N/A"),"")</f>
        <v/>
      </c>
      <c r="GJ89" s="215" t="str">
        <f>IFERROR(GJ88/GJ$79,"")</f>
        <v/>
      </c>
      <c r="GK89" s="213" t="str">
        <f>IFERROR(GK88/GK$79,"")</f>
        <v/>
      </c>
      <c r="GL89" s="214" t="str">
        <f>IFERROR(IF((ABS((GJ89-GK89)*10000))&lt;100,(GJ89-GK89)*10000,"N/A"),"")</f>
        <v/>
      </c>
      <c r="GM89" s="215" t="str">
        <f>IFERROR(GM88/GM$79,"")</f>
        <v/>
      </c>
      <c r="GN89" s="213" t="str">
        <f>IFERROR(GN88/GN$79,"")</f>
        <v/>
      </c>
      <c r="GO89" s="214" t="str">
        <f>IFERROR(IF((ABS((GM89-GN89)*10000))&lt;1000,(GM89-GN89)*10000,"N/A"),"")</f>
        <v/>
      </c>
      <c r="GP89" s="215" t="str">
        <f>IFERROR(GP88/GP$79,"")</f>
        <v/>
      </c>
      <c r="GQ89" s="213" t="str">
        <f>IFERROR(GQ88/GQ$79,"")</f>
        <v/>
      </c>
      <c r="GR89" s="214" t="str">
        <f>IFERROR(IF((ABS((GP89-GQ89)*10000))&lt;100,(GP89-GQ89)*10000,"N/A"),"")</f>
        <v/>
      </c>
      <c r="GS89" s="215" t="str">
        <f>IFERROR(GS88/GS$79,"")</f>
        <v/>
      </c>
      <c r="GT89" s="213" t="str">
        <f>IFERROR(GT88/GT$79,"")</f>
        <v/>
      </c>
      <c r="GU89" s="214" t="str">
        <f>IFERROR(IF((ABS((GS89-GT89)*10000))&lt;100,(GS89-GT89)*10000,"N/A"),"")</f>
        <v/>
      </c>
      <c r="GW89" s="215" t="str">
        <f>IFERROR(GW88/GW$79,"")</f>
        <v/>
      </c>
      <c r="GX89" s="213" t="str">
        <f>IFERROR(GX88/GX$79,"")</f>
        <v/>
      </c>
      <c r="GY89" s="214" t="str">
        <f>IFERROR(IF((ABS((GW89-GX89)*10000))&lt;100,(GW89-GX89)*10000,"N/A"),"")</f>
        <v/>
      </c>
      <c r="GZ89" s="215" t="str">
        <f>IFERROR(GZ88/GZ$79,"")</f>
        <v/>
      </c>
      <c r="HA89" s="213" t="str">
        <f>IFERROR(HA88/HA$79,"")</f>
        <v/>
      </c>
      <c r="HB89" s="214" t="str">
        <f>IFERROR(IF((ABS((GZ89-HA89)*10000))&lt;1000,(GZ89-HA89)*10000,"N/A"),"")</f>
        <v/>
      </c>
      <c r="HC89" s="215" t="str">
        <f>IFERROR(HC88/HC$79,"")</f>
        <v/>
      </c>
      <c r="HD89" s="213" t="str">
        <f>IFERROR(HD88/HD$79,"")</f>
        <v/>
      </c>
      <c r="HE89" s="214" t="str">
        <f>IFERROR(IF((ABS((HC89-HD89)*10000))&lt;100,(HC89-HD89)*10000,"N/A"),"")</f>
        <v/>
      </c>
      <c r="HF89" s="215" t="str">
        <f>IFERROR(HF88/HF$79,"")</f>
        <v/>
      </c>
      <c r="HG89" s="213" t="str">
        <f>IFERROR(HG88/HG$79,"")</f>
        <v/>
      </c>
      <c r="HH89" s="214" t="str">
        <f>IFERROR(IF((ABS((HF89-HG89)*10000))&lt;100,(HF89-HG89)*10000,"N/A"),"")</f>
        <v/>
      </c>
      <c r="HI89" s="215" t="str">
        <f>IFERROR(HI88/HI$79,"")</f>
        <v/>
      </c>
      <c r="HJ89" s="213" t="str">
        <f>IFERROR(HJ88/HJ$79,"")</f>
        <v/>
      </c>
      <c r="HK89" s="214" t="str">
        <f>IFERROR(IF((ABS((HI89-HJ89)*10000))&lt;1000,(HI89-HJ89)*10000,"N/A"),"")</f>
        <v/>
      </c>
      <c r="HL89" s="215" t="str">
        <f>IFERROR(HL88/HL$79,"")</f>
        <v/>
      </c>
      <c r="HM89" s="213" t="str">
        <f>IFERROR(HM88/HM$79,"")</f>
        <v/>
      </c>
      <c r="HN89" s="214" t="str">
        <f>IFERROR(IF((ABS((HL89-HM89)*10000))&lt;100,(HL89-HM89)*10000,"N/A"),"")</f>
        <v/>
      </c>
      <c r="HO89" s="215" t="str">
        <f>IFERROR(HO88/HO$79,"")</f>
        <v/>
      </c>
      <c r="HP89" s="213" t="str">
        <f>IFERROR(HP88/HP$79,"")</f>
        <v/>
      </c>
      <c r="HQ89" s="214" t="str">
        <f>IFERROR(IF((ABS((HO89-HP89)*10000))&lt;100,(HO89-HP89)*10000,"N/A"),"")</f>
        <v/>
      </c>
      <c r="HS89" s="215" t="str">
        <f>IFERROR(HS88/HS$79,"")</f>
        <v/>
      </c>
      <c r="HT89" s="213" t="str">
        <f>IFERROR(HT88/HT$79,"")</f>
        <v/>
      </c>
      <c r="HU89" s="214" t="str">
        <f>IFERROR(IF((ABS((HS89-HT89)*10000))&lt;100,(HS89-HT89)*10000,"N/A"),"")</f>
        <v/>
      </c>
      <c r="HV89" s="215" t="str">
        <f>IFERROR(HV88/HV$79,"")</f>
        <v/>
      </c>
      <c r="HW89" s="213" t="str">
        <f>IFERROR(HW88/HW$79,"")</f>
        <v/>
      </c>
      <c r="HX89" s="214" t="str">
        <f>IFERROR(IF((ABS((HV89-HW89)*10000))&lt;1000,(HV89-HW89)*10000,"N/A"),"")</f>
        <v/>
      </c>
      <c r="HY89" s="215" t="str">
        <f>IFERROR(HY88/HY$79,"")</f>
        <v/>
      </c>
      <c r="HZ89" s="213" t="str">
        <f>IFERROR(HZ88/HZ$79,"")</f>
        <v/>
      </c>
      <c r="IA89" s="214" t="str">
        <f>IFERROR(IF((ABS((HY89-HZ89)*10000))&lt;100,(HY89-HZ89)*10000,"N/A"),"")</f>
        <v/>
      </c>
      <c r="IB89" s="215" t="str">
        <f>IFERROR(IB88/IB$79,"")</f>
        <v/>
      </c>
      <c r="IC89" s="213" t="str">
        <f>IFERROR(IC88/IC$79,"")</f>
        <v/>
      </c>
      <c r="ID89" s="214" t="str">
        <f>IFERROR(IF((ABS((IB89-IC89)*10000))&lt;100,(IB89-IC89)*10000,"N/A"),"")</f>
        <v/>
      </c>
      <c r="IE89" s="215" t="str">
        <f>IFERROR(IE88/IE$79,"")</f>
        <v/>
      </c>
      <c r="IF89" s="213" t="str">
        <f>IFERROR(IF88/IF$79,"")</f>
        <v/>
      </c>
      <c r="IG89" s="214" t="str">
        <f>IFERROR(IF((ABS((IE89-IF89)*10000))&lt;1000,(IE89-IF89)*10000,"N/A"),"")</f>
        <v/>
      </c>
      <c r="IH89" s="215" t="str">
        <f>IFERROR(IH88/IH$79,"")</f>
        <v/>
      </c>
      <c r="II89" s="213" t="str">
        <f>IFERROR(II88/II$79,"")</f>
        <v/>
      </c>
      <c r="IJ89" s="214" t="str">
        <f>IFERROR(IF((ABS((IH89-II89)*10000))&lt;100,(IH89-II89)*10000,"N/A"),"")</f>
        <v/>
      </c>
      <c r="IK89" s="215" t="str">
        <f>IFERROR(IK88/IK$79,"")</f>
        <v/>
      </c>
      <c r="IL89" s="213" t="str">
        <f>IFERROR(IL88/IL$79,"")</f>
        <v/>
      </c>
      <c r="IM89" s="214" t="str">
        <f>IFERROR(IF((ABS((IK89-IL89)*10000))&lt;100,(IK89-IL89)*10000,"N/A"),"")</f>
        <v/>
      </c>
    </row>
    <row r="90" spans="1:247" hidden="1" outlineLevel="2">
      <c r="A90" s="42" t="s">
        <v>15</v>
      </c>
      <c r="B90" s="42"/>
      <c r="C90" s="53" t="s">
        <v>15</v>
      </c>
      <c r="D90" s="43" t="s">
        <v>128</v>
      </c>
      <c r="E90" s="43" t="s">
        <v>689</v>
      </c>
      <c r="F90" s="207"/>
      <c r="G90" s="44">
        <v>-15066</v>
      </c>
      <c r="H90" s="44"/>
      <c r="I90" s="206" t="str">
        <f>IFERROR(IF((ABS((G90/H90)-1))&lt;100%,(G90/H90)-1,"N/A"),"N/A")</f>
        <v>N/A</v>
      </c>
      <c r="J90" s="44">
        <v>-128901</v>
      </c>
      <c r="K90" s="44"/>
      <c r="L90" s="206" t="str">
        <f>IFERROR(IF((ABS((J90/K90)-1))&lt;100%,(J90/K90)-1,"N/A"),"N/A")</f>
        <v>N/A</v>
      </c>
      <c r="M90" s="44">
        <v>-28991</v>
      </c>
      <c r="N90" s="44">
        <v>-15257</v>
      </c>
      <c r="O90" s="206">
        <f>IFERROR(IF((ABS((M90/N90)-1))&lt;100%,(M90/N90)-1,"N/A"),"N/A")</f>
        <v>0.90017696794913804</v>
      </c>
      <c r="P90" s="44">
        <v>-184117</v>
      </c>
      <c r="Q90" s="44">
        <v>-31527</v>
      </c>
      <c r="R90" s="206" t="str">
        <f>IFERROR(IF((ABS((P90/Q90)-1))&lt;100%,(P90/Q90)-1,"N/A"),"N/A")</f>
        <v>N/A</v>
      </c>
      <c r="S90" s="44">
        <v>-143967</v>
      </c>
      <c r="T90" s="44"/>
      <c r="U90" s="206" t="str">
        <f>IFERROR(IF((ABS((S90/T90)-1))&lt;100%,(S90/T90)-1,"N/A"),"N/A")</f>
        <v>N/A</v>
      </c>
      <c r="V90" s="44">
        <v>-172958</v>
      </c>
      <c r="W90" s="44"/>
      <c r="X90" s="206" t="str">
        <f>IFERROR(IF((ABS((V90/W90)-1))&lt;100%,(V90/W90)-1,"N/A"),"N/A")</f>
        <v>N/A</v>
      </c>
      <c r="Y90" s="44">
        <v>-357075</v>
      </c>
      <c r="Z90" s="44"/>
      <c r="AA90" s="206" t="str">
        <f>IFERROR(IF((ABS((Y90/Z90)-1))&lt;100%,(Y90/Z90)-1,"N/A"),"N/A")</f>
        <v>N/A</v>
      </c>
      <c r="AB90" s="207"/>
      <c r="AC90" s="44">
        <v>31607</v>
      </c>
      <c r="AD90" s="44">
        <f t="shared" si="1820"/>
        <v>-15066</v>
      </c>
      <c r="AE90" s="206" t="str">
        <f>IFERROR(IF((ABS((AC90/AD90)-1))&lt;100%,(AC90/AD90)-1,"N/A"),"N/A")</f>
        <v>N/A</v>
      </c>
      <c r="AF90" s="44">
        <v>-176834</v>
      </c>
      <c r="AG90" s="44">
        <f t="shared" si="1841"/>
        <v>-128901</v>
      </c>
      <c r="AH90" s="206">
        <f>IFERROR(IF((ABS((AF90/AG90)-1))&lt;100%,(AF90/AG90)-1,"N/A"),"N/A")</f>
        <v>0.37185902359174872</v>
      </c>
      <c r="AI90" s="44">
        <v>-121644</v>
      </c>
      <c r="AJ90" s="44">
        <f t="shared" si="1843"/>
        <v>-28991</v>
      </c>
      <c r="AK90" s="206" t="str">
        <f>IFERROR(IF((ABS((AI90/AJ90)-1))&lt;100%,(AI90/AJ90)-1,"N/A"),"N/A")</f>
        <v>N/A</v>
      </c>
      <c r="AL90" s="44">
        <v>-152874</v>
      </c>
      <c r="AM90" s="44">
        <f t="shared" si="1845"/>
        <v>-184117</v>
      </c>
      <c r="AN90" s="206">
        <f>IFERROR(IF((ABS((AL90/AM90)-1))&lt;100%,(AL90/AM90)-1,"N/A"),"N/A")</f>
        <v>-0.16969101169365131</v>
      </c>
      <c r="AO90" s="44">
        <v>-145227</v>
      </c>
      <c r="AP90" s="44">
        <f t="shared" si="1847"/>
        <v>-143967</v>
      </c>
      <c r="AQ90" s="206">
        <f>IFERROR(IF((ABS((AO90/AP90)-1))&lt;100%,(AO90/AP90)-1,"N/A"),"N/A")</f>
        <v>8.7520056679655234E-3</v>
      </c>
      <c r="AR90" s="44">
        <v>-266871</v>
      </c>
      <c r="AS90" s="44">
        <f t="shared" si="1849"/>
        <v>-172958</v>
      </c>
      <c r="AT90" s="206">
        <f>IFERROR(IF((ABS((AR90/AS90)-1))&lt;100%,(AR90/AS90)-1,"N/A"),"N/A")</f>
        <v>0.54298153308895802</v>
      </c>
      <c r="AU90" s="44">
        <v>-419745</v>
      </c>
      <c r="AV90" s="44">
        <f t="shared" si="1851"/>
        <v>-357075</v>
      </c>
      <c r="AW90" s="206">
        <f>IFERROR(IF((ABS((AU90/AV90)-1))&lt;100%,(AU90/AV90)-1,"N/A"),"N/A")</f>
        <v>0.17550934677588748</v>
      </c>
      <c r="AX90" s="207"/>
      <c r="AY90" s="44">
        <f t="shared" si="1923"/>
        <v>0</v>
      </c>
      <c r="AZ90" s="44">
        <f t="shared" si="1853"/>
        <v>31607</v>
      </c>
      <c r="BA90" s="206" t="str">
        <f>IFERROR(IF((ABS((AY90/AZ90)-1))&lt;100%,(AY90/AZ90)-1,"N/A"),"N/A")</f>
        <v>N/A</v>
      </c>
      <c r="BB90" s="44">
        <f t="shared" si="1924"/>
        <v>0</v>
      </c>
      <c r="BC90" s="44">
        <f t="shared" si="1855"/>
        <v>-176834</v>
      </c>
      <c r="BD90" s="206" t="str">
        <f>IFERROR(IF((ABS((BB90/BC90)-1))&lt;100%,(BB90/BC90)-1,"N/A"),"N/A")</f>
        <v>N/A</v>
      </c>
      <c r="BE90" s="48">
        <f t="shared" si="1925"/>
        <v>0</v>
      </c>
      <c r="BF90" s="44">
        <f t="shared" si="1857"/>
        <v>-121644</v>
      </c>
      <c r="BG90" s="206" t="str">
        <f>IFERROR(IF((ABS((BE90/BF90)-1))&lt;100%,(BE90/BF90)-1,"N/A"),"N/A")</f>
        <v>N/A</v>
      </c>
      <c r="BH90" s="44">
        <f t="shared" si="1926"/>
        <v>0</v>
      </c>
      <c r="BI90" s="44">
        <f t="shared" si="1859"/>
        <v>-152874</v>
      </c>
      <c r="BJ90" s="206" t="str">
        <f>IFERROR(IF((ABS((BH90/BI90)-1))&lt;100%,(BH90/BI90)-1,"N/A"),"N/A")</f>
        <v>N/A</v>
      </c>
      <c r="BK90" s="44">
        <f t="shared" si="1927"/>
        <v>0</v>
      </c>
      <c r="BL90" s="44">
        <f t="shared" si="1861"/>
        <v>-145227</v>
      </c>
      <c r="BM90" s="206" t="str">
        <f>IFERROR(IF((ABS((BK90/BL90)-1))&lt;100%,(BK90/BL90)-1,"N/A"),"N/A")</f>
        <v>N/A</v>
      </c>
      <c r="BN90" s="48">
        <f t="shared" si="1928"/>
        <v>0</v>
      </c>
      <c r="BO90" s="44">
        <f t="shared" si="1863"/>
        <v>-266871</v>
      </c>
      <c r="BP90" s="206" t="str">
        <f>IFERROR(IF((ABS((BN90/BO90)-1))&lt;100%,(BN90/BO90)-1,"N/A"),"N/A")</f>
        <v>N/A</v>
      </c>
      <c r="BQ90" s="44">
        <f t="shared" si="1929"/>
        <v>0</v>
      </c>
      <c r="BR90" s="44">
        <f t="shared" si="1865"/>
        <v>-419745</v>
      </c>
      <c r="BS90" s="206" t="str">
        <f>IFERROR(IF((ABS((BQ90/BR90)-1))&lt;100%,(BQ90/BR90)-1,"N/A"),"N/A")</f>
        <v>N/A</v>
      </c>
      <c r="BT90" s="207"/>
      <c r="BU90" s="48">
        <f t="shared" si="1930"/>
        <v>0</v>
      </c>
      <c r="BV90" s="44">
        <v>0</v>
      </c>
      <c r="BW90" s="206" t="str">
        <f>IFERROR(IF((ABS((BU90/BV90)-1))&lt;100%,(BU90/BV90)-1,"N/A"),"")</f>
        <v/>
      </c>
      <c r="BX90" s="48">
        <f t="shared" si="1931"/>
        <v>0</v>
      </c>
      <c r="BY90" s="44">
        <v>0</v>
      </c>
      <c r="BZ90" s="206" t="str">
        <f>IFERROR(IF((ABS((BX90/BY90)-1))&lt;100%,(BX90/BY90)-1,"N/A"),"")</f>
        <v/>
      </c>
      <c r="CA90" s="48">
        <f t="shared" si="1932"/>
        <v>0</v>
      </c>
      <c r="CB90" s="44">
        <v>0</v>
      </c>
      <c r="CC90" s="206" t="str">
        <f>IFERROR(IF((ABS((CA90/CB90)-1))&lt;100%,(CA90/CB90)-1,"N/A"),"")</f>
        <v/>
      </c>
      <c r="CD90" s="48">
        <f t="shared" si="1933"/>
        <v>0</v>
      </c>
      <c r="CE90" s="44">
        <v>0</v>
      </c>
      <c r="CF90" s="206" t="str">
        <f>IFERROR(IF((ABS((CD90/CE90)-1))&lt;100%,(CD90/CE90)-1,"N/A"),"")</f>
        <v/>
      </c>
      <c r="CG90" s="48">
        <f t="shared" si="1934"/>
        <v>0</v>
      </c>
      <c r="CH90" s="44">
        <v>0</v>
      </c>
      <c r="CI90" s="206" t="str">
        <f>IFERROR(IF((ABS((CG90/CH90)-1))&lt;100%,(CG90/CH90)-1,"N/A"),"")</f>
        <v/>
      </c>
      <c r="CJ90" s="48">
        <f t="shared" si="1935"/>
        <v>0</v>
      </c>
      <c r="CK90" s="44">
        <v>0</v>
      </c>
      <c r="CL90" s="206" t="str">
        <f>IFERROR(IF((ABS((CJ90/CK90)-1))&lt;100%,(CJ90/CK90)-1,"N/A"),"")</f>
        <v/>
      </c>
      <c r="CM90" s="48">
        <f t="shared" si="1936"/>
        <v>0</v>
      </c>
      <c r="CN90" s="44">
        <v>0</v>
      </c>
      <c r="CO90" s="206" t="str">
        <f>IFERROR(IF((ABS((CM90/CN90)-1))&lt;100%,(CM90/CN90)-1,"N/A"),"")</f>
        <v/>
      </c>
      <c r="CP90" s="207"/>
      <c r="CQ90" s="48">
        <v>0</v>
      </c>
      <c r="CR90" s="44">
        <v>0</v>
      </c>
      <c r="CS90" s="206" t="str">
        <f>IFERROR(IF((ABS((CQ90/CR90)-1))&lt;100%,(CQ90/CR90)-1,"N/A"),"")</f>
        <v/>
      </c>
      <c r="CT90" s="48">
        <v>0</v>
      </c>
      <c r="CU90" s="44">
        <v>0</v>
      </c>
      <c r="CV90" s="206" t="str">
        <f>IFERROR(IF((ABS((CT90/CU90)-1))&lt;1000%,(CT90/CU90)-1,"N/A"),"")</f>
        <v/>
      </c>
      <c r="CW90" s="48">
        <v>0</v>
      </c>
      <c r="CX90" s="44">
        <v>0</v>
      </c>
      <c r="CY90" s="206" t="str">
        <f>IFERROR(IF((ABS((CW90/CX90)-1))&lt;100%,(CW90/CX90)-1,"N/A"),"")</f>
        <v/>
      </c>
      <c r="CZ90" s="48">
        <v>0</v>
      </c>
      <c r="DA90" s="44">
        <v>0</v>
      </c>
      <c r="DB90" s="206" t="str">
        <f>IFERROR(IF((ABS((CZ90/DA90)-1))&lt;100%,(CZ90/DA90)-1,"N/A"),"")</f>
        <v/>
      </c>
      <c r="DC90" s="48">
        <v>0</v>
      </c>
      <c r="DD90" s="44">
        <v>0</v>
      </c>
      <c r="DE90" s="206" t="str">
        <f>IFERROR(IF((ABS((DC90/DD90)-1))&lt;1000%,(DC90/DD90)-1,"N/A"),"")</f>
        <v/>
      </c>
      <c r="DF90" s="48">
        <v>0</v>
      </c>
      <c r="DG90" s="44">
        <v>0</v>
      </c>
      <c r="DH90" s="206" t="str">
        <f>IFERROR(IF((ABS((DF90/DG90)-1))&lt;100%,(DF90/DG90)-1,"N/A"),"")</f>
        <v/>
      </c>
      <c r="DI90" s="48">
        <v>0</v>
      </c>
      <c r="DJ90" s="44">
        <v>0</v>
      </c>
      <c r="DK90" s="206" t="str">
        <f>IFERROR(IF((ABS((DI90/DJ90)-1))&lt;100%,(DI90/DJ90)-1,"N/A"),"")</f>
        <v/>
      </c>
      <c r="DL90" s="207"/>
      <c r="DM90" s="48">
        <v>0</v>
      </c>
      <c r="DN90" s="44">
        <v>0</v>
      </c>
      <c r="DO90" s="206" t="str">
        <f>IFERROR(IF((ABS((DM90/DN90)-1))&lt;100%,(DM90/DN90)-1,"N/A"),"")</f>
        <v/>
      </c>
      <c r="DP90" s="48">
        <v>0</v>
      </c>
      <c r="DQ90" s="44">
        <v>0</v>
      </c>
      <c r="DR90" s="206" t="str">
        <f>IFERROR(IF((ABS((DP90/DQ90)-1))&lt;1000%,(DP90/DQ90)-1,"N/A"),"")</f>
        <v/>
      </c>
      <c r="DS90" s="48">
        <v>0</v>
      </c>
      <c r="DT90" s="44">
        <v>0</v>
      </c>
      <c r="DU90" s="206" t="str">
        <f>IFERROR(IF((ABS((DS90/DT90)-1))&lt;100%,(DS90/DT90)-1,"N/A"),"")</f>
        <v/>
      </c>
      <c r="DV90" s="48">
        <v>0</v>
      </c>
      <c r="DW90" s="44">
        <v>0</v>
      </c>
      <c r="DX90" s="206" t="str">
        <f>IFERROR(IF((ABS((DV90/DW90)-1))&lt;100%,(DV90/DW90)-1,"N/A"),"")</f>
        <v/>
      </c>
      <c r="DY90" s="48">
        <v>0</v>
      </c>
      <c r="DZ90" s="44">
        <v>0</v>
      </c>
      <c r="EA90" s="206" t="str">
        <f>IFERROR(IF((ABS((DY90/DZ90)-1))&lt;1000%,(DY90/DZ90)-1,"N/A"),"")</f>
        <v/>
      </c>
      <c r="EB90" s="48">
        <v>0</v>
      </c>
      <c r="EC90" s="44">
        <v>0</v>
      </c>
      <c r="ED90" s="206" t="str">
        <f>IFERROR(IF((ABS((EB90/EC90)-1))&lt;100%,(EB90/EC90)-1,"N/A"),"")</f>
        <v/>
      </c>
      <c r="EE90" s="48">
        <v>0</v>
      </c>
      <c r="EF90" s="44">
        <v>0</v>
      </c>
      <c r="EG90" s="206" t="str">
        <f>IFERROR(IF((ABS((EE90/EF90)-1))&lt;100%,(EE90/EF90)-1,"N/A"),"")</f>
        <v/>
      </c>
      <c r="EH90" s="207"/>
      <c r="EI90" s="48">
        <v>0</v>
      </c>
      <c r="EJ90" s="44">
        <v>0</v>
      </c>
      <c r="EK90" s="206" t="str">
        <f>IFERROR(IF((ABS((EI90/EJ90)-1))&lt;100%,(EI90/EJ90)-1,"N/A"),"")</f>
        <v/>
      </c>
      <c r="EL90" s="48">
        <v>0</v>
      </c>
      <c r="EM90" s="44">
        <v>0</v>
      </c>
      <c r="EN90" s="206" t="str">
        <f>IFERROR(IF((ABS((EL90/EM90)-1))&lt;1000%,(EL90/EM90)-1,"N/A"),"")</f>
        <v/>
      </c>
      <c r="EO90" s="48">
        <v>0</v>
      </c>
      <c r="EP90" s="44">
        <v>0</v>
      </c>
      <c r="EQ90" s="206" t="str">
        <f>IFERROR(IF((ABS((EO90/EP90)-1))&lt;100%,(EO90/EP90)-1,"N/A"),"")</f>
        <v/>
      </c>
      <c r="ER90" s="48">
        <v>0</v>
      </c>
      <c r="ES90" s="44">
        <v>0</v>
      </c>
      <c r="ET90" s="206" t="str">
        <f>IFERROR(IF((ABS((ER90/ES90)-1))&lt;100%,(ER90/ES90)-1,"N/A"),"")</f>
        <v/>
      </c>
      <c r="EU90" s="48">
        <v>0</v>
      </c>
      <c r="EV90" s="44">
        <v>0</v>
      </c>
      <c r="EW90" s="206" t="str">
        <f>IFERROR(IF((ABS((EU90/EV90)-1))&lt;1000%,(EU90/EV90)-1,"N/A"),"")</f>
        <v/>
      </c>
      <c r="EX90" s="48">
        <v>0</v>
      </c>
      <c r="EY90" s="44">
        <v>0</v>
      </c>
      <c r="EZ90" s="206" t="str">
        <f>IFERROR(IF((ABS((EX90/EY90)-1))&lt;100%,(EX90/EY90)-1,"N/A"),"")</f>
        <v/>
      </c>
      <c r="FA90" s="48">
        <v>0</v>
      </c>
      <c r="FB90" s="44">
        <v>0</v>
      </c>
      <c r="FC90" s="206" t="str">
        <f>IFERROR(IF((ABS((FA90/FB90)-1))&lt;100%,(FA90/FB90)-1,"N/A"),"")</f>
        <v/>
      </c>
      <c r="FD90" s="207"/>
      <c r="FE90" s="48">
        <v>0</v>
      </c>
      <c r="FF90" s="44">
        <v>0</v>
      </c>
      <c r="FG90" s="206" t="str">
        <f>IFERROR(IF((ABS((FE90/FF90)-1))&lt;100%,(FE90/FF90)-1,"N/A"),"")</f>
        <v/>
      </c>
      <c r="FH90" s="48">
        <v>0</v>
      </c>
      <c r="FI90" s="44">
        <v>0</v>
      </c>
      <c r="FJ90" s="206" t="str">
        <f>IFERROR(IF((ABS((FH90/FI90)-1))&lt;1000%,(FH90/FI90)-1,"N/A"),"")</f>
        <v/>
      </c>
      <c r="FK90" s="48">
        <v>0</v>
      </c>
      <c r="FL90" s="44">
        <v>0</v>
      </c>
      <c r="FM90" s="206" t="str">
        <f>IFERROR(IF((ABS((FK90/FL90)-1))&lt;100%,(FK90/FL90)-1,"N/A"),"")</f>
        <v/>
      </c>
      <c r="FN90" s="48">
        <v>0</v>
      </c>
      <c r="FO90" s="44">
        <v>0</v>
      </c>
      <c r="FP90" s="206" t="str">
        <f>IFERROR(IF((ABS((FN90/FO90)-1))&lt;100%,(FN90/FO90)-1,"N/A"),"")</f>
        <v/>
      </c>
      <c r="FQ90" s="48">
        <v>0</v>
      </c>
      <c r="FR90" s="44">
        <v>0</v>
      </c>
      <c r="FS90" s="206" t="str">
        <f>IFERROR(IF((ABS((FQ90/FR90)-1))&lt;1000%,(FQ90/FR90)-1,"N/A"),"")</f>
        <v/>
      </c>
      <c r="FT90" s="48">
        <v>0</v>
      </c>
      <c r="FU90" s="44">
        <v>0</v>
      </c>
      <c r="FV90" s="206" t="str">
        <f>IFERROR(IF((ABS((FT90/FU90)-1))&lt;100%,(FT90/FU90)-1,"N/A"),"")</f>
        <v/>
      </c>
      <c r="FW90" s="48">
        <v>0</v>
      </c>
      <c r="FX90" s="44">
        <v>0</v>
      </c>
      <c r="FY90" s="206" t="str">
        <f>IFERROR(IF((ABS((FW90/FX90)-1))&lt;100%,(FW90/FX90)-1,"N/A"),"")</f>
        <v/>
      </c>
      <c r="GA90" s="48">
        <v>0</v>
      </c>
      <c r="GB90" s="44">
        <v>0</v>
      </c>
      <c r="GC90" s="206" t="str">
        <f>IFERROR(IF((ABS((GA90/GB90)-1))&lt;100%,(GA90/GB90)-1,"N/A"),"")</f>
        <v/>
      </c>
      <c r="GD90" s="48">
        <v>0</v>
      </c>
      <c r="GE90" s="44">
        <v>0</v>
      </c>
      <c r="GF90" s="206" t="str">
        <f>IFERROR(IF((ABS((GD90/GE90)-1))&lt;1000%,(GD90/GE90)-1,"N/A"),"")</f>
        <v/>
      </c>
      <c r="GG90" s="48">
        <v>0</v>
      </c>
      <c r="GH90" s="44">
        <v>0</v>
      </c>
      <c r="GI90" s="206" t="str">
        <f>IFERROR(IF((ABS((GG90/GH90)-1))&lt;100%,(GG90/GH90)-1,"N/A"),"")</f>
        <v/>
      </c>
      <c r="GJ90" s="48">
        <v>0</v>
      </c>
      <c r="GK90" s="44">
        <v>0</v>
      </c>
      <c r="GL90" s="206" t="str">
        <f>IFERROR(IF((ABS((GJ90/GK90)-1))&lt;100%,(GJ90/GK90)-1,"N/A"),"")</f>
        <v/>
      </c>
      <c r="GM90" s="48">
        <v>0</v>
      </c>
      <c r="GN90" s="44">
        <v>0</v>
      </c>
      <c r="GO90" s="206" t="str">
        <f>IFERROR(IF((ABS((GM90/GN90)-1))&lt;1000%,(GM90/GN90)-1,"N/A"),"")</f>
        <v/>
      </c>
      <c r="GP90" s="48">
        <v>0</v>
      </c>
      <c r="GQ90" s="44">
        <v>0</v>
      </c>
      <c r="GR90" s="206" t="str">
        <f>IFERROR(IF((ABS((GP90/GQ90)-1))&lt;100%,(GP90/GQ90)-1,"N/A"),"")</f>
        <v/>
      </c>
      <c r="GS90" s="48">
        <v>0</v>
      </c>
      <c r="GT90" s="44">
        <v>0</v>
      </c>
      <c r="GU90" s="206" t="str">
        <f>IFERROR(IF((ABS((GS90/GT90)-1))&lt;100%,(GS90/GT90)-1,"N/A"),"")</f>
        <v/>
      </c>
      <c r="GW90" s="48">
        <v>0</v>
      </c>
      <c r="GX90" s="44">
        <v>0</v>
      </c>
      <c r="GY90" s="206" t="str">
        <f>IFERROR(IF((ABS((GW90/GX90)-1))&lt;100%,(GW90/GX90)-1,"N/A"),"")</f>
        <v/>
      </c>
      <c r="GZ90" s="48">
        <v>0</v>
      </c>
      <c r="HA90" s="44">
        <v>0</v>
      </c>
      <c r="HB90" s="206" t="str">
        <f>IFERROR(IF((ABS((GZ90/HA90)-1))&lt;1000%,(GZ90/HA90)-1,"N/A"),"")</f>
        <v/>
      </c>
      <c r="HC90" s="48">
        <v>0</v>
      </c>
      <c r="HD90" s="44">
        <v>0</v>
      </c>
      <c r="HE90" s="206" t="str">
        <f>IFERROR(IF((ABS((HC90/HD90)-1))&lt;100%,(HC90/HD90)-1,"N/A"),"")</f>
        <v/>
      </c>
      <c r="HF90" s="48">
        <v>0</v>
      </c>
      <c r="HG90" s="44">
        <v>0</v>
      </c>
      <c r="HH90" s="206" t="str">
        <f>IFERROR(IF((ABS((HF90/HG90)-1))&lt;100%,(HF90/HG90)-1,"N/A"),"")</f>
        <v/>
      </c>
      <c r="HI90" s="48">
        <v>0</v>
      </c>
      <c r="HJ90" s="44">
        <v>0</v>
      </c>
      <c r="HK90" s="206" t="str">
        <f>IFERROR(IF((ABS((HI90/HJ90)-1))&lt;1000%,(HI90/HJ90)-1,"N/A"),"")</f>
        <v/>
      </c>
      <c r="HL90" s="48">
        <v>0</v>
      </c>
      <c r="HM90" s="44">
        <v>0</v>
      </c>
      <c r="HN90" s="206" t="str">
        <f>IFERROR(IF((ABS((HL90/HM90)-1))&lt;100%,(HL90/HM90)-1,"N/A"),"")</f>
        <v/>
      </c>
      <c r="HO90" s="48">
        <v>0</v>
      </c>
      <c r="HP90" s="44">
        <v>0</v>
      </c>
      <c r="HQ90" s="206" t="str">
        <f>IFERROR(IF((ABS((HO90/HP90)-1))&lt;100%,(HO90/HP90)-1,"N/A"),"")</f>
        <v/>
      </c>
      <c r="HS90" s="48">
        <v>0</v>
      </c>
      <c r="HT90" s="44">
        <v>0</v>
      </c>
      <c r="HU90" s="206" t="str">
        <f>IFERROR(IF((ABS((HS90/HT90)-1))&lt;100%,(HS90/HT90)-1,"N/A"),"")</f>
        <v/>
      </c>
      <c r="HV90" s="48">
        <v>0</v>
      </c>
      <c r="HW90" s="44">
        <v>0</v>
      </c>
      <c r="HX90" s="206" t="str">
        <f>IFERROR(IF((ABS((HV90/HW90)-1))&lt;1000%,(HV90/HW90)-1,"N/A"),"")</f>
        <v/>
      </c>
      <c r="HY90" s="48">
        <v>0</v>
      </c>
      <c r="HZ90" s="44">
        <v>0</v>
      </c>
      <c r="IA90" s="206" t="str">
        <f>IFERROR(IF((ABS((HY90/HZ90)-1))&lt;100%,(HY90/HZ90)-1,"N/A"),"")</f>
        <v/>
      </c>
      <c r="IB90" s="48">
        <v>0</v>
      </c>
      <c r="IC90" s="44">
        <v>0</v>
      </c>
      <c r="ID90" s="206" t="str">
        <f>IFERROR(IF((ABS((IB90/IC90)-1))&lt;100%,(IB90/IC90)-1,"N/A"),"")</f>
        <v/>
      </c>
      <c r="IE90" s="48">
        <v>0</v>
      </c>
      <c r="IF90" s="44">
        <v>0</v>
      </c>
      <c r="IG90" s="206" t="str">
        <f>IFERROR(IF((ABS((IE90/IF90)-1))&lt;1000%,(IE90/IF90)-1,"N/A"),"")</f>
        <v/>
      </c>
      <c r="IH90" s="48">
        <v>0</v>
      </c>
      <c r="II90" s="44">
        <v>0</v>
      </c>
      <c r="IJ90" s="206" t="str">
        <f>IFERROR(IF((ABS((IH90/II90)-1))&lt;100%,(IH90/II90)-1,"N/A"),"")</f>
        <v/>
      </c>
      <c r="IK90" s="48">
        <v>0</v>
      </c>
      <c r="IL90" s="44">
        <v>0</v>
      </c>
      <c r="IM90" s="206" t="str">
        <f>IFERROR(IF((ABS((IK90/IL90)-1))&lt;100%,(IK90/IL90)-1,"N/A"),"")</f>
        <v/>
      </c>
    </row>
    <row r="91" spans="1:247" hidden="1" outlineLevel="2">
      <c r="A91" s="78" t="s">
        <v>16</v>
      </c>
      <c r="B91" s="78"/>
      <c r="C91" s="219" t="s">
        <v>16</v>
      </c>
      <c r="D91" s="220" t="s">
        <v>246</v>
      </c>
      <c r="E91" s="220" t="s">
        <v>690</v>
      </c>
      <c r="F91" s="223"/>
      <c r="G91" s="221">
        <v>150834</v>
      </c>
      <c r="H91" s="221"/>
      <c r="I91" s="428" t="str">
        <f>IFERROR(IF((ABS((G91/H91)-1))&lt;100%,(G91/H91)-1,"N/A"),"N/A")</f>
        <v>N/A</v>
      </c>
      <c r="J91" s="221">
        <v>178501</v>
      </c>
      <c r="K91" s="221"/>
      <c r="L91" s="428" t="str">
        <f>IFERROR(IF((ABS((J91/K91)-1))&lt;100%,(J91/K91)-1,"N/A"),"N/A")</f>
        <v>N/A</v>
      </c>
      <c r="M91" s="221">
        <v>228234</v>
      </c>
      <c r="N91" s="221">
        <v>158669</v>
      </c>
      <c r="O91" s="428">
        <f>IFERROR(IF((ABS((M91/N91)-1))&lt;100%,(M91/N91)-1,"N/A"),"N/A")</f>
        <v>0.43842842647271985</v>
      </c>
      <c r="P91" s="221">
        <v>288075</v>
      </c>
      <c r="Q91" s="221">
        <v>497582</v>
      </c>
      <c r="R91" s="428">
        <f>IFERROR(IF((ABS((P91/Q91)-1))&lt;100%,(P91/Q91)-1,"N/A"),"N/A")</f>
        <v>-0.42105019876120919</v>
      </c>
      <c r="S91" s="221">
        <v>329335</v>
      </c>
      <c r="T91" s="221"/>
      <c r="U91" s="428" t="str">
        <f>IFERROR(IF((ABS((S91/T91)-1))&lt;100%,(S91/T91)-1,"N/A"),"N/A")</f>
        <v>N/A</v>
      </c>
      <c r="V91" s="221">
        <v>557569</v>
      </c>
      <c r="W91" s="221"/>
      <c r="X91" s="428" t="str">
        <f>IFERROR(IF((ABS((V91/W91)-1))&lt;100%,(V91/W91)-1,"N/A"),"N/A")</f>
        <v>N/A</v>
      </c>
      <c r="Y91" s="221">
        <v>845644</v>
      </c>
      <c r="Z91" s="221"/>
      <c r="AA91" s="428" t="str">
        <f>IFERROR(IF((ABS((Y91/Z91)-1))&lt;100%,(Y91/Z91)-1,"N/A"),"N/A")</f>
        <v>N/A</v>
      </c>
      <c r="AB91" s="223"/>
      <c r="AC91" s="221">
        <v>299888</v>
      </c>
      <c r="AD91" s="221">
        <f t="shared" si="1820"/>
        <v>150834</v>
      </c>
      <c r="AE91" s="428">
        <f>IFERROR(IF((ABS((AC91/AD91)-1))&lt;100%,(AC91/AD91)-1,"N/A"),"N/A")</f>
        <v>0.98819894718697365</v>
      </c>
      <c r="AF91" s="221">
        <v>536413</v>
      </c>
      <c r="AG91" s="221">
        <f t="shared" si="1841"/>
        <v>178501</v>
      </c>
      <c r="AH91" s="428" t="str">
        <f>IFERROR(IF((ABS((AF91/AG91)-1))&lt;100%,(AF91/AG91)-1,"N/A"),"N/A")</f>
        <v>N/A</v>
      </c>
      <c r="AI91" s="221">
        <v>205498</v>
      </c>
      <c r="AJ91" s="221">
        <f t="shared" si="1843"/>
        <v>228234</v>
      </c>
      <c r="AK91" s="428">
        <f>IFERROR(IF((ABS((AI91/AJ91)-1))&lt;100%,(AI91/AJ91)-1,"N/A"),"N/A")</f>
        <v>-9.9617059684359077E-2</v>
      </c>
      <c r="AL91" s="221">
        <v>529734</v>
      </c>
      <c r="AM91" s="221">
        <f t="shared" si="1845"/>
        <v>288075</v>
      </c>
      <c r="AN91" s="428">
        <f>IFERROR(IF((ABS((AL91/AM91)-1))&lt;100%,(AL91/AM91)-1,"N/A"),"N/A")</f>
        <v>0.83887529289247587</v>
      </c>
      <c r="AO91" s="221">
        <v>836301</v>
      </c>
      <c r="AP91" s="221">
        <f t="shared" si="1847"/>
        <v>329335</v>
      </c>
      <c r="AQ91" s="428" t="str">
        <f>IFERROR(IF((ABS((AO91/AP91)-1))&lt;100%,(AO91/AP91)-1,"N/A"),"N/A")</f>
        <v>N/A</v>
      </c>
      <c r="AR91" s="221">
        <v>1041799</v>
      </c>
      <c r="AS91" s="221">
        <f t="shared" si="1849"/>
        <v>557569</v>
      </c>
      <c r="AT91" s="428">
        <f>IFERROR(IF((ABS((AR91/AS91)-1))&lt;100%,(AR91/AS91)-1,"N/A"),"N/A")</f>
        <v>0.86846650369730027</v>
      </c>
      <c r="AU91" s="221">
        <v>1571533</v>
      </c>
      <c r="AV91" s="221">
        <f t="shared" si="1851"/>
        <v>845644</v>
      </c>
      <c r="AW91" s="428">
        <f>IFERROR(IF((ABS((AU91/AV91)-1))&lt;100%,(AU91/AV91)-1,"N/A"),"N/A")</f>
        <v>0.85838603478532338</v>
      </c>
      <c r="AX91" s="223"/>
      <c r="AY91" s="221">
        <f t="shared" si="1923"/>
        <v>0</v>
      </c>
      <c r="AZ91" s="221">
        <f t="shared" si="1853"/>
        <v>299888</v>
      </c>
      <c r="BA91" s="428" t="str">
        <f>IFERROR(IF((ABS((AY91/AZ91)-1))&lt;100%,(AY91/AZ91)-1,"N/A"),"N/A")</f>
        <v>N/A</v>
      </c>
      <c r="BB91" s="221">
        <f t="shared" si="1924"/>
        <v>0</v>
      </c>
      <c r="BC91" s="221">
        <f t="shared" si="1855"/>
        <v>536413</v>
      </c>
      <c r="BD91" s="428" t="str">
        <f>IFERROR(IF((ABS((BB91/BC91)-1))&lt;100%,(BB91/BC91)-1,"N/A"),"N/A")</f>
        <v>N/A</v>
      </c>
      <c r="BE91" s="224">
        <f t="shared" si="1925"/>
        <v>0</v>
      </c>
      <c r="BF91" s="221">
        <f t="shared" si="1857"/>
        <v>205498</v>
      </c>
      <c r="BG91" s="428" t="str">
        <f>IFERROR(IF((ABS((BE91/BF91)-1))&lt;100%,(BE91/BF91)-1,"N/A"),"N/A")</f>
        <v>N/A</v>
      </c>
      <c r="BH91" s="221">
        <f t="shared" si="1926"/>
        <v>0</v>
      </c>
      <c r="BI91" s="221">
        <f t="shared" si="1859"/>
        <v>529734</v>
      </c>
      <c r="BJ91" s="428" t="str">
        <f>IFERROR(IF((ABS((BH91/BI91)-1))&lt;100%,(BH91/BI91)-1,"N/A"),"N/A")</f>
        <v>N/A</v>
      </c>
      <c r="BK91" s="221">
        <f t="shared" si="1927"/>
        <v>0</v>
      </c>
      <c r="BL91" s="221">
        <f t="shared" si="1861"/>
        <v>836301</v>
      </c>
      <c r="BM91" s="428" t="str">
        <f>IFERROR(IF((ABS((BK91/BL91)-1))&lt;100%,(BK91/BL91)-1,"N/A"),"N/A")</f>
        <v>N/A</v>
      </c>
      <c r="BN91" s="224">
        <f t="shared" si="1928"/>
        <v>0</v>
      </c>
      <c r="BO91" s="221">
        <f t="shared" si="1863"/>
        <v>1041799</v>
      </c>
      <c r="BP91" s="428" t="str">
        <f>IFERROR(IF((ABS((BN91/BO91)-1))&lt;100%,(BN91/BO91)-1,"N/A"),"N/A")</f>
        <v>N/A</v>
      </c>
      <c r="BQ91" s="221">
        <f t="shared" si="1929"/>
        <v>0</v>
      </c>
      <c r="BR91" s="221">
        <f t="shared" si="1865"/>
        <v>1571533</v>
      </c>
      <c r="BS91" s="428" t="str">
        <f>IFERROR(IF((ABS((BQ91/BR91)-1))&lt;100%,(BQ91/BR91)-1,"N/A"),"N/A")</f>
        <v>N/A</v>
      </c>
      <c r="BT91" s="223"/>
      <c r="BU91" s="224">
        <f t="shared" si="1930"/>
        <v>0</v>
      </c>
      <c r="BV91" s="221">
        <v>0</v>
      </c>
      <c r="BW91" s="222" t="str">
        <f>IFERROR(IF((ABS((BU91/BV91)-1))&lt;100%,(BU91/BV91)-1,"N/A"),"")</f>
        <v/>
      </c>
      <c r="BX91" s="224">
        <f t="shared" si="1931"/>
        <v>0</v>
      </c>
      <c r="BY91" s="221">
        <v>0</v>
      </c>
      <c r="BZ91" s="222" t="str">
        <f>IFERROR(IF((ABS((BX91/BY91)-1))&lt;100%,(BX91/BY91)-1,"N/A"),"")</f>
        <v/>
      </c>
      <c r="CA91" s="224">
        <f t="shared" si="1932"/>
        <v>0</v>
      </c>
      <c r="CB91" s="221">
        <v>0</v>
      </c>
      <c r="CC91" s="222" t="str">
        <f>IFERROR(IF((ABS((CA91/CB91)-1))&lt;100%,(CA91/CB91)-1,"N/A"),"")</f>
        <v/>
      </c>
      <c r="CD91" s="224">
        <f t="shared" si="1933"/>
        <v>0</v>
      </c>
      <c r="CE91" s="221">
        <v>0</v>
      </c>
      <c r="CF91" s="222" t="str">
        <f>IFERROR(IF((ABS((CD91/CE91)-1))&lt;100%,(CD91/CE91)-1,"N/A"),"")</f>
        <v/>
      </c>
      <c r="CG91" s="224">
        <f t="shared" si="1934"/>
        <v>0</v>
      </c>
      <c r="CH91" s="221">
        <v>0</v>
      </c>
      <c r="CI91" s="222" t="str">
        <f>IFERROR(IF((ABS((CG91/CH91)-1))&lt;100%,(CG91/CH91)-1,"N/A"),"")</f>
        <v/>
      </c>
      <c r="CJ91" s="224">
        <f t="shared" si="1935"/>
        <v>0</v>
      </c>
      <c r="CK91" s="221">
        <v>0</v>
      </c>
      <c r="CL91" s="222" t="str">
        <f>IFERROR(IF((ABS((CJ91/CK91)-1))&lt;100%,(CJ91/CK91)-1,"N/A"),"")</f>
        <v/>
      </c>
      <c r="CM91" s="224">
        <f t="shared" si="1936"/>
        <v>0</v>
      </c>
      <c r="CN91" s="221">
        <v>0</v>
      </c>
      <c r="CO91" s="222" t="str">
        <f>IFERROR(IF((ABS((CM91/CN91)-1))&lt;100%,(CM91/CN91)-1,"N/A"),"")</f>
        <v/>
      </c>
      <c r="CP91" s="223"/>
      <c r="CQ91" s="224">
        <v>0</v>
      </c>
      <c r="CR91" s="221">
        <v>0</v>
      </c>
      <c r="CS91" s="222" t="str">
        <f>IFERROR(IF((ABS((CQ91/CR91)-1))&lt;100%,(CQ91/CR91)-1,"N/A"),"")</f>
        <v/>
      </c>
      <c r="CT91" s="224">
        <v>0</v>
      </c>
      <c r="CU91" s="221">
        <v>0</v>
      </c>
      <c r="CV91" s="222" t="str">
        <f>IFERROR(IF((ABS((CT91/CU91)-1))&lt;1000%,(CT91/CU91)-1,"N/A"),"")</f>
        <v/>
      </c>
      <c r="CW91" s="224">
        <v>0</v>
      </c>
      <c r="CX91" s="221">
        <v>0</v>
      </c>
      <c r="CY91" s="222" t="str">
        <f>IFERROR(IF((ABS((CW91/CX91)-1))&lt;100%,(CW91/CX91)-1,"N/A"),"")</f>
        <v/>
      </c>
      <c r="CZ91" s="224">
        <v>0</v>
      </c>
      <c r="DA91" s="221">
        <v>0</v>
      </c>
      <c r="DB91" s="222" t="str">
        <f>IFERROR(IF((ABS((CZ91/DA91)-1))&lt;100%,(CZ91/DA91)-1,"N/A"),"")</f>
        <v/>
      </c>
      <c r="DC91" s="224">
        <v>0</v>
      </c>
      <c r="DD91" s="221">
        <v>0</v>
      </c>
      <c r="DE91" s="222" t="str">
        <f>IFERROR(IF((ABS((DC91/DD91)-1))&lt;1000%,(DC91/DD91)-1,"N/A"),"")</f>
        <v/>
      </c>
      <c r="DF91" s="224">
        <v>0</v>
      </c>
      <c r="DG91" s="221">
        <v>0</v>
      </c>
      <c r="DH91" s="222" t="str">
        <f>IFERROR(IF((ABS((DF91/DG91)-1))&lt;100%,(DF91/DG91)-1,"N/A"),"")</f>
        <v/>
      </c>
      <c r="DI91" s="224">
        <v>0</v>
      </c>
      <c r="DJ91" s="221">
        <v>0</v>
      </c>
      <c r="DK91" s="222" t="str">
        <f>IFERROR(IF((ABS((DI91/DJ91)-1))&lt;100%,(DI91/DJ91)-1,"N/A"),"")</f>
        <v/>
      </c>
      <c r="DL91" s="223"/>
      <c r="DM91" s="224">
        <v>0</v>
      </c>
      <c r="DN91" s="221">
        <v>0</v>
      </c>
      <c r="DO91" s="222" t="str">
        <f>IFERROR(IF((ABS((DM91/DN91)-1))&lt;100%,(DM91/DN91)-1,"N/A"),"")</f>
        <v/>
      </c>
      <c r="DP91" s="224">
        <v>0</v>
      </c>
      <c r="DQ91" s="221">
        <v>0</v>
      </c>
      <c r="DR91" s="222" t="str">
        <f>IFERROR(IF((ABS((DP91/DQ91)-1))&lt;1000%,(DP91/DQ91)-1,"N/A"),"")</f>
        <v/>
      </c>
      <c r="DS91" s="224">
        <v>0</v>
      </c>
      <c r="DT91" s="221">
        <v>0</v>
      </c>
      <c r="DU91" s="222" t="str">
        <f>IFERROR(IF((ABS((DS91/DT91)-1))&lt;100%,(DS91/DT91)-1,"N/A"),"")</f>
        <v/>
      </c>
      <c r="DV91" s="224">
        <v>0</v>
      </c>
      <c r="DW91" s="221">
        <v>0</v>
      </c>
      <c r="DX91" s="222" t="str">
        <f>IFERROR(IF((ABS((DV91/DW91)-1))&lt;100%,(DV91/DW91)-1,"N/A"),"")</f>
        <v/>
      </c>
      <c r="DY91" s="224">
        <v>0</v>
      </c>
      <c r="DZ91" s="221">
        <v>0</v>
      </c>
      <c r="EA91" s="222" t="str">
        <f>IFERROR(IF((ABS((DY91/DZ91)-1))&lt;1000%,(DY91/DZ91)-1,"N/A"),"")</f>
        <v/>
      </c>
      <c r="EB91" s="224">
        <v>0</v>
      </c>
      <c r="EC91" s="221">
        <v>0</v>
      </c>
      <c r="ED91" s="222" t="str">
        <f>IFERROR(IF((ABS((EB91/EC91)-1))&lt;100%,(EB91/EC91)-1,"N/A"),"")</f>
        <v/>
      </c>
      <c r="EE91" s="224">
        <v>0</v>
      </c>
      <c r="EF91" s="221">
        <v>0</v>
      </c>
      <c r="EG91" s="222" t="str">
        <f>IFERROR(IF((ABS((EE91/EF91)-1))&lt;100%,(EE91/EF91)-1,"N/A"),"")</f>
        <v/>
      </c>
      <c r="EH91" s="223"/>
      <c r="EI91" s="224">
        <v>0</v>
      </c>
      <c r="EJ91" s="221">
        <v>0</v>
      </c>
      <c r="EK91" s="222" t="str">
        <f>IFERROR(IF((ABS((EI91/EJ91)-1))&lt;100%,(EI91/EJ91)-1,"N/A"),"")</f>
        <v/>
      </c>
      <c r="EL91" s="224">
        <v>0</v>
      </c>
      <c r="EM91" s="221">
        <v>0</v>
      </c>
      <c r="EN91" s="222" t="str">
        <f>IFERROR(IF((ABS((EL91/EM91)-1))&lt;1000%,(EL91/EM91)-1,"N/A"),"")</f>
        <v/>
      </c>
      <c r="EO91" s="224">
        <v>0</v>
      </c>
      <c r="EP91" s="221">
        <v>0</v>
      </c>
      <c r="EQ91" s="222" t="str">
        <f>IFERROR(IF((ABS((EO91/EP91)-1))&lt;100%,(EO91/EP91)-1,"N/A"),"")</f>
        <v/>
      </c>
      <c r="ER91" s="224">
        <v>0</v>
      </c>
      <c r="ES91" s="221">
        <v>0</v>
      </c>
      <c r="ET91" s="222" t="str">
        <f>IFERROR(IF((ABS((ER91/ES91)-1))&lt;100%,(ER91/ES91)-1,"N/A"),"")</f>
        <v/>
      </c>
      <c r="EU91" s="224">
        <v>0</v>
      </c>
      <c r="EV91" s="221">
        <v>0</v>
      </c>
      <c r="EW91" s="222" t="str">
        <f>IFERROR(IF((ABS((EU91/EV91)-1))&lt;1000%,(EU91/EV91)-1,"N/A"),"")</f>
        <v/>
      </c>
      <c r="EX91" s="224">
        <v>0</v>
      </c>
      <c r="EY91" s="221">
        <v>0</v>
      </c>
      <c r="EZ91" s="222" t="str">
        <f>IFERROR(IF((ABS((EX91/EY91)-1))&lt;100%,(EX91/EY91)-1,"N/A"),"")</f>
        <v/>
      </c>
      <c r="FA91" s="224">
        <v>0</v>
      </c>
      <c r="FB91" s="221">
        <v>0</v>
      </c>
      <c r="FC91" s="222" t="str">
        <f>IFERROR(IF((ABS((FA91/FB91)-1))&lt;100%,(FA91/FB91)-1,"N/A"),"")</f>
        <v/>
      </c>
      <c r="FD91" s="223"/>
      <c r="FE91" s="224">
        <v>0</v>
      </c>
      <c r="FF91" s="221">
        <v>0</v>
      </c>
      <c r="FG91" s="222" t="str">
        <f>IFERROR(IF((ABS((FE91/FF91)-1))&lt;100%,(FE91/FF91)-1,"N/A"),"")</f>
        <v/>
      </c>
      <c r="FH91" s="224">
        <v>0</v>
      </c>
      <c r="FI91" s="221">
        <v>0</v>
      </c>
      <c r="FJ91" s="222" t="str">
        <f>IFERROR(IF((ABS((FH91/FI91)-1))&lt;1000%,(FH91/FI91)-1,"N/A"),"")</f>
        <v/>
      </c>
      <c r="FK91" s="224">
        <v>0</v>
      </c>
      <c r="FL91" s="221">
        <v>0</v>
      </c>
      <c r="FM91" s="222" t="str">
        <f>IFERROR(IF((ABS((FK91/FL91)-1))&lt;100%,(FK91/FL91)-1,"N/A"),"")</f>
        <v/>
      </c>
      <c r="FN91" s="224">
        <v>0</v>
      </c>
      <c r="FO91" s="221">
        <v>0</v>
      </c>
      <c r="FP91" s="222" t="str">
        <f>IFERROR(IF((ABS((FN91/FO91)-1))&lt;100%,(FN91/FO91)-1,"N/A"),"")</f>
        <v/>
      </c>
      <c r="FQ91" s="224">
        <v>0</v>
      </c>
      <c r="FR91" s="221">
        <v>0</v>
      </c>
      <c r="FS91" s="222" t="str">
        <f>IFERROR(IF((ABS((FQ91/FR91)-1))&lt;1000%,(FQ91/FR91)-1,"N/A"),"")</f>
        <v/>
      </c>
      <c r="FT91" s="224">
        <v>0</v>
      </c>
      <c r="FU91" s="221">
        <v>0</v>
      </c>
      <c r="FV91" s="222" t="str">
        <f>IFERROR(IF((ABS((FT91/FU91)-1))&lt;100%,(FT91/FU91)-1,"N/A"),"")</f>
        <v/>
      </c>
      <c r="FW91" s="224">
        <v>0</v>
      </c>
      <c r="FX91" s="221">
        <v>0</v>
      </c>
      <c r="FY91" s="222" t="str">
        <f>IFERROR(IF((ABS((FW91/FX91)-1))&lt;100%,(FW91/FX91)-1,"N/A"),"")</f>
        <v/>
      </c>
      <c r="GA91" s="224">
        <v>0</v>
      </c>
      <c r="GB91" s="221">
        <v>0</v>
      </c>
      <c r="GC91" s="222" t="str">
        <f>IFERROR(IF((ABS((GA91/GB91)-1))&lt;100%,(GA91/GB91)-1,"N/A"),"")</f>
        <v/>
      </c>
      <c r="GD91" s="224">
        <v>0</v>
      </c>
      <c r="GE91" s="221">
        <v>0</v>
      </c>
      <c r="GF91" s="222" t="str">
        <f>IFERROR(IF((ABS((GD91/GE91)-1))&lt;1000%,(GD91/GE91)-1,"N/A"),"")</f>
        <v/>
      </c>
      <c r="GG91" s="224">
        <v>0</v>
      </c>
      <c r="GH91" s="221">
        <v>0</v>
      </c>
      <c r="GI91" s="222" t="str">
        <f>IFERROR(IF((ABS((GG91/GH91)-1))&lt;100%,(GG91/GH91)-1,"N/A"),"")</f>
        <v/>
      </c>
      <c r="GJ91" s="224">
        <v>0</v>
      </c>
      <c r="GK91" s="221">
        <v>0</v>
      </c>
      <c r="GL91" s="222" t="str">
        <f>IFERROR(IF((ABS((GJ91/GK91)-1))&lt;100%,(GJ91/GK91)-1,"N/A"),"")</f>
        <v/>
      </c>
      <c r="GM91" s="224">
        <v>0</v>
      </c>
      <c r="GN91" s="221">
        <v>0</v>
      </c>
      <c r="GO91" s="222" t="str">
        <f>IFERROR(IF((ABS((GM91/GN91)-1))&lt;1000%,(GM91/GN91)-1,"N/A"),"")</f>
        <v/>
      </c>
      <c r="GP91" s="224">
        <v>0</v>
      </c>
      <c r="GQ91" s="221">
        <v>0</v>
      </c>
      <c r="GR91" s="222" t="str">
        <f>IFERROR(IF((ABS((GP91/GQ91)-1))&lt;100%,(GP91/GQ91)-1,"N/A"),"")</f>
        <v/>
      </c>
      <c r="GS91" s="224">
        <v>0</v>
      </c>
      <c r="GT91" s="221">
        <v>0</v>
      </c>
      <c r="GU91" s="222" t="str">
        <f>IFERROR(IF((ABS((GS91/GT91)-1))&lt;100%,(GS91/GT91)-1,"N/A"),"")</f>
        <v/>
      </c>
      <c r="GW91" s="224">
        <v>0</v>
      </c>
      <c r="GX91" s="221">
        <v>0</v>
      </c>
      <c r="GY91" s="222" t="str">
        <f>IFERROR(IF((ABS((GW91/GX91)-1))&lt;100%,(GW91/GX91)-1,"N/A"),"")</f>
        <v/>
      </c>
      <c r="GZ91" s="224">
        <v>0</v>
      </c>
      <c r="HA91" s="221">
        <v>0</v>
      </c>
      <c r="HB91" s="222" t="str">
        <f>IFERROR(IF((ABS((GZ91/HA91)-1))&lt;1000%,(GZ91/HA91)-1,"N/A"),"")</f>
        <v/>
      </c>
      <c r="HC91" s="224">
        <v>0</v>
      </c>
      <c r="HD91" s="221">
        <v>0</v>
      </c>
      <c r="HE91" s="222" t="str">
        <f>IFERROR(IF((ABS((HC91/HD91)-1))&lt;100%,(HC91/HD91)-1,"N/A"),"")</f>
        <v/>
      </c>
      <c r="HF91" s="224">
        <v>0</v>
      </c>
      <c r="HG91" s="221">
        <v>0</v>
      </c>
      <c r="HH91" s="222" t="str">
        <f>IFERROR(IF((ABS((HF91/HG91)-1))&lt;100%,(HF91/HG91)-1,"N/A"),"")</f>
        <v/>
      </c>
      <c r="HI91" s="224">
        <v>0</v>
      </c>
      <c r="HJ91" s="221">
        <v>0</v>
      </c>
      <c r="HK91" s="222" t="str">
        <f>IFERROR(IF((ABS((HI91/HJ91)-1))&lt;1000%,(HI91/HJ91)-1,"N/A"),"")</f>
        <v/>
      </c>
      <c r="HL91" s="224">
        <v>0</v>
      </c>
      <c r="HM91" s="221">
        <v>0</v>
      </c>
      <c r="HN91" s="222" t="str">
        <f>IFERROR(IF((ABS((HL91/HM91)-1))&lt;100%,(HL91/HM91)-1,"N/A"),"")</f>
        <v/>
      </c>
      <c r="HO91" s="224">
        <v>0</v>
      </c>
      <c r="HP91" s="221">
        <v>0</v>
      </c>
      <c r="HQ91" s="222" t="str">
        <f>IFERROR(IF((ABS((HO91/HP91)-1))&lt;100%,(HO91/HP91)-1,"N/A"),"")</f>
        <v/>
      </c>
      <c r="HS91" s="224">
        <v>0</v>
      </c>
      <c r="HT91" s="221">
        <v>0</v>
      </c>
      <c r="HU91" s="222" t="str">
        <f>IFERROR(IF((ABS((HS91/HT91)-1))&lt;100%,(HS91/HT91)-1,"N/A"),"")</f>
        <v/>
      </c>
      <c r="HV91" s="224">
        <v>0</v>
      </c>
      <c r="HW91" s="221">
        <v>0</v>
      </c>
      <c r="HX91" s="222" t="str">
        <f>IFERROR(IF((ABS((HV91/HW91)-1))&lt;1000%,(HV91/HW91)-1,"N/A"),"")</f>
        <v/>
      </c>
      <c r="HY91" s="224">
        <v>0</v>
      </c>
      <c r="HZ91" s="221">
        <v>0</v>
      </c>
      <c r="IA91" s="222" t="str">
        <f>IFERROR(IF((ABS((HY91/HZ91)-1))&lt;100%,(HY91/HZ91)-1,"N/A"),"")</f>
        <v/>
      </c>
      <c r="IB91" s="224">
        <v>0</v>
      </c>
      <c r="IC91" s="221">
        <v>0</v>
      </c>
      <c r="ID91" s="222" t="str">
        <f>IFERROR(IF((ABS((IB91/IC91)-1))&lt;100%,(IB91/IC91)-1,"N/A"),"")</f>
        <v/>
      </c>
      <c r="IE91" s="224">
        <v>0</v>
      </c>
      <c r="IF91" s="221">
        <v>0</v>
      </c>
      <c r="IG91" s="222" t="str">
        <f>IFERROR(IF((ABS((IE91/IF91)-1))&lt;1000%,(IE91/IF91)-1,"N/A"),"")</f>
        <v/>
      </c>
      <c r="IH91" s="224">
        <v>0</v>
      </c>
      <c r="II91" s="221">
        <v>0</v>
      </c>
      <c r="IJ91" s="222" t="str">
        <f>IFERROR(IF((ABS((IH91/II91)-1))&lt;100%,(IH91/II91)-1,"N/A"),"")</f>
        <v/>
      </c>
      <c r="IK91" s="224">
        <v>0</v>
      </c>
      <c r="IL91" s="221">
        <v>0</v>
      </c>
      <c r="IM91" s="222" t="str">
        <f>IFERROR(IF((ABS((IK91/IL91)-1))&lt;100%,(IK91/IL91)-1,"N/A"),"")</f>
        <v/>
      </c>
    </row>
    <row r="92" spans="1:247" s="64" customFormat="1" ht="11.25" hidden="1" outlineLevel="2">
      <c r="A92" s="57" t="s">
        <v>17</v>
      </c>
      <c r="B92" s="57"/>
      <c r="C92" s="211" t="s">
        <v>17</v>
      </c>
      <c r="D92" s="212" t="s">
        <v>18</v>
      </c>
      <c r="E92" s="212" t="s">
        <v>691</v>
      </c>
      <c r="F92" s="216"/>
      <c r="G92" s="213">
        <f>IFERROR(G91/G$79,"")</f>
        <v>1.8306758914522825E-2</v>
      </c>
      <c r="H92" s="213"/>
      <c r="I92" s="214" t="str">
        <f>IF((ABS((G92-H92)*10000))&lt;100,(G92-H92)*10000,"N/A")</f>
        <v>N/A</v>
      </c>
      <c r="J92" s="213">
        <f>IFERROR(J91/J$79,"")</f>
        <v>2.1495073320669172E-2</v>
      </c>
      <c r="K92" s="213"/>
      <c r="L92" s="214" t="str">
        <f>IF((ABS((J92-K92)*10000))&lt;100,(J92-K92)*10000,"N/A")</f>
        <v>N/A</v>
      </c>
      <c r="M92" s="213">
        <f>IFERROR(M91/M$79,"")</f>
        <v>2.4910471546536295E-2</v>
      </c>
      <c r="N92" s="213">
        <f>IFERROR(N91/N$79,"")</f>
        <v>4.1946873831827589E-2</v>
      </c>
      <c r="O92" s="214" t="str">
        <f>IF((ABS((M92-N92)*10000))&lt;100,(M92-N92)*10000,"N/A")</f>
        <v>N/A</v>
      </c>
      <c r="P92" s="213">
        <f>IFERROR(P91/P$79,"")</f>
        <v>2.6958555554838094E-2</v>
      </c>
      <c r="Q92" s="213">
        <f>IFERROR(Q91/Q$79,"")</f>
        <v>5.9601315540611037E-2</v>
      </c>
      <c r="R92" s="214" t="str">
        <f>IF((ABS((P92-Q92)*10000))&lt;100,(P92-Q92)*10000,"N/A")</f>
        <v>N/A</v>
      </c>
      <c r="S92" s="213">
        <f>IFERROR(S91/S$79,"")</f>
        <v>1.9907181824045137E-2</v>
      </c>
      <c r="T92" s="213"/>
      <c r="U92" s="214" t="str">
        <f>IF((ABS((S92-T92)*10000))&lt;100,(S92-T92)*10000,"N/A")</f>
        <v>N/A</v>
      </c>
      <c r="V92" s="213">
        <f>IFERROR(V91/V$79,"")</f>
        <v>2.1690482787123697E-2</v>
      </c>
      <c r="W92" s="213"/>
      <c r="X92" s="214" t="str">
        <f>IF((ABS((V92-W92)*10000))&lt;100,(V92-W92)*10000,"N/A")</f>
        <v>N/A</v>
      </c>
      <c r="Y92" s="213">
        <f>IFERROR(Y91/Y$79,"")</f>
        <v>2.3237375604690594E-2</v>
      </c>
      <c r="Z92" s="213"/>
      <c r="AA92" s="214" t="str">
        <f>IF((ABS((Y92-Z92)*10000))&lt;100,(Y92-Z92)*10000,"N/A")</f>
        <v>N/A</v>
      </c>
      <c r="AB92" s="216"/>
      <c r="AC92" s="213">
        <f>IFERROR(AC91/AC$79,"")</f>
        <v>3.0569900175445017E-2</v>
      </c>
      <c r="AD92" s="213">
        <f t="shared" si="1820"/>
        <v>1.8306758914522825E-2</v>
      </c>
      <c r="AE92" s="214" t="str">
        <f>IF((ABS((AC92-AD92)*10000))&lt;100,(AC92-AD92)*10000,"N/A")</f>
        <v>N/A</v>
      </c>
      <c r="AF92" s="213">
        <f>IFERROR(AF91/AF$79,"")</f>
        <v>5.536936686601495E-2</v>
      </c>
      <c r="AG92" s="213">
        <f t="shared" si="1841"/>
        <v>2.1495073320669172E-2</v>
      </c>
      <c r="AH92" s="214" t="str">
        <f>IF((ABS((AF92-AG92)*10000))&lt;100,(AF92-AG92)*10000,"N/A")</f>
        <v>N/A</v>
      </c>
      <c r="AI92" s="213">
        <f>IFERROR(AI91/AI$79,"")</f>
        <v>2.0046359730987916E-2</v>
      </c>
      <c r="AJ92" s="213">
        <f t="shared" si="1843"/>
        <v>2.4910471546536295E-2</v>
      </c>
      <c r="AK92" s="214">
        <f>IF((ABS((AI92-AJ92)*10000))&lt;100,(AI92-AJ92)*10000,"N/A")</f>
        <v>-48.641118155483795</v>
      </c>
      <c r="AL92" s="213">
        <f>IFERROR(AL91/AL$79,"")</f>
        <v>4.5971650928078291E-2</v>
      </c>
      <c r="AM92" s="213">
        <f t="shared" si="1845"/>
        <v>2.6958555554838094E-2</v>
      </c>
      <c r="AN92" s="214" t="str">
        <f>IF((ABS((AL92-AM92)*10000))&lt;100,(AL92-AM92)*10000,"N/A")</f>
        <v>N/A</v>
      </c>
      <c r="AO92" s="213">
        <f>IFERROR(AO91/AO$79,"")</f>
        <v>4.2892041276629329E-2</v>
      </c>
      <c r="AP92" s="213">
        <f t="shared" si="1847"/>
        <v>1.9907181824045137E-2</v>
      </c>
      <c r="AQ92" s="214" t="str">
        <f>IF((ABS((AO92-AP92)*10000))&lt;100,(AO92-AP92)*10000,"N/A")</f>
        <v>N/A</v>
      </c>
      <c r="AR92" s="213">
        <f>IFERROR(AR91/AR$79,"")</f>
        <v>3.5019688593389393E-2</v>
      </c>
      <c r="AS92" s="213">
        <f t="shared" si="1849"/>
        <v>2.1690482787123697E-2</v>
      </c>
      <c r="AT92" s="214" t="str">
        <f>IF((ABS((AR92-AS92)*10000))&lt;100,(AR92-AS92)*10000,"N/A")</f>
        <v>N/A</v>
      </c>
      <c r="AU92" s="213">
        <f>IFERROR(AU91/AU$79,"")</f>
        <v>3.8077453414007541E-2</v>
      </c>
      <c r="AV92" s="213">
        <f t="shared" si="1851"/>
        <v>2.3237375604690594E-2</v>
      </c>
      <c r="AW92" s="214" t="str">
        <f>IF((ABS((AU92-AV92)*10000))&lt;100,(AU92-AV92)*10000,"N/A")</f>
        <v>N/A</v>
      </c>
      <c r="AX92" s="216"/>
      <c r="AY92" s="213">
        <v>0</v>
      </c>
      <c r="AZ92" s="213">
        <f t="shared" si="1853"/>
        <v>3.0569900175445017E-2</v>
      </c>
      <c r="BA92" s="214" t="str">
        <f>IF((ABS((AY92-AZ92)*10000))&lt;100,(AY92-AZ92)*10000,"N/A")</f>
        <v>N/A</v>
      </c>
      <c r="BB92" s="213">
        <v>0</v>
      </c>
      <c r="BC92" s="213">
        <f t="shared" si="1855"/>
        <v>5.536936686601495E-2</v>
      </c>
      <c r="BD92" s="214" t="str">
        <f>IF((ABS((BB92-BC92)*10000))&lt;100,(BB92-BC92)*10000,"N/A")</f>
        <v>N/A</v>
      </c>
      <c r="BE92" s="215">
        <v>0</v>
      </c>
      <c r="BF92" s="213">
        <f t="shared" si="1857"/>
        <v>2.0046359730987916E-2</v>
      </c>
      <c r="BG92" s="214" t="str">
        <f>IF((ABS((BE92-BF92)*10000))&lt;100,(BE92-BF92)*10000,"N/A")</f>
        <v>N/A</v>
      </c>
      <c r="BH92" s="213">
        <v>0</v>
      </c>
      <c r="BI92" s="213">
        <f t="shared" si="1859"/>
        <v>4.5971650928078291E-2</v>
      </c>
      <c r="BJ92" s="214" t="str">
        <f>IF((ABS((BH92-BI92)*10000))&lt;100,(BH92-BI92)*10000,"N/A")</f>
        <v>N/A</v>
      </c>
      <c r="BK92" s="213">
        <v>0</v>
      </c>
      <c r="BL92" s="213">
        <f t="shared" si="1861"/>
        <v>4.2892041276629329E-2</v>
      </c>
      <c r="BM92" s="214" t="str">
        <f>IF((ABS((BK92-BL92)*10000))&lt;100,(BK92-BL92)*10000,"N/A")</f>
        <v>N/A</v>
      </c>
      <c r="BN92" s="215">
        <v>0</v>
      </c>
      <c r="BO92" s="213">
        <f t="shared" si="1863"/>
        <v>3.5019688593389393E-2</v>
      </c>
      <c r="BP92" s="214" t="str">
        <f>IF((ABS((BN92-BO92)*10000))&lt;100,(BN92-BO92)*10000,"N/A")</f>
        <v>N/A</v>
      </c>
      <c r="BQ92" s="213">
        <v>0</v>
      </c>
      <c r="BR92" s="213">
        <f t="shared" si="1865"/>
        <v>3.8077453414007541E-2</v>
      </c>
      <c r="BS92" s="214" t="str">
        <f>IF((ABS((BQ92-BR92)*10000))&lt;100,(BQ92-BR92)*10000,"N/A")</f>
        <v>N/A</v>
      </c>
      <c r="BT92" s="216"/>
      <c r="BU92" s="215" t="str">
        <f t="shared" si="1930"/>
        <v/>
      </c>
      <c r="BV92" s="213" t="str">
        <f>IFERROR(BV91/BV$79,"")</f>
        <v/>
      </c>
      <c r="BW92" s="214">
        <f>IFERROR(IF((ABS((BU92-BV92)*10000))&lt;100,(BU92-BV92)*10000,"N/A"),0)</f>
        <v>0</v>
      </c>
      <c r="BX92" s="215" t="str">
        <f t="shared" si="1931"/>
        <v/>
      </c>
      <c r="BY92" s="213" t="str">
        <f>IFERROR(BY91/BY$79,"")</f>
        <v/>
      </c>
      <c r="BZ92" s="214">
        <f>IFERROR(IF((ABS((BX92-BY92)*10000))&lt;100,(BX92-BY92)*10000,"N/A"),0)</f>
        <v>0</v>
      </c>
      <c r="CA92" s="215" t="str">
        <f t="shared" si="1932"/>
        <v/>
      </c>
      <c r="CB92" s="213" t="str">
        <f>IFERROR(CB91/CB$79,"")</f>
        <v/>
      </c>
      <c r="CC92" s="214">
        <f>IFERROR(IF((ABS((CA92-CB92)*10000))&lt;100,(CA92-CB92)*10000,"N/A"),0)</f>
        <v>0</v>
      </c>
      <c r="CD92" s="215" t="str">
        <f t="shared" si="1933"/>
        <v/>
      </c>
      <c r="CE92" s="213" t="str">
        <f>IFERROR(CE91/CE$79,"")</f>
        <v/>
      </c>
      <c r="CF92" s="214">
        <f>IFERROR(IF((ABS((CD92-CE92)*10000))&lt;100,(CD92-CE92)*10000,"N/A"),0)</f>
        <v>0</v>
      </c>
      <c r="CG92" s="215" t="str">
        <f t="shared" si="1934"/>
        <v/>
      </c>
      <c r="CH92" s="213" t="str">
        <f>IFERROR(CH91/CH$79,"")</f>
        <v/>
      </c>
      <c r="CI92" s="214">
        <f>IFERROR(IF((ABS((CG92-CH92)*10000))&lt;100,(CG92-CH92)*10000,"N/A"),0)</f>
        <v>0</v>
      </c>
      <c r="CJ92" s="215" t="str">
        <f t="shared" si="1935"/>
        <v/>
      </c>
      <c r="CK92" s="213" t="str">
        <f>IFERROR(CK91/CK$79,"")</f>
        <v/>
      </c>
      <c r="CL92" s="214">
        <f>IFERROR(IF((ABS((CJ92-CK92)*10000))&lt;100,(CJ92-CK92)*10000,"N/A"),0)</f>
        <v>0</v>
      </c>
      <c r="CM92" s="215" t="str">
        <f t="shared" si="1936"/>
        <v/>
      </c>
      <c r="CN92" s="213" t="str">
        <f>IFERROR(CN91/CN$79,"")</f>
        <v/>
      </c>
      <c r="CO92" s="214">
        <f>IFERROR(IF((ABS((CM92-CN92)*10000))&lt;100,(CM92-CN92)*10000,"N/A"),0)</f>
        <v>0</v>
      </c>
      <c r="CP92" s="216"/>
      <c r="CQ92" s="215" t="str">
        <f>IFERROR(CQ91/CQ$79,"")</f>
        <v/>
      </c>
      <c r="CR92" s="213" t="str">
        <f>IFERROR(CR91/CR$79,"")</f>
        <v/>
      </c>
      <c r="CS92" s="214">
        <f>IFERROR(IF((ABS((CQ92-CR92)*10000))&lt;1000,(CQ92-CR92)*10000,"N/A"),0)</f>
        <v>0</v>
      </c>
      <c r="CT92" s="215" t="str">
        <f>IFERROR(CT91/CT$79,"")</f>
        <v/>
      </c>
      <c r="CU92" s="213" t="str">
        <f>IFERROR(CU91/CU$79,"")</f>
        <v/>
      </c>
      <c r="CV92" s="214" t="str">
        <f>IFERROR(IF((ABS((CT92-CU92)*10000))&lt;1000,(CT92-CU92)*10000,"N/A"),"")</f>
        <v/>
      </c>
      <c r="CW92" s="215" t="str">
        <f>IFERROR(CW91/CW$79,"")</f>
        <v/>
      </c>
      <c r="CX92" s="213" t="str">
        <f>IFERROR(CX91/CX$79,"")</f>
        <v/>
      </c>
      <c r="CY92" s="214">
        <f>IFERROR(IF((ABS((CW92-CX92)*10000))&lt;100,(CW92-CX92)*10000,"N/A"),0)</f>
        <v>0</v>
      </c>
      <c r="CZ92" s="215" t="str">
        <f>IFERROR(CZ91/CZ$79,"")</f>
        <v/>
      </c>
      <c r="DA92" s="213" t="str">
        <f>IFERROR(DA91/DA$79,"")</f>
        <v/>
      </c>
      <c r="DB92" s="214">
        <f>IFERROR(IF((ABS((CZ92-DA92)*10000))&lt;100,(CZ92-DA92)*10000,"N/A"),0)</f>
        <v>0</v>
      </c>
      <c r="DC92" s="215" t="str">
        <f>IFERROR(DC91/DC$79,"")</f>
        <v/>
      </c>
      <c r="DD92" s="213" t="str">
        <f>IFERROR(DD91/DD$79,"")</f>
        <v/>
      </c>
      <c r="DE92" s="214" t="str">
        <f>IFERROR(IF((ABS((DC92-DD92)*10000))&lt;1000,(DC92-DD92)*10000,"N/A"),"")</f>
        <v/>
      </c>
      <c r="DF92" s="215" t="str">
        <f>IFERROR(DF91/DF$79,"")</f>
        <v/>
      </c>
      <c r="DG92" s="213" t="str">
        <f>IFERROR(DG91/DG$79,"")</f>
        <v/>
      </c>
      <c r="DH92" s="214">
        <f>IFERROR(IF((ABS((DF92-DG92)*10000))&lt;100,(DF92-DG92)*10000,"N/A"),0)</f>
        <v>0</v>
      </c>
      <c r="DI92" s="215" t="str">
        <f>IFERROR(DI91/DI$79,"")</f>
        <v/>
      </c>
      <c r="DJ92" s="213" t="str">
        <f>IFERROR(DJ91/DJ$79,"")</f>
        <v/>
      </c>
      <c r="DK92" s="214">
        <f>IFERROR(IF((ABS((DI92-DJ92)*10000))&lt;100,(DI92-DJ92)*10000,"N/A"),0)</f>
        <v>0</v>
      </c>
      <c r="DL92" s="216"/>
      <c r="DM92" s="215" t="str">
        <f>IFERROR(DM91/DM$79,"")</f>
        <v/>
      </c>
      <c r="DN92" s="213" t="str">
        <f>IFERROR(DN91/DN$79,"")</f>
        <v/>
      </c>
      <c r="DO92" s="214">
        <f>IFERROR(IF((ABS((DM92-DN92)*10000))&lt;1000,(DM92-DN92)*10000,"N/A"),0)</f>
        <v>0</v>
      </c>
      <c r="DP92" s="215" t="str">
        <f>IFERROR(DP91/DP$79,"")</f>
        <v/>
      </c>
      <c r="DQ92" s="213" t="str">
        <f>IFERROR(DQ91/DQ$79,"")</f>
        <v/>
      </c>
      <c r="DR92" s="214" t="str">
        <f>IFERROR(IF((ABS((DP92-DQ92)*10000))&lt;1000,(DP92-DQ92)*10000,"N/A"),"")</f>
        <v/>
      </c>
      <c r="DS92" s="215" t="str">
        <f>IFERROR(DS91/DS$79,"")</f>
        <v/>
      </c>
      <c r="DT92" s="213" t="str">
        <f>IFERROR(DT91/DT$79,"")</f>
        <v/>
      </c>
      <c r="DU92" s="214">
        <f>IFERROR(IF((ABS((DS92-DT92)*10000))&lt;100,(DS92-DT92)*10000,"N/A"),0)</f>
        <v>0</v>
      </c>
      <c r="DV92" s="215" t="str">
        <f>IFERROR(DV91/DV$79,"")</f>
        <v/>
      </c>
      <c r="DW92" s="213" t="str">
        <f>IFERROR(DW91/DW$79,"")</f>
        <v/>
      </c>
      <c r="DX92" s="214">
        <f>IFERROR(IF((ABS((DV92-DW92)*10000))&lt;100,(DV92-DW92)*10000,"N/A"),0)</f>
        <v>0</v>
      </c>
      <c r="DY92" s="215" t="str">
        <f>IFERROR(DY91/DY$79,"")</f>
        <v/>
      </c>
      <c r="DZ92" s="213" t="str">
        <f>IFERROR(DZ91/DZ$79,"")</f>
        <v/>
      </c>
      <c r="EA92" s="214" t="str">
        <f>IFERROR(IF((ABS((DY92-DZ92)*10000))&lt;1000,(DY92-DZ92)*10000,"N/A"),"")</f>
        <v/>
      </c>
      <c r="EB92" s="215" t="str">
        <f>IFERROR(EB91/EB$79,"")</f>
        <v/>
      </c>
      <c r="EC92" s="213" t="str">
        <f>IFERROR(EC91/EC$79,"")</f>
        <v/>
      </c>
      <c r="ED92" s="214">
        <f>IFERROR(IF((ABS((EB92-EC92)*10000))&lt;100,(EB92-EC92)*10000,"N/A"),0)</f>
        <v>0</v>
      </c>
      <c r="EE92" s="215" t="str">
        <f>IFERROR(EE91/EE$79,"")</f>
        <v/>
      </c>
      <c r="EF92" s="213" t="str">
        <f>IFERROR(EF91/EF$79,"")</f>
        <v/>
      </c>
      <c r="EG92" s="214">
        <f>IFERROR(IF((ABS((EE92-EF92)*10000))&lt;100,(EE92-EF92)*10000,"N/A"),0)</f>
        <v>0</v>
      </c>
      <c r="EH92" s="216"/>
      <c r="EI92" s="215" t="str">
        <f>IFERROR(EI91/EI$79,"")</f>
        <v/>
      </c>
      <c r="EJ92" s="213" t="str">
        <f>IFERROR(EJ91/EJ$79,"")</f>
        <v/>
      </c>
      <c r="EK92" s="214">
        <f>IFERROR(IF((ABS((EI92-EJ92)*10000))&lt;1000,(EI92-EJ92)*10000,"N/A"),0)</f>
        <v>0</v>
      </c>
      <c r="EL92" s="215" t="str">
        <f>IFERROR(EL91/EL$79,"")</f>
        <v/>
      </c>
      <c r="EM92" s="213" t="str">
        <f>IFERROR(EM91/EM$79,"")</f>
        <v/>
      </c>
      <c r="EN92" s="214" t="str">
        <f>IFERROR(IF((ABS((EL92-EM92)*10000))&lt;1000,(EL92-EM92)*10000,"N/A"),"")</f>
        <v/>
      </c>
      <c r="EO92" s="215" t="str">
        <f>IFERROR(EO91/EO$79,"")</f>
        <v/>
      </c>
      <c r="EP92" s="213" t="str">
        <f>IFERROR(EP91/EP$79,"")</f>
        <v/>
      </c>
      <c r="EQ92" s="214">
        <f>IFERROR(IF((ABS((EO92-EP92)*10000))&lt;100,(EO92-EP92)*10000,"N/A"),0)</f>
        <v>0</v>
      </c>
      <c r="ER92" s="215" t="str">
        <f>IFERROR(ER91/ER$79,"")</f>
        <v/>
      </c>
      <c r="ES92" s="213" t="str">
        <f>IFERROR(ES91/ES$79,"")</f>
        <v/>
      </c>
      <c r="ET92" s="214">
        <f>IFERROR(IF((ABS((ER92-ES92)*10000))&lt;100,(ER92-ES92)*10000,"N/A"),0)</f>
        <v>0</v>
      </c>
      <c r="EU92" s="215" t="str">
        <f>IFERROR(EU91/EU$79,"")</f>
        <v/>
      </c>
      <c r="EV92" s="213" t="str">
        <f>IFERROR(EV91/EV$79,"")</f>
        <v/>
      </c>
      <c r="EW92" s="214" t="str">
        <f>IFERROR(IF((ABS((EU92-EV92)*10000))&lt;1000,(EU92-EV92)*10000,"N/A"),"")</f>
        <v/>
      </c>
      <c r="EX92" s="215" t="str">
        <f>IFERROR(EX91/EX$79,"")</f>
        <v/>
      </c>
      <c r="EY92" s="213" t="str">
        <f>IFERROR(EY91/EY$79,"")</f>
        <v/>
      </c>
      <c r="EZ92" s="214">
        <f>IFERROR(IF((ABS((EX92-EY92)*10000))&lt;100,(EX92-EY92)*10000,"N/A"),0)</f>
        <v>0</v>
      </c>
      <c r="FA92" s="215" t="str">
        <f>IFERROR(FA91/FA$79,"")</f>
        <v/>
      </c>
      <c r="FB92" s="213" t="str">
        <f>IFERROR(FB91/FB$79,"")</f>
        <v/>
      </c>
      <c r="FC92" s="214">
        <f>IFERROR(IF((ABS((FA92-FB92)*10000))&lt;100,(FA92-FB92)*10000,"N/A"),0)</f>
        <v>0</v>
      </c>
      <c r="FD92" s="216"/>
      <c r="FE92" s="215" t="str">
        <f>IFERROR(FE91/FE$79,"")</f>
        <v/>
      </c>
      <c r="FF92" s="213" t="str">
        <f>IFERROR(FF91/FF$79,"")</f>
        <v/>
      </c>
      <c r="FG92" s="214">
        <f>IFERROR(IF((ABS((FE92-FF92)*10000))&lt;1000,(FE92-FF92)*10000,"N/A"),0)</f>
        <v>0</v>
      </c>
      <c r="FH92" s="215" t="str">
        <f>IFERROR(FH91/FH$79,"")</f>
        <v/>
      </c>
      <c r="FI92" s="213" t="str">
        <f>IFERROR(FI91/FI$79,"")</f>
        <v/>
      </c>
      <c r="FJ92" s="214" t="str">
        <f>IFERROR(IF((ABS((FH92-FI92)*10000))&lt;1000,(FH92-FI92)*10000,"N/A"),"")</f>
        <v/>
      </c>
      <c r="FK92" s="215" t="str">
        <f>IFERROR(FK91/FK$79,"")</f>
        <v/>
      </c>
      <c r="FL92" s="213" t="str">
        <f>IFERROR(FL91/FL$79,"")</f>
        <v/>
      </c>
      <c r="FM92" s="214">
        <f>IFERROR(IF((ABS((FK92-FL92)*10000))&lt;100,(FK92-FL92)*10000,"N/A"),0)</f>
        <v>0</v>
      </c>
      <c r="FN92" s="215" t="str">
        <f>IFERROR(FN91/FN$79,"")</f>
        <v/>
      </c>
      <c r="FO92" s="213" t="str">
        <f>IFERROR(FO91/FO$79,"")</f>
        <v/>
      </c>
      <c r="FP92" s="214">
        <f>IFERROR(IF((ABS((FN92-FO92)*10000))&lt;100,(FN92-FO92)*10000,"N/A"),0)</f>
        <v>0</v>
      </c>
      <c r="FQ92" s="215" t="str">
        <f>IFERROR(FQ91/FQ$79,"")</f>
        <v/>
      </c>
      <c r="FR92" s="213" t="str">
        <f>IFERROR(FR91/FR$79,"")</f>
        <v/>
      </c>
      <c r="FS92" s="214" t="str">
        <f>IFERROR(IF((ABS((FQ92-FR92)*10000))&lt;1000,(FQ92-FR92)*10000,"N/A"),"")</f>
        <v/>
      </c>
      <c r="FT92" s="215" t="str">
        <f>IFERROR(FT91/FT$79,"")</f>
        <v/>
      </c>
      <c r="FU92" s="213" t="str">
        <f>IFERROR(FU91/FU$79,"")</f>
        <v/>
      </c>
      <c r="FV92" s="214">
        <f>IFERROR(IF((ABS((FT92-FU92)*10000))&lt;100,(FT92-FU92)*10000,"N/A"),0)</f>
        <v>0</v>
      </c>
      <c r="FW92" s="215" t="str">
        <f>IFERROR(FW91/FW$79,"")</f>
        <v/>
      </c>
      <c r="FX92" s="213" t="str">
        <f>IFERROR(FX91/FX$79,"")</f>
        <v/>
      </c>
      <c r="FY92" s="214">
        <f>IFERROR(IF((ABS((FW92-FX92)*10000))&lt;100,(FW92-FX92)*10000,"N/A"),0)</f>
        <v>0</v>
      </c>
      <c r="GA92" s="215" t="str">
        <f>IFERROR(GA91/GA$79,"")</f>
        <v/>
      </c>
      <c r="GB92" s="213" t="str">
        <f>IFERROR(GB91/GB$79,"")</f>
        <v/>
      </c>
      <c r="GC92" s="214">
        <f>IFERROR(IF((ABS((GA92-GB92)*10000))&lt;1000,(GA92-GB92)*10000,"N/A"),0)</f>
        <v>0</v>
      </c>
      <c r="GD92" s="215" t="str">
        <f>IFERROR(GD91/GD$79,"")</f>
        <v/>
      </c>
      <c r="GE92" s="213" t="str">
        <f>IFERROR(GE91/GE$79,"")</f>
        <v/>
      </c>
      <c r="GF92" s="214" t="str">
        <f>IFERROR(IF((ABS((GD92-GE92)*10000))&lt;1000,(GD92-GE92)*10000,"N/A"),"")</f>
        <v/>
      </c>
      <c r="GG92" s="215" t="str">
        <f>IFERROR(GG91/GG$79,"")</f>
        <v/>
      </c>
      <c r="GH92" s="213" t="str">
        <f>IFERROR(GH91/GH$79,"")</f>
        <v/>
      </c>
      <c r="GI92" s="214">
        <f>IFERROR(IF((ABS((GG92-GH92)*10000))&lt;100,(GG92-GH92)*10000,"N/A"),0)</f>
        <v>0</v>
      </c>
      <c r="GJ92" s="215" t="str">
        <f>IFERROR(GJ91/GJ$79,"")</f>
        <v/>
      </c>
      <c r="GK92" s="213" t="str">
        <f>IFERROR(GK91/GK$79,"")</f>
        <v/>
      </c>
      <c r="GL92" s="214">
        <f>IFERROR(IF((ABS((GJ92-GK92)*10000))&lt;100,(GJ92-GK92)*10000,"N/A"),0)</f>
        <v>0</v>
      </c>
      <c r="GM92" s="215" t="str">
        <f>IFERROR(GM91/GM$79,"")</f>
        <v/>
      </c>
      <c r="GN92" s="213" t="str">
        <f>IFERROR(GN91/GN$79,"")</f>
        <v/>
      </c>
      <c r="GO92" s="214" t="str">
        <f>IFERROR(IF((ABS((GM92-GN92)*10000))&lt;1000,(GM92-GN92)*10000,"N/A"),"")</f>
        <v/>
      </c>
      <c r="GP92" s="215" t="str">
        <f>IFERROR(GP91/GP$79,"")</f>
        <v/>
      </c>
      <c r="GQ92" s="213" t="str">
        <f>IFERROR(GQ91/GQ$79,"")</f>
        <v/>
      </c>
      <c r="GR92" s="214">
        <f>IFERROR(IF((ABS((GP92-GQ92)*10000))&lt;100,(GP92-GQ92)*10000,"N/A"),0)</f>
        <v>0</v>
      </c>
      <c r="GS92" s="215" t="str">
        <f>IFERROR(GS91/GS$79,"")</f>
        <v/>
      </c>
      <c r="GT92" s="213" t="str">
        <f>IFERROR(GT91/GT$79,"")</f>
        <v/>
      </c>
      <c r="GU92" s="214">
        <f>IFERROR(IF((ABS((GS92-GT92)*10000))&lt;100,(GS92-GT92)*10000,"N/A"),0)</f>
        <v>0</v>
      </c>
      <c r="GW92" s="215" t="str">
        <f>IFERROR(GW91/GW$79,"")</f>
        <v/>
      </c>
      <c r="GX92" s="213" t="str">
        <f>IFERROR(GX91/GX$79,"")</f>
        <v/>
      </c>
      <c r="GY92" s="214">
        <f>IFERROR(IF((ABS((GW92-GX92)*10000))&lt;1000,(GW92-GX92)*10000,"N/A"),0)</f>
        <v>0</v>
      </c>
      <c r="GZ92" s="215" t="str">
        <f>IFERROR(GZ91/GZ$79,"")</f>
        <v/>
      </c>
      <c r="HA92" s="213" t="str">
        <f>IFERROR(HA91/HA$79,"")</f>
        <v/>
      </c>
      <c r="HB92" s="214" t="str">
        <f>IFERROR(IF((ABS((GZ92-HA92)*10000))&lt;1000,(GZ92-HA92)*10000,"N/A"),"")</f>
        <v/>
      </c>
      <c r="HC92" s="215" t="str">
        <f>IFERROR(HC91/HC$79,"")</f>
        <v/>
      </c>
      <c r="HD92" s="213" t="str">
        <f>IFERROR(HD91/HD$79,"")</f>
        <v/>
      </c>
      <c r="HE92" s="214">
        <f>IFERROR(IF((ABS((HC92-HD92)*10000))&lt;100,(HC92-HD92)*10000,"N/A"),0)</f>
        <v>0</v>
      </c>
      <c r="HF92" s="215" t="str">
        <f>IFERROR(HF91/HF$79,"")</f>
        <v/>
      </c>
      <c r="HG92" s="213" t="str">
        <f>IFERROR(HG91/HG$79,"")</f>
        <v/>
      </c>
      <c r="HH92" s="214">
        <f>IFERROR(IF((ABS((HF92-HG92)*10000))&lt;100,(HF92-HG92)*10000,"N/A"),0)</f>
        <v>0</v>
      </c>
      <c r="HI92" s="215" t="str">
        <f>IFERROR(HI91/HI$79,"")</f>
        <v/>
      </c>
      <c r="HJ92" s="213" t="str">
        <f>IFERROR(HJ91/HJ$79,"")</f>
        <v/>
      </c>
      <c r="HK92" s="214" t="str">
        <f>IFERROR(IF((ABS((HI92-HJ92)*10000))&lt;1000,(HI92-HJ92)*10000,"N/A"),"")</f>
        <v/>
      </c>
      <c r="HL92" s="215" t="str">
        <f>IFERROR(HL91/HL$79,"")</f>
        <v/>
      </c>
      <c r="HM92" s="213" t="str">
        <f>IFERROR(HM91/HM$79,"")</f>
        <v/>
      </c>
      <c r="HN92" s="214">
        <f>IFERROR(IF((ABS((HL92-HM92)*10000))&lt;100,(HL92-HM92)*10000,"N/A"),0)</f>
        <v>0</v>
      </c>
      <c r="HO92" s="215" t="str">
        <f>IFERROR(HO91/HO$79,"")</f>
        <v/>
      </c>
      <c r="HP92" s="213" t="str">
        <f>IFERROR(HP91/HP$79,"")</f>
        <v/>
      </c>
      <c r="HQ92" s="214">
        <f>IFERROR(IF((ABS((HO92-HP92)*10000))&lt;100,(HO92-HP92)*10000,"N/A"),0)</f>
        <v>0</v>
      </c>
      <c r="HS92" s="215" t="str">
        <f>IFERROR(HS91/HS$79,"")</f>
        <v/>
      </c>
      <c r="HT92" s="213" t="str">
        <f>IFERROR(HT91/HT$79,"")</f>
        <v/>
      </c>
      <c r="HU92" s="214">
        <f>IFERROR(IF((ABS((HS92-HT92)*10000))&lt;1000,(HS92-HT92)*10000,"N/A"),0)</f>
        <v>0</v>
      </c>
      <c r="HV92" s="215" t="str">
        <f>IFERROR(HV91/HV$79,"")</f>
        <v/>
      </c>
      <c r="HW92" s="213" t="str">
        <f>IFERROR(HW91/HW$79,"")</f>
        <v/>
      </c>
      <c r="HX92" s="214" t="str">
        <f>IFERROR(IF((ABS((HV92-HW92)*10000))&lt;1000,(HV92-HW92)*10000,"N/A"),"")</f>
        <v/>
      </c>
      <c r="HY92" s="215" t="str">
        <f>IFERROR(HY91/HY$79,"")</f>
        <v/>
      </c>
      <c r="HZ92" s="213" t="str">
        <f>IFERROR(HZ91/HZ$79,"")</f>
        <v/>
      </c>
      <c r="IA92" s="214">
        <f>IFERROR(IF((ABS((HY92-HZ92)*10000))&lt;100,(HY92-HZ92)*10000,"N/A"),0)</f>
        <v>0</v>
      </c>
      <c r="IB92" s="215" t="str">
        <f>IFERROR(IB91/IB$79,"")</f>
        <v/>
      </c>
      <c r="IC92" s="213" t="str">
        <f>IFERROR(IC91/IC$79,"")</f>
        <v/>
      </c>
      <c r="ID92" s="214">
        <f>IFERROR(IF((ABS((IB92-IC92)*10000))&lt;100,(IB92-IC92)*10000,"N/A"),0)</f>
        <v>0</v>
      </c>
      <c r="IE92" s="215" t="str">
        <f>IFERROR(IE91/IE$79,"")</f>
        <v/>
      </c>
      <c r="IF92" s="213" t="str">
        <f>IFERROR(IF91/IF$79,"")</f>
        <v/>
      </c>
      <c r="IG92" s="214" t="str">
        <f>IFERROR(IF((ABS((IE92-IF92)*10000))&lt;1000,(IE92-IF92)*10000,"N/A"),"")</f>
        <v/>
      </c>
      <c r="IH92" s="215" t="str">
        <f>IFERROR(IH91/IH$79,"")</f>
        <v/>
      </c>
      <c r="II92" s="213" t="str">
        <f>IFERROR(II91/II$79,"")</f>
        <v/>
      </c>
      <c r="IJ92" s="214">
        <f>IFERROR(IF((ABS((IH92-II92)*10000))&lt;100,(IH92-II92)*10000,"N/A"),0)</f>
        <v>0</v>
      </c>
      <c r="IK92" s="215" t="str">
        <f>IFERROR(IK91/IK$79,"")</f>
        <v/>
      </c>
      <c r="IL92" s="213" t="str">
        <f>IFERROR(IL91/IL$79,"")</f>
        <v/>
      </c>
      <c r="IM92" s="214">
        <f>IFERROR(IF((ABS((IK92-IL92)*10000))&lt;100,(IK92-IL92)*10000,"N/A"),0)</f>
        <v>0</v>
      </c>
    </row>
    <row r="93" spans="1:247" hidden="1" outlineLevel="2">
      <c r="A93" s="42" t="s">
        <v>19</v>
      </c>
      <c r="B93" s="42"/>
      <c r="C93" s="53" t="s">
        <v>19</v>
      </c>
      <c r="D93" s="43" t="s">
        <v>127</v>
      </c>
      <c r="E93" s="43" t="s">
        <v>692</v>
      </c>
      <c r="F93" s="207"/>
      <c r="G93" s="44">
        <v>-148492</v>
      </c>
      <c r="H93" s="44"/>
      <c r="I93" s="206" t="str">
        <f>IFERROR(IF((ABS((G93/H93)-1))&lt;100%,(G93/H93)-1,"N/A"),"N/A")</f>
        <v>N/A</v>
      </c>
      <c r="J93" s="44">
        <v>-201823</v>
      </c>
      <c r="K93" s="44"/>
      <c r="L93" s="206" t="str">
        <f>IFERROR(IF((ABS((J93/K93)-1))&lt;100%,(J93/K93)-1,"N/A"),"N/A")</f>
        <v>N/A</v>
      </c>
      <c r="M93" s="44">
        <v>-213113</v>
      </c>
      <c r="N93" s="44">
        <v>-73577</v>
      </c>
      <c r="O93" s="206" t="str">
        <f>IFERROR(IF((ABS((M93/N93)-1))&lt;100%,(M93/N93)-1,"N/A"),"N/A")</f>
        <v>N/A</v>
      </c>
      <c r="P93" s="44">
        <v>-228874</v>
      </c>
      <c r="Q93" s="44">
        <v>-186943</v>
      </c>
      <c r="R93" s="206">
        <f>IFERROR(IF((ABS((P93/Q93)-1))&lt;100%,(P93/Q93)-1,"N/A"),"N/A")</f>
        <v>0.22429831552933255</v>
      </c>
      <c r="S93" s="44">
        <v>-350315</v>
      </c>
      <c r="T93" s="44"/>
      <c r="U93" s="206" t="str">
        <f>IFERROR(IF((ABS((S93/T93)-1))&lt;100%,(S93/T93)-1,"N/A"),"N/A")</f>
        <v>N/A</v>
      </c>
      <c r="V93" s="44">
        <v>-563428</v>
      </c>
      <c r="W93" s="44"/>
      <c r="X93" s="206" t="str">
        <f>IFERROR(IF((ABS((V93/W93)-1))&lt;100%,(V93/W93)-1,"N/A"),"N/A")</f>
        <v>N/A</v>
      </c>
      <c r="Y93" s="44">
        <v>-792302</v>
      </c>
      <c r="Z93" s="44"/>
      <c r="AA93" s="206" t="str">
        <f>IFERROR(IF((ABS((Y93/Z93)-1))&lt;100%,(Y93/Z93)-1,"N/A"),"N/A")</f>
        <v>N/A</v>
      </c>
      <c r="AB93" s="207"/>
      <c r="AC93" s="44">
        <v>-169313</v>
      </c>
      <c r="AD93" s="44">
        <f t="shared" si="1820"/>
        <v>-148492</v>
      </c>
      <c r="AE93" s="206">
        <f>IFERROR(IF((ABS((AC93/AD93)-1))&lt;100%,(AC93/AD93)-1,"N/A"),"N/A")</f>
        <v>0.14021630794924977</v>
      </c>
      <c r="AF93" s="44">
        <v>-171197</v>
      </c>
      <c r="AG93" s="44">
        <f t="shared" si="1841"/>
        <v>-201823</v>
      </c>
      <c r="AH93" s="206">
        <f>IFERROR(IF((ABS((AF93/AG93)-1))&lt;100%,(AF93/AG93)-1,"N/A"),"N/A")</f>
        <v>-0.15174682766582603</v>
      </c>
      <c r="AI93" s="44">
        <v>-145109</v>
      </c>
      <c r="AJ93" s="44">
        <f t="shared" si="1843"/>
        <v>-213113</v>
      </c>
      <c r="AK93" s="206">
        <f>IFERROR(IF((ABS((AI93/AJ93)-1))&lt;100%,(AI93/AJ93)-1,"N/A"),"N/A")</f>
        <v>-0.31909831873231576</v>
      </c>
      <c r="AL93" s="44">
        <v>-193044</v>
      </c>
      <c r="AM93" s="44">
        <f t="shared" si="1845"/>
        <v>-228874</v>
      </c>
      <c r="AN93" s="206">
        <f>IFERROR(IF((ABS((AL93/AM93)-1))&lt;100%,(AL93/AM93)-1,"N/A"),"N/A")</f>
        <v>-0.15654901823710865</v>
      </c>
      <c r="AO93" s="44">
        <v>-340510</v>
      </c>
      <c r="AP93" s="44">
        <f t="shared" si="1847"/>
        <v>-350315</v>
      </c>
      <c r="AQ93" s="206">
        <f>IFERROR(IF((ABS((AO93/AP93)-1))&lt;100%,(AO93/AP93)-1,"N/A"),"N/A")</f>
        <v>-2.7989095528310193E-2</v>
      </c>
      <c r="AR93" s="44">
        <v>-485619</v>
      </c>
      <c r="AS93" s="44">
        <f t="shared" si="1849"/>
        <v>-563428</v>
      </c>
      <c r="AT93" s="206">
        <f>IFERROR(IF((ABS((AR93/AS93)-1))&lt;100%,(AR93/AS93)-1,"N/A"),"N/A")</f>
        <v>-0.13809927799115418</v>
      </c>
      <c r="AU93" s="44">
        <v>-678663</v>
      </c>
      <c r="AV93" s="44">
        <f t="shared" si="1851"/>
        <v>-792302</v>
      </c>
      <c r="AW93" s="206">
        <f>IFERROR(IF((ABS((AU93/AV93)-1))&lt;100%,(AU93/AV93)-1,"N/A"),"N/A")</f>
        <v>-0.14342889453768892</v>
      </c>
      <c r="AX93" s="207"/>
      <c r="AY93" s="44">
        <f t="shared" si="1923"/>
        <v>0</v>
      </c>
      <c r="AZ93" s="44">
        <f t="shared" si="1853"/>
        <v>-169313</v>
      </c>
      <c r="BA93" s="206" t="str">
        <f>IFERROR(IF((ABS((AY93/AZ93)-1))&lt;100%,(AY93/AZ93)-1,"N/A"),"N/A")</f>
        <v>N/A</v>
      </c>
      <c r="BB93" s="44">
        <f t="shared" si="1924"/>
        <v>0</v>
      </c>
      <c r="BC93" s="44">
        <f t="shared" si="1855"/>
        <v>-171197</v>
      </c>
      <c r="BD93" s="206" t="str">
        <f>IFERROR(IF((ABS((BB93/BC93)-1))&lt;100%,(BB93/BC93)-1,"N/A"),"N/A")</f>
        <v>N/A</v>
      </c>
      <c r="BE93" s="48">
        <f t="shared" si="1925"/>
        <v>0</v>
      </c>
      <c r="BF93" s="44">
        <f t="shared" si="1857"/>
        <v>-145109</v>
      </c>
      <c r="BG93" s="206" t="str">
        <f>IFERROR(IF((ABS((BE93/BF93)-1))&lt;100%,(BE93/BF93)-1,"N/A"),"N/A")</f>
        <v>N/A</v>
      </c>
      <c r="BH93" s="44">
        <f t="shared" si="1926"/>
        <v>0</v>
      </c>
      <c r="BI93" s="44">
        <f t="shared" si="1859"/>
        <v>-193044</v>
      </c>
      <c r="BJ93" s="206" t="str">
        <f>IFERROR(IF((ABS((BH93/BI93)-1))&lt;100%,(BH93/BI93)-1,"N/A"),"N/A")</f>
        <v>N/A</v>
      </c>
      <c r="BK93" s="44">
        <f t="shared" si="1927"/>
        <v>0</v>
      </c>
      <c r="BL93" s="44">
        <f t="shared" si="1861"/>
        <v>-340510</v>
      </c>
      <c r="BM93" s="206" t="str">
        <f>IFERROR(IF((ABS((BK93/BL93)-1))&lt;100%,(BK93/BL93)-1,"N/A"),"N/A")</f>
        <v>N/A</v>
      </c>
      <c r="BN93" s="48">
        <f t="shared" si="1928"/>
        <v>0</v>
      </c>
      <c r="BO93" s="44">
        <f t="shared" si="1863"/>
        <v>-485619</v>
      </c>
      <c r="BP93" s="206" t="str">
        <f>IFERROR(IF((ABS((BN93/BO93)-1))&lt;100%,(BN93/BO93)-1,"N/A"),"N/A")</f>
        <v>N/A</v>
      </c>
      <c r="BQ93" s="44">
        <f t="shared" si="1929"/>
        <v>0</v>
      </c>
      <c r="BR93" s="44">
        <f t="shared" si="1865"/>
        <v>-678663</v>
      </c>
      <c r="BS93" s="206" t="str">
        <f>IFERROR(IF((ABS((BQ93/BR93)-1))&lt;100%,(BQ93/BR93)-1,"N/A"),"N/A")</f>
        <v>N/A</v>
      </c>
      <c r="BT93" s="207"/>
      <c r="BU93" s="48">
        <f t="shared" si="1930"/>
        <v>0</v>
      </c>
      <c r="BV93" s="44">
        <v>0</v>
      </c>
      <c r="BW93" s="206" t="str">
        <f>IFERROR(IF((ABS((BU93/BV93)-1))&lt;100%,(BU93/BV93)-1,"N/A"),"")</f>
        <v/>
      </c>
      <c r="BX93" s="48">
        <f t="shared" si="1931"/>
        <v>0</v>
      </c>
      <c r="BY93" s="44">
        <v>0</v>
      </c>
      <c r="BZ93" s="206" t="str">
        <f>IFERROR(IF((ABS((BX93/BY93)-1))&lt;100%,(BX93/BY93)-1,"N/A"),"")</f>
        <v/>
      </c>
      <c r="CA93" s="48">
        <f t="shared" si="1932"/>
        <v>0</v>
      </c>
      <c r="CB93" s="44">
        <v>0</v>
      </c>
      <c r="CC93" s="206" t="str">
        <f>IFERROR(IF((ABS((CA93/CB93)-1))&lt;100%,(CA93/CB93)-1,"N/A"),"")</f>
        <v/>
      </c>
      <c r="CD93" s="48">
        <f t="shared" si="1933"/>
        <v>0</v>
      </c>
      <c r="CE93" s="44">
        <v>0</v>
      </c>
      <c r="CF93" s="206" t="str">
        <f>IFERROR(IF((ABS((CD93/CE93)-1))&lt;100%,(CD93/CE93)-1,"N/A"),"")</f>
        <v/>
      </c>
      <c r="CG93" s="48">
        <f t="shared" si="1934"/>
        <v>0</v>
      </c>
      <c r="CH93" s="44">
        <v>0</v>
      </c>
      <c r="CI93" s="206" t="str">
        <f>IFERROR(IF((ABS((CG93/CH93)-1))&lt;100%,(CG93/CH93)-1,"N/A"),"")</f>
        <v/>
      </c>
      <c r="CJ93" s="48">
        <f t="shared" si="1935"/>
        <v>0</v>
      </c>
      <c r="CK93" s="44">
        <v>0</v>
      </c>
      <c r="CL93" s="206" t="str">
        <f>IFERROR(IF((ABS((CJ93/CK93)-1))&lt;100%,(CJ93/CK93)-1,"N/A"),"")</f>
        <v/>
      </c>
      <c r="CM93" s="48">
        <f t="shared" si="1936"/>
        <v>0</v>
      </c>
      <c r="CN93" s="44">
        <v>0</v>
      </c>
      <c r="CO93" s="206" t="str">
        <f>IFERROR(IF((ABS((CM93/CN93)-1))&lt;100%,(CM93/CN93)-1,"N/A"),"")</f>
        <v/>
      </c>
      <c r="CP93" s="207"/>
      <c r="CQ93" s="48">
        <v>0</v>
      </c>
      <c r="CR93" s="44">
        <v>0</v>
      </c>
      <c r="CS93" s="206" t="str">
        <f>IFERROR(IF((ABS((CQ93/CR93)-1))&lt;100%,(CQ93/CR93)-1,"N/A"),"")</f>
        <v/>
      </c>
      <c r="CT93" s="48">
        <v>0</v>
      </c>
      <c r="CU93" s="44">
        <v>0</v>
      </c>
      <c r="CV93" s="206" t="str">
        <f>IFERROR(IF((ABS((CT93/CU93)-1))&lt;1000%,(CT93/CU93)-1,"N/A"),"")</f>
        <v/>
      </c>
      <c r="CW93" s="48">
        <v>0</v>
      </c>
      <c r="CX93" s="44">
        <v>0</v>
      </c>
      <c r="CY93" s="206" t="str">
        <f>IFERROR(IF((ABS((CW93/CX93)-1))&lt;100%,(CW93/CX93)-1,"N/A"),"")</f>
        <v/>
      </c>
      <c r="CZ93" s="48">
        <v>0</v>
      </c>
      <c r="DA93" s="44">
        <v>0</v>
      </c>
      <c r="DB93" s="206" t="str">
        <f>IFERROR(IF((ABS((CZ93/DA93)-1))&lt;100%,(CZ93/DA93)-1,"N/A"),"")</f>
        <v/>
      </c>
      <c r="DC93" s="48">
        <v>0</v>
      </c>
      <c r="DD93" s="44">
        <v>0</v>
      </c>
      <c r="DE93" s="206" t="str">
        <f>IFERROR(IF((ABS((DC93/DD93)-1))&lt;1000%,(DC93/DD93)-1,"N/A"),"")</f>
        <v/>
      </c>
      <c r="DF93" s="48">
        <v>0</v>
      </c>
      <c r="DG93" s="44">
        <v>0</v>
      </c>
      <c r="DH93" s="206" t="str">
        <f>IFERROR(IF((ABS((DF93/DG93)-1))&lt;100%,(DF93/DG93)-1,"N/A"),"")</f>
        <v/>
      </c>
      <c r="DI93" s="48">
        <v>0</v>
      </c>
      <c r="DJ93" s="44">
        <v>0</v>
      </c>
      <c r="DK93" s="206" t="str">
        <f>IFERROR(IF((ABS((DI93/DJ93)-1))&lt;100%,(DI93/DJ93)-1,"N/A"),"")</f>
        <v/>
      </c>
      <c r="DL93" s="207"/>
      <c r="DM93" s="48">
        <v>0</v>
      </c>
      <c r="DN93" s="44">
        <v>0</v>
      </c>
      <c r="DO93" s="206" t="str">
        <f>IFERROR(IF((ABS((DM93/DN93)-1))&lt;100%,(DM93/DN93)-1,"N/A"),"")</f>
        <v/>
      </c>
      <c r="DP93" s="48">
        <v>0</v>
      </c>
      <c r="DQ93" s="44">
        <v>0</v>
      </c>
      <c r="DR93" s="206" t="str">
        <f>IFERROR(IF((ABS((DP93/DQ93)-1))&lt;1000%,(DP93/DQ93)-1,"N/A"),"")</f>
        <v/>
      </c>
      <c r="DS93" s="48">
        <v>0</v>
      </c>
      <c r="DT93" s="44">
        <v>0</v>
      </c>
      <c r="DU93" s="206" t="str">
        <f>IFERROR(IF((ABS((DS93/DT93)-1))&lt;100%,(DS93/DT93)-1,"N/A"),"")</f>
        <v/>
      </c>
      <c r="DV93" s="48">
        <v>0</v>
      </c>
      <c r="DW93" s="44">
        <v>0</v>
      </c>
      <c r="DX93" s="206" t="str">
        <f>IFERROR(IF((ABS((DV93/DW93)-1))&lt;100%,(DV93/DW93)-1,"N/A"),"")</f>
        <v/>
      </c>
      <c r="DY93" s="48">
        <v>0</v>
      </c>
      <c r="DZ93" s="44">
        <v>0</v>
      </c>
      <c r="EA93" s="206" t="str">
        <f>IFERROR(IF((ABS((DY93/DZ93)-1))&lt;1000%,(DY93/DZ93)-1,"N/A"),"")</f>
        <v/>
      </c>
      <c r="EB93" s="48">
        <v>0</v>
      </c>
      <c r="EC93" s="44">
        <v>0</v>
      </c>
      <c r="ED93" s="206" t="str">
        <f>IFERROR(IF((ABS((EB93/EC93)-1))&lt;100%,(EB93/EC93)-1,"N/A"),"")</f>
        <v/>
      </c>
      <c r="EE93" s="48">
        <v>0</v>
      </c>
      <c r="EF93" s="44">
        <v>0</v>
      </c>
      <c r="EG93" s="206" t="str">
        <f>IFERROR(IF((ABS((EE93/EF93)-1))&lt;100%,(EE93/EF93)-1,"N/A"),"")</f>
        <v/>
      </c>
      <c r="EH93" s="207"/>
      <c r="EI93" s="48">
        <v>0</v>
      </c>
      <c r="EJ93" s="44">
        <v>0</v>
      </c>
      <c r="EK93" s="206" t="str">
        <f>IFERROR(IF((ABS((EI93/EJ93)-1))&lt;100%,(EI93/EJ93)-1,"N/A"),"")</f>
        <v/>
      </c>
      <c r="EL93" s="48">
        <v>0</v>
      </c>
      <c r="EM93" s="44">
        <v>0</v>
      </c>
      <c r="EN93" s="206" t="str">
        <f>IFERROR(IF((ABS((EL93/EM93)-1))&lt;1000%,(EL93/EM93)-1,"N/A"),"")</f>
        <v/>
      </c>
      <c r="EO93" s="48">
        <v>0</v>
      </c>
      <c r="EP93" s="44">
        <v>0</v>
      </c>
      <c r="EQ93" s="206" t="str">
        <f>IFERROR(IF((ABS((EO93/EP93)-1))&lt;100%,(EO93/EP93)-1,"N/A"),"")</f>
        <v/>
      </c>
      <c r="ER93" s="48">
        <v>0</v>
      </c>
      <c r="ES93" s="44">
        <v>0</v>
      </c>
      <c r="ET93" s="206" t="str">
        <f>IFERROR(IF((ABS((ER93/ES93)-1))&lt;100%,(ER93/ES93)-1,"N/A"),"")</f>
        <v/>
      </c>
      <c r="EU93" s="48">
        <v>0</v>
      </c>
      <c r="EV93" s="44">
        <v>0</v>
      </c>
      <c r="EW93" s="206" t="str">
        <f>IFERROR(IF((ABS((EU93/EV93)-1))&lt;1000%,(EU93/EV93)-1,"N/A"),"")</f>
        <v/>
      </c>
      <c r="EX93" s="48">
        <v>0</v>
      </c>
      <c r="EY93" s="44">
        <v>0</v>
      </c>
      <c r="EZ93" s="206" t="str">
        <f>IFERROR(IF((ABS((EX93/EY93)-1))&lt;100%,(EX93/EY93)-1,"N/A"),"")</f>
        <v/>
      </c>
      <c r="FA93" s="48">
        <v>0</v>
      </c>
      <c r="FB93" s="44">
        <v>0</v>
      </c>
      <c r="FC93" s="206" t="str">
        <f>IFERROR(IF((ABS((FA93/FB93)-1))&lt;100%,(FA93/FB93)-1,"N/A"),"")</f>
        <v/>
      </c>
      <c r="FD93" s="207"/>
      <c r="FE93" s="48">
        <v>0</v>
      </c>
      <c r="FF93" s="44">
        <v>0</v>
      </c>
      <c r="FG93" s="206" t="str">
        <f>IFERROR(IF((ABS((FE93/FF93)-1))&lt;100%,(FE93/FF93)-1,"N/A"),"")</f>
        <v/>
      </c>
      <c r="FH93" s="48">
        <v>0</v>
      </c>
      <c r="FI93" s="44">
        <v>0</v>
      </c>
      <c r="FJ93" s="206" t="str">
        <f>IFERROR(IF((ABS((FH93/FI93)-1))&lt;1000%,(FH93/FI93)-1,"N/A"),"")</f>
        <v/>
      </c>
      <c r="FK93" s="48">
        <v>0</v>
      </c>
      <c r="FL93" s="44">
        <v>0</v>
      </c>
      <c r="FM93" s="206" t="str">
        <f>IFERROR(IF((ABS((FK93/FL93)-1))&lt;100%,(FK93/FL93)-1,"N/A"),"")</f>
        <v/>
      </c>
      <c r="FN93" s="48">
        <v>0</v>
      </c>
      <c r="FO93" s="44">
        <v>0</v>
      </c>
      <c r="FP93" s="206" t="str">
        <f>IFERROR(IF((ABS((FN93/FO93)-1))&lt;100%,(FN93/FO93)-1,"N/A"),"")</f>
        <v/>
      </c>
      <c r="FQ93" s="48">
        <v>0</v>
      </c>
      <c r="FR93" s="44">
        <v>0</v>
      </c>
      <c r="FS93" s="206" t="str">
        <f>IFERROR(IF((ABS((FQ93/FR93)-1))&lt;1000%,(FQ93/FR93)-1,"N/A"),"")</f>
        <v/>
      </c>
      <c r="FT93" s="48">
        <v>0</v>
      </c>
      <c r="FU93" s="44">
        <v>0</v>
      </c>
      <c r="FV93" s="206" t="str">
        <f>IFERROR(IF((ABS((FT93/FU93)-1))&lt;100%,(FT93/FU93)-1,"N/A"),"")</f>
        <v/>
      </c>
      <c r="FW93" s="48">
        <v>0</v>
      </c>
      <c r="FX93" s="44">
        <v>0</v>
      </c>
      <c r="FY93" s="206" t="str">
        <f>IFERROR(IF((ABS((FW93/FX93)-1))&lt;100%,(FW93/FX93)-1,"N/A"),"")</f>
        <v/>
      </c>
      <c r="GA93" s="48">
        <v>0</v>
      </c>
      <c r="GB93" s="44">
        <v>0</v>
      </c>
      <c r="GC93" s="206" t="str">
        <f>IFERROR(IF((ABS((GA93/GB93)-1))&lt;100%,(GA93/GB93)-1,"N/A"),"")</f>
        <v/>
      </c>
      <c r="GD93" s="48">
        <v>0</v>
      </c>
      <c r="GE93" s="44">
        <v>0</v>
      </c>
      <c r="GF93" s="206" t="str">
        <f>IFERROR(IF((ABS((GD93/GE93)-1))&lt;1000%,(GD93/GE93)-1,"N/A"),"")</f>
        <v/>
      </c>
      <c r="GG93" s="48">
        <v>0</v>
      </c>
      <c r="GH93" s="44">
        <v>0</v>
      </c>
      <c r="GI93" s="206" t="str">
        <f>IFERROR(IF((ABS((GG93/GH93)-1))&lt;100%,(GG93/GH93)-1,"N/A"),"")</f>
        <v/>
      </c>
      <c r="GJ93" s="48">
        <v>0</v>
      </c>
      <c r="GK93" s="44">
        <v>0</v>
      </c>
      <c r="GL93" s="206" t="str">
        <f>IFERROR(IF((ABS((GJ93/GK93)-1))&lt;100%,(GJ93/GK93)-1,"N/A"),"")</f>
        <v/>
      </c>
      <c r="GM93" s="48">
        <v>0</v>
      </c>
      <c r="GN93" s="44">
        <v>0</v>
      </c>
      <c r="GO93" s="206" t="str">
        <f>IFERROR(IF((ABS((GM93/GN93)-1))&lt;1000%,(GM93/GN93)-1,"N/A"),"")</f>
        <v/>
      </c>
      <c r="GP93" s="48">
        <v>0</v>
      </c>
      <c r="GQ93" s="44">
        <v>0</v>
      </c>
      <c r="GR93" s="206" t="str">
        <f>IFERROR(IF((ABS((GP93/GQ93)-1))&lt;100%,(GP93/GQ93)-1,"N/A"),"")</f>
        <v/>
      </c>
      <c r="GS93" s="48">
        <v>0</v>
      </c>
      <c r="GT93" s="44">
        <v>0</v>
      </c>
      <c r="GU93" s="206" t="str">
        <f>IFERROR(IF((ABS((GS93/GT93)-1))&lt;100%,(GS93/GT93)-1,"N/A"),"")</f>
        <v/>
      </c>
      <c r="GW93" s="48">
        <v>0</v>
      </c>
      <c r="GX93" s="44">
        <v>0</v>
      </c>
      <c r="GY93" s="206" t="str">
        <f>IFERROR(IF((ABS((GW93/GX93)-1))&lt;100%,(GW93/GX93)-1,"N/A"),"")</f>
        <v/>
      </c>
      <c r="GZ93" s="48">
        <v>0</v>
      </c>
      <c r="HA93" s="44">
        <v>0</v>
      </c>
      <c r="HB93" s="206" t="str">
        <f>IFERROR(IF((ABS((GZ93/HA93)-1))&lt;1000%,(GZ93/HA93)-1,"N/A"),"")</f>
        <v/>
      </c>
      <c r="HC93" s="48">
        <v>0</v>
      </c>
      <c r="HD93" s="44">
        <v>0</v>
      </c>
      <c r="HE93" s="206" t="str">
        <f>IFERROR(IF((ABS((HC93/HD93)-1))&lt;100%,(HC93/HD93)-1,"N/A"),"")</f>
        <v/>
      </c>
      <c r="HF93" s="48">
        <v>0</v>
      </c>
      <c r="HG93" s="44">
        <v>0</v>
      </c>
      <c r="HH93" s="206" t="str">
        <f>IFERROR(IF((ABS((HF93/HG93)-1))&lt;100%,(HF93/HG93)-1,"N/A"),"")</f>
        <v/>
      </c>
      <c r="HI93" s="48">
        <v>0</v>
      </c>
      <c r="HJ93" s="44">
        <v>0</v>
      </c>
      <c r="HK93" s="206" t="str">
        <f>IFERROR(IF((ABS((HI93/HJ93)-1))&lt;1000%,(HI93/HJ93)-1,"N/A"),"")</f>
        <v/>
      </c>
      <c r="HL93" s="48">
        <v>0</v>
      </c>
      <c r="HM93" s="44">
        <v>0</v>
      </c>
      <c r="HN93" s="206" t="str">
        <f>IFERROR(IF((ABS((HL93/HM93)-1))&lt;100%,(HL93/HM93)-1,"N/A"),"")</f>
        <v/>
      </c>
      <c r="HO93" s="48">
        <v>0</v>
      </c>
      <c r="HP93" s="44">
        <v>0</v>
      </c>
      <c r="HQ93" s="206" t="str">
        <f>IFERROR(IF((ABS((HO93/HP93)-1))&lt;100%,(HO93/HP93)-1,"N/A"),"")</f>
        <v/>
      </c>
      <c r="HS93" s="48">
        <v>0</v>
      </c>
      <c r="HT93" s="44">
        <v>0</v>
      </c>
      <c r="HU93" s="206" t="str">
        <f>IFERROR(IF((ABS((HS93/HT93)-1))&lt;100%,(HS93/HT93)-1,"N/A"),"")</f>
        <v/>
      </c>
      <c r="HV93" s="48">
        <v>0</v>
      </c>
      <c r="HW93" s="44">
        <v>0</v>
      </c>
      <c r="HX93" s="206" t="str">
        <f>IFERROR(IF((ABS((HV93/HW93)-1))&lt;1000%,(HV93/HW93)-1,"N/A"),"")</f>
        <v/>
      </c>
      <c r="HY93" s="48">
        <v>0</v>
      </c>
      <c r="HZ93" s="44">
        <v>0</v>
      </c>
      <c r="IA93" s="206" t="str">
        <f>IFERROR(IF((ABS((HY93/HZ93)-1))&lt;100%,(HY93/HZ93)-1,"N/A"),"")</f>
        <v/>
      </c>
      <c r="IB93" s="48">
        <v>0</v>
      </c>
      <c r="IC93" s="44">
        <v>0</v>
      </c>
      <c r="ID93" s="206" t="str">
        <f>IFERROR(IF((ABS((IB93/IC93)-1))&lt;100%,(IB93/IC93)-1,"N/A"),"")</f>
        <v/>
      </c>
      <c r="IE93" s="48">
        <v>0</v>
      </c>
      <c r="IF93" s="44">
        <v>0</v>
      </c>
      <c r="IG93" s="206" t="str">
        <f>IFERROR(IF((ABS((IE93/IF93)-1))&lt;1000%,(IE93/IF93)-1,"N/A"),"")</f>
        <v/>
      </c>
      <c r="IH93" s="48">
        <v>0</v>
      </c>
      <c r="II93" s="44">
        <v>0</v>
      </c>
      <c r="IJ93" s="206" t="str">
        <f>IFERROR(IF((ABS((IH93/II93)-1))&lt;100%,(IH93/II93)-1,"N/A"),"")</f>
        <v/>
      </c>
      <c r="IK93" s="48">
        <v>0</v>
      </c>
      <c r="IL93" s="44">
        <v>0</v>
      </c>
      <c r="IM93" s="206" t="str">
        <f>IFERROR(IF((ABS((IK93/IL93)-1))&lt;100%,(IK93/IL93)-1,"N/A"),"")</f>
        <v/>
      </c>
    </row>
    <row r="94" spans="1:247" hidden="1" outlineLevel="1">
      <c r="A94" s="49" t="s">
        <v>157</v>
      </c>
      <c r="B94" s="49" t="s">
        <v>378</v>
      </c>
      <c r="C94" s="339" t="s">
        <v>313</v>
      </c>
      <c r="D94" s="330" t="s">
        <v>34</v>
      </c>
      <c r="E94" s="330" t="s">
        <v>701</v>
      </c>
      <c r="F94" s="361"/>
      <c r="G94" s="337">
        <v>310188</v>
      </c>
      <c r="H94" s="337"/>
      <c r="I94" s="338" t="str">
        <f>IFERROR(IF((ABS((G94/H94)-1))&lt;100%,(G94/H94)-1,"N/A"),"N/A")</f>
        <v>N/A</v>
      </c>
      <c r="J94" s="337">
        <v>455404</v>
      </c>
      <c r="K94" s="337"/>
      <c r="L94" s="338" t="str">
        <f>IFERROR(IF((ABS((J94/K94)-1))&lt;100%,(J94/K94)-1,"N/A"),"N/A")</f>
        <v>N/A</v>
      </c>
      <c r="M94" s="337">
        <v>419748</v>
      </c>
      <c r="N94" s="337">
        <f>+N88-N85</f>
        <v>232888</v>
      </c>
      <c r="O94" s="338">
        <f>IFERROR(IF((ABS((M94/N94)-1))&lt;100%,(M94/N94)-1,"N/A"),"")</f>
        <v>0.80235993267149874</v>
      </c>
      <c r="P94" s="337">
        <f>+P88-P85</f>
        <v>642786</v>
      </c>
      <c r="Q94" s="337">
        <v>664846</v>
      </c>
      <c r="R94" s="338">
        <f>IFERROR(IF((ABS((P94/Q94)-1))&lt;100%,(P94/Q94)-1,"N/A"),"")</f>
        <v>-3.3180616263014273E-2</v>
      </c>
      <c r="S94" s="337">
        <v>765592</v>
      </c>
      <c r="T94" s="337"/>
      <c r="U94" s="338" t="str">
        <f>IFERROR(IF((ABS((S94/T94)-1))&lt;100%,(S94/T94)-1,"N/A"),"N/A")</f>
        <v>N/A</v>
      </c>
      <c r="V94" s="337">
        <v>1185340</v>
      </c>
      <c r="W94" s="337">
        <v>232889</v>
      </c>
      <c r="X94" s="338" t="str">
        <f>IFERROR(IF((ABS((V94/W94)-1))&lt;100%,(V94/W94)-1,"N/A"),"")</f>
        <v>N/A</v>
      </c>
      <c r="Y94" s="337">
        <v>1828126</v>
      </c>
      <c r="Z94" s="337">
        <v>827644</v>
      </c>
      <c r="AA94" s="338" t="str">
        <f>IFERROR(IF((ABS((Y94/Z94)-1))&lt;100%,(Y94/Z94)-1,"N/A"),"")</f>
        <v>N/A</v>
      </c>
      <c r="AB94" s="361"/>
      <c r="AC94" s="337">
        <v>445956</v>
      </c>
      <c r="AD94" s="337">
        <f>+G94</f>
        <v>310188</v>
      </c>
      <c r="AE94" s="338">
        <f>IFERROR(IF((ABS((AC94/AD94)-1))&lt;100%,(AC94/AD94)-1,"N/A"),"")</f>
        <v>0.43769584896901237</v>
      </c>
      <c r="AF94" s="337">
        <v>887410</v>
      </c>
      <c r="AG94" s="337">
        <f t="shared" si="1841"/>
        <v>455404</v>
      </c>
      <c r="AH94" s="338">
        <f>IFERROR(IF((ABS((AF94/AG94)-1))&lt;100%,(AF94/AG94)-1,"N/A"),"")</f>
        <v>0.94862144381691871</v>
      </c>
      <c r="AI94" s="337">
        <v>511124</v>
      </c>
      <c r="AJ94" s="337">
        <f t="shared" si="1843"/>
        <v>419748</v>
      </c>
      <c r="AK94" s="338">
        <f>IFERROR(IF((ABS((AI94/AJ94)-1))&lt;100%,(AI94/AJ94)-1,"N/A"),"")</f>
        <v>0.21769252027406916</v>
      </c>
      <c r="AL94" s="337">
        <v>872130</v>
      </c>
      <c r="AM94" s="337">
        <f t="shared" si="1845"/>
        <v>642786</v>
      </c>
      <c r="AN94" s="338">
        <f>IFERROR(IF((ABS((AL94/AM94)-1))&lt;100%,(AL94/AM94)-1,"N/A"),"")</f>
        <v>0.35679681884795245</v>
      </c>
      <c r="AO94" s="337">
        <v>1333366</v>
      </c>
      <c r="AP94" s="337">
        <f t="shared" si="1847"/>
        <v>765592</v>
      </c>
      <c r="AQ94" s="338">
        <f>IFERROR(IF((ABS((AO94/AP94)-1))&lt;100%,(AO94/AP94)-1,"N/A"),"")</f>
        <v>0.74161433243816544</v>
      </c>
      <c r="AR94" s="337">
        <v>1844490</v>
      </c>
      <c r="AS94" s="337">
        <f t="shared" si="1849"/>
        <v>1185340</v>
      </c>
      <c r="AT94" s="338">
        <f>IFERROR(IF((ABS((AR94/AS94)-1))&lt;100%,(AR94/AS94)-1,"N/A"),"")</f>
        <v>0.55608517387416279</v>
      </c>
      <c r="AU94" s="337">
        <v>2716620</v>
      </c>
      <c r="AV94" s="337">
        <f t="shared" si="1851"/>
        <v>1828126</v>
      </c>
      <c r="AW94" s="338">
        <f>IFERROR(IF((ABS((AU94/AV94)-1))&lt;100%,(AU94/AV94)-1,"N/A"),"")</f>
        <v>0.48601354611224834</v>
      </c>
      <c r="AX94" s="361"/>
      <c r="AY94" s="337">
        <f t="shared" si="1923"/>
        <v>0</v>
      </c>
      <c r="AZ94" s="337">
        <f t="shared" si="1853"/>
        <v>445956</v>
      </c>
      <c r="BA94" s="338" t="str">
        <f>IFERROR(IF((ABS((AY94/AZ94)-1))&lt;100%,(AY94/AZ94)-1,"N/A"),"")</f>
        <v>N/A</v>
      </c>
      <c r="BB94" s="337">
        <f t="shared" si="1924"/>
        <v>0</v>
      </c>
      <c r="BC94" s="337">
        <f t="shared" si="1855"/>
        <v>887410</v>
      </c>
      <c r="BD94" s="338" t="str">
        <f>IFERROR(IF((ABS((BB94/BC94)-1))&lt;100%,(BB94/BC94)-1,"N/A"),"")</f>
        <v>N/A</v>
      </c>
      <c r="BE94" s="336">
        <f t="shared" si="1925"/>
        <v>0</v>
      </c>
      <c r="BF94" s="337">
        <f t="shared" si="1857"/>
        <v>511124</v>
      </c>
      <c r="BG94" s="338" t="str">
        <f>IFERROR(IF((ABS((BE94/BF94)-1))&lt;100%,(BE94/BF94)-1,"N/A"),"")</f>
        <v>N/A</v>
      </c>
      <c r="BH94" s="337">
        <f t="shared" si="1926"/>
        <v>0</v>
      </c>
      <c r="BI94" s="337">
        <f t="shared" si="1859"/>
        <v>872130</v>
      </c>
      <c r="BJ94" s="338" t="str">
        <f>IFERROR(IF((ABS((BH94/BI94)-1))&lt;100%,(BH94/BI94)-1,"N/A"),"")</f>
        <v>N/A</v>
      </c>
      <c r="BK94" s="337">
        <f t="shared" si="1927"/>
        <v>0</v>
      </c>
      <c r="BL94" s="337">
        <f t="shared" si="1861"/>
        <v>1333366</v>
      </c>
      <c r="BM94" s="338" t="str">
        <f>IFERROR(IF((ABS((BK94/BL94)-1))&lt;100%,(BK94/BL94)-1,"N/A"),"")</f>
        <v>N/A</v>
      </c>
      <c r="BN94" s="336">
        <f t="shared" si="1928"/>
        <v>0</v>
      </c>
      <c r="BO94" s="337">
        <f t="shared" si="1863"/>
        <v>1844490</v>
      </c>
      <c r="BP94" s="338" t="str">
        <f>IFERROR(IF((ABS((BN94/BO94)-1))&lt;100%,(BN94/BO94)-1,"N/A"),"")</f>
        <v>N/A</v>
      </c>
      <c r="BQ94" s="337">
        <f t="shared" si="1929"/>
        <v>0</v>
      </c>
      <c r="BR94" s="337">
        <f t="shared" si="1865"/>
        <v>2716620</v>
      </c>
      <c r="BS94" s="338" t="str">
        <f>IFERROR(IF((ABS((BQ94/BR94)-1))&lt;100%,(BQ94/BR94)-1,"N/A"),"")</f>
        <v>N/A</v>
      </c>
      <c r="BT94" s="361"/>
      <c r="BU94" s="336">
        <f t="shared" si="1930"/>
        <v>0</v>
      </c>
      <c r="BV94" s="337">
        <v>0</v>
      </c>
      <c r="BW94" s="338" t="str">
        <f>IFERROR(IF((ABS((BU94/BV94)-1))&lt;100%,(BU94/BV94)-1,"N/A"),"")</f>
        <v/>
      </c>
      <c r="BX94" s="336">
        <f t="shared" si="1931"/>
        <v>0</v>
      </c>
      <c r="BY94" s="337">
        <v>0</v>
      </c>
      <c r="BZ94" s="338" t="str">
        <f>IFERROR(IF((ABS((BX94/BY94)-1))&lt;100%,(BX94/BY94)-1,"N/A"),"")</f>
        <v/>
      </c>
      <c r="CA94" s="336">
        <f t="shared" si="1932"/>
        <v>0</v>
      </c>
      <c r="CB94" s="337">
        <v>0</v>
      </c>
      <c r="CC94" s="338" t="str">
        <f>IFERROR(IF((ABS((CA94/CB94)-1))&lt;100%,(CA94/CB94)-1,"N/A"),"")</f>
        <v/>
      </c>
      <c r="CD94" s="336">
        <f t="shared" si="1933"/>
        <v>0</v>
      </c>
      <c r="CE94" s="337">
        <v>0</v>
      </c>
      <c r="CF94" s="338" t="str">
        <f>IFERROR(IF((ABS((CD94/CE94)-1))&lt;100%,(CD94/CE94)-1,"N/A"),"")</f>
        <v/>
      </c>
      <c r="CG94" s="336">
        <f t="shared" si="1934"/>
        <v>0</v>
      </c>
      <c r="CH94" s="337">
        <v>0</v>
      </c>
      <c r="CI94" s="338" t="str">
        <f>IFERROR(IF((ABS((CG94/CH94)-1))&lt;100%,(CG94/CH94)-1,"N/A"),"")</f>
        <v/>
      </c>
      <c r="CJ94" s="336">
        <f t="shared" si="1935"/>
        <v>0</v>
      </c>
      <c r="CK94" s="337">
        <v>0</v>
      </c>
      <c r="CL94" s="338" t="str">
        <f>IFERROR(IF((ABS((CJ94/CK94)-1))&lt;100%,(CJ94/CK94)-1,"N/A"),"")</f>
        <v/>
      </c>
      <c r="CM94" s="336">
        <f t="shared" si="1936"/>
        <v>0</v>
      </c>
      <c r="CN94" s="337">
        <v>0</v>
      </c>
      <c r="CO94" s="338" t="str">
        <f>IFERROR(IF((ABS((CM94/CN94)-1))&lt;100%,(CM94/CN94)-1,"N/A"),"")</f>
        <v/>
      </c>
      <c r="CP94" s="361"/>
      <c r="CQ94" s="336">
        <v>0</v>
      </c>
      <c r="CR94" s="337">
        <v>0</v>
      </c>
      <c r="CS94" s="338" t="str">
        <f>IFERROR(IF((ABS((CQ94/CR94)-1))&lt;100%,(CQ94/CR94)-1,"N/A"),"")</f>
        <v/>
      </c>
      <c r="CT94" s="336">
        <v>0</v>
      </c>
      <c r="CU94" s="337">
        <v>0</v>
      </c>
      <c r="CV94" s="338" t="str">
        <f>IFERROR(IF((ABS((CT94/CU94)-1))&lt;1000%,(CT94/CU94)-1,"N/A"),"")</f>
        <v/>
      </c>
      <c r="CW94" s="336">
        <v>0</v>
      </c>
      <c r="CX94" s="337">
        <v>0</v>
      </c>
      <c r="CY94" s="338" t="str">
        <f>IFERROR(IF((ABS((CW94/CX94)-1))&lt;100%,(CW94/CX94)-1,"N/A"),"")</f>
        <v/>
      </c>
      <c r="CZ94" s="336">
        <v>0</v>
      </c>
      <c r="DA94" s="337">
        <v>0</v>
      </c>
      <c r="DB94" s="338" t="str">
        <f>IFERROR(IF((ABS((CZ94/DA94)-1))&lt;100%,(CZ94/DA94)-1,"N/A"),"")</f>
        <v/>
      </c>
      <c r="DC94" s="336">
        <v>0</v>
      </c>
      <c r="DD94" s="337">
        <v>0</v>
      </c>
      <c r="DE94" s="338" t="str">
        <f>IFERROR(IF((ABS((DC94/DD94)-1))&lt;1000%,(DC94/DD94)-1,"N/A"),"")</f>
        <v/>
      </c>
      <c r="DF94" s="336">
        <v>0</v>
      </c>
      <c r="DG94" s="337">
        <v>0</v>
      </c>
      <c r="DH94" s="338" t="str">
        <f>IFERROR(IF((ABS((DF94/DG94)-1))&lt;100%,(DF94/DG94)-1,"N/A"),"")</f>
        <v/>
      </c>
      <c r="DI94" s="336">
        <v>0</v>
      </c>
      <c r="DJ94" s="337">
        <v>0</v>
      </c>
      <c r="DK94" s="338" t="str">
        <f>IFERROR(IF((ABS((DI94/DJ94)-1))&lt;100%,(DI94/DJ94)-1,"N/A"),"")</f>
        <v/>
      </c>
      <c r="DL94" s="361"/>
      <c r="DM94" s="336">
        <v>0</v>
      </c>
      <c r="DN94" s="337">
        <v>0</v>
      </c>
      <c r="DO94" s="338" t="str">
        <f>IFERROR(IF((ABS((DM94/DN94)-1))&lt;100%,(DM94/DN94)-1,"N/A"),"")</f>
        <v/>
      </c>
      <c r="DP94" s="336">
        <v>0</v>
      </c>
      <c r="DQ94" s="337">
        <v>0</v>
      </c>
      <c r="DR94" s="338" t="str">
        <f>IFERROR(IF((ABS((DP94/DQ94)-1))&lt;1000%,(DP94/DQ94)-1,"N/A"),"")</f>
        <v/>
      </c>
      <c r="DS94" s="336">
        <v>0</v>
      </c>
      <c r="DT94" s="337">
        <v>0</v>
      </c>
      <c r="DU94" s="338" t="str">
        <f>IFERROR(IF((ABS((DS94/DT94)-1))&lt;100%,(DS94/DT94)-1,"N/A"),"")</f>
        <v/>
      </c>
      <c r="DV94" s="336">
        <v>0</v>
      </c>
      <c r="DW94" s="337">
        <v>0</v>
      </c>
      <c r="DX94" s="338" t="str">
        <f>IFERROR(IF((ABS((DV94/DW94)-1))&lt;100%,(DV94/DW94)-1,"N/A"),"")</f>
        <v/>
      </c>
      <c r="DY94" s="336">
        <v>0</v>
      </c>
      <c r="DZ94" s="337">
        <v>0</v>
      </c>
      <c r="EA94" s="338" t="str">
        <f>IFERROR(IF((ABS((DY94/DZ94)-1))&lt;1000%,(DY94/DZ94)-1,"N/A"),"")</f>
        <v/>
      </c>
      <c r="EB94" s="336">
        <v>0</v>
      </c>
      <c r="EC94" s="337">
        <v>0</v>
      </c>
      <c r="ED94" s="338" t="str">
        <f>IFERROR(IF((ABS((EB94/EC94)-1))&lt;100%,(EB94/EC94)-1,"N/A"),"")</f>
        <v/>
      </c>
      <c r="EE94" s="336">
        <v>0</v>
      </c>
      <c r="EF94" s="337">
        <v>0</v>
      </c>
      <c r="EG94" s="338" t="str">
        <f>IFERROR(IF((ABS((EE94/EF94)-1))&lt;100%,(EE94/EF94)-1,"N/A"),"")</f>
        <v/>
      </c>
      <c r="EH94" s="361"/>
      <c r="EI94" s="336">
        <v>0</v>
      </c>
      <c r="EJ94" s="337">
        <v>0</v>
      </c>
      <c r="EK94" s="338" t="str">
        <f>IFERROR(IF((ABS((EI94/EJ94)-1))&lt;100%,(EI94/EJ94)-1,"N/A"),"")</f>
        <v/>
      </c>
      <c r="EL94" s="336">
        <v>0</v>
      </c>
      <c r="EM94" s="337">
        <v>0</v>
      </c>
      <c r="EN94" s="338" t="str">
        <f>IFERROR(IF((ABS((EL94/EM94)-1))&lt;1000%,(EL94/EM94)-1,"N/A"),"")</f>
        <v/>
      </c>
      <c r="EO94" s="336">
        <v>0</v>
      </c>
      <c r="EP94" s="337">
        <v>0</v>
      </c>
      <c r="EQ94" s="338" t="str">
        <f>IFERROR(IF((ABS((EO94/EP94)-1))&lt;100%,(EO94/EP94)-1,"N/A"),"")</f>
        <v/>
      </c>
      <c r="ER94" s="336">
        <v>0</v>
      </c>
      <c r="ES94" s="337">
        <v>0</v>
      </c>
      <c r="ET94" s="338" t="str">
        <f>IFERROR(IF((ABS((ER94/ES94)-1))&lt;100%,(ER94/ES94)-1,"N/A"),"")</f>
        <v/>
      </c>
      <c r="EU94" s="336">
        <v>0</v>
      </c>
      <c r="EV94" s="337">
        <v>0</v>
      </c>
      <c r="EW94" s="338" t="str">
        <f>IFERROR(IF((ABS((EU94/EV94)-1))&lt;1000%,(EU94/EV94)-1,"N/A"),"")</f>
        <v/>
      </c>
      <c r="EX94" s="336">
        <v>0</v>
      </c>
      <c r="EY94" s="337">
        <v>0</v>
      </c>
      <c r="EZ94" s="338" t="str">
        <f>IFERROR(IF((ABS((EX94/EY94)-1))&lt;100%,(EX94/EY94)-1,"N/A"),"")</f>
        <v/>
      </c>
      <c r="FA94" s="336">
        <v>0</v>
      </c>
      <c r="FB94" s="337">
        <v>0</v>
      </c>
      <c r="FC94" s="338" t="str">
        <f>IFERROR(IF((ABS((FA94/FB94)-1))&lt;100%,(FA94/FB94)-1,"N/A"),"")</f>
        <v/>
      </c>
      <c r="FD94" s="361"/>
      <c r="FE94" s="336">
        <v>0</v>
      </c>
      <c r="FF94" s="337">
        <v>0</v>
      </c>
      <c r="FG94" s="338" t="str">
        <f>IFERROR(IF((ABS((FE94/FF94)-1))&lt;100%,(FE94/FF94)-1,"N/A"),"")</f>
        <v/>
      </c>
      <c r="FH94" s="336">
        <v>0</v>
      </c>
      <c r="FI94" s="337">
        <v>0</v>
      </c>
      <c r="FJ94" s="338" t="str">
        <f>IFERROR(IF((ABS((FH94/FI94)-1))&lt;1000%,(FH94/FI94)-1,"N/A"),"")</f>
        <v/>
      </c>
      <c r="FK94" s="336">
        <v>0</v>
      </c>
      <c r="FL94" s="337">
        <v>0</v>
      </c>
      <c r="FM94" s="338" t="str">
        <f>IFERROR(IF((ABS((FK94/FL94)-1))&lt;100%,(FK94/FL94)-1,"N/A"),"")</f>
        <v/>
      </c>
      <c r="FN94" s="336">
        <v>0</v>
      </c>
      <c r="FO94" s="337">
        <v>0</v>
      </c>
      <c r="FP94" s="338" t="str">
        <f>IFERROR(IF((ABS((FN94/FO94)-1))&lt;100%,(FN94/FO94)-1,"N/A"),"")</f>
        <v/>
      </c>
      <c r="FQ94" s="336">
        <v>0</v>
      </c>
      <c r="FR94" s="337">
        <v>0</v>
      </c>
      <c r="FS94" s="338" t="str">
        <f>IFERROR(IF((ABS((FQ94/FR94)-1))&lt;1000%,(FQ94/FR94)-1,"N/A"),"")</f>
        <v/>
      </c>
      <c r="FT94" s="336">
        <v>0</v>
      </c>
      <c r="FU94" s="337">
        <v>0</v>
      </c>
      <c r="FV94" s="338" t="str">
        <f>IFERROR(IF((ABS((FT94/FU94)-1))&lt;100%,(FT94/FU94)-1,"N/A"),"")</f>
        <v/>
      </c>
      <c r="FW94" s="336">
        <v>0</v>
      </c>
      <c r="FX94" s="337">
        <v>0</v>
      </c>
      <c r="FY94" s="338" t="str">
        <f>IFERROR(IF((ABS((FW94/FX94)-1))&lt;100%,(FW94/FX94)-1,"N/A"),"")</f>
        <v/>
      </c>
      <c r="GA94" s="336">
        <v>0</v>
      </c>
      <c r="GB94" s="337">
        <v>0</v>
      </c>
      <c r="GC94" s="338" t="str">
        <f>IFERROR(IF((ABS((GA94/GB94)-1))&lt;100%,(GA94/GB94)-1,"N/A"),"")</f>
        <v/>
      </c>
      <c r="GD94" s="336">
        <v>0</v>
      </c>
      <c r="GE94" s="337">
        <v>0</v>
      </c>
      <c r="GF94" s="338" t="str">
        <f>IFERROR(IF((ABS((GD94/GE94)-1))&lt;1000%,(GD94/GE94)-1,"N/A"),"")</f>
        <v/>
      </c>
      <c r="GG94" s="336">
        <v>0</v>
      </c>
      <c r="GH94" s="337">
        <v>0</v>
      </c>
      <c r="GI94" s="338" t="str">
        <f>IFERROR(IF((ABS((GG94/GH94)-1))&lt;100%,(GG94/GH94)-1,"N/A"),"")</f>
        <v/>
      </c>
      <c r="GJ94" s="336">
        <v>0</v>
      </c>
      <c r="GK94" s="337">
        <v>0</v>
      </c>
      <c r="GL94" s="338" t="str">
        <f>IFERROR(IF((ABS((GJ94/GK94)-1))&lt;100%,(GJ94/GK94)-1,"N/A"),"")</f>
        <v/>
      </c>
      <c r="GM94" s="336">
        <v>0</v>
      </c>
      <c r="GN94" s="337">
        <v>0</v>
      </c>
      <c r="GO94" s="338" t="str">
        <f>IFERROR(IF((ABS((GM94/GN94)-1))&lt;1000%,(GM94/GN94)-1,"N/A"),"")</f>
        <v/>
      </c>
      <c r="GP94" s="336">
        <v>0</v>
      </c>
      <c r="GQ94" s="337">
        <v>0</v>
      </c>
      <c r="GR94" s="338" t="str">
        <f>IFERROR(IF((ABS((GP94/GQ94)-1))&lt;100%,(GP94/GQ94)-1,"N/A"),"")</f>
        <v/>
      </c>
      <c r="GS94" s="336">
        <v>0</v>
      </c>
      <c r="GT94" s="337">
        <v>0</v>
      </c>
      <c r="GU94" s="338" t="str">
        <f>IFERROR(IF((ABS((GS94/GT94)-1))&lt;100%,(GS94/GT94)-1,"N/A"),"")</f>
        <v/>
      </c>
      <c r="GW94" s="336">
        <v>0</v>
      </c>
      <c r="GX94" s="337">
        <v>0</v>
      </c>
      <c r="GY94" s="338" t="str">
        <f>IFERROR(IF((ABS((GW94/GX94)-1))&lt;100%,(GW94/GX94)-1,"N/A"),"")</f>
        <v/>
      </c>
      <c r="GZ94" s="336">
        <v>0</v>
      </c>
      <c r="HA94" s="337">
        <v>0</v>
      </c>
      <c r="HB94" s="338" t="str">
        <f>IFERROR(IF((ABS((GZ94/HA94)-1))&lt;1000%,(GZ94/HA94)-1,"N/A"),"")</f>
        <v/>
      </c>
      <c r="HC94" s="336">
        <v>0</v>
      </c>
      <c r="HD94" s="337">
        <v>0</v>
      </c>
      <c r="HE94" s="338" t="str">
        <f>IFERROR(IF((ABS((HC94/HD94)-1))&lt;100%,(HC94/HD94)-1,"N/A"),"")</f>
        <v/>
      </c>
      <c r="HF94" s="336">
        <v>0</v>
      </c>
      <c r="HG94" s="337">
        <v>0</v>
      </c>
      <c r="HH94" s="338" t="str">
        <f>IFERROR(IF((ABS((HF94/HG94)-1))&lt;100%,(HF94/HG94)-1,"N/A"),"")</f>
        <v/>
      </c>
      <c r="HI94" s="336">
        <v>0</v>
      </c>
      <c r="HJ94" s="337">
        <v>0</v>
      </c>
      <c r="HK94" s="338" t="str">
        <f>IFERROR(IF((ABS((HI94/HJ94)-1))&lt;1000%,(HI94/HJ94)-1,"N/A"),"")</f>
        <v/>
      </c>
      <c r="HL94" s="336">
        <v>0</v>
      </c>
      <c r="HM94" s="337">
        <v>0</v>
      </c>
      <c r="HN94" s="338" t="str">
        <f>IFERROR(IF((ABS((HL94/HM94)-1))&lt;100%,(HL94/HM94)-1,"N/A"),"")</f>
        <v/>
      </c>
      <c r="HO94" s="336">
        <v>0</v>
      </c>
      <c r="HP94" s="337">
        <v>0</v>
      </c>
      <c r="HQ94" s="338" t="str">
        <f>IFERROR(IF((ABS((HO94/HP94)-1))&lt;100%,(HO94/HP94)-1,"N/A"),"")</f>
        <v/>
      </c>
      <c r="HS94" s="336">
        <v>0</v>
      </c>
      <c r="HT94" s="337">
        <v>0</v>
      </c>
      <c r="HU94" s="338" t="str">
        <f>IFERROR(IF((ABS((HS94/HT94)-1))&lt;100%,(HS94/HT94)-1,"N/A"),"")</f>
        <v/>
      </c>
      <c r="HV94" s="336">
        <v>0</v>
      </c>
      <c r="HW94" s="337">
        <v>0</v>
      </c>
      <c r="HX94" s="338" t="str">
        <f>IFERROR(IF((ABS((HV94/HW94)-1))&lt;1000%,(HV94/HW94)-1,"N/A"),"")</f>
        <v/>
      </c>
      <c r="HY94" s="336">
        <v>0</v>
      </c>
      <c r="HZ94" s="337">
        <v>0</v>
      </c>
      <c r="IA94" s="338" t="str">
        <f>IFERROR(IF((ABS((HY94/HZ94)-1))&lt;100%,(HY94/HZ94)-1,"N/A"),"")</f>
        <v/>
      </c>
      <c r="IB94" s="336">
        <v>0</v>
      </c>
      <c r="IC94" s="337">
        <v>0</v>
      </c>
      <c r="ID94" s="338" t="str">
        <f>IFERROR(IF((ABS((IB94/IC94)-1))&lt;100%,(IB94/IC94)-1,"N/A"),"")</f>
        <v/>
      </c>
      <c r="IE94" s="336">
        <v>0</v>
      </c>
      <c r="IF94" s="337">
        <v>0</v>
      </c>
      <c r="IG94" s="338" t="str">
        <f>IFERROR(IF((ABS((IE94/IF94)-1))&lt;1000%,(IE94/IF94)-1,"N/A"),"")</f>
        <v/>
      </c>
      <c r="IH94" s="336">
        <v>0</v>
      </c>
      <c r="II94" s="337">
        <v>0</v>
      </c>
      <c r="IJ94" s="338" t="str">
        <f>IFERROR(IF((ABS((IH94/II94)-1))&lt;100%,(IH94/II94)-1,"N/A"),"")</f>
        <v/>
      </c>
      <c r="IK94" s="336">
        <v>0</v>
      </c>
      <c r="IL94" s="337">
        <v>0</v>
      </c>
      <c r="IM94" s="338" t="str">
        <f>IFERROR(IF((ABS((IK94/IL94)-1))&lt;100%,(IK94/IL94)-1,"N/A"),"")</f>
        <v/>
      </c>
    </row>
    <row r="95" spans="1:247" s="64" customFormat="1" ht="12" hidden="1" outlineLevel="1" thickBot="1">
      <c r="A95" s="57" t="s">
        <v>35</v>
      </c>
      <c r="B95" s="57"/>
      <c r="C95" s="211" t="s">
        <v>35</v>
      </c>
      <c r="D95" s="212" t="s">
        <v>251</v>
      </c>
      <c r="E95" s="212" t="s">
        <v>702</v>
      </c>
      <c r="F95" s="238"/>
      <c r="G95" s="213">
        <f>IFERROR(G94/G$79,"")</f>
        <v>3.7647592281435258E-2</v>
      </c>
      <c r="H95" s="213"/>
      <c r="I95" s="214" t="str">
        <f>IF((ABS((G95-H95)*10000))&lt;100,(G95-H95)*10000,"N/A")</f>
        <v>N/A</v>
      </c>
      <c r="J95" s="213">
        <f>IFERROR(J94/J$79,"")</f>
        <v>5.4839706055013836E-2</v>
      </c>
      <c r="K95" s="213"/>
      <c r="L95" s="214" t="str">
        <f>IF((ABS((J95-K95)*10000))&lt;100,(J95-K95)*10000,"N/A")</f>
        <v>N/A</v>
      </c>
      <c r="M95" s="213">
        <f>IFERROR(M94/M$79,"")</f>
        <v>4.5813159348368417E-2</v>
      </c>
      <c r="N95" s="213">
        <f>IFERROR(N94/N$79,"")</f>
        <v>6.1567940511042883E-2</v>
      </c>
      <c r="O95" s="214" t="str">
        <f>IF((ABS((M95-N95)*10000))&lt;100,(M95-N95)*10000,"N/A")</f>
        <v>N/A</v>
      </c>
      <c r="P95" s="213">
        <f>IFERROR(P94/P$79,"")</f>
        <v>6.0153022965797658E-2</v>
      </c>
      <c r="Q95" s="213">
        <f>IFERROR(Q94/Q$79,"")</f>
        <v>7.9636514648667125E-2</v>
      </c>
      <c r="R95" s="214" t="str">
        <f>IF((ABS((P95-Q95)*10000))&lt;100,(P95-Q95)*10000,"N/A")</f>
        <v>N/A</v>
      </c>
      <c r="S95" s="213">
        <f>IFERROR(S94/S$79,"")</f>
        <v>4.6277435277253753E-2</v>
      </c>
      <c r="T95" s="213"/>
      <c r="U95" s="214" t="str">
        <f>IF((ABS((S95-T95)*10000))&lt;100,(S95-T95)*10000,"N/A")</f>
        <v>N/A</v>
      </c>
      <c r="V95" s="213">
        <f>IFERROR(V94/V$79,"")</f>
        <v>4.6111955411597849E-2</v>
      </c>
      <c r="W95" s="213">
        <f>IFERROR(W94/W$79,"")</f>
        <v>6.1568204878208688E-2</v>
      </c>
      <c r="X95" s="214" t="str">
        <f>IF((ABS((V95-W95)*10000))&lt;100,(V95-W95)*10000,"N/A")</f>
        <v>N/A</v>
      </c>
      <c r="Y95" s="213">
        <f>IFERROR(Y94/Y$79,"")</f>
        <v>5.023491033425484E-2</v>
      </c>
      <c r="Z95" s="213">
        <f>IFERROR(Z94/Z$79,"")</f>
        <v>7.7874452844849229E-2</v>
      </c>
      <c r="AA95" s="214" t="str">
        <f>IF((ABS((Y95-Z95)*10000))&lt;100,(Y95-Z95)*10000,"N/A")</f>
        <v>N/A</v>
      </c>
      <c r="AB95" s="238"/>
      <c r="AC95" s="213">
        <f>IFERROR(AC94/AC$79,"")</f>
        <v>4.5459739644936638E-2</v>
      </c>
      <c r="AD95" s="213">
        <f>+G95</f>
        <v>3.7647592281435258E-2</v>
      </c>
      <c r="AE95" s="214">
        <f>IF((ABS((AC95-AD95)*10000))&lt;100,(AC95-AD95)*10000,"N/A")</f>
        <v>78.1214736350138</v>
      </c>
      <c r="AF95" s="213">
        <f>IFERROR(AF94/AF$79,"")</f>
        <v>9.1599811806519105E-2</v>
      </c>
      <c r="AG95" s="213">
        <f t="shared" si="1841"/>
        <v>5.4839706055013836E-2</v>
      </c>
      <c r="AH95" s="214" t="str">
        <f>IF((ABS((AF95-AG95)*10000))&lt;100,(AF95-AG95)*10000,"N/A")</f>
        <v>N/A</v>
      </c>
      <c r="AI95" s="213">
        <f>IFERROR(AI94/AI$79,"")</f>
        <v>4.9860220396993976E-2</v>
      </c>
      <c r="AJ95" s="213">
        <f t="shared" si="1843"/>
        <v>4.5813159348368417E-2</v>
      </c>
      <c r="AK95" s="214">
        <f>IF((ABS((AI95-AJ95)*10000))&lt;100,(AI95-AJ95)*10000,"N/A")</f>
        <v>40.470610486255595</v>
      </c>
      <c r="AL95" s="213">
        <f>IFERROR(AL94/AL$79,"")</f>
        <v>7.5685638308858633E-2</v>
      </c>
      <c r="AM95" s="213">
        <f t="shared" si="1845"/>
        <v>6.0153022965797658E-2</v>
      </c>
      <c r="AN95" s="214" t="str">
        <f>IF((ABS((AL95-AM95)*10000))&lt;100,(AL95-AM95)*10000,"N/A")</f>
        <v>N/A</v>
      </c>
      <c r="AO95" s="213">
        <f>IFERROR(AO94/AO$79,"")</f>
        <v>6.8385413276863413E-2</v>
      </c>
      <c r="AP95" s="213">
        <f t="shared" si="1847"/>
        <v>4.6277435277253753E-2</v>
      </c>
      <c r="AQ95" s="214" t="str">
        <f>IF((ABS((AO95-AP95)*10000))&lt;100,(AO95-AP95)*10000,"N/A")</f>
        <v>N/A</v>
      </c>
      <c r="AR95" s="213">
        <f>IFERROR(AR94/AR$79,"")</f>
        <v>6.2001850082041551E-2</v>
      </c>
      <c r="AS95" s="213">
        <f t="shared" si="1849"/>
        <v>4.6111955411597849E-2</v>
      </c>
      <c r="AT95" s="214" t="str">
        <f>IF((ABS((AR95-AS95)*10000))&lt;100,(AR95-AS95)*10000,"N/A")</f>
        <v>N/A</v>
      </c>
      <c r="AU95" s="213">
        <f>IFERROR(AU94/AU$79,"")</f>
        <v>6.5822334938917079E-2</v>
      </c>
      <c r="AV95" s="213">
        <f t="shared" si="1851"/>
        <v>5.023491033425484E-2</v>
      </c>
      <c r="AW95" s="214" t="str">
        <f>IF((ABS((AU95-AV95)*10000))&lt;100,(AU95-AV95)*10000,"N/A")</f>
        <v>N/A</v>
      </c>
      <c r="AX95" s="238"/>
      <c r="AY95" s="213" t="str">
        <f t="shared" si="1923"/>
        <v/>
      </c>
      <c r="AZ95" s="213">
        <f t="shared" si="1853"/>
        <v>4.5459739644936638E-2</v>
      </c>
      <c r="BA95" s="214" t="str">
        <f>IFERROR(IF((ABS((AY95-AZ95)*10000))&lt;100,(AY95-AZ95)*10000,"N/A"),"")</f>
        <v/>
      </c>
      <c r="BB95" s="213" t="str">
        <f t="shared" si="1924"/>
        <v/>
      </c>
      <c r="BC95" s="213">
        <f t="shared" si="1855"/>
        <v>9.1599811806519105E-2</v>
      </c>
      <c r="BD95" s="214" t="str">
        <f>IFERROR(IF((ABS((BB95-BC95)*10000))&lt;100,(BB95-BC95)*10000,"N/A"),"")</f>
        <v/>
      </c>
      <c r="BE95" s="215" t="str">
        <f t="shared" si="1925"/>
        <v/>
      </c>
      <c r="BF95" s="213">
        <f t="shared" si="1857"/>
        <v>4.9860220396993976E-2</v>
      </c>
      <c r="BG95" s="214" t="str">
        <f>IFERROR(IF((ABS((BE95-BF95)*10000))&lt;100,(BE95-BF95)*10000,"N/A"),"")</f>
        <v/>
      </c>
      <c r="BH95" s="213" t="str">
        <f t="shared" si="1926"/>
        <v/>
      </c>
      <c r="BI95" s="213">
        <f t="shared" si="1859"/>
        <v>7.5685638308858633E-2</v>
      </c>
      <c r="BJ95" s="214" t="str">
        <f>IFERROR(IF((ABS((BH95-BI95)*10000))&lt;100,(BH95-BI95)*10000,"N/A"),"")</f>
        <v/>
      </c>
      <c r="BK95" s="213" t="str">
        <f t="shared" si="1927"/>
        <v/>
      </c>
      <c r="BL95" s="213">
        <f t="shared" si="1861"/>
        <v>6.8385413276863413E-2</v>
      </c>
      <c r="BM95" s="214" t="str">
        <f>IFERROR(IF((ABS((BK95-BL95)*10000))&lt;100,(BK95-BL95)*10000,"N/A"),"")</f>
        <v/>
      </c>
      <c r="BN95" s="215" t="str">
        <f t="shared" si="1928"/>
        <v/>
      </c>
      <c r="BO95" s="213">
        <f t="shared" si="1863"/>
        <v>6.2001850082041551E-2</v>
      </c>
      <c r="BP95" s="214" t="str">
        <f>IFERROR(IF((ABS((BN95-BO95)*10000))&lt;100,(BN95-BO95)*10000,"N/A"),"")</f>
        <v/>
      </c>
      <c r="BQ95" s="213" t="str">
        <f t="shared" si="1929"/>
        <v/>
      </c>
      <c r="BR95" s="213">
        <f t="shared" si="1865"/>
        <v>6.5822334938917079E-2</v>
      </c>
      <c r="BS95" s="214" t="str">
        <f>IFERROR(IF((ABS((BQ95-BR95)*10000))&lt;100,(BQ95-BR95)*10000,"N/A"),"")</f>
        <v/>
      </c>
      <c r="BT95" s="238"/>
      <c r="BU95" s="215" t="str">
        <f t="shared" si="1930"/>
        <v/>
      </c>
      <c r="BV95" s="213" t="str">
        <f>IFERROR(BV94/BV$79,"")</f>
        <v/>
      </c>
      <c r="BW95" s="214">
        <f>IFERROR(IF((ABS((BU95-BV95)*10000))&lt;100,(BU95-BV95)*10000,"N/A"),0)</f>
        <v>0</v>
      </c>
      <c r="BX95" s="215" t="str">
        <f t="shared" si="1931"/>
        <v/>
      </c>
      <c r="BY95" s="213" t="str">
        <f>IFERROR(BY94/BY$79,"")</f>
        <v/>
      </c>
      <c r="BZ95" s="214">
        <f>IFERROR(IF((ABS((BX95-BY95)*10000))&lt;100,(BX95-BY95)*10000,"N/A"),0)</f>
        <v>0</v>
      </c>
      <c r="CA95" s="215" t="str">
        <f t="shared" si="1932"/>
        <v/>
      </c>
      <c r="CB95" s="213" t="str">
        <f>IFERROR(CB94/CB$79,"")</f>
        <v/>
      </c>
      <c r="CC95" s="214">
        <f>IFERROR(IF((ABS((CA95-CB95)*10000))&lt;100,(CA95-CB95)*10000,"N/A"),0)</f>
        <v>0</v>
      </c>
      <c r="CD95" s="215" t="str">
        <f t="shared" si="1933"/>
        <v/>
      </c>
      <c r="CE95" s="213" t="str">
        <f>IFERROR(CE94/CE$79,"")</f>
        <v/>
      </c>
      <c r="CF95" s="214">
        <f>IFERROR(IF((ABS((CD95-CE95)*10000))&lt;100,(CD95-CE95)*10000,"N/A"),0)</f>
        <v>0</v>
      </c>
      <c r="CG95" s="215" t="str">
        <f t="shared" si="1934"/>
        <v/>
      </c>
      <c r="CH95" s="213" t="str">
        <f>IFERROR(CH94/CH$79,"")</f>
        <v/>
      </c>
      <c r="CI95" s="214">
        <f>IFERROR(IF((ABS((CG95-CH95)*10000))&lt;100,(CG95-CH95)*10000,"N/A"),0)</f>
        <v>0</v>
      </c>
      <c r="CJ95" s="215" t="str">
        <f t="shared" si="1935"/>
        <v/>
      </c>
      <c r="CK95" s="213" t="str">
        <f>IFERROR(CK94/CK$79,"")</f>
        <v/>
      </c>
      <c r="CL95" s="214">
        <f>IFERROR(IF((ABS((CJ95-CK95)*10000))&lt;100,(CJ95-CK95)*10000,"N/A"),0)</f>
        <v>0</v>
      </c>
      <c r="CM95" s="215" t="str">
        <f t="shared" si="1936"/>
        <v/>
      </c>
      <c r="CN95" s="213" t="str">
        <f>IFERROR(CN94/CN$79,"")</f>
        <v/>
      </c>
      <c r="CO95" s="214">
        <f>IFERROR(IF((ABS((CM95-CN95)*10000))&lt;100,(CM95-CN95)*10000,"N/A"),0)</f>
        <v>0</v>
      </c>
      <c r="CP95" s="238"/>
      <c r="CQ95" s="215" t="str">
        <f>IFERROR(CQ94/CQ$79,"")</f>
        <v/>
      </c>
      <c r="CR95" s="213" t="str">
        <f>IFERROR(CR94/CR$79,"")</f>
        <v/>
      </c>
      <c r="CS95" s="214">
        <f>IFERROR(IF((ABS((CQ95-CR95)*10000))&lt;1000,(CQ95-CR95)*10000,"N/A"),0)</f>
        <v>0</v>
      </c>
      <c r="CT95" s="215" t="str">
        <f>IFERROR(CT94/CT$79,"")</f>
        <v/>
      </c>
      <c r="CU95" s="213" t="str">
        <f>IFERROR(CU94/CU$79,"")</f>
        <v/>
      </c>
      <c r="CV95" s="214" t="str">
        <f>IFERROR(IF((ABS((CT95-CU95)*10000))&lt;1000,(CT95-CU95)*10000,"N/A"),"")</f>
        <v/>
      </c>
      <c r="CW95" s="215" t="str">
        <f>IFERROR(CW94/CW$79,"")</f>
        <v/>
      </c>
      <c r="CX95" s="213" t="str">
        <f>IFERROR(CX94/CX$79,"")</f>
        <v/>
      </c>
      <c r="CY95" s="214">
        <f>IFERROR(IF((ABS((CW95-CX95)*10000))&lt;100,(CW95-CX95)*10000,"N/A"),0)</f>
        <v>0</v>
      </c>
      <c r="CZ95" s="215" t="str">
        <f>IFERROR(CZ94/CZ$79,"")</f>
        <v/>
      </c>
      <c r="DA95" s="213" t="str">
        <f>IFERROR(DA94/DA$79,"")</f>
        <v/>
      </c>
      <c r="DB95" s="214">
        <f>IFERROR(IF((ABS((CZ95-DA95)*10000))&lt;100,(CZ95-DA95)*10000,"N/A"),0)</f>
        <v>0</v>
      </c>
      <c r="DC95" s="215" t="str">
        <f>IFERROR(DC94/DC$79,"")</f>
        <v/>
      </c>
      <c r="DD95" s="213" t="str">
        <f>IFERROR(DD94/DD$79,"")</f>
        <v/>
      </c>
      <c r="DE95" s="214" t="str">
        <f>IFERROR(IF((ABS((DC95-DD95)*10000))&lt;1000,(DC95-DD95)*10000,"N/A"),"")</f>
        <v/>
      </c>
      <c r="DF95" s="215" t="str">
        <f>IFERROR(DF94/DF$79,"")</f>
        <v/>
      </c>
      <c r="DG95" s="213" t="str">
        <f>IFERROR(DG94/DG$79,"")</f>
        <v/>
      </c>
      <c r="DH95" s="214">
        <f>IFERROR(IF((ABS((DF95-DG95)*10000))&lt;100,(DF95-DG95)*10000,"N/A"),0)</f>
        <v>0</v>
      </c>
      <c r="DI95" s="215" t="str">
        <f>IFERROR(DI94/DI$79,"")</f>
        <v/>
      </c>
      <c r="DJ95" s="213" t="str">
        <f>IFERROR(DJ94/DJ$79,"")</f>
        <v/>
      </c>
      <c r="DK95" s="214">
        <f>IFERROR(IF((ABS((DI95-DJ95)*10000))&lt;100,(DI95-DJ95)*10000,"N/A"),0)</f>
        <v>0</v>
      </c>
      <c r="DL95" s="238"/>
      <c r="DM95" s="215" t="str">
        <f>IFERROR(DM94/DM$79,"")</f>
        <v/>
      </c>
      <c r="DN95" s="213" t="str">
        <f>IFERROR(DN94/DN$79,"")</f>
        <v/>
      </c>
      <c r="DO95" s="214">
        <f>IFERROR(IF((ABS((DM95-DN95)*10000))&lt;1000,(DM95-DN95)*10000,"N/A"),0)</f>
        <v>0</v>
      </c>
      <c r="DP95" s="215" t="str">
        <f>IFERROR(DP94/DP$79,"")</f>
        <v/>
      </c>
      <c r="DQ95" s="213" t="str">
        <f>IFERROR(DQ94/DQ$79,"")</f>
        <v/>
      </c>
      <c r="DR95" s="214" t="str">
        <f>IFERROR(IF((ABS((DP95-DQ95)*10000))&lt;1000,(DP95-DQ95)*10000,"N/A"),"")</f>
        <v/>
      </c>
      <c r="DS95" s="215" t="str">
        <f>IFERROR(DS94/DS$79,"")</f>
        <v/>
      </c>
      <c r="DT95" s="213" t="str">
        <f>IFERROR(DT94/DT$79,"")</f>
        <v/>
      </c>
      <c r="DU95" s="214">
        <f>IFERROR(IF((ABS((DS95-DT95)*10000))&lt;100,(DS95-DT95)*10000,"N/A"),0)</f>
        <v>0</v>
      </c>
      <c r="DV95" s="215" t="str">
        <f>IFERROR(DV94/DV$79,"")</f>
        <v/>
      </c>
      <c r="DW95" s="213" t="str">
        <f>IFERROR(DW94/DW$79,"")</f>
        <v/>
      </c>
      <c r="DX95" s="214">
        <f>IFERROR(IF((ABS((DV95-DW95)*10000))&lt;100,(DV95-DW95)*10000,"N/A"),0)</f>
        <v>0</v>
      </c>
      <c r="DY95" s="215" t="str">
        <f>IFERROR(DY94/DY$79,"")</f>
        <v/>
      </c>
      <c r="DZ95" s="213" t="str">
        <f>IFERROR(DZ94/DZ$79,"")</f>
        <v/>
      </c>
      <c r="EA95" s="214" t="str">
        <f>IFERROR(IF((ABS((DY95-DZ95)*10000))&lt;1000,(DY95-DZ95)*10000,"N/A"),"")</f>
        <v/>
      </c>
      <c r="EB95" s="215" t="str">
        <f>IFERROR(EB94/EB$79,"")</f>
        <v/>
      </c>
      <c r="EC95" s="213" t="str">
        <f>IFERROR(EC94/EC$79,"")</f>
        <v/>
      </c>
      <c r="ED95" s="214">
        <f>IFERROR(IF((ABS((EB95-EC95)*10000))&lt;100,(EB95-EC95)*10000,"N/A"),0)</f>
        <v>0</v>
      </c>
      <c r="EE95" s="215" t="str">
        <f>IFERROR(EE94/EE$79,"")</f>
        <v/>
      </c>
      <c r="EF95" s="213" t="str">
        <f>IFERROR(EF94/EF$79,"")</f>
        <v/>
      </c>
      <c r="EG95" s="214">
        <f>IFERROR(IF((ABS((EE95-EF95)*10000))&lt;100,(EE95-EF95)*10000,"N/A"),0)</f>
        <v>0</v>
      </c>
      <c r="EH95" s="238"/>
      <c r="EI95" s="215" t="str">
        <f>IFERROR(EI94/EI$79,"")</f>
        <v/>
      </c>
      <c r="EJ95" s="213" t="str">
        <f>IFERROR(EJ94/EJ$79,"")</f>
        <v/>
      </c>
      <c r="EK95" s="214">
        <f>IFERROR(IF((ABS((EI95-EJ95)*10000))&lt;1000,(EI95-EJ95)*10000,"N/A"),0)</f>
        <v>0</v>
      </c>
      <c r="EL95" s="215" t="str">
        <f>IFERROR(EL94/EL$79,"")</f>
        <v/>
      </c>
      <c r="EM95" s="213" t="str">
        <f>IFERROR(EM94/EM$79,"")</f>
        <v/>
      </c>
      <c r="EN95" s="214" t="str">
        <f>IFERROR(IF((ABS((EL95-EM95)*10000))&lt;1000,(EL95-EM95)*10000,"N/A"),"")</f>
        <v/>
      </c>
      <c r="EO95" s="215" t="str">
        <f>IFERROR(EO94/EO$79,"")</f>
        <v/>
      </c>
      <c r="EP95" s="213" t="str">
        <f>IFERROR(EP94/EP$79,"")</f>
        <v/>
      </c>
      <c r="EQ95" s="214">
        <f>IFERROR(IF((ABS((EO95-EP95)*10000))&lt;100,(EO95-EP95)*10000,"N/A"),0)</f>
        <v>0</v>
      </c>
      <c r="ER95" s="215" t="str">
        <f>IFERROR(ER94/ER$79,"")</f>
        <v/>
      </c>
      <c r="ES95" s="213" t="str">
        <f>IFERROR(ES94/ES$79,"")</f>
        <v/>
      </c>
      <c r="ET95" s="214">
        <f>IFERROR(IF((ABS((ER95-ES95)*10000))&lt;100,(ER95-ES95)*10000,"N/A"),0)</f>
        <v>0</v>
      </c>
      <c r="EU95" s="215" t="str">
        <f>IFERROR(EU94/EU$79,"")</f>
        <v/>
      </c>
      <c r="EV95" s="213" t="str">
        <f>IFERROR(EV94/EV$79,"")</f>
        <v/>
      </c>
      <c r="EW95" s="214" t="str">
        <f>IFERROR(IF((ABS((EU95-EV95)*10000))&lt;1000,(EU95-EV95)*10000,"N/A"),"")</f>
        <v/>
      </c>
      <c r="EX95" s="215" t="str">
        <f>IFERROR(EX94/EX$79,"")</f>
        <v/>
      </c>
      <c r="EY95" s="213" t="str">
        <f>IFERROR(EY94/EY$79,"")</f>
        <v/>
      </c>
      <c r="EZ95" s="214">
        <f>IFERROR(IF((ABS((EX95-EY95)*10000))&lt;100,(EX95-EY95)*10000,"N/A"),0)</f>
        <v>0</v>
      </c>
      <c r="FA95" s="215" t="str">
        <f>IFERROR(FA94/FA$79,"")</f>
        <v/>
      </c>
      <c r="FB95" s="213" t="str">
        <f>IFERROR(FB94/FB$79,"")</f>
        <v/>
      </c>
      <c r="FC95" s="214">
        <f>IFERROR(IF((ABS((FA95-FB95)*10000))&lt;100,(FA95-FB95)*10000,"N/A"),0)</f>
        <v>0</v>
      </c>
      <c r="FD95" s="238"/>
      <c r="FE95" s="215" t="str">
        <f>IFERROR(FE94/FE$79,"")</f>
        <v/>
      </c>
      <c r="FF95" s="213" t="str">
        <f>IFERROR(FF94/FF$79,"")</f>
        <v/>
      </c>
      <c r="FG95" s="214">
        <f>IFERROR(IF((ABS((FE95-FF95)*10000))&lt;1000,(FE95-FF95)*10000,"N/A"),0)</f>
        <v>0</v>
      </c>
      <c r="FH95" s="215" t="str">
        <f>IFERROR(FH94/FH$79,"")</f>
        <v/>
      </c>
      <c r="FI95" s="213" t="str">
        <f>IFERROR(FI94/FI$79,"")</f>
        <v/>
      </c>
      <c r="FJ95" s="214" t="str">
        <f>IFERROR(IF((ABS((FH95-FI95)*10000))&lt;1000,(FH95-FI95)*10000,"N/A"),"")</f>
        <v/>
      </c>
      <c r="FK95" s="215" t="str">
        <f>IFERROR(FK94/FK$79,"")</f>
        <v/>
      </c>
      <c r="FL95" s="213" t="str">
        <f>IFERROR(FL94/FL$79,"")</f>
        <v/>
      </c>
      <c r="FM95" s="214">
        <f>IFERROR(IF((ABS((FK95-FL95)*10000))&lt;100,(FK95-FL95)*10000,"N/A"),0)</f>
        <v>0</v>
      </c>
      <c r="FN95" s="215" t="str">
        <f>IFERROR(FN94/FN$79,"")</f>
        <v/>
      </c>
      <c r="FO95" s="213" t="str">
        <f>IFERROR(FO94/FO$79,"")</f>
        <v/>
      </c>
      <c r="FP95" s="214">
        <f>IFERROR(IF((ABS((FN95-FO95)*10000))&lt;100,(FN95-FO95)*10000,"N/A"),0)</f>
        <v>0</v>
      </c>
      <c r="FQ95" s="215" t="str">
        <f>IFERROR(FQ94/FQ$79,"")</f>
        <v/>
      </c>
      <c r="FR95" s="213" t="str">
        <f>IFERROR(FR94/FR$79,"")</f>
        <v/>
      </c>
      <c r="FS95" s="214" t="str">
        <f>IFERROR(IF((ABS((FQ95-FR95)*10000))&lt;1000,(FQ95-FR95)*10000,"N/A"),"")</f>
        <v/>
      </c>
      <c r="FT95" s="215" t="str">
        <f>IFERROR(FT94/FT$79,"")</f>
        <v/>
      </c>
      <c r="FU95" s="213" t="str">
        <f>IFERROR(FU94/FU$79,"")</f>
        <v/>
      </c>
      <c r="FV95" s="214">
        <f>IFERROR(IF((ABS((FT95-FU95)*10000))&lt;100,(FT95-FU95)*10000,"N/A"),0)</f>
        <v>0</v>
      </c>
      <c r="FW95" s="215" t="str">
        <f>IFERROR(FW94/FW$79,"")</f>
        <v/>
      </c>
      <c r="FX95" s="213" t="str">
        <f>IFERROR(FX94/FX$79,"")</f>
        <v/>
      </c>
      <c r="FY95" s="214">
        <f>IFERROR(IF((ABS((FW95-FX95)*10000))&lt;100,(FW95-FX95)*10000,"N/A"),0)</f>
        <v>0</v>
      </c>
      <c r="GA95" s="215" t="str">
        <f>IFERROR(GA94/GA$79,"")</f>
        <v/>
      </c>
      <c r="GB95" s="213" t="str">
        <f>IFERROR(GB94/GB$79,"")</f>
        <v/>
      </c>
      <c r="GC95" s="214">
        <f>IFERROR(IF((ABS((GA95-GB95)*10000))&lt;1000,(GA95-GB95)*10000,"N/A"),0)</f>
        <v>0</v>
      </c>
      <c r="GD95" s="215" t="str">
        <f>IFERROR(GD94/GD$79,"")</f>
        <v/>
      </c>
      <c r="GE95" s="213" t="str">
        <f>IFERROR(GE94/GE$79,"")</f>
        <v/>
      </c>
      <c r="GF95" s="214" t="str">
        <f>IFERROR(IF((ABS((GD95-GE95)*10000))&lt;1000,(GD95-GE95)*10000,"N/A"),"")</f>
        <v/>
      </c>
      <c r="GG95" s="215" t="str">
        <f>IFERROR(GG94/GG$79,"")</f>
        <v/>
      </c>
      <c r="GH95" s="213" t="str">
        <f>IFERROR(GH94/GH$79,"")</f>
        <v/>
      </c>
      <c r="GI95" s="214">
        <f>IFERROR(IF((ABS((GG95-GH95)*10000))&lt;100,(GG95-GH95)*10000,"N/A"),0)</f>
        <v>0</v>
      </c>
      <c r="GJ95" s="215" t="str">
        <f>IFERROR(GJ94/GJ$79,"")</f>
        <v/>
      </c>
      <c r="GK95" s="213" t="str">
        <f>IFERROR(GK94/GK$79,"")</f>
        <v/>
      </c>
      <c r="GL95" s="214">
        <f>IFERROR(IF((ABS((GJ95-GK95)*10000))&lt;100,(GJ95-GK95)*10000,"N/A"),0)</f>
        <v>0</v>
      </c>
      <c r="GM95" s="215" t="str">
        <f>IFERROR(GM94/GM$79,"")</f>
        <v/>
      </c>
      <c r="GN95" s="213" t="str">
        <f>IFERROR(GN94/GN$79,"")</f>
        <v/>
      </c>
      <c r="GO95" s="214" t="str">
        <f>IFERROR(IF((ABS((GM95-GN95)*10000))&lt;1000,(GM95-GN95)*10000,"N/A"),"")</f>
        <v/>
      </c>
      <c r="GP95" s="215" t="str">
        <f>IFERROR(GP94/GP$79,"")</f>
        <v/>
      </c>
      <c r="GQ95" s="213" t="str">
        <f>IFERROR(GQ94/GQ$79,"")</f>
        <v/>
      </c>
      <c r="GR95" s="214">
        <f>IFERROR(IF((ABS((GP95-GQ95)*10000))&lt;100,(GP95-GQ95)*10000,"N/A"),0)</f>
        <v>0</v>
      </c>
      <c r="GS95" s="215" t="str">
        <f>IFERROR(GS94/GS$79,"")</f>
        <v/>
      </c>
      <c r="GT95" s="213" t="str">
        <f>IFERROR(GT94/GT$79,"")</f>
        <v/>
      </c>
      <c r="GU95" s="214">
        <f>IFERROR(IF((ABS((GS95-GT95)*10000))&lt;100,(GS95-GT95)*10000,"N/A"),0)</f>
        <v>0</v>
      </c>
      <c r="GW95" s="215" t="str">
        <f>IFERROR(GW94/GW$79,"")</f>
        <v/>
      </c>
      <c r="GX95" s="213" t="str">
        <f>IFERROR(GX94/GX$79,"")</f>
        <v/>
      </c>
      <c r="GY95" s="214">
        <f>IFERROR(IF((ABS((GW95-GX95)*10000))&lt;1000,(GW95-GX95)*10000,"N/A"),0)</f>
        <v>0</v>
      </c>
      <c r="GZ95" s="215" t="str">
        <f>IFERROR(GZ94/GZ$79,"")</f>
        <v/>
      </c>
      <c r="HA95" s="213" t="str">
        <f>IFERROR(HA94/HA$79,"")</f>
        <v/>
      </c>
      <c r="HB95" s="214" t="str">
        <f>IFERROR(IF((ABS((GZ95-HA95)*10000))&lt;1000,(GZ95-HA95)*10000,"N/A"),"")</f>
        <v/>
      </c>
      <c r="HC95" s="215" t="str">
        <f>IFERROR(HC94/HC$79,"")</f>
        <v/>
      </c>
      <c r="HD95" s="213" t="str">
        <f>IFERROR(HD94/HD$79,"")</f>
        <v/>
      </c>
      <c r="HE95" s="214">
        <f>IFERROR(IF((ABS((HC95-HD95)*10000))&lt;100,(HC95-HD95)*10000,"N/A"),0)</f>
        <v>0</v>
      </c>
      <c r="HF95" s="215" t="str">
        <f>IFERROR(HF94/HF$79,"")</f>
        <v/>
      </c>
      <c r="HG95" s="213" t="str">
        <f>IFERROR(HG94/HG$79,"")</f>
        <v/>
      </c>
      <c r="HH95" s="214">
        <f>IFERROR(IF((ABS((HF95-HG95)*10000))&lt;100,(HF95-HG95)*10000,"N/A"),0)</f>
        <v>0</v>
      </c>
      <c r="HI95" s="215" t="str">
        <f>IFERROR(HI94/HI$79,"")</f>
        <v/>
      </c>
      <c r="HJ95" s="213" t="str">
        <f>IFERROR(HJ94/HJ$79,"")</f>
        <v/>
      </c>
      <c r="HK95" s="214" t="str">
        <f>IFERROR(IF((ABS((HI95-HJ95)*10000))&lt;1000,(HI95-HJ95)*10000,"N/A"),"")</f>
        <v/>
      </c>
      <c r="HL95" s="215" t="str">
        <f>IFERROR(HL94/HL$79,"")</f>
        <v/>
      </c>
      <c r="HM95" s="213" t="str">
        <f>IFERROR(HM94/HM$79,"")</f>
        <v/>
      </c>
      <c r="HN95" s="214">
        <f>IFERROR(IF((ABS((HL95-HM95)*10000))&lt;100,(HL95-HM95)*10000,"N/A"),0)</f>
        <v>0</v>
      </c>
      <c r="HO95" s="215" t="str">
        <f>IFERROR(HO94/HO$79,"")</f>
        <v/>
      </c>
      <c r="HP95" s="213" t="str">
        <f>IFERROR(HP94/HP$79,"")</f>
        <v/>
      </c>
      <c r="HQ95" s="214">
        <f>IFERROR(IF((ABS((HO95-HP95)*10000))&lt;100,(HO95-HP95)*10000,"N/A"),0)</f>
        <v>0</v>
      </c>
      <c r="HS95" s="215" t="str">
        <f>IFERROR(HS94/HS$79,"")</f>
        <v/>
      </c>
      <c r="HT95" s="213" t="str">
        <f>IFERROR(HT94/HT$79,"")</f>
        <v/>
      </c>
      <c r="HU95" s="214">
        <f>IFERROR(IF((ABS((HS95-HT95)*10000))&lt;1000,(HS95-HT95)*10000,"N/A"),0)</f>
        <v>0</v>
      </c>
      <c r="HV95" s="215" t="str">
        <f>IFERROR(HV94/HV$79,"")</f>
        <v/>
      </c>
      <c r="HW95" s="213" t="str">
        <f>IFERROR(HW94/HW$79,"")</f>
        <v/>
      </c>
      <c r="HX95" s="214" t="str">
        <f>IFERROR(IF((ABS((HV95-HW95)*10000))&lt;1000,(HV95-HW95)*10000,"N/A"),"")</f>
        <v/>
      </c>
      <c r="HY95" s="215" t="str">
        <f>IFERROR(HY94/HY$79,"")</f>
        <v/>
      </c>
      <c r="HZ95" s="213" t="str">
        <f>IFERROR(HZ94/HZ$79,"")</f>
        <v/>
      </c>
      <c r="IA95" s="214">
        <f>IFERROR(IF((ABS((HY95-HZ95)*10000))&lt;100,(HY95-HZ95)*10000,"N/A"),0)</f>
        <v>0</v>
      </c>
      <c r="IB95" s="215" t="str">
        <f>IFERROR(IB94/IB$79,"")</f>
        <v/>
      </c>
      <c r="IC95" s="213" t="str">
        <f>IFERROR(IC94/IC$79,"")</f>
        <v/>
      </c>
      <c r="ID95" s="214">
        <f>IFERROR(IF((ABS((IB95-IC95)*10000))&lt;100,(IB95-IC95)*10000,"N/A"),0)</f>
        <v>0</v>
      </c>
      <c r="IE95" s="215" t="str">
        <f>IFERROR(IE94/IE$79,"")</f>
        <v/>
      </c>
      <c r="IF95" s="213" t="str">
        <f>IFERROR(IF94/IF$79,"")</f>
        <v/>
      </c>
      <c r="IG95" s="214" t="str">
        <f>IFERROR(IF((ABS((IE95-IF95)*10000))&lt;1000,(IE95-IF95)*10000,"N/A"),"")</f>
        <v/>
      </c>
      <c r="IH95" s="215" t="str">
        <f>IFERROR(IH94/IH$79,"")</f>
        <v/>
      </c>
      <c r="II95" s="213" t="str">
        <f>IFERROR(II94/II$79,"")</f>
        <v/>
      </c>
      <c r="IJ95" s="214">
        <f>IFERROR(IF((ABS((IH95-II95)*10000))&lt;100,(IH95-II95)*10000,"N/A"),0)</f>
        <v>0</v>
      </c>
      <c r="IK95" s="215" t="str">
        <f>IFERROR(IK94/IK$79,"")</f>
        <v/>
      </c>
      <c r="IL95" s="213" t="str">
        <f>IFERROR(IL94/IL$79,"")</f>
        <v/>
      </c>
      <c r="IM95" s="214">
        <f>IFERROR(IF((ABS((IK95-IL95)*10000))&lt;100,(IK95-IL95)*10000,"N/A"),0)</f>
        <v>0</v>
      </c>
    </row>
    <row r="96" spans="1:247" s="64" customFormat="1" ht="5.25" hidden="1" customHeight="1" outlineLevel="1" thickBot="1">
      <c r="A96" s="57"/>
      <c r="B96" s="57"/>
      <c r="C96" s="487"/>
      <c r="D96" s="485"/>
      <c r="E96" s="485"/>
      <c r="F96" s="240"/>
      <c r="G96" s="239"/>
      <c r="H96" s="239"/>
      <c r="I96" s="240"/>
      <c r="J96" s="239"/>
      <c r="K96" s="239"/>
      <c r="L96" s="240"/>
      <c r="M96" s="239"/>
      <c r="N96" s="239"/>
      <c r="O96" s="240"/>
      <c r="P96" s="239"/>
      <c r="Q96" s="239"/>
      <c r="R96" s="240"/>
      <c r="S96" s="239"/>
      <c r="T96" s="239"/>
      <c r="U96" s="240"/>
      <c r="V96" s="239"/>
      <c r="W96" s="239"/>
      <c r="X96" s="240"/>
      <c r="Y96" s="239"/>
      <c r="Z96" s="239"/>
      <c r="AA96" s="240"/>
      <c r="AB96" s="240"/>
      <c r="AC96" s="239"/>
      <c r="AD96" s="239"/>
      <c r="AE96" s="240"/>
      <c r="AF96" s="239"/>
      <c r="AG96" s="239"/>
      <c r="AH96" s="240"/>
      <c r="AI96" s="239"/>
      <c r="AJ96" s="239"/>
      <c r="AK96" s="240"/>
      <c r="AL96" s="239"/>
      <c r="AM96" s="239"/>
      <c r="AN96" s="240"/>
      <c r="AO96" s="239"/>
      <c r="AP96" s="239"/>
      <c r="AQ96" s="240"/>
      <c r="AR96" s="239"/>
      <c r="AS96" s="239"/>
      <c r="AT96" s="240"/>
      <c r="AU96" s="239"/>
      <c r="AV96" s="239"/>
      <c r="AW96" s="240"/>
      <c r="AX96" s="240"/>
      <c r="AY96" s="239"/>
      <c r="AZ96" s="239"/>
      <c r="BA96" s="240"/>
      <c r="BB96" s="239"/>
      <c r="BC96" s="239"/>
      <c r="BD96" s="240"/>
      <c r="BE96" s="239"/>
      <c r="BF96" s="239"/>
      <c r="BG96" s="240"/>
      <c r="BH96" s="239"/>
      <c r="BI96" s="239"/>
      <c r="BJ96" s="240"/>
      <c r="BK96" s="239"/>
      <c r="BL96" s="239"/>
      <c r="BM96" s="240"/>
      <c r="BN96" s="239"/>
      <c r="BO96" s="239"/>
      <c r="BP96" s="240"/>
      <c r="BQ96" s="239"/>
      <c r="BR96" s="239"/>
      <c r="BS96" s="240"/>
      <c r="BT96" s="240"/>
      <c r="BU96" s="239"/>
      <c r="BV96" s="239"/>
      <c r="BW96" s="240"/>
      <c r="BX96" s="239"/>
      <c r="BY96" s="239"/>
      <c r="BZ96" s="240"/>
      <c r="CA96" s="239"/>
      <c r="CB96" s="239"/>
      <c r="CC96" s="240"/>
      <c r="CD96" s="239"/>
      <c r="CE96" s="239"/>
      <c r="CF96" s="240"/>
      <c r="CG96" s="239"/>
      <c r="CH96" s="239"/>
      <c r="CI96" s="240"/>
      <c r="CJ96" s="239"/>
      <c r="CK96" s="239"/>
      <c r="CL96" s="240"/>
      <c r="CM96" s="239"/>
      <c r="CN96" s="239"/>
      <c r="CO96" s="240"/>
      <c r="CP96" s="240"/>
      <c r="CQ96" s="239"/>
      <c r="CR96" s="239"/>
      <c r="CS96" s="240"/>
      <c r="CT96" s="239"/>
      <c r="CU96" s="239"/>
      <c r="CV96" s="240"/>
      <c r="CW96" s="239"/>
      <c r="CX96" s="239"/>
      <c r="CY96" s="240"/>
      <c r="CZ96" s="239"/>
      <c r="DA96" s="239"/>
      <c r="DB96" s="240"/>
      <c r="DC96" s="239"/>
      <c r="DD96" s="239"/>
      <c r="DE96" s="240"/>
      <c r="DF96" s="239"/>
      <c r="DG96" s="239"/>
      <c r="DH96" s="240"/>
      <c r="DI96" s="239"/>
      <c r="DJ96" s="239"/>
      <c r="DK96" s="240"/>
      <c r="DL96" s="27"/>
      <c r="DM96" s="239"/>
      <c r="DN96" s="239"/>
      <c r="DO96" s="240"/>
      <c r="DP96" s="239"/>
      <c r="DQ96" s="239"/>
      <c r="DR96" s="240"/>
      <c r="DS96" s="239"/>
      <c r="DT96" s="239"/>
      <c r="DU96" s="240"/>
      <c r="DV96" s="239"/>
      <c r="DW96" s="239"/>
      <c r="DX96" s="240"/>
      <c r="DY96" s="239"/>
      <c r="DZ96" s="239"/>
      <c r="EA96" s="240"/>
      <c r="EB96" s="239"/>
      <c r="EC96" s="239"/>
      <c r="ED96" s="240"/>
      <c r="EE96" s="239"/>
      <c r="EF96" s="239"/>
      <c r="EG96" s="240"/>
      <c r="EI96" s="239"/>
      <c r="EJ96" s="239"/>
      <c r="EK96" s="240"/>
      <c r="EL96" s="239"/>
      <c r="EM96" s="239"/>
      <c r="EN96" s="240"/>
      <c r="EO96" s="239"/>
      <c r="EP96" s="239"/>
      <c r="EQ96" s="240"/>
      <c r="ER96" s="239"/>
      <c r="ES96" s="239"/>
      <c r="ET96" s="240"/>
      <c r="EU96" s="239"/>
      <c r="EV96" s="239"/>
      <c r="EW96" s="240"/>
      <c r="EX96" s="239"/>
      <c r="EY96" s="239"/>
      <c r="EZ96" s="240"/>
      <c r="FA96" s="239"/>
      <c r="FB96" s="239"/>
      <c r="FC96" s="240"/>
      <c r="FE96" s="239"/>
      <c r="FF96" s="239"/>
      <c r="FG96" s="240"/>
      <c r="FH96" s="239"/>
      <c r="FI96" s="239"/>
      <c r="FJ96" s="240"/>
      <c r="FK96" s="239"/>
      <c r="FL96" s="239"/>
      <c r="FM96" s="240"/>
      <c r="FN96" s="239"/>
      <c r="FO96" s="239"/>
      <c r="FP96" s="240"/>
      <c r="FQ96" s="239"/>
      <c r="FR96" s="239"/>
      <c r="FS96" s="240"/>
      <c r="FT96" s="239"/>
      <c r="FU96" s="239"/>
      <c r="FV96" s="240"/>
      <c r="FW96" s="239"/>
      <c r="FX96" s="239"/>
      <c r="FY96" s="240"/>
      <c r="GA96" s="239"/>
      <c r="GB96" s="239"/>
      <c r="GC96" s="240"/>
      <c r="GD96" s="239"/>
      <c r="GE96" s="239"/>
      <c r="GF96" s="240"/>
      <c r="GG96" s="239"/>
      <c r="GH96" s="239"/>
      <c r="GI96" s="240"/>
      <c r="GJ96" s="239"/>
      <c r="GK96" s="239"/>
      <c r="GL96" s="240"/>
      <c r="GM96" s="239"/>
      <c r="GN96" s="239"/>
      <c r="GO96" s="240"/>
      <c r="GP96" s="239"/>
      <c r="GQ96" s="239"/>
      <c r="GR96" s="240"/>
      <c r="GS96" s="239"/>
      <c r="GT96" s="239"/>
      <c r="GU96" s="240"/>
      <c r="GW96" s="485"/>
      <c r="GX96" s="485"/>
      <c r="GY96" s="486"/>
      <c r="GZ96" s="485"/>
      <c r="HA96" s="485"/>
      <c r="HB96" s="486"/>
      <c r="HC96" s="485"/>
      <c r="HD96" s="485"/>
      <c r="HE96" s="486"/>
      <c r="HF96" s="485"/>
      <c r="HG96" s="485"/>
      <c r="HH96" s="486"/>
      <c r="HI96" s="485"/>
      <c r="HJ96" s="485"/>
      <c r="HK96" s="486"/>
      <c r="HL96" s="485"/>
      <c r="HM96" s="485"/>
      <c r="HN96" s="486"/>
      <c r="HO96" s="485"/>
      <c r="HP96" s="485"/>
      <c r="HQ96" s="486"/>
      <c r="HS96" s="485"/>
      <c r="HT96" s="485"/>
      <c r="HU96" s="486"/>
      <c r="HV96" s="485"/>
      <c r="HW96" s="485"/>
      <c r="HX96" s="486"/>
      <c r="HY96" s="485"/>
      <c r="HZ96" s="485"/>
      <c r="IA96" s="486"/>
      <c r="IB96" s="485"/>
      <c r="IC96" s="485"/>
      <c r="ID96" s="486"/>
      <c r="IE96" s="485"/>
      <c r="IF96" s="485"/>
      <c r="IG96" s="486"/>
      <c r="IH96" s="485"/>
      <c r="II96" s="485"/>
      <c r="IJ96" s="486"/>
      <c r="IK96" s="485"/>
      <c r="IL96" s="485"/>
      <c r="IM96" s="486"/>
    </row>
    <row r="97" spans="1:247" hidden="1" outlineLevel="2">
      <c r="A97" s="49"/>
      <c r="B97" s="49"/>
      <c r="C97" s="339" t="s">
        <v>314</v>
      </c>
      <c r="D97" s="330" t="s">
        <v>319</v>
      </c>
      <c r="E97" s="330" t="s">
        <v>319</v>
      </c>
      <c r="F97" s="363"/>
      <c r="G97" s="337"/>
      <c r="H97" s="337"/>
      <c r="I97" s="338" t="str">
        <f>IFERROR(IF((ABS((G97/H97)-1))&lt;100%,(G97/H97)-1,"N/A"),"N/A")</f>
        <v>N/A</v>
      </c>
      <c r="J97" s="336">
        <v>1788224</v>
      </c>
      <c r="K97" s="337"/>
      <c r="L97" s="338" t="str">
        <f>IFERROR(IF((ABS((J97/K97)-1))&lt;100%,(J97/K97)-1,"N/A"),"N/A")</f>
        <v>N/A</v>
      </c>
      <c r="M97" s="337">
        <v>0</v>
      </c>
      <c r="N97" s="337">
        <v>0</v>
      </c>
      <c r="O97" s="338" t="str">
        <f>IFERROR(IF((ABS((M97/N97)-1))&lt;100%,(M97/N97)-1,"N/A"),"N/A")</f>
        <v>N/A</v>
      </c>
      <c r="P97" s="337">
        <v>2458265</v>
      </c>
      <c r="Q97" s="337"/>
      <c r="R97" s="338" t="str">
        <f>IFERROR(IF((ABS((P97/Q97)-1))&lt;100%,(P97/Q97)-1,"N/A"),"N/A")</f>
        <v>N/A</v>
      </c>
      <c r="S97" s="337">
        <v>0</v>
      </c>
      <c r="T97" s="337"/>
      <c r="U97" s="338" t="str">
        <f>IFERROR(IF((ABS((S97/T97)-1))&lt;100%,(S97/T97)-1,"N/A"),"N/A")</f>
        <v>N/A</v>
      </c>
      <c r="V97" s="337">
        <v>0</v>
      </c>
      <c r="W97" s="337">
        <v>0</v>
      </c>
      <c r="X97" s="338" t="str">
        <f>IFERROR(IF((ABS((V97/W97)-1))&lt;100%,(V97/W97)-1,"N/A"),"N/A")</f>
        <v>N/A</v>
      </c>
      <c r="Y97" s="337">
        <v>0</v>
      </c>
      <c r="Z97" s="337">
        <v>0</v>
      </c>
      <c r="AA97" s="338" t="str">
        <f>IFERROR(IF((ABS((Y97/Z97)-1))&lt;100%,(Y97/Z97)-1,"N/A"),"N/A")</f>
        <v>N/A</v>
      </c>
      <c r="AB97" s="363"/>
      <c r="AC97" s="337">
        <v>0</v>
      </c>
      <c r="AD97" s="337">
        <f>+G97</f>
        <v>0</v>
      </c>
      <c r="AE97" s="338" t="str">
        <f>IFERROR(IF((ABS((AC97/AD97)-1))&lt;100%,(AC97/AD97)-1,"N/A"),"")</f>
        <v/>
      </c>
      <c r="AF97" s="337">
        <v>2261516</v>
      </c>
      <c r="AG97" s="337">
        <f t="shared" si="1841"/>
        <v>1788224</v>
      </c>
      <c r="AH97" s="338">
        <f>IFERROR(IF((ABS((AF97/AG97)-1))&lt;100%,(AF97/AG97)-1,"N/A"),"")</f>
        <v>0.26467154003077908</v>
      </c>
      <c r="AI97" s="337">
        <v>2298530</v>
      </c>
      <c r="AJ97" s="337">
        <f t="shared" si="1843"/>
        <v>0</v>
      </c>
      <c r="AK97" s="338" t="str">
        <f>IFERROR(IF((ABS((AI97/AJ97)-1))&lt;100%,(AI97/AJ97)-1,"N/A"),"")</f>
        <v/>
      </c>
      <c r="AL97" s="337">
        <v>2618459</v>
      </c>
      <c r="AM97" s="337">
        <f t="shared" si="1845"/>
        <v>2458265</v>
      </c>
      <c r="AN97" s="338">
        <f>IFERROR(IF((ABS((AL97/AM97)-1))&lt;100%,(AL97/AM97)-1,"N/A"),"")</f>
        <v>6.5165472396181867E-2</v>
      </c>
      <c r="AO97" s="337">
        <v>4509971</v>
      </c>
      <c r="AP97" s="337">
        <f t="shared" si="1847"/>
        <v>0</v>
      </c>
      <c r="AQ97" s="338" t="str">
        <f>IFERROR(IF((ABS((AO97/AP97)-1))&lt;100%,(AO97/AP97)-1,"N/A"),"")</f>
        <v/>
      </c>
      <c r="AR97" s="337">
        <v>6805380</v>
      </c>
      <c r="AS97" s="337">
        <f t="shared" si="1849"/>
        <v>0</v>
      </c>
      <c r="AT97" s="338" t="str">
        <f>IFERROR(IF((ABS((AR97/AS97)-1))&lt;100%,(AR97/AS97)-1,"N/A"),"")</f>
        <v/>
      </c>
      <c r="AU97" s="337">
        <v>9511372</v>
      </c>
      <c r="AV97" s="337">
        <f t="shared" si="1851"/>
        <v>0</v>
      </c>
      <c r="AW97" s="338" t="str">
        <f>IFERROR(IF((ABS((AU97/AV97)-1))&lt;100%,(AU97/AV97)-1,"N/A"),"")</f>
        <v/>
      </c>
      <c r="AX97" s="363"/>
      <c r="AY97" s="337"/>
      <c r="AZ97" s="337">
        <f t="shared" si="1853"/>
        <v>0</v>
      </c>
      <c r="BA97" s="338" t="str">
        <f>IFERROR(IF((ABS((AY97/AZ97)-1))&lt;100%,(AY97/AZ97)-1,"N/A"),"")</f>
        <v/>
      </c>
      <c r="BB97" s="337"/>
      <c r="BC97" s="337">
        <f t="shared" si="1855"/>
        <v>2261516</v>
      </c>
      <c r="BD97" s="338" t="str">
        <f>IFERROR(IF((ABS((BB97/BC97)-1))&lt;100%,(BB97/BC97)-1,"N/A"),"")</f>
        <v>N/A</v>
      </c>
      <c r="BE97" s="336">
        <v>0</v>
      </c>
      <c r="BF97" s="337">
        <f t="shared" si="1857"/>
        <v>2298530</v>
      </c>
      <c r="BG97" s="338" t="str">
        <f>IFERROR(IF((ABS((BE97/BF97)-1))&lt;100%,(BE97/BF97)-1,"N/A"),"")</f>
        <v>N/A</v>
      </c>
      <c r="BH97" s="337">
        <v>0</v>
      </c>
      <c r="BI97" s="337">
        <f t="shared" si="1859"/>
        <v>2618459</v>
      </c>
      <c r="BJ97" s="338" t="str">
        <f>IFERROR(IF((ABS((BH97/BI97)-1))&lt;100%,(BH97/BI97)-1,"N/A"),"")</f>
        <v>N/A</v>
      </c>
      <c r="BK97" s="337"/>
      <c r="BL97" s="337">
        <f t="shared" si="1861"/>
        <v>4509971</v>
      </c>
      <c r="BM97" s="338" t="str">
        <f>IFERROR(IF((ABS((BK97/BL97)-1))&lt;100%,(BK97/BL97)-1,"N/A"),"")</f>
        <v>N/A</v>
      </c>
      <c r="BN97" s="336">
        <v>0</v>
      </c>
      <c r="BO97" s="337">
        <f t="shared" si="1863"/>
        <v>6805380</v>
      </c>
      <c r="BP97" s="338" t="str">
        <f>IFERROR(IF((ABS((BN97/BO97)-1))&lt;100%,(BN97/BO97)-1,"N/A"),"")</f>
        <v>N/A</v>
      </c>
      <c r="BQ97" s="337">
        <v>0</v>
      </c>
      <c r="BR97" s="337">
        <f t="shared" si="1865"/>
        <v>9511372</v>
      </c>
      <c r="BS97" s="338" t="str">
        <f>IFERROR(IF((ABS((BQ97/BR97)-1))&lt;100%,(BQ97/BR97)-1,"N/A"),"")</f>
        <v>N/A</v>
      </c>
      <c r="BT97" s="362"/>
      <c r="BU97" s="336">
        <f t="shared" si="1930"/>
        <v>0</v>
      </c>
      <c r="BV97" s="337">
        <v>0</v>
      </c>
      <c r="BW97" s="338" t="str">
        <f>IFERROR(IF((ABS((BU97/BV97)-1))&lt;100%,(BU97/BV97)-1,"N/A"),"")</f>
        <v/>
      </c>
      <c r="BX97" s="336">
        <f t="shared" si="1931"/>
        <v>0</v>
      </c>
      <c r="BY97" s="337">
        <v>0</v>
      </c>
      <c r="BZ97" s="338" t="str">
        <f>IFERROR(IF((ABS((BX97/BY97)-1))&lt;100%,(BX97/BY97)-1,"N/A"),"")</f>
        <v/>
      </c>
      <c r="CA97" s="336">
        <f t="shared" si="1932"/>
        <v>0</v>
      </c>
      <c r="CB97" s="337">
        <v>0</v>
      </c>
      <c r="CC97" s="338" t="str">
        <f>IFERROR(IF((ABS((CA97/CB97)-1))&lt;100%,(CA97/CB97)-1,"N/A"),"")</f>
        <v/>
      </c>
      <c r="CD97" s="336">
        <f t="shared" si="1933"/>
        <v>0</v>
      </c>
      <c r="CE97" s="337">
        <f t="shared" ref="CE97:CE100" si="1951">+BH97</f>
        <v>0</v>
      </c>
      <c r="CF97" s="338" t="str">
        <f>IFERROR(IF((ABS((CD97/CE97)-1))&lt;100%,(CD97/CE97)-1,"N/A"),"")</f>
        <v/>
      </c>
      <c r="CG97" s="336">
        <f t="shared" si="1934"/>
        <v>0</v>
      </c>
      <c r="CH97" s="337">
        <v>0</v>
      </c>
      <c r="CI97" s="338" t="str">
        <f>IFERROR(IF((ABS((CG97/CH97)-1))&lt;100%,(CG97/CH97)-1,"N/A"),"")</f>
        <v/>
      </c>
      <c r="CJ97" s="336">
        <f t="shared" si="1935"/>
        <v>0</v>
      </c>
      <c r="CK97" s="337">
        <v>0</v>
      </c>
      <c r="CL97" s="338" t="str">
        <f>IFERROR(IF((ABS((CJ97/CK97)-1))&lt;100%,(CJ97/CK97)-1,"N/A"),"")</f>
        <v/>
      </c>
      <c r="CM97" s="336">
        <f t="shared" si="1936"/>
        <v>0</v>
      </c>
      <c r="CN97" s="337">
        <f t="shared" ref="CN97:CN100" si="1952">+BQ97</f>
        <v>0</v>
      </c>
      <c r="CO97" s="338" t="str">
        <f>IFERROR(IF((ABS((CM97/CN97)-1))&lt;100%,(CM97/CN97)-1,"N/A"),"")</f>
        <v/>
      </c>
      <c r="CP97" s="362"/>
      <c r="CQ97" s="336">
        <v>0</v>
      </c>
      <c r="CR97" s="337">
        <v>0</v>
      </c>
      <c r="CS97" s="338" t="str">
        <f>IFERROR(IF((ABS((CQ97/CR97)-1))&lt;100%,(CQ97/CR97)-1,"N/A"),"")</f>
        <v/>
      </c>
      <c r="CT97" s="336">
        <v>0</v>
      </c>
      <c r="CU97" s="337">
        <v>0</v>
      </c>
      <c r="CV97" s="338" t="str">
        <f>IFERROR(IF((ABS((CT97/CU97)-1))&lt;1000%,(CT97/CU97)-1,"N/A"),"")</f>
        <v/>
      </c>
      <c r="CW97" s="336">
        <v>0</v>
      </c>
      <c r="CX97" s="337">
        <v>0</v>
      </c>
      <c r="CY97" s="338" t="str">
        <f>IFERROR(IF((ABS((CW97/CX97)-1))&lt;100%,(CW97/CX97)-1,"N/A"),"")</f>
        <v/>
      </c>
      <c r="CZ97" s="336">
        <v>0</v>
      </c>
      <c r="DA97" s="337">
        <v>0</v>
      </c>
      <c r="DB97" s="338" t="str">
        <f>IFERROR(IF((ABS((CZ97/DA97)-1))&lt;100%,(CZ97/DA97)-1,"N/A"),"")</f>
        <v/>
      </c>
      <c r="DC97" s="336">
        <v>0</v>
      </c>
      <c r="DD97" s="337">
        <v>0</v>
      </c>
      <c r="DE97" s="338" t="str">
        <f>IFERROR(IF((ABS((DC97/DD97)-1))&lt;1000%,(DC97/DD97)-1,"N/A"),"")</f>
        <v/>
      </c>
      <c r="DF97" s="336">
        <v>0</v>
      </c>
      <c r="DG97" s="337">
        <v>0</v>
      </c>
      <c r="DH97" s="338" t="str">
        <f>IFERROR(IF((ABS((DF97/DG97)-1))&lt;100%,(DF97/DG97)-1,"N/A"),"")</f>
        <v/>
      </c>
      <c r="DI97" s="336">
        <v>0</v>
      </c>
      <c r="DJ97" s="337">
        <v>0</v>
      </c>
      <c r="DK97" s="338" t="str">
        <f>IFERROR(IF((ABS((DI97/DJ97)-1))&lt;100%,(DI97/DJ97)-1,"N/A"),"")</f>
        <v/>
      </c>
      <c r="DL97" s="27"/>
      <c r="DM97" s="336">
        <v>0</v>
      </c>
      <c r="DN97" s="337">
        <v>0</v>
      </c>
      <c r="DO97" s="338" t="str">
        <f>IFERROR(IF((ABS((DM97/DN97)-1))&lt;100%,(DM97/DN97)-1,"N/A"),"")</f>
        <v/>
      </c>
      <c r="DP97" s="336">
        <v>0</v>
      </c>
      <c r="DQ97" s="337">
        <v>0</v>
      </c>
      <c r="DR97" s="338" t="str">
        <f>IFERROR(IF((ABS((DP97/DQ97)-1))&lt;1000%,(DP97/DQ97)-1,"N/A"),"")</f>
        <v/>
      </c>
      <c r="DS97" s="336">
        <v>0</v>
      </c>
      <c r="DT97" s="337">
        <v>0</v>
      </c>
      <c r="DU97" s="338" t="str">
        <f>IFERROR(IF((ABS((DS97/DT97)-1))&lt;100%,(DS97/DT97)-1,"N/A"),"")</f>
        <v/>
      </c>
      <c r="DV97" s="336">
        <v>0</v>
      </c>
      <c r="DW97" s="337">
        <v>0</v>
      </c>
      <c r="DX97" s="338" t="str">
        <f>IFERROR(IF((ABS((DV97/DW97)-1))&lt;100%,(DV97/DW97)-1,"N/A"),"")</f>
        <v/>
      </c>
      <c r="DY97" s="336">
        <v>0</v>
      </c>
      <c r="DZ97" s="337">
        <v>0</v>
      </c>
      <c r="EA97" s="338" t="str">
        <f>IFERROR(IF((ABS((DY97/DZ97)-1))&lt;1000%,(DY97/DZ97)-1,"N/A"),"")</f>
        <v/>
      </c>
      <c r="EB97" s="336">
        <v>0</v>
      </c>
      <c r="EC97" s="337">
        <v>0</v>
      </c>
      <c r="ED97" s="338" t="str">
        <f>IFERROR(IF((ABS((EB97/EC97)-1))&lt;100%,(EB97/EC97)-1,"N/A"),"")</f>
        <v/>
      </c>
      <c r="EE97" s="336">
        <v>0</v>
      </c>
      <c r="EF97" s="337">
        <v>0</v>
      </c>
      <c r="EG97" s="338" t="str">
        <f>IFERROR(IF((ABS((EE97/EF97)-1))&lt;100%,(EE97/EF97)-1,"N/A"),"")</f>
        <v/>
      </c>
      <c r="EI97" s="336">
        <v>0</v>
      </c>
      <c r="EJ97" s="337">
        <v>0</v>
      </c>
      <c r="EK97" s="338" t="str">
        <f>IFERROR(IF((ABS((EI97/EJ97)-1))&lt;100%,(EI97/EJ97)-1,"N/A"),"")</f>
        <v/>
      </c>
      <c r="EL97" s="336">
        <v>0</v>
      </c>
      <c r="EM97" s="337">
        <v>0</v>
      </c>
      <c r="EN97" s="338" t="str">
        <f>IFERROR(IF((ABS((EL97/EM97)-1))&lt;1000%,(EL97/EM97)-1,"N/A"),"")</f>
        <v/>
      </c>
      <c r="EO97" s="336">
        <v>0</v>
      </c>
      <c r="EP97" s="337">
        <v>0</v>
      </c>
      <c r="EQ97" s="338" t="str">
        <f>IFERROR(IF((ABS((EO97/EP97)-1))&lt;100%,(EO97/EP97)-1,"N/A"),"")</f>
        <v/>
      </c>
      <c r="ER97" s="336">
        <v>0</v>
      </c>
      <c r="ES97" s="337">
        <v>0</v>
      </c>
      <c r="ET97" s="338" t="str">
        <f>IFERROR(IF((ABS((ER97/ES97)-1))&lt;100%,(ER97/ES97)-1,"N/A"),"")</f>
        <v/>
      </c>
      <c r="EU97" s="336">
        <v>0</v>
      </c>
      <c r="EV97" s="337">
        <v>0</v>
      </c>
      <c r="EW97" s="338" t="str">
        <f>IFERROR(IF((ABS((EU97/EV97)-1))&lt;1000%,(EU97/EV97)-1,"N/A"),"")</f>
        <v/>
      </c>
      <c r="EX97" s="336">
        <v>0</v>
      </c>
      <c r="EY97" s="337">
        <v>0</v>
      </c>
      <c r="EZ97" s="338" t="str">
        <f>IFERROR(IF((ABS((EX97/EY97)-1))&lt;100%,(EX97/EY97)-1,"N/A"),"")</f>
        <v/>
      </c>
      <c r="FA97" s="336">
        <v>0</v>
      </c>
      <c r="FB97" s="337">
        <v>0</v>
      </c>
      <c r="FC97" s="338" t="str">
        <f>IFERROR(IF((ABS((FA97/FB97)-1))&lt;100%,(FA97/FB97)-1,"N/A"),"")</f>
        <v/>
      </c>
      <c r="FE97" s="336">
        <v>0</v>
      </c>
      <c r="FF97" s="337">
        <v>0</v>
      </c>
      <c r="FG97" s="338" t="str">
        <f>IFERROR(IF((ABS((FE97/FF97)-1))&lt;100%,(FE97/FF97)-1,"N/A"),"")</f>
        <v/>
      </c>
      <c r="FH97" s="336">
        <v>0</v>
      </c>
      <c r="FI97" s="337">
        <v>0</v>
      </c>
      <c r="FJ97" s="338" t="str">
        <f>IFERROR(IF((ABS((FH97/FI97)-1))&lt;1000%,(FH97/FI97)-1,"N/A"),"")</f>
        <v/>
      </c>
      <c r="FK97" s="336">
        <v>0</v>
      </c>
      <c r="FL97" s="337">
        <v>0</v>
      </c>
      <c r="FM97" s="338" t="str">
        <f>IFERROR(IF((ABS((FK97/FL97)-1))&lt;100%,(FK97/FL97)-1,"N/A"),"")</f>
        <v/>
      </c>
      <c r="FN97" s="336">
        <v>0</v>
      </c>
      <c r="FO97" s="337">
        <v>0</v>
      </c>
      <c r="FP97" s="338" t="str">
        <f>IFERROR(IF((ABS((FN97/FO97)-1))&lt;100%,(FN97/FO97)-1,"N/A"),"")</f>
        <v/>
      </c>
      <c r="FQ97" s="336">
        <v>0</v>
      </c>
      <c r="FR97" s="337">
        <v>0</v>
      </c>
      <c r="FS97" s="338" t="str">
        <f>IFERROR(IF((ABS((FQ97/FR97)-1))&lt;1000%,(FQ97/FR97)-1,"N/A"),"")</f>
        <v/>
      </c>
      <c r="FT97" s="336">
        <v>0</v>
      </c>
      <c r="FU97" s="337">
        <v>0</v>
      </c>
      <c r="FV97" s="338" t="str">
        <f>IFERROR(IF((ABS((FT97/FU97)-1))&lt;100%,(FT97/FU97)-1,"N/A"),"")</f>
        <v/>
      </c>
      <c r="FW97" s="336">
        <v>0</v>
      </c>
      <c r="FX97" s="337">
        <v>0</v>
      </c>
      <c r="FY97" s="338" t="str">
        <f>IFERROR(IF((ABS((FW97/FX97)-1))&lt;100%,(FW97/FX97)-1,"N/A"),"")</f>
        <v/>
      </c>
      <c r="GA97" s="336">
        <v>0</v>
      </c>
      <c r="GB97" s="337">
        <v>0</v>
      </c>
      <c r="GC97" s="338" t="str">
        <f>IFERROR(IF((ABS((GA97/GB97)-1))&lt;100%,(GA97/GB97)-1,"N/A"),"")</f>
        <v/>
      </c>
      <c r="GD97" s="336">
        <v>0</v>
      </c>
      <c r="GE97" s="337">
        <v>0</v>
      </c>
      <c r="GF97" s="338" t="str">
        <f>IFERROR(IF((ABS((GD97/GE97)-1))&lt;1000%,(GD97/GE97)-1,"N/A"),"")</f>
        <v/>
      </c>
      <c r="GG97" s="336">
        <v>0</v>
      </c>
      <c r="GH97" s="337">
        <v>0</v>
      </c>
      <c r="GI97" s="338" t="str">
        <f>IFERROR(IF((ABS((GG97/GH97)-1))&lt;100%,(GG97/GH97)-1,"N/A"),"")</f>
        <v/>
      </c>
      <c r="GJ97" s="336">
        <v>0</v>
      </c>
      <c r="GK97" s="337">
        <v>0</v>
      </c>
      <c r="GL97" s="338" t="str">
        <f>IFERROR(IF((ABS((GJ97/GK97)-1))&lt;100%,(GJ97/GK97)-1,"N/A"),"")</f>
        <v/>
      </c>
      <c r="GM97" s="336">
        <v>0</v>
      </c>
      <c r="GN97" s="337">
        <v>0</v>
      </c>
      <c r="GO97" s="338" t="str">
        <f>IFERROR(IF((ABS((GM97/GN97)-1))&lt;1000%,(GM97/GN97)-1,"N/A"),"")</f>
        <v/>
      </c>
      <c r="GP97" s="336">
        <v>0</v>
      </c>
      <c r="GQ97" s="337">
        <v>0</v>
      </c>
      <c r="GR97" s="338" t="str">
        <f>IFERROR(IF((ABS((GP97/GQ97)-1))&lt;100%,(GP97/GQ97)-1,"N/A"),"")</f>
        <v/>
      </c>
      <c r="GS97" s="336">
        <v>0</v>
      </c>
      <c r="GT97" s="337">
        <v>0</v>
      </c>
      <c r="GU97" s="338" t="str">
        <f>IFERROR(IF((ABS((GS97/GT97)-1))&lt;100%,(GS97/GT97)-1,"N/A"),"")</f>
        <v/>
      </c>
      <c r="GW97" s="336">
        <v>0</v>
      </c>
      <c r="GX97" s="337">
        <v>0</v>
      </c>
      <c r="GY97" s="338" t="str">
        <f>IFERROR(IF((ABS((GW97/GX97)-1))&lt;100%,(GW97/GX97)-1,"N/A"),"")</f>
        <v/>
      </c>
      <c r="GZ97" s="336">
        <v>0</v>
      </c>
      <c r="HA97" s="337">
        <v>0</v>
      </c>
      <c r="HB97" s="338" t="str">
        <f>IFERROR(IF((ABS((GZ97/HA97)-1))&lt;1000%,(GZ97/HA97)-1,"N/A"),"")</f>
        <v/>
      </c>
      <c r="HC97" s="336">
        <v>0</v>
      </c>
      <c r="HD97" s="337">
        <v>0</v>
      </c>
      <c r="HE97" s="338" t="str">
        <f>IFERROR(IF((ABS((HC97/HD97)-1))&lt;100%,(HC97/HD97)-1,"N/A"),"")</f>
        <v/>
      </c>
      <c r="HF97" s="336">
        <v>0</v>
      </c>
      <c r="HG97" s="337">
        <v>0</v>
      </c>
      <c r="HH97" s="338" t="str">
        <f>IFERROR(IF((ABS((HF97/HG97)-1))&lt;100%,(HF97/HG97)-1,"N/A"),"")</f>
        <v/>
      </c>
      <c r="HI97" s="336">
        <v>0</v>
      </c>
      <c r="HJ97" s="337">
        <v>0</v>
      </c>
      <c r="HK97" s="338" t="str">
        <f>IFERROR(IF((ABS((HI97/HJ97)-1))&lt;1000%,(HI97/HJ97)-1,"N/A"),"")</f>
        <v/>
      </c>
      <c r="HL97" s="336">
        <v>0</v>
      </c>
      <c r="HM97" s="337">
        <v>0</v>
      </c>
      <c r="HN97" s="338" t="str">
        <f>IFERROR(IF((ABS((HL97/HM97)-1))&lt;100%,(HL97/HM97)-1,"N/A"),"")</f>
        <v/>
      </c>
      <c r="HO97" s="336">
        <v>0</v>
      </c>
      <c r="HP97" s="337">
        <v>0</v>
      </c>
      <c r="HQ97" s="338" t="str">
        <f>IFERROR(IF((ABS((HO97/HP97)-1))&lt;100%,(HO97/HP97)-1,"N/A"),"")</f>
        <v/>
      </c>
      <c r="HS97" s="336">
        <v>0</v>
      </c>
      <c r="HT97" s="337">
        <v>0</v>
      </c>
      <c r="HU97" s="338" t="str">
        <f>IFERROR(IF((ABS((HS97/HT97)-1))&lt;100%,(HS97/HT97)-1,"N/A"),"")</f>
        <v/>
      </c>
      <c r="HV97" s="336">
        <v>0</v>
      </c>
      <c r="HW97" s="337">
        <v>0</v>
      </c>
      <c r="HX97" s="338" t="str">
        <f>IFERROR(IF((ABS((HV97/HW97)-1))&lt;1000%,(HV97/HW97)-1,"N/A"),"")</f>
        <v/>
      </c>
      <c r="HY97" s="336">
        <v>0</v>
      </c>
      <c r="HZ97" s="337">
        <v>0</v>
      </c>
      <c r="IA97" s="338" t="str">
        <f>IFERROR(IF((ABS((HY97/HZ97)-1))&lt;100%,(HY97/HZ97)-1,"N/A"),"")</f>
        <v/>
      </c>
      <c r="IB97" s="336">
        <v>0</v>
      </c>
      <c r="IC97" s="337">
        <v>0</v>
      </c>
      <c r="ID97" s="338" t="str">
        <f>IFERROR(IF((ABS((IB97/IC97)-1))&lt;100%,(IB97/IC97)-1,"N/A"),"")</f>
        <v/>
      </c>
      <c r="IE97" s="336">
        <v>0</v>
      </c>
      <c r="IF97" s="337">
        <v>0</v>
      </c>
      <c r="IG97" s="338" t="str">
        <f>IFERROR(IF((ABS((IE97/IF97)-1))&lt;1000%,(IE97/IF97)-1,"N/A"),"")</f>
        <v/>
      </c>
      <c r="IH97" s="336">
        <v>0</v>
      </c>
      <c r="II97" s="337">
        <v>0</v>
      </c>
      <c r="IJ97" s="338" t="str">
        <f>IFERROR(IF((ABS((IH97/II97)-1))&lt;100%,(IH97/II97)-1,"N/A"),"")</f>
        <v/>
      </c>
      <c r="IK97" s="336">
        <v>0</v>
      </c>
      <c r="IL97" s="337">
        <v>0</v>
      </c>
      <c r="IM97" s="338" t="str">
        <f>IFERROR(IF((ABS((IK97/IL97)-1))&lt;100%,(IK97/IL97)-1,"N/A"),"")</f>
        <v/>
      </c>
    </row>
    <row r="98" spans="1:247" s="64" customFormat="1" hidden="1" outlineLevel="2">
      <c r="A98" s="57"/>
      <c r="B98" s="57"/>
      <c r="C98" s="211" t="s">
        <v>307</v>
      </c>
      <c r="D98" s="212" t="s">
        <v>308</v>
      </c>
      <c r="E98" s="212" t="s">
        <v>308</v>
      </c>
      <c r="F98" s="216"/>
      <c r="G98" s="241">
        <f>IFERROR(G97/G$79,"")</f>
        <v>0</v>
      </c>
      <c r="H98" s="241"/>
      <c r="I98" s="214">
        <f>IF((ABS((G98-H98)*10000))&lt;100,(G98-H98)*10000,"N/A")</f>
        <v>0</v>
      </c>
      <c r="J98" s="241">
        <f>IFERROR(J97/J$79,"")</f>
        <v>0.2153377627788097</v>
      </c>
      <c r="K98" s="241"/>
      <c r="L98" s="214" t="str">
        <f>IF((ABS((J98-K98)*10000))&lt;100,(J98-K98)*10000,"N/A")</f>
        <v>N/A</v>
      </c>
      <c r="M98" s="241">
        <f>IFERROR(M97/M$79,"")</f>
        <v>0</v>
      </c>
      <c r="N98" s="241">
        <f>IFERROR(N97/N$79,"")</f>
        <v>0</v>
      </c>
      <c r="O98" s="214">
        <f>IF((ABS((M98-N98)*10000))&lt;100,(M98-N98)*10000,"N/A")</f>
        <v>0</v>
      </c>
      <c r="P98" s="241">
        <f>IFERROR(P97/P$79,"")</f>
        <v>0.2300486802777543</v>
      </c>
      <c r="Q98" s="241">
        <f>IFERROR(Q97/Q$79,"")</f>
        <v>0</v>
      </c>
      <c r="R98" s="214" t="str">
        <f>IF((ABS((P98-Q98)*10000))&lt;100,(P98-Q98)*10000,"N/A")</f>
        <v>N/A</v>
      </c>
      <c r="S98" s="241">
        <f>IFERROR(S97/S$79,"")</f>
        <v>0</v>
      </c>
      <c r="T98" s="241"/>
      <c r="U98" s="214">
        <f>IF((ABS((S98-T98)*10000))&lt;100,(S98-T98)*10000,"N/A")</f>
        <v>0</v>
      </c>
      <c r="V98" s="241">
        <f>IFERROR(V97/V$79,"")</f>
        <v>0</v>
      </c>
      <c r="W98" s="241">
        <f>IFERROR(W97/W$79,"")</f>
        <v>0</v>
      </c>
      <c r="X98" s="214">
        <f>IF((ABS((V98-W98)*10000))&lt;100,(V98-W98)*10000,"N/A")</f>
        <v>0</v>
      </c>
      <c r="Y98" s="241">
        <f>IFERROR(Y97/Y$79,"")</f>
        <v>0</v>
      </c>
      <c r="Z98" s="241">
        <f>IFERROR(Z97/Z$79,"")</f>
        <v>0</v>
      </c>
      <c r="AA98" s="214">
        <f>IF((ABS((Y98-Z98)*10000))&lt;100,(Y98-Z98)*10000,"N/A")</f>
        <v>0</v>
      </c>
      <c r="AB98" s="216"/>
      <c r="AC98" s="241">
        <f>IFERROR(AC97/AC$79,"")</f>
        <v>0</v>
      </c>
      <c r="AD98" s="241">
        <f>+G98</f>
        <v>0</v>
      </c>
      <c r="AE98" s="214">
        <f>IF((ABS((AC98-AD98)*10000))&lt;100,(AC98-AD98)*10000,"N/A")</f>
        <v>0</v>
      </c>
      <c r="AF98" s="241">
        <f>IFERROR(AF97/AF$79,"")</f>
        <v>0.23343712601551914</v>
      </c>
      <c r="AG98" s="241">
        <f t="shared" si="1841"/>
        <v>0.2153377627788097</v>
      </c>
      <c r="AH98" s="214" t="str">
        <f>IF((ABS((AF98-AG98)*10000))&lt;100,(AF98-AG98)*10000,"N/A")</f>
        <v>N/A</v>
      </c>
      <c r="AI98" s="241">
        <f>IFERROR(AI97/AI$79,"")</f>
        <v>0.22422193516466171</v>
      </c>
      <c r="AJ98" s="241">
        <f t="shared" si="1843"/>
        <v>0</v>
      </c>
      <c r="AK98" s="214" t="str">
        <f>IF((ABS((AI98-AJ98)*10000))&lt;100,(AI98-AJ98)*10000,"N/A")</f>
        <v>N/A</v>
      </c>
      <c r="AL98" s="241">
        <f>IFERROR(AL97/AL$79,"")</f>
        <v>0.22723646795841868</v>
      </c>
      <c r="AM98" s="241">
        <f t="shared" si="1845"/>
        <v>0.2300486802777543</v>
      </c>
      <c r="AN98" s="214">
        <f>IF((ABS((AL98-AM98)*10000))&lt;100,(AL98-AM98)*10000,"N/A")</f>
        <v>-28.12212319335622</v>
      </c>
      <c r="AO98" s="241">
        <f>IFERROR(AO97/AO$79,"")</f>
        <v>0.23130650601685429</v>
      </c>
      <c r="AP98" s="241">
        <f t="shared" si="1847"/>
        <v>0</v>
      </c>
      <c r="AQ98" s="214" t="str">
        <f>IF((ABS((AO98-AP98)*10000))&lt;100,(AO98-AP98)*10000,"N/A")</f>
        <v>N/A</v>
      </c>
      <c r="AR98" s="241">
        <f>IFERROR(AR97/AR$79,"")</f>
        <v>0.22876033511232044</v>
      </c>
      <c r="AS98" s="241">
        <f t="shared" si="1849"/>
        <v>0</v>
      </c>
      <c r="AT98" s="214" t="str">
        <f>IF((ABS((AR98-AS98)*10000))&lt;100,(AR98-AS98)*10000,"N/A")</f>
        <v>N/A</v>
      </c>
      <c r="AU98" s="241">
        <f>IFERROR(AU97/AU$79,"")</f>
        <v>0.23045575513418792</v>
      </c>
      <c r="AV98" s="241">
        <f t="shared" si="1851"/>
        <v>0</v>
      </c>
      <c r="AW98" s="214" t="str">
        <f>IF((ABS((AU98-AV98)*10000))&lt;100,(AU98-AV98)*10000,"N/A")</f>
        <v>N/A</v>
      </c>
      <c r="AX98" s="216"/>
      <c r="AY98" s="241" t="s">
        <v>579</v>
      </c>
      <c r="AZ98" s="241">
        <f t="shared" si="1853"/>
        <v>0</v>
      </c>
      <c r="BA98" s="214" t="str">
        <f>IFERROR(IF((ABS((AY98-AZ98)*10000))&lt;100,(AY98-AZ98)*10000,"N/A"),"")</f>
        <v/>
      </c>
      <c r="BB98" s="241" t="s">
        <v>579</v>
      </c>
      <c r="BC98" s="241">
        <f t="shared" si="1855"/>
        <v>0.23343712601551914</v>
      </c>
      <c r="BD98" s="214" t="str">
        <f>IFERROR(IF((ABS((BB98-BC98)*10000))&lt;100,(BB98-BC98)*10000,"N/A"),"")</f>
        <v/>
      </c>
      <c r="BE98" s="241" t="s">
        <v>579</v>
      </c>
      <c r="BF98" s="241">
        <f t="shared" si="1857"/>
        <v>0.22422193516466171</v>
      </c>
      <c r="BG98" s="214" t="str">
        <f>IFERROR(IF((ABS((BE98-BF98)*10000))&lt;100,(BE98-BF98)*10000,"N/A"),"")</f>
        <v/>
      </c>
      <c r="BH98" s="241" t="s">
        <v>579</v>
      </c>
      <c r="BI98" s="241">
        <f t="shared" si="1859"/>
        <v>0.22723646795841868</v>
      </c>
      <c r="BJ98" s="214" t="str">
        <f>IFERROR(IF((ABS((BH98-BI98)*10000))&lt;100,(BH98-BI98)*10000,"N/A"),"")</f>
        <v/>
      </c>
      <c r="BK98" s="241" t="s">
        <v>579</v>
      </c>
      <c r="BL98" s="241">
        <f t="shared" si="1861"/>
        <v>0.23130650601685429</v>
      </c>
      <c r="BM98" s="214" t="str">
        <f>IFERROR(IF((ABS((BK98-BL98)*10000))&lt;100,(BK98-BL98)*10000,"N/A"),"")</f>
        <v/>
      </c>
      <c r="BN98" s="241" t="s">
        <v>579</v>
      </c>
      <c r="BO98" s="241">
        <f t="shared" si="1863"/>
        <v>0.22876033511232044</v>
      </c>
      <c r="BP98" s="214" t="str">
        <f>IFERROR(IF((ABS((BN98-BO98)*10000))&lt;100,(BN98-BO98)*10000,"N/A"),"")</f>
        <v/>
      </c>
      <c r="BQ98" s="241" t="s">
        <v>579</v>
      </c>
      <c r="BR98" s="241">
        <f t="shared" si="1865"/>
        <v>0.23045575513418792</v>
      </c>
      <c r="BS98" s="214" t="str">
        <f>IFERROR(IF((ABS((BQ98-BR98)*10000))&lt;100,(BQ98-BR98)*10000,"N/A"),"")</f>
        <v/>
      </c>
      <c r="BT98" s="217"/>
      <c r="BU98" s="241" t="str">
        <f t="shared" si="1930"/>
        <v/>
      </c>
      <c r="BV98" s="241" t="str">
        <f>IFERROR(BV97/BV$79,"")</f>
        <v/>
      </c>
      <c r="BW98" s="214">
        <f>IFERROR(IF((ABS((BU98-BV98)*10000))&lt;100,(BU98-BV98)*10000,"N/A"),0)</f>
        <v>0</v>
      </c>
      <c r="BX98" s="242" t="str">
        <f t="shared" si="1931"/>
        <v/>
      </c>
      <c r="BY98" s="241" t="str">
        <f>IFERROR(BY97/BY$79,"")</f>
        <v/>
      </c>
      <c r="BZ98" s="214">
        <f>IFERROR(IF((ABS((BX98-BY98)*10000))&lt;100,(BX98-BY98)*10000,"N/A"),0)</f>
        <v>0</v>
      </c>
      <c r="CA98" s="242" t="str">
        <f t="shared" si="1932"/>
        <v/>
      </c>
      <c r="CB98" s="241" t="str">
        <f>IFERROR(CB97/CB$79,"")</f>
        <v/>
      </c>
      <c r="CC98" s="214">
        <f>IFERROR(IF((ABS((CA98-CB98)*10000))&lt;100,(CA98-CB98)*10000,"N/A"),0)</f>
        <v>0</v>
      </c>
      <c r="CD98" s="242" t="str">
        <f t="shared" si="1933"/>
        <v/>
      </c>
      <c r="CE98" s="241" t="str">
        <f t="shared" si="1951"/>
        <v/>
      </c>
      <c r="CF98" s="214">
        <f>IFERROR(IF((ABS((CD98-CE98)*10000))&lt;100,(CD98-CE98)*10000,"N/A"),0)</f>
        <v>0</v>
      </c>
      <c r="CG98" s="242" t="str">
        <f t="shared" si="1934"/>
        <v/>
      </c>
      <c r="CH98" s="241" t="str">
        <f>IFERROR(CH97/CH$79,"")</f>
        <v/>
      </c>
      <c r="CI98" s="214">
        <f>IFERROR(IF((ABS((CG98-CH98)*10000))&lt;100,(CG98-CH98)*10000,"N/A"),0)</f>
        <v>0</v>
      </c>
      <c r="CJ98" s="242" t="str">
        <f t="shared" si="1935"/>
        <v/>
      </c>
      <c r="CK98" s="241" t="str">
        <f>IFERROR(CK97/CK$79,"")</f>
        <v/>
      </c>
      <c r="CL98" s="214">
        <f>IFERROR(IF((ABS((CJ98-CK98)*10000))&lt;100,(CJ98-CK98)*10000,"N/A"),0)</f>
        <v>0</v>
      </c>
      <c r="CM98" s="242" t="str">
        <f t="shared" si="1936"/>
        <v/>
      </c>
      <c r="CN98" s="241" t="str">
        <f t="shared" si="1952"/>
        <v/>
      </c>
      <c r="CO98" s="214">
        <f>IFERROR(IF((ABS((CM98-CN98)*10000))&lt;100,(CM98-CN98)*10000,"N/A"),0)</f>
        <v>0</v>
      </c>
      <c r="CP98" s="217"/>
      <c r="CQ98" s="241" t="str">
        <f>IFERROR(CQ97/CQ$79,"")</f>
        <v/>
      </c>
      <c r="CR98" s="241" t="str">
        <f>IFERROR(CR97/CR$79,"")</f>
        <v/>
      </c>
      <c r="CS98" s="214">
        <f>IFERROR(IF((ABS((CQ98-CR98)*10000))&lt;1000,(CQ98-CR98)*10000,"N/A"),0)</f>
        <v>0</v>
      </c>
      <c r="CT98" s="242" t="str">
        <f>IFERROR(CT97/CT$79,"")</f>
        <v/>
      </c>
      <c r="CU98" s="241" t="str">
        <f>IFERROR(CU97/CU$79,"")</f>
        <v/>
      </c>
      <c r="CV98" s="214" t="str">
        <f>IFERROR(IF((ABS((CT98-CU98)*10000))&lt;1000,(CT98-CU98)*10000,"N/A"),"")</f>
        <v/>
      </c>
      <c r="CW98" s="242" t="str">
        <f>IFERROR(CW97/CW$79,"")</f>
        <v/>
      </c>
      <c r="CX98" s="241" t="str">
        <f>IFERROR(CX97/CX$79,"")</f>
        <v/>
      </c>
      <c r="CY98" s="214">
        <f>IFERROR(IF((ABS((CW98-CX98)*10000))&lt;100,(CW98-CX98)*10000,"N/A"),0)</f>
        <v>0</v>
      </c>
      <c r="CZ98" s="242" t="str">
        <f>IFERROR(CZ97/CZ$79,"")</f>
        <v/>
      </c>
      <c r="DA98" s="241" t="str">
        <f>IFERROR(DA97/DA$79,"")</f>
        <v/>
      </c>
      <c r="DB98" s="214">
        <f>IFERROR(IF((ABS((CZ98-DA98)*10000))&lt;100,(CZ98-DA98)*10000,"N/A"),0)</f>
        <v>0</v>
      </c>
      <c r="DC98" s="242" t="str">
        <f>IFERROR(DC97/DC$79,"")</f>
        <v/>
      </c>
      <c r="DD98" s="241" t="str">
        <f>IFERROR(DD97/DD$79,"")</f>
        <v/>
      </c>
      <c r="DE98" s="214" t="str">
        <f>IFERROR(IF((ABS((DC98-DD98)*10000))&lt;1000,(DC98-DD98)*10000,"N/A"),"")</f>
        <v/>
      </c>
      <c r="DF98" s="242" t="str">
        <f>IFERROR(DF97/DF$79,"")</f>
        <v/>
      </c>
      <c r="DG98" s="241" t="str">
        <f>IFERROR(DG97/DG$79,"")</f>
        <v/>
      </c>
      <c r="DH98" s="214">
        <f>IFERROR(IF((ABS((DF98-DG98)*10000))&lt;100,(DF98-DG98)*10000,"N/A"),0)</f>
        <v>0</v>
      </c>
      <c r="DI98" s="242" t="str">
        <f>IFERROR(DI97/DI$79,"")</f>
        <v/>
      </c>
      <c r="DJ98" s="241" t="str">
        <f>IFERROR(DJ97/DJ$79,"")</f>
        <v/>
      </c>
      <c r="DK98" s="214">
        <f>IFERROR(IF((ABS((DI98-DJ98)*10000))&lt;100,(DI98-DJ98)*10000,"N/A"),0)</f>
        <v>0</v>
      </c>
      <c r="DL98" s="27"/>
      <c r="DM98" s="241" t="str">
        <f>IFERROR(DM97/DM$79,"")</f>
        <v/>
      </c>
      <c r="DN98" s="241" t="str">
        <f>IFERROR(DN97/DN$79,"")</f>
        <v/>
      </c>
      <c r="DO98" s="214">
        <f>IFERROR(IF((ABS((DM98-DN98)*10000))&lt;1000,(DM98-DN98)*10000,"N/A"),0)</f>
        <v>0</v>
      </c>
      <c r="DP98" s="242" t="str">
        <f>IFERROR(DP97/DP$79,"")</f>
        <v/>
      </c>
      <c r="DQ98" s="241" t="str">
        <f>IFERROR(DQ97/DQ$79,"")</f>
        <v/>
      </c>
      <c r="DR98" s="214" t="str">
        <f>IFERROR(IF((ABS((DP98-DQ98)*10000))&lt;1000,(DP98-DQ98)*10000,"N/A"),"")</f>
        <v/>
      </c>
      <c r="DS98" s="242" t="str">
        <f>IFERROR(DS97/DS$79,"")</f>
        <v/>
      </c>
      <c r="DT98" s="241" t="str">
        <f>IFERROR(DT97/DT$79,"")</f>
        <v/>
      </c>
      <c r="DU98" s="214">
        <f>IFERROR(IF((ABS((DS98-DT98)*10000))&lt;100,(DS98-DT98)*10000,"N/A"),0)</f>
        <v>0</v>
      </c>
      <c r="DV98" s="242" t="str">
        <f>IFERROR(DV97/DV$79,"")</f>
        <v/>
      </c>
      <c r="DW98" s="241" t="str">
        <f>IFERROR(DW97/DW$79,"")</f>
        <v/>
      </c>
      <c r="DX98" s="214">
        <f>IFERROR(IF((ABS((DV98-DW98)*10000))&lt;100,(DV98-DW98)*10000,"N/A"),0)</f>
        <v>0</v>
      </c>
      <c r="DY98" s="242" t="str">
        <f>IFERROR(DY97/DY$79,"")</f>
        <v/>
      </c>
      <c r="DZ98" s="241" t="str">
        <f>IFERROR(DZ97/DZ$79,"")</f>
        <v/>
      </c>
      <c r="EA98" s="214" t="str">
        <f>IFERROR(IF((ABS((DY98-DZ98)*10000))&lt;1000,(DY98-DZ98)*10000,"N/A"),"")</f>
        <v/>
      </c>
      <c r="EB98" s="242" t="str">
        <f>IFERROR(EB97/EB$79,"")</f>
        <v/>
      </c>
      <c r="EC98" s="241" t="str">
        <f>IFERROR(EC97/EC$79,"")</f>
        <v/>
      </c>
      <c r="ED98" s="214">
        <f>IFERROR(IF((ABS((EB98-EC98)*10000))&lt;100,(EB98-EC98)*10000,"N/A"),0)</f>
        <v>0</v>
      </c>
      <c r="EE98" s="242" t="str">
        <f>IFERROR(EE97/EE$79,"")</f>
        <v/>
      </c>
      <c r="EF98" s="241" t="str">
        <f>IFERROR(EF97/EF$79,"")</f>
        <v/>
      </c>
      <c r="EG98" s="214">
        <f>IFERROR(IF((ABS((EE98-EF98)*10000))&lt;100,(EE98-EF98)*10000,"N/A"),0)</f>
        <v>0</v>
      </c>
      <c r="EI98" s="241" t="str">
        <f>IFERROR(EI97/EI$79,"")</f>
        <v/>
      </c>
      <c r="EJ98" s="241" t="str">
        <f>IFERROR(EJ97/EJ$79,"")</f>
        <v/>
      </c>
      <c r="EK98" s="214">
        <f>IFERROR(IF((ABS((EI98-EJ98)*10000))&lt;1000,(EI98-EJ98)*10000,"N/A"),0)</f>
        <v>0</v>
      </c>
      <c r="EL98" s="242" t="str">
        <f>IFERROR(EL97/EL$79,"")</f>
        <v/>
      </c>
      <c r="EM98" s="241" t="str">
        <f>IFERROR(EM97/EM$79,"")</f>
        <v/>
      </c>
      <c r="EN98" s="214" t="str">
        <f>IFERROR(IF((ABS((EL98-EM98)*10000))&lt;1000,(EL98-EM98)*10000,"N/A"),"")</f>
        <v/>
      </c>
      <c r="EO98" s="242" t="str">
        <f>IFERROR(EO97/EO$79,"")</f>
        <v/>
      </c>
      <c r="EP98" s="241" t="str">
        <f>IFERROR(EP97/EP$79,"")</f>
        <v/>
      </c>
      <c r="EQ98" s="214">
        <f>IFERROR(IF((ABS((EO98-EP98)*10000))&lt;100,(EO98-EP98)*10000,"N/A"),0)</f>
        <v>0</v>
      </c>
      <c r="ER98" s="242" t="str">
        <f>IFERROR(ER97/ER$79,"")</f>
        <v/>
      </c>
      <c r="ES98" s="241" t="str">
        <f>IFERROR(ES97/ES$79,"")</f>
        <v/>
      </c>
      <c r="ET98" s="214">
        <f>IFERROR(IF((ABS((ER98-ES98)*10000))&lt;100,(ER98-ES98)*10000,"N/A"),0)</f>
        <v>0</v>
      </c>
      <c r="EU98" s="242" t="str">
        <f>IFERROR(EU97/EU$79,"")</f>
        <v/>
      </c>
      <c r="EV98" s="241" t="str">
        <f>IFERROR(EV97/EV$79,"")</f>
        <v/>
      </c>
      <c r="EW98" s="214" t="str">
        <f>IFERROR(IF((ABS((EU98-EV98)*10000))&lt;1000,(EU98-EV98)*10000,"N/A"),"")</f>
        <v/>
      </c>
      <c r="EX98" s="242" t="str">
        <f>IFERROR(EX97/EX$79,"")</f>
        <v/>
      </c>
      <c r="EY98" s="241" t="str">
        <f>IFERROR(EY97/EY$79,"")</f>
        <v/>
      </c>
      <c r="EZ98" s="214">
        <f>IFERROR(IF((ABS((EX98-EY98)*10000))&lt;100,(EX98-EY98)*10000,"N/A"),0)</f>
        <v>0</v>
      </c>
      <c r="FA98" s="242" t="str">
        <f>IFERROR(FA97/FA$79,"")</f>
        <v/>
      </c>
      <c r="FB98" s="241" t="str">
        <f>IFERROR(FB97/FB$79,"")</f>
        <v/>
      </c>
      <c r="FC98" s="214">
        <f>IFERROR(IF((ABS((FA98-FB98)*10000))&lt;100,(FA98-FB98)*10000,"N/A"),0)</f>
        <v>0</v>
      </c>
      <c r="FE98" s="241" t="str">
        <f>IFERROR(FE97/FE$79,"")</f>
        <v/>
      </c>
      <c r="FF98" s="241" t="str">
        <f>IFERROR(FF97/FF$79,"")</f>
        <v/>
      </c>
      <c r="FG98" s="214">
        <f>IFERROR(IF((ABS((FE98-FF98)*10000))&lt;1000,(FE98-FF98)*10000,"N/A"),0)</f>
        <v>0</v>
      </c>
      <c r="FH98" s="242" t="str">
        <f>IFERROR(FH97/FH$79,"")</f>
        <v/>
      </c>
      <c r="FI98" s="241" t="str">
        <f>IFERROR(FI97/FI$79,"")</f>
        <v/>
      </c>
      <c r="FJ98" s="214" t="str">
        <f>IFERROR(IF((ABS((FH98-FI98)*10000))&lt;1000,(FH98-FI98)*10000,"N/A"),"")</f>
        <v/>
      </c>
      <c r="FK98" s="242" t="str">
        <f>IFERROR(FK97/FK$79,"")</f>
        <v/>
      </c>
      <c r="FL98" s="241" t="str">
        <f>IFERROR(FL97/FL$79,"")</f>
        <v/>
      </c>
      <c r="FM98" s="214">
        <f>IFERROR(IF((ABS((FK98-FL98)*10000))&lt;100,(FK98-FL98)*10000,"N/A"),0)</f>
        <v>0</v>
      </c>
      <c r="FN98" s="242" t="str">
        <f>IFERROR(FN97/FN$79,"")</f>
        <v/>
      </c>
      <c r="FO98" s="241" t="str">
        <f>IFERROR(FO97/FO$79,"")</f>
        <v/>
      </c>
      <c r="FP98" s="214">
        <f>IFERROR(IF((ABS((FN98-FO98)*10000))&lt;100,(FN98-FO98)*10000,"N/A"),0)</f>
        <v>0</v>
      </c>
      <c r="FQ98" s="242" t="str">
        <f>IFERROR(FQ97/FQ$79,"")</f>
        <v/>
      </c>
      <c r="FR98" s="241" t="str">
        <f>IFERROR(FR97/FR$79,"")</f>
        <v/>
      </c>
      <c r="FS98" s="214" t="str">
        <f>IFERROR(IF((ABS((FQ98-FR98)*10000))&lt;1000,(FQ98-FR98)*10000,"N/A"),"")</f>
        <v/>
      </c>
      <c r="FT98" s="242" t="str">
        <f>IFERROR(FT97/FT$79,"")</f>
        <v/>
      </c>
      <c r="FU98" s="241" t="str">
        <f>IFERROR(FU97/FU$79,"")</f>
        <v/>
      </c>
      <c r="FV98" s="214">
        <f>IFERROR(IF((ABS((FT98-FU98)*10000))&lt;100,(FT98-FU98)*10000,"N/A"),0)</f>
        <v>0</v>
      </c>
      <c r="FW98" s="242" t="str">
        <f>IFERROR(FW97/FW$79,"")</f>
        <v/>
      </c>
      <c r="FX98" s="241" t="str">
        <f>IFERROR(FX97/FX$79,"")</f>
        <v/>
      </c>
      <c r="FY98" s="214">
        <f>IFERROR(IF((ABS((FW98-FX98)*10000))&lt;100,(FW98-FX98)*10000,"N/A"),0)</f>
        <v>0</v>
      </c>
      <c r="GA98" s="241" t="str">
        <f>IFERROR(GA97/GA$79,"")</f>
        <v/>
      </c>
      <c r="GB98" s="241" t="str">
        <f>IFERROR(GB97/GB$79,"")</f>
        <v/>
      </c>
      <c r="GC98" s="214">
        <f>IFERROR(IF((ABS((GA98-GB98)*10000))&lt;1000,(GA98-GB98)*10000,"N/A"),0)</f>
        <v>0</v>
      </c>
      <c r="GD98" s="242" t="str">
        <f>IFERROR(GD97/GD$79,"")</f>
        <v/>
      </c>
      <c r="GE98" s="241" t="str">
        <f>IFERROR(GE97/GE$79,"")</f>
        <v/>
      </c>
      <c r="GF98" s="214" t="str">
        <f>IFERROR(IF((ABS((GD98-GE98)*10000))&lt;1000,(GD98-GE98)*10000,"N/A"),"")</f>
        <v/>
      </c>
      <c r="GG98" s="242" t="str">
        <f>IFERROR(GG97/GG$79,"")</f>
        <v/>
      </c>
      <c r="GH98" s="241" t="str">
        <f>IFERROR(GH97/GH$79,"")</f>
        <v/>
      </c>
      <c r="GI98" s="214">
        <f>IFERROR(IF((ABS((GG98-GH98)*10000))&lt;100,(GG98-GH98)*10000,"N/A"),0)</f>
        <v>0</v>
      </c>
      <c r="GJ98" s="242" t="str">
        <f>IFERROR(GJ97/GJ$79,"")</f>
        <v/>
      </c>
      <c r="GK98" s="241" t="str">
        <f>IFERROR(GK97/GK$79,"")</f>
        <v/>
      </c>
      <c r="GL98" s="214">
        <f>IFERROR(IF((ABS((GJ98-GK98)*10000))&lt;100,(GJ98-GK98)*10000,"N/A"),0)</f>
        <v>0</v>
      </c>
      <c r="GM98" s="242" t="str">
        <f>IFERROR(GM97/GM$79,"")</f>
        <v/>
      </c>
      <c r="GN98" s="241" t="str">
        <f>IFERROR(GN97/GN$79,"")</f>
        <v/>
      </c>
      <c r="GO98" s="214" t="str">
        <f>IFERROR(IF((ABS((GM98-GN98)*10000))&lt;1000,(GM98-GN98)*10000,"N/A"),"")</f>
        <v/>
      </c>
      <c r="GP98" s="242" t="str">
        <f>IFERROR(GP97/GP$79,"")</f>
        <v/>
      </c>
      <c r="GQ98" s="241" t="str">
        <f>IFERROR(GQ97/GQ$79,"")</f>
        <v/>
      </c>
      <c r="GR98" s="214">
        <f>IFERROR(IF((ABS((GP98-GQ98)*10000))&lt;100,(GP98-GQ98)*10000,"N/A"),0)</f>
        <v>0</v>
      </c>
      <c r="GS98" s="242" t="str">
        <f>IFERROR(GS97/GS$79,"")</f>
        <v/>
      </c>
      <c r="GT98" s="241" t="str">
        <f>IFERROR(GT97/GT$79,"")</f>
        <v/>
      </c>
      <c r="GU98" s="214">
        <f>IFERROR(IF((ABS((GS98-GT98)*10000))&lt;100,(GS98-GT98)*10000,"N/A"),0)</f>
        <v>0</v>
      </c>
      <c r="GW98" s="242" t="str">
        <f>IFERROR(GW97/GW$79,"")</f>
        <v/>
      </c>
      <c r="GX98" s="241" t="str">
        <f>IFERROR(GX97/GX$79,"")</f>
        <v/>
      </c>
      <c r="GY98" s="214">
        <f>IFERROR(IF((ABS((GW98-GX98)*10000))&lt;1000,(GW98-GX98)*10000,"N/A"),0)</f>
        <v>0</v>
      </c>
      <c r="GZ98" s="242" t="str">
        <f>IFERROR(GZ97/GZ$79,"")</f>
        <v/>
      </c>
      <c r="HA98" s="241" t="str">
        <f>IFERROR(HA97/HA$79,"")</f>
        <v/>
      </c>
      <c r="HB98" s="214" t="str">
        <f>IFERROR(IF((ABS((GZ98-HA98)*10000))&lt;1000,(GZ98-HA98)*10000,"N/A"),"")</f>
        <v/>
      </c>
      <c r="HC98" s="242" t="str">
        <f>IFERROR(HC97/HC$79,"")</f>
        <v/>
      </c>
      <c r="HD98" s="241" t="str">
        <f>IFERROR(HD97/HD$79,"")</f>
        <v/>
      </c>
      <c r="HE98" s="214">
        <f>IFERROR(IF((ABS((HC98-HD98)*10000))&lt;100,(HC98-HD98)*10000,"N/A"),0)</f>
        <v>0</v>
      </c>
      <c r="HF98" s="242" t="str">
        <f>IFERROR(HF97/HF$79,"")</f>
        <v/>
      </c>
      <c r="HG98" s="241" t="str">
        <f>IFERROR(HG97/HG$79,"")</f>
        <v/>
      </c>
      <c r="HH98" s="214">
        <f>IFERROR(IF((ABS((HF98-HG98)*10000))&lt;100,(HF98-HG98)*10000,"N/A"),0)</f>
        <v>0</v>
      </c>
      <c r="HI98" s="242" t="str">
        <f>IFERROR(HI97/HI$79,"")</f>
        <v/>
      </c>
      <c r="HJ98" s="241" t="str">
        <f>IFERROR(HJ97/HJ$79,"")</f>
        <v/>
      </c>
      <c r="HK98" s="214" t="str">
        <f>IFERROR(IF((ABS((HI98-HJ98)*10000))&lt;1000,(HI98-HJ98)*10000,"N/A"),"")</f>
        <v/>
      </c>
      <c r="HL98" s="242" t="str">
        <f>IFERROR(HL97/HL$79,"")</f>
        <v/>
      </c>
      <c r="HM98" s="241" t="str">
        <f>IFERROR(HM97/HM$79,"")</f>
        <v/>
      </c>
      <c r="HN98" s="214">
        <f>IFERROR(IF((ABS((HL98-HM98)*10000))&lt;100,(HL98-HM98)*10000,"N/A"),0)</f>
        <v>0</v>
      </c>
      <c r="HO98" s="242" t="str">
        <f>IFERROR(HO97/HO$79,"")</f>
        <v/>
      </c>
      <c r="HP98" s="241" t="str">
        <f>IFERROR(HP97/HP$79,"")</f>
        <v/>
      </c>
      <c r="HQ98" s="214">
        <f>IFERROR(IF((ABS((HO98-HP98)*10000))&lt;100,(HO98-HP98)*10000,"N/A"),0)</f>
        <v>0</v>
      </c>
      <c r="HS98" s="242" t="str">
        <f>IFERROR(HS97/HS$79,"")</f>
        <v/>
      </c>
      <c r="HT98" s="241" t="str">
        <f>IFERROR(HT97/HT$79,"")</f>
        <v/>
      </c>
      <c r="HU98" s="214">
        <f>IFERROR(IF((ABS((HS98-HT98)*10000))&lt;1000,(HS98-HT98)*10000,"N/A"),0)</f>
        <v>0</v>
      </c>
      <c r="HV98" s="242" t="str">
        <f>IFERROR(HV97/HV$79,"")</f>
        <v/>
      </c>
      <c r="HW98" s="241" t="str">
        <f>IFERROR(HW97/HW$79,"")</f>
        <v/>
      </c>
      <c r="HX98" s="214" t="str">
        <f>IFERROR(IF((ABS((HV98-HW98)*10000))&lt;1000,(HV98-HW98)*10000,"N/A"),"")</f>
        <v/>
      </c>
      <c r="HY98" s="242" t="str">
        <f>IFERROR(HY97/HY$79,"")</f>
        <v/>
      </c>
      <c r="HZ98" s="241" t="str">
        <f>IFERROR(HZ97/HZ$79,"")</f>
        <v/>
      </c>
      <c r="IA98" s="214">
        <f>IFERROR(IF((ABS((HY98-HZ98)*10000))&lt;100,(HY98-HZ98)*10000,"N/A"),0)</f>
        <v>0</v>
      </c>
      <c r="IB98" s="242" t="str">
        <f>IFERROR(IB97/IB$79,"")</f>
        <v/>
      </c>
      <c r="IC98" s="241" t="str">
        <f>IFERROR(IC97/IC$79,"")</f>
        <v/>
      </c>
      <c r="ID98" s="214">
        <f>IFERROR(IF((ABS((IB98-IC98)*10000))&lt;100,(IB98-IC98)*10000,"N/A"),0)</f>
        <v>0</v>
      </c>
      <c r="IE98" s="242" t="str">
        <f>IFERROR(IE97/IE$79,"")</f>
        <v/>
      </c>
      <c r="IF98" s="241" t="str">
        <f>IFERROR(IF97/IF$79,"")</f>
        <v/>
      </c>
      <c r="IG98" s="214" t="str">
        <f>IFERROR(IF((ABS((IE98-IF98)*10000))&lt;1000,(IE98-IF98)*10000,"N/A"),"")</f>
        <v/>
      </c>
      <c r="IH98" s="242" t="str">
        <f>IFERROR(IH97/IH$79,"")</f>
        <v/>
      </c>
      <c r="II98" s="241" t="str">
        <f>IFERROR(II97/II$79,"")</f>
        <v/>
      </c>
      <c r="IJ98" s="214">
        <f>IFERROR(IF((ABS((IH98-II98)*10000))&lt;100,(IH98-II98)*10000,"N/A"),0)</f>
        <v>0</v>
      </c>
      <c r="IK98" s="242" t="str">
        <f>IFERROR(IK97/IK$79,"")</f>
        <v/>
      </c>
      <c r="IL98" s="241" t="str">
        <f>IFERROR(IL97/IL$79,"")</f>
        <v/>
      </c>
      <c r="IM98" s="214">
        <f>IFERROR(IF((ABS((IK98-IL98)*10000))&lt;100,(IK98-IL98)*10000,"N/A"),0)</f>
        <v>0</v>
      </c>
    </row>
    <row r="99" spans="1:247" hidden="1" outlineLevel="2">
      <c r="A99" s="49"/>
      <c r="B99" s="49"/>
      <c r="C99" s="339" t="s">
        <v>157</v>
      </c>
      <c r="D99" s="330" t="s">
        <v>320</v>
      </c>
      <c r="E99" s="330" t="s">
        <v>320</v>
      </c>
      <c r="F99" s="361"/>
      <c r="G99" s="337"/>
      <c r="H99" s="337"/>
      <c r="I99" s="338" t="str">
        <f>IFERROR(IF((ABS((G99/H99)-1))&lt;100%,(G99/H99)-1,"N/A"),"N/A")</f>
        <v>N/A</v>
      </c>
      <c r="J99" s="336">
        <v>212606</v>
      </c>
      <c r="K99" s="337"/>
      <c r="L99" s="338" t="str">
        <f>IFERROR(IF((ABS((J99/K99)-1))&lt;100%,(J99/K99)-1,"N/A"),"N/A")</f>
        <v>N/A</v>
      </c>
      <c r="M99" s="337"/>
      <c r="N99" s="337"/>
      <c r="O99" s="338" t="str">
        <f>IFERROR(IF((ABS((M99/N99)-1))&lt;100%,(M99/N99)-1,"N/A"),"N/A")</f>
        <v>N/A</v>
      </c>
      <c r="P99" s="337">
        <v>642786</v>
      </c>
      <c r="Q99" s="337"/>
      <c r="R99" s="338" t="str">
        <f>IFERROR(IF((ABS((P99/Q99)-1))&lt;100%,(P99/Q99)-1,"N/A"),"N/A")</f>
        <v>N/A</v>
      </c>
      <c r="S99" s="337"/>
      <c r="T99" s="337"/>
      <c r="U99" s="338" t="str">
        <f>IFERROR(IF((ABS((S99/T99)-1))&lt;100%,(S99/T99)-1,"N/A"),"N/A")</f>
        <v>N/A</v>
      </c>
      <c r="V99" s="337"/>
      <c r="W99" s="337"/>
      <c r="X99" s="338" t="str">
        <f>IFERROR(IF((ABS((V99/W99)-1))&lt;100%,(V99/W99)-1,"N/A"),"N/A")</f>
        <v>N/A</v>
      </c>
      <c r="Y99" s="337"/>
      <c r="Z99" s="337"/>
      <c r="AA99" s="338" t="str">
        <f>IFERROR(IF((ABS((Y99/Z99)-1))&lt;100%,(Y99/Z99)-1,"N/A"),"N/A")</f>
        <v>N/A</v>
      </c>
      <c r="AB99" s="361"/>
      <c r="AC99" s="337"/>
      <c r="AD99" s="337">
        <f>+G99</f>
        <v>0</v>
      </c>
      <c r="AE99" s="338" t="str">
        <f>IFERROR(IF((ABS((AC99/AD99)-1))&lt;100%,(AC99/AD99)-1,"N/A"),"")</f>
        <v/>
      </c>
      <c r="AF99" s="337">
        <v>476591</v>
      </c>
      <c r="AG99" s="337">
        <f t="shared" si="1841"/>
        <v>212606</v>
      </c>
      <c r="AH99" s="338" t="str">
        <f>IFERROR(IF((ABS((AF99/AG99)-1))&lt;100%,(AF99/AG99)-1,"N/A"),"")</f>
        <v>N/A</v>
      </c>
      <c r="AI99" s="337">
        <v>511124</v>
      </c>
      <c r="AJ99" s="337">
        <f t="shared" si="1843"/>
        <v>0</v>
      </c>
      <c r="AK99" s="338" t="str">
        <f>IFERROR(IF((ABS((AI99/AJ99)-1))&lt;100%,(AI99/AJ99)-1,"N/A"),"")</f>
        <v/>
      </c>
      <c r="AL99" s="337">
        <v>548498</v>
      </c>
      <c r="AM99" s="337">
        <f t="shared" si="1845"/>
        <v>642786</v>
      </c>
      <c r="AN99" s="338">
        <f>IFERROR(IF((ABS((AL99/AM99)-1))&lt;100%,(AL99/AM99)-1,"N/A"),"")</f>
        <v>-0.14668645552330017</v>
      </c>
      <c r="AO99" s="337">
        <v>922547</v>
      </c>
      <c r="AP99" s="337">
        <f t="shared" si="1847"/>
        <v>0</v>
      </c>
      <c r="AQ99" s="338" t="str">
        <f>IFERROR(IF((ABS((AO99/AP99)-1))&lt;100%,(AO99/AP99)-1,"N/A"),"")</f>
        <v/>
      </c>
      <c r="AR99" s="337">
        <v>1430550</v>
      </c>
      <c r="AS99" s="337">
        <f t="shared" si="1849"/>
        <v>0</v>
      </c>
      <c r="AT99" s="338" t="str">
        <f>IFERROR(IF((ABS((AR99/AS99)-1))&lt;100%,(AR99/AS99)-1,"N/A"),"")</f>
        <v/>
      </c>
      <c r="AU99" s="337">
        <v>2066581</v>
      </c>
      <c r="AV99" s="337">
        <f t="shared" si="1851"/>
        <v>0</v>
      </c>
      <c r="AW99" s="338" t="str">
        <f>IFERROR(IF((ABS((AU99/AV99)-1))&lt;100%,(AU99/AV99)-1,"N/A"),"")</f>
        <v/>
      </c>
      <c r="AX99" s="361"/>
      <c r="AY99" s="337"/>
      <c r="AZ99" s="337">
        <f t="shared" si="1853"/>
        <v>0</v>
      </c>
      <c r="BA99" s="338" t="str">
        <f>IFERROR(IF((ABS((AY99/AZ99)-1))&lt;100%,(AY99/AZ99)-1,"N/A"),"")</f>
        <v/>
      </c>
      <c r="BB99" s="337"/>
      <c r="BC99" s="337">
        <f t="shared" si="1855"/>
        <v>476591</v>
      </c>
      <c r="BD99" s="338" t="str">
        <f>IFERROR(IF((ABS((BB99/BC99)-1))&lt;100%,(BB99/BC99)-1,"N/A"),"")</f>
        <v>N/A</v>
      </c>
      <c r="BE99" s="336">
        <v>0</v>
      </c>
      <c r="BF99" s="337">
        <f t="shared" si="1857"/>
        <v>511124</v>
      </c>
      <c r="BG99" s="338" t="str">
        <f>IFERROR(IF((ABS((BE99/BF99)-1))&lt;100%,(BE99/BF99)-1,"N/A"),"")</f>
        <v>N/A</v>
      </c>
      <c r="BH99" s="337">
        <v>0</v>
      </c>
      <c r="BI99" s="337">
        <f t="shared" si="1859"/>
        <v>548498</v>
      </c>
      <c r="BJ99" s="338" t="str">
        <f>IFERROR(IF((ABS((BH99/BI99)-1))&lt;100%,(BH99/BI99)-1,"N/A"),"")</f>
        <v>N/A</v>
      </c>
      <c r="BK99" s="337"/>
      <c r="BL99" s="337">
        <f t="shared" si="1861"/>
        <v>922547</v>
      </c>
      <c r="BM99" s="338" t="str">
        <f>IFERROR(IF((ABS((BK99/BL99)-1))&lt;100%,(BK99/BL99)-1,"N/A"),"")</f>
        <v>N/A</v>
      </c>
      <c r="BN99" s="336">
        <v>0</v>
      </c>
      <c r="BO99" s="337">
        <f t="shared" si="1863"/>
        <v>1430550</v>
      </c>
      <c r="BP99" s="338" t="str">
        <f>IFERROR(IF((ABS((BN99/BO99)-1))&lt;100%,(BN99/BO99)-1,"N/A"),"")</f>
        <v>N/A</v>
      </c>
      <c r="BQ99" s="337">
        <v>0</v>
      </c>
      <c r="BR99" s="337">
        <f t="shared" si="1865"/>
        <v>2066581</v>
      </c>
      <c r="BS99" s="338" t="str">
        <f>IFERROR(IF((ABS((BQ99/BR99)-1))&lt;100%,(BQ99/BR99)-1,"N/A"),"")</f>
        <v>N/A</v>
      </c>
      <c r="BT99" s="362"/>
      <c r="BU99" s="336">
        <f t="shared" si="1930"/>
        <v>0</v>
      </c>
      <c r="BV99" s="337"/>
      <c r="BW99" s="338" t="str">
        <f>IFERROR(IF((ABS((BU99/BV99)-1))&lt;100%,(BU99/BV99)-1,"N/A"),"")</f>
        <v/>
      </c>
      <c r="BX99" s="336">
        <f t="shared" si="1931"/>
        <v>0</v>
      </c>
      <c r="BY99" s="337">
        <v>0</v>
      </c>
      <c r="BZ99" s="338" t="str">
        <f>IFERROR(IF((ABS((BX99/BY99)-1))&lt;100%,(BX99/BY99)-1,"N/A"),"")</f>
        <v/>
      </c>
      <c r="CA99" s="336">
        <f t="shared" si="1932"/>
        <v>0</v>
      </c>
      <c r="CB99" s="337">
        <v>0</v>
      </c>
      <c r="CC99" s="338" t="str">
        <f>IFERROR(IF((ABS((CA99/CB99)-1))&lt;100%,(CA99/CB99)-1,"N/A"),"")</f>
        <v/>
      </c>
      <c r="CD99" s="336">
        <f t="shared" si="1933"/>
        <v>0</v>
      </c>
      <c r="CE99" s="337">
        <f t="shared" si="1951"/>
        <v>0</v>
      </c>
      <c r="CF99" s="338" t="str">
        <f>IFERROR(IF((ABS((CD99/CE99)-1))&lt;100%,(CD99/CE99)-1,"N/A"),"")</f>
        <v/>
      </c>
      <c r="CG99" s="336">
        <f t="shared" si="1934"/>
        <v>0</v>
      </c>
      <c r="CH99" s="337">
        <v>0</v>
      </c>
      <c r="CI99" s="338" t="str">
        <f>IFERROR(IF((ABS((CG99/CH99)-1))&lt;100%,(CG99/CH99)-1,"N/A"),"")</f>
        <v/>
      </c>
      <c r="CJ99" s="336">
        <f t="shared" si="1935"/>
        <v>0</v>
      </c>
      <c r="CK99" s="337">
        <v>0</v>
      </c>
      <c r="CL99" s="338" t="str">
        <f>IFERROR(IF((ABS((CJ99/CK99)-1))&lt;100%,(CJ99/CK99)-1,"N/A"),"")</f>
        <v/>
      </c>
      <c r="CM99" s="336">
        <f t="shared" si="1936"/>
        <v>0</v>
      </c>
      <c r="CN99" s="337">
        <f t="shared" si="1952"/>
        <v>0</v>
      </c>
      <c r="CO99" s="338" t="str">
        <f>IFERROR(IF((ABS((CM99/CN99)-1))&lt;100%,(CM99/CN99)-1,"N/A"),"")</f>
        <v/>
      </c>
      <c r="CP99" s="362"/>
      <c r="CQ99" s="336">
        <v>0</v>
      </c>
      <c r="CR99" s="337">
        <v>0</v>
      </c>
      <c r="CS99" s="338" t="str">
        <f>IFERROR(IF((ABS((CQ99/CR99)-1))&lt;100%,(CQ99/CR99)-1,"N/A"),"")</f>
        <v/>
      </c>
      <c r="CT99" s="336">
        <v>0</v>
      </c>
      <c r="CU99" s="337">
        <v>0</v>
      </c>
      <c r="CV99" s="338" t="str">
        <f>IFERROR(IF((ABS((CT99/CU99)-1))&lt;1000%,(CT99/CU99)-1,"N/A"),"")</f>
        <v/>
      </c>
      <c r="CW99" s="336">
        <v>0</v>
      </c>
      <c r="CX99" s="337">
        <v>0</v>
      </c>
      <c r="CY99" s="338" t="str">
        <f>IFERROR(IF((ABS((CW99/CX99)-1))&lt;100%,(CW99/CX99)-1,"N/A"),"")</f>
        <v/>
      </c>
      <c r="CZ99" s="336">
        <v>0</v>
      </c>
      <c r="DA99" s="337">
        <v>0</v>
      </c>
      <c r="DB99" s="338" t="str">
        <f>IFERROR(IF((ABS((CZ99/DA99)-1))&lt;100%,(CZ99/DA99)-1,"N/A"),"")</f>
        <v/>
      </c>
      <c r="DC99" s="336">
        <v>0</v>
      </c>
      <c r="DD99" s="337">
        <v>0</v>
      </c>
      <c r="DE99" s="338" t="str">
        <f>IFERROR(IF((ABS((DC99/DD99)-1))&lt;1000%,(DC99/DD99)-1,"N/A"),"")</f>
        <v/>
      </c>
      <c r="DF99" s="336">
        <v>0</v>
      </c>
      <c r="DG99" s="337">
        <v>0</v>
      </c>
      <c r="DH99" s="338" t="str">
        <f>IFERROR(IF((ABS((DF99/DG99)-1))&lt;100%,(DF99/DG99)-1,"N/A"),"")</f>
        <v/>
      </c>
      <c r="DI99" s="336">
        <v>0</v>
      </c>
      <c r="DJ99" s="337">
        <v>0</v>
      </c>
      <c r="DK99" s="338" t="str">
        <f>IFERROR(IF((ABS((DI99/DJ99)-1))&lt;100%,(DI99/DJ99)-1,"N/A"),"")</f>
        <v/>
      </c>
      <c r="DL99" s="27"/>
      <c r="DM99" s="336">
        <v>0</v>
      </c>
      <c r="DN99" s="337">
        <v>0</v>
      </c>
      <c r="DO99" s="338" t="str">
        <f>IFERROR(IF((ABS((DM99/DN99)-1))&lt;100%,(DM99/DN99)-1,"N/A"),"")</f>
        <v/>
      </c>
      <c r="DP99" s="336">
        <v>0</v>
      </c>
      <c r="DQ99" s="337">
        <v>0</v>
      </c>
      <c r="DR99" s="338" t="str">
        <f>IFERROR(IF((ABS((DP99/DQ99)-1))&lt;1000%,(DP99/DQ99)-1,"N/A"),"")</f>
        <v/>
      </c>
      <c r="DS99" s="336">
        <v>0</v>
      </c>
      <c r="DT99" s="337">
        <v>0</v>
      </c>
      <c r="DU99" s="338" t="str">
        <f>IFERROR(IF((ABS((DS99/DT99)-1))&lt;100%,(DS99/DT99)-1,"N/A"),"")</f>
        <v/>
      </c>
      <c r="DV99" s="336">
        <v>0</v>
      </c>
      <c r="DW99" s="337">
        <v>0</v>
      </c>
      <c r="DX99" s="338" t="str">
        <f>IFERROR(IF((ABS((DV99/DW99)-1))&lt;100%,(DV99/DW99)-1,"N/A"),"")</f>
        <v/>
      </c>
      <c r="DY99" s="336">
        <v>0</v>
      </c>
      <c r="DZ99" s="337">
        <v>0</v>
      </c>
      <c r="EA99" s="338" t="str">
        <f>IFERROR(IF((ABS((DY99/DZ99)-1))&lt;1000%,(DY99/DZ99)-1,"N/A"),"")</f>
        <v/>
      </c>
      <c r="EB99" s="336">
        <v>0</v>
      </c>
      <c r="EC99" s="337">
        <v>0</v>
      </c>
      <c r="ED99" s="338" t="str">
        <f>IFERROR(IF((ABS((EB99/EC99)-1))&lt;100%,(EB99/EC99)-1,"N/A"),"")</f>
        <v/>
      </c>
      <c r="EE99" s="336">
        <v>0</v>
      </c>
      <c r="EF99" s="337">
        <v>0</v>
      </c>
      <c r="EG99" s="338" t="str">
        <f>IFERROR(IF((ABS((EE99/EF99)-1))&lt;100%,(EE99/EF99)-1,"N/A"),"")</f>
        <v/>
      </c>
      <c r="EI99" s="336">
        <v>0</v>
      </c>
      <c r="EJ99" s="337">
        <v>0</v>
      </c>
      <c r="EK99" s="338" t="str">
        <f>IFERROR(IF((ABS((EI99/EJ99)-1))&lt;100%,(EI99/EJ99)-1,"N/A"),"")</f>
        <v/>
      </c>
      <c r="EL99" s="336">
        <v>0</v>
      </c>
      <c r="EM99" s="337">
        <v>0</v>
      </c>
      <c r="EN99" s="338" t="str">
        <f>IFERROR(IF((ABS((EL99/EM99)-1))&lt;1000%,(EL99/EM99)-1,"N/A"),"")</f>
        <v/>
      </c>
      <c r="EO99" s="336">
        <v>0</v>
      </c>
      <c r="EP99" s="337">
        <v>0</v>
      </c>
      <c r="EQ99" s="338" t="str">
        <f>IFERROR(IF((ABS((EO99/EP99)-1))&lt;100%,(EO99/EP99)-1,"N/A"),"")</f>
        <v/>
      </c>
      <c r="ER99" s="336">
        <v>0</v>
      </c>
      <c r="ES99" s="337">
        <v>0</v>
      </c>
      <c r="ET99" s="338" t="str">
        <f>IFERROR(IF((ABS((ER99/ES99)-1))&lt;100%,(ER99/ES99)-1,"N/A"),"")</f>
        <v/>
      </c>
      <c r="EU99" s="336">
        <v>0</v>
      </c>
      <c r="EV99" s="337">
        <v>0</v>
      </c>
      <c r="EW99" s="338" t="str">
        <f>IFERROR(IF((ABS((EU99/EV99)-1))&lt;1000%,(EU99/EV99)-1,"N/A"),"")</f>
        <v/>
      </c>
      <c r="EX99" s="336">
        <v>0</v>
      </c>
      <c r="EY99" s="337">
        <v>0</v>
      </c>
      <c r="EZ99" s="338" t="str">
        <f>IFERROR(IF((ABS((EX99/EY99)-1))&lt;100%,(EX99/EY99)-1,"N/A"),"")</f>
        <v/>
      </c>
      <c r="FA99" s="336">
        <v>0</v>
      </c>
      <c r="FB99" s="337">
        <v>0</v>
      </c>
      <c r="FC99" s="338" t="str">
        <f>IFERROR(IF((ABS((FA99/FB99)-1))&lt;100%,(FA99/FB99)-1,"N/A"),"")</f>
        <v/>
      </c>
      <c r="FE99" s="336">
        <v>0</v>
      </c>
      <c r="FF99" s="337">
        <v>0</v>
      </c>
      <c r="FG99" s="338" t="str">
        <f>IFERROR(IF((ABS((FE99/FF99)-1))&lt;100%,(FE99/FF99)-1,"N/A"),"")</f>
        <v/>
      </c>
      <c r="FH99" s="336">
        <v>0</v>
      </c>
      <c r="FI99" s="337">
        <v>0</v>
      </c>
      <c r="FJ99" s="338" t="str">
        <f>IFERROR(IF((ABS((FH99/FI99)-1))&lt;1000%,(FH99/FI99)-1,"N/A"),"")</f>
        <v/>
      </c>
      <c r="FK99" s="336">
        <v>0</v>
      </c>
      <c r="FL99" s="337">
        <v>0</v>
      </c>
      <c r="FM99" s="338" t="str">
        <f>IFERROR(IF((ABS((FK99/FL99)-1))&lt;100%,(FK99/FL99)-1,"N/A"),"")</f>
        <v/>
      </c>
      <c r="FN99" s="336">
        <v>0</v>
      </c>
      <c r="FO99" s="337">
        <v>0</v>
      </c>
      <c r="FP99" s="338" t="str">
        <f>IFERROR(IF((ABS((FN99/FO99)-1))&lt;100%,(FN99/FO99)-1,"N/A"),"")</f>
        <v/>
      </c>
      <c r="FQ99" s="336">
        <v>0</v>
      </c>
      <c r="FR99" s="337">
        <v>0</v>
      </c>
      <c r="FS99" s="338" t="str">
        <f>IFERROR(IF((ABS((FQ99/FR99)-1))&lt;1000%,(FQ99/FR99)-1,"N/A"),"")</f>
        <v/>
      </c>
      <c r="FT99" s="336">
        <v>0</v>
      </c>
      <c r="FU99" s="337">
        <v>0</v>
      </c>
      <c r="FV99" s="338" t="str">
        <f>IFERROR(IF((ABS((FT99/FU99)-1))&lt;100%,(FT99/FU99)-1,"N/A"),"")</f>
        <v/>
      </c>
      <c r="FW99" s="336">
        <v>0</v>
      </c>
      <c r="FX99" s="337">
        <v>0</v>
      </c>
      <c r="FY99" s="338" t="str">
        <f>IFERROR(IF((ABS((FW99/FX99)-1))&lt;100%,(FW99/FX99)-1,"N/A"),"")</f>
        <v/>
      </c>
      <c r="GA99" s="336">
        <v>0</v>
      </c>
      <c r="GB99" s="337">
        <v>0</v>
      </c>
      <c r="GC99" s="338" t="str">
        <f>IFERROR(IF((ABS((GA99/GB99)-1))&lt;100%,(GA99/GB99)-1,"N/A"),"")</f>
        <v/>
      </c>
      <c r="GD99" s="336">
        <v>0</v>
      </c>
      <c r="GE99" s="337">
        <v>0</v>
      </c>
      <c r="GF99" s="338" t="str">
        <f>IFERROR(IF((ABS((GD99/GE99)-1))&lt;1000%,(GD99/GE99)-1,"N/A"),"")</f>
        <v/>
      </c>
      <c r="GG99" s="336">
        <v>0</v>
      </c>
      <c r="GH99" s="337">
        <v>0</v>
      </c>
      <c r="GI99" s="338" t="str">
        <f>IFERROR(IF((ABS((GG99/GH99)-1))&lt;100%,(GG99/GH99)-1,"N/A"),"")</f>
        <v/>
      </c>
      <c r="GJ99" s="336">
        <v>0</v>
      </c>
      <c r="GK99" s="337">
        <v>0</v>
      </c>
      <c r="GL99" s="338" t="str">
        <f>IFERROR(IF((ABS((GJ99/GK99)-1))&lt;100%,(GJ99/GK99)-1,"N/A"),"")</f>
        <v/>
      </c>
      <c r="GM99" s="336">
        <v>0</v>
      </c>
      <c r="GN99" s="337">
        <v>0</v>
      </c>
      <c r="GO99" s="338" t="str">
        <f>IFERROR(IF((ABS((GM99/GN99)-1))&lt;1000%,(GM99/GN99)-1,"N/A"),"")</f>
        <v/>
      </c>
      <c r="GP99" s="336">
        <v>0</v>
      </c>
      <c r="GQ99" s="337">
        <v>0</v>
      </c>
      <c r="GR99" s="338" t="str">
        <f>IFERROR(IF((ABS((GP99/GQ99)-1))&lt;100%,(GP99/GQ99)-1,"N/A"),"")</f>
        <v/>
      </c>
      <c r="GS99" s="336">
        <v>0</v>
      </c>
      <c r="GT99" s="337">
        <v>0</v>
      </c>
      <c r="GU99" s="338" t="str">
        <f>IFERROR(IF((ABS((GS99/GT99)-1))&lt;100%,(GS99/GT99)-1,"N/A"),"")</f>
        <v/>
      </c>
      <c r="GW99" s="336">
        <v>0</v>
      </c>
      <c r="GX99" s="337">
        <v>0</v>
      </c>
      <c r="GY99" s="338" t="str">
        <f>IFERROR(IF((ABS((GW99/GX99)-1))&lt;100%,(GW99/GX99)-1,"N/A"),"")</f>
        <v/>
      </c>
      <c r="GZ99" s="336">
        <v>0</v>
      </c>
      <c r="HA99" s="337">
        <v>0</v>
      </c>
      <c r="HB99" s="338" t="str">
        <f>IFERROR(IF((ABS((GZ99/HA99)-1))&lt;1000%,(GZ99/HA99)-1,"N/A"),"")</f>
        <v/>
      </c>
      <c r="HC99" s="336">
        <v>0</v>
      </c>
      <c r="HD99" s="337">
        <v>0</v>
      </c>
      <c r="HE99" s="338" t="str">
        <f>IFERROR(IF((ABS((HC99/HD99)-1))&lt;100%,(HC99/HD99)-1,"N/A"),"")</f>
        <v/>
      </c>
      <c r="HF99" s="336">
        <v>0</v>
      </c>
      <c r="HG99" s="337">
        <v>0</v>
      </c>
      <c r="HH99" s="338" t="str">
        <f>IFERROR(IF((ABS((HF99/HG99)-1))&lt;100%,(HF99/HG99)-1,"N/A"),"")</f>
        <v/>
      </c>
      <c r="HI99" s="336">
        <v>0</v>
      </c>
      <c r="HJ99" s="337">
        <v>0</v>
      </c>
      <c r="HK99" s="338" t="str">
        <f>IFERROR(IF((ABS((HI99/HJ99)-1))&lt;1000%,(HI99/HJ99)-1,"N/A"),"")</f>
        <v/>
      </c>
      <c r="HL99" s="336">
        <v>0</v>
      </c>
      <c r="HM99" s="337">
        <v>0</v>
      </c>
      <c r="HN99" s="338" t="str">
        <f>IFERROR(IF((ABS((HL99/HM99)-1))&lt;100%,(HL99/HM99)-1,"N/A"),"")</f>
        <v/>
      </c>
      <c r="HO99" s="336">
        <v>0</v>
      </c>
      <c r="HP99" s="337">
        <v>0</v>
      </c>
      <c r="HQ99" s="338" t="str">
        <f>IFERROR(IF((ABS((HO99/HP99)-1))&lt;100%,(HO99/HP99)-1,"N/A"),"")</f>
        <v/>
      </c>
      <c r="HS99" s="336">
        <v>0</v>
      </c>
      <c r="HT99" s="337">
        <v>0</v>
      </c>
      <c r="HU99" s="338" t="str">
        <f>IFERROR(IF((ABS((HS99/HT99)-1))&lt;100%,(HS99/HT99)-1,"N/A"),"")</f>
        <v/>
      </c>
      <c r="HV99" s="336">
        <v>0</v>
      </c>
      <c r="HW99" s="337">
        <v>0</v>
      </c>
      <c r="HX99" s="338" t="str">
        <f>IFERROR(IF((ABS((HV99/HW99)-1))&lt;1000%,(HV99/HW99)-1,"N/A"),"")</f>
        <v/>
      </c>
      <c r="HY99" s="336">
        <v>0</v>
      </c>
      <c r="HZ99" s="337">
        <v>0</v>
      </c>
      <c r="IA99" s="338" t="str">
        <f>IFERROR(IF((ABS((HY99/HZ99)-1))&lt;100%,(HY99/HZ99)-1,"N/A"),"")</f>
        <v/>
      </c>
      <c r="IB99" s="336">
        <v>0</v>
      </c>
      <c r="IC99" s="337">
        <v>0</v>
      </c>
      <c r="ID99" s="338" t="str">
        <f>IFERROR(IF((ABS((IB99/IC99)-1))&lt;100%,(IB99/IC99)-1,"N/A"),"")</f>
        <v/>
      </c>
      <c r="IE99" s="336">
        <v>0</v>
      </c>
      <c r="IF99" s="337">
        <v>0</v>
      </c>
      <c r="IG99" s="338" t="str">
        <f>IFERROR(IF((ABS((IE99/IF99)-1))&lt;1000%,(IE99/IF99)-1,"N/A"),"")</f>
        <v/>
      </c>
      <c r="IH99" s="336">
        <v>0</v>
      </c>
      <c r="II99" s="337">
        <v>0</v>
      </c>
      <c r="IJ99" s="338" t="str">
        <f>IFERROR(IF((ABS((IH99/II99)-1))&lt;100%,(IH99/II99)-1,"N/A"),"")</f>
        <v/>
      </c>
      <c r="IK99" s="336">
        <v>0</v>
      </c>
      <c r="IL99" s="337">
        <v>0</v>
      </c>
      <c r="IM99" s="338" t="str">
        <f>IFERROR(IF((ABS((IK99/IL99)-1))&lt;100%,(IK99/IL99)-1,"N/A"),"")</f>
        <v/>
      </c>
    </row>
    <row r="100" spans="1:247" s="64" customFormat="1" hidden="1" outlineLevel="2">
      <c r="A100" s="57"/>
      <c r="B100" s="57"/>
      <c r="C100" s="211" t="s">
        <v>309</v>
      </c>
      <c r="D100" s="212" t="s">
        <v>310</v>
      </c>
      <c r="E100" s="212" t="s">
        <v>310</v>
      </c>
      <c r="F100" s="216"/>
      <c r="G100" s="213">
        <f>IFERROR(G99/G$79,"")</f>
        <v>0</v>
      </c>
      <c r="H100" s="213"/>
      <c r="I100" s="214">
        <f>IF((ABS((G100-H100)*10000))&lt;100,(G100-H100)*10000,"N/A")</f>
        <v>0</v>
      </c>
      <c r="J100" s="213">
        <f>IFERROR(J99/J$79,"")</f>
        <v>2.5601994153613652E-2</v>
      </c>
      <c r="K100" s="213"/>
      <c r="L100" s="214" t="str">
        <f>IF((ABS((J100-K100)*10000))&lt;100,(J100-K100)*10000,"N/A")</f>
        <v>N/A</v>
      </c>
      <c r="M100" s="213">
        <f>IFERROR(M99/M$79,"")</f>
        <v>0</v>
      </c>
      <c r="N100" s="213">
        <f>IFERROR(N99/N$79,"")</f>
        <v>0</v>
      </c>
      <c r="O100" s="214">
        <f>IF((ABS((M100-N100)*10000))&lt;100,(M100-N100)*10000,"N/A")</f>
        <v>0</v>
      </c>
      <c r="P100" s="213">
        <f>IFERROR(P99/P$79,"")</f>
        <v>6.0153022965797658E-2</v>
      </c>
      <c r="Q100" s="213">
        <f>IFERROR(Q99/Q$79,"")</f>
        <v>0</v>
      </c>
      <c r="R100" s="214" t="str">
        <f>IF((ABS((P100-Q100)*10000))&lt;100,(P100-Q100)*10000,"N/A")</f>
        <v>N/A</v>
      </c>
      <c r="S100" s="213">
        <f>IFERROR(S99/S$79,"")</f>
        <v>0</v>
      </c>
      <c r="T100" s="213"/>
      <c r="U100" s="214">
        <f>IF((ABS((S100-T100)*10000))&lt;100,(S100-T100)*10000,"N/A")</f>
        <v>0</v>
      </c>
      <c r="V100" s="213">
        <f>IFERROR(V99/V$79,"")</f>
        <v>0</v>
      </c>
      <c r="W100" s="213">
        <f>IFERROR(W99/W$79,"")</f>
        <v>0</v>
      </c>
      <c r="X100" s="214">
        <f>IF((ABS((V100-W100)*10000))&lt;100,(V100-W100)*10000,"N/A")</f>
        <v>0</v>
      </c>
      <c r="Y100" s="213">
        <f>IFERROR(Y99/Y$79,"")</f>
        <v>0</v>
      </c>
      <c r="Z100" s="213">
        <f>IFERROR(Z99/Z$79,"")</f>
        <v>0</v>
      </c>
      <c r="AA100" s="214">
        <f>IF((ABS((Y100-Z100)*10000))&lt;100,(Y100-Z100)*10000,"N/A")</f>
        <v>0</v>
      </c>
      <c r="AB100" s="216"/>
      <c r="AC100" s="213">
        <f>IFERROR(AC99/AC$79,"")</f>
        <v>0</v>
      </c>
      <c r="AD100" s="213">
        <f>+G100</f>
        <v>0</v>
      </c>
      <c r="AE100" s="214">
        <f>IF((ABS((AC100-AD100)*10000))&lt;100,(AC100-AD100)*10000,"N/A")</f>
        <v>0</v>
      </c>
      <c r="AF100" s="213">
        <f>IFERROR(AF99/AF$79,"")</f>
        <v>4.9194448911642583E-2</v>
      </c>
      <c r="AG100" s="213">
        <f t="shared" si="1841"/>
        <v>2.5601994153613652E-2</v>
      </c>
      <c r="AH100" s="214" t="str">
        <f>IF((ABS((AF100-AG100)*10000))&lt;100,(AF100-AG100)*10000,"N/A")</f>
        <v>N/A</v>
      </c>
      <c r="AI100" s="213">
        <f>IFERROR(AI99/AI$79,"")</f>
        <v>4.9860220396993976E-2</v>
      </c>
      <c r="AJ100" s="213">
        <f t="shared" si="1843"/>
        <v>0</v>
      </c>
      <c r="AK100" s="214" t="str">
        <f>IF((ABS((AI100-AJ100)*10000))&lt;100,(AI100-AJ100)*10000,"N/A")</f>
        <v>N/A</v>
      </c>
      <c r="AL100" s="213">
        <f>IFERROR(AL99/AL$79,"")</f>
        <v>4.7600038114882351E-2</v>
      </c>
      <c r="AM100" s="213">
        <f t="shared" si="1845"/>
        <v>6.0153022965797658E-2</v>
      </c>
      <c r="AN100" s="214" t="str">
        <f>IF((ABS((AL100-AM100)*10000))&lt;100,(AL100-AM100)*10000,"N/A")</f>
        <v>N/A</v>
      </c>
      <c r="AO100" s="213">
        <f>IFERROR(AO99/AO$79,"")</f>
        <v>4.7315409169223235E-2</v>
      </c>
      <c r="AP100" s="213">
        <f t="shared" si="1847"/>
        <v>0</v>
      </c>
      <c r="AQ100" s="214" t="str">
        <f>IF((ABS((AO100-AP100)*10000))&lt;100,(AO100-AP100)*10000,"N/A")</f>
        <v>N/A</v>
      </c>
      <c r="AR100" s="213">
        <f>IFERROR(AR99/AR$79,"")</f>
        <v>4.8087409872032125E-2</v>
      </c>
      <c r="AS100" s="213">
        <f t="shared" si="1849"/>
        <v>0</v>
      </c>
      <c r="AT100" s="214" t="str">
        <f>IF((ABS((AR100-AS100)*10000))&lt;100,(AR100-AS100)*10000,"N/A")</f>
        <v>N/A</v>
      </c>
      <c r="AU100" s="213">
        <f>IFERROR(AU99/AU$79,"")</f>
        <v>5.0072217225965422E-2</v>
      </c>
      <c r="AV100" s="213">
        <f t="shared" si="1851"/>
        <v>0</v>
      </c>
      <c r="AW100" s="214" t="str">
        <f>IF((ABS((AU100-AV100)*10000))&lt;100,(AU100-AV100)*10000,"N/A")</f>
        <v>N/A</v>
      </c>
      <c r="AX100" s="216"/>
      <c r="AY100" s="213" t="s">
        <v>579</v>
      </c>
      <c r="AZ100" s="213">
        <f t="shared" si="1853"/>
        <v>0</v>
      </c>
      <c r="BA100" s="214" t="str">
        <f>IFERROR(IF((ABS((AY100-AZ100)*10000))&lt;100,(AY100-AZ100)*10000,"N/A"),"")</f>
        <v/>
      </c>
      <c r="BB100" s="213" t="s">
        <v>579</v>
      </c>
      <c r="BC100" s="213">
        <f t="shared" si="1855"/>
        <v>4.9194448911642583E-2</v>
      </c>
      <c r="BD100" s="214" t="str">
        <f>IFERROR(IF((ABS((BB100-BC100)*10000))&lt;100,(BB100-BC100)*10000,"N/A"),"")</f>
        <v/>
      </c>
      <c r="BE100" s="215" t="s">
        <v>579</v>
      </c>
      <c r="BF100" s="213">
        <f t="shared" si="1857"/>
        <v>4.9860220396993976E-2</v>
      </c>
      <c r="BG100" s="214" t="str">
        <f>IFERROR(IF((ABS((BE100-BF100)*10000))&lt;100,(BE100-BF100)*10000,"N/A"),"")</f>
        <v/>
      </c>
      <c r="BH100" s="241" t="s">
        <v>579</v>
      </c>
      <c r="BI100" s="213">
        <f t="shared" si="1859"/>
        <v>4.7600038114882351E-2</v>
      </c>
      <c r="BJ100" s="214" t="str">
        <f>IFERROR(IF((ABS((BH100-BI100)*10000))&lt;100,(BH100-BI100)*10000,"N/A"),"")</f>
        <v/>
      </c>
      <c r="BK100" s="213" t="s">
        <v>579</v>
      </c>
      <c r="BL100" s="213">
        <f t="shared" si="1861"/>
        <v>4.7315409169223235E-2</v>
      </c>
      <c r="BM100" s="214" t="str">
        <f>IFERROR(IF((ABS((BK100-BL100)*10000))&lt;100,(BK100-BL100)*10000,"N/A"),"")</f>
        <v/>
      </c>
      <c r="BN100" s="215" t="s">
        <v>579</v>
      </c>
      <c r="BO100" s="213">
        <f t="shared" si="1863"/>
        <v>4.8087409872032125E-2</v>
      </c>
      <c r="BP100" s="214" t="str">
        <f>IFERROR(IF((ABS((BN100-BO100)*10000))&lt;100,(BN100-BO100)*10000,"N/A"),"")</f>
        <v/>
      </c>
      <c r="BQ100" s="241" t="s">
        <v>579</v>
      </c>
      <c r="BR100" s="213">
        <f t="shared" si="1865"/>
        <v>5.0072217225965422E-2</v>
      </c>
      <c r="BS100" s="214" t="str">
        <f>IFERROR(IF((ABS((BQ100-BR100)*10000))&lt;100,(BQ100-BR100)*10000,"N/A"),"")</f>
        <v/>
      </c>
      <c r="BT100" s="217"/>
      <c r="BU100" s="215" t="str">
        <f t="shared" si="1930"/>
        <v/>
      </c>
      <c r="BV100" s="213" t="str">
        <f>IFERROR(BV99/BV$79,"")</f>
        <v/>
      </c>
      <c r="BW100" s="214">
        <f>IFERROR(IF((ABS((BU100-BV100)*10000))&lt;100,(BU100-BV100)*10000,"N/A"),0)</f>
        <v>0</v>
      </c>
      <c r="BX100" s="215" t="str">
        <f t="shared" si="1931"/>
        <v/>
      </c>
      <c r="BY100" s="213" t="str">
        <f>IFERROR(BY99/BY$79,"")</f>
        <v/>
      </c>
      <c r="BZ100" s="214">
        <f>IFERROR(IF((ABS((BX100-BY100)*10000))&lt;100,(BX100-BY100)*10000,"N/A"),0)</f>
        <v>0</v>
      </c>
      <c r="CA100" s="215" t="str">
        <f t="shared" si="1932"/>
        <v/>
      </c>
      <c r="CB100" s="213" t="str">
        <f>IFERROR(CB99/CB$79,"")</f>
        <v/>
      </c>
      <c r="CC100" s="214">
        <f>IFERROR(IF((ABS((CA100-CB100)*10000))&lt;100,(CA100-CB100)*10000,"N/A"),0)</f>
        <v>0</v>
      </c>
      <c r="CD100" s="215" t="str">
        <f t="shared" si="1933"/>
        <v/>
      </c>
      <c r="CE100" s="213" t="str">
        <f t="shared" si="1951"/>
        <v/>
      </c>
      <c r="CF100" s="214">
        <f>IFERROR(IF((ABS((CD100-CE100)*10000))&lt;100,(CD100-CE100)*10000,"N/A"),0)</f>
        <v>0</v>
      </c>
      <c r="CG100" s="215" t="str">
        <f t="shared" si="1934"/>
        <v/>
      </c>
      <c r="CH100" s="213" t="str">
        <f>IFERROR(CH99/CH$79,"")</f>
        <v/>
      </c>
      <c r="CI100" s="214">
        <f>IFERROR(IF((ABS((CG100-CH100)*10000))&lt;100,(CG100-CH100)*10000,"N/A"),0)</f>
        <v>0</v>
      </c>
      <c r="CJ100" s="215" t="str">
        <f t="shared" si="1935"/>
        <v/>
      </c>
      <c r="CK100" s="213" t="str">
        <f>IFERROR(CK99/CK$79,"")</f>
        <v/>
      </c>
      <c r="CL100" s="214">
        <f>IFERROR(IF((ABS((CJ100-CK100)*10000))&lt;100,(CJ100-CK100)*10000,"N/A"),0)</f>
        <v>0</v>
      </c>
      <c r="CM100" s="215" t="str">
        <f t="shared" si="1936"/>
        <v/>
      </c>
      <c r="CN100" s="213" t="str">
        <f t="shared" si="1952"/>
        <v/>
      </c>
      <c r="CO100" s="214">
        <f>IFERROR(IF((ABS((CM100-CN100)*10000))&lt;100,(CM100-CN100)*10000,"N/A"),0)</f>
        <v>0</v>
      </c>
      <c r="CP100" s="217"/>
      <c r="CQ100" s="215" t="str">
        <f>IFERROR(CQ99/CQ$79,"")</f>
        <v/>
      </c>
      <c r="CR100" s="213" t="str">
        <f>IFERROR(CR99/CR$79,"")</f>
        <v/>
      </c>
      <c r="CS100" s="214">
        <f>IFERROR(IF((ABS((CQ100-CR100)*10000))&lt;1000,(CQ100-CR100)*10000,"N/A"),0)</f>
        <v>0</v>
      </c>
      <c r="CT100" s="215" t="str">
        <f>IFERROR(CT99/CT$79,"")</f>
        <v/>
      </c>
      <c r="CU100" s="213" t="str">
        <f>IFERROR(CU99/CU$79,"")</f>
        <v/>
      </c>
      <c r="CV100" s="214" t="str">
        <f>IFERROR(IF((ABS((CT100-CU100)*10000))&lt;1000,(CT100-CU100)*10000,"N/A"),"")</f>
        <v/>
      </c>
      <c r="CW100" s="215" t="str">
        <f>IFERROR(CW99/CW$79,"")</f>
        <v/>
      </c>
      <c r="CX100" s="213" t="str">
        <f>IFERROR(CX99/CX$79,"")</f>
        <v/>
      </c>
      <c r="CY100" s="214">
        <f>IFERROR(IF((ABS((CW100-CX100)*10000))&lt;100,(CW100-CX100)*10000,"N/A"),0)</f>
        <v>0</v>
      </c>
      <c r="CZ100" s="215" t="str">
        <f>IFERROR(CZ99/CZ$79,"")</f>
        <v/>
      </c>
      <c r="DA100" s="213" t="str">
        <f>IFERROR(DA99/DA$79,"")</f>
        <v/>
      </c>
      <c r="DB100" s="214">
        <f>IFERROR(IF((ABS((CZ100-DA100)*10000))&lt;100,(CZ100-DA100)*10000,"N/A"),0)</f>
        <v>0</v>
      </c>
      <c r="DC100" s="215" t="str">
        <f>IFERROR(DC99/DC$79,"")</f>
        <v/>
      </c>
      <c r="DD100" s="213" t="str">
        <f>IFERROR(DD99/DD$79,"")</f>
        <v/>
      </c>
      <c r="DE100" s="214" t="str">
        <f>IFERROR(IF((ABS((DC100-DD100)*10000))&lt;1000,(DC100-DD100)*10000,"N/A"),"")</f>
        <v/>
      </c>
      <c r="DF100" s="215" t="str">
        <f>IFERROR(DF99/DF$79,"")</f>
        <v/>
      </c>
      <c r="DG100" s="213" t="str">
        <f>IFERROR(DG99/DG$79,"")</f>
        <v/>
      </c>
      <c r="DH100" s="214">
        <f>IFERROR(IF((ABS((DF100-DG100)*10000))&lt;100,(DF100-DG100)*10000,"N/A"),0)</f>
        <v>0</v>
      </c>
      <c r="DI100" s="215" t="str">
        <f>IFERROR(DI99/DI$79,"")</f>
        <v/>
      </c>
      <c r="DJ100" s="213" t="str">
        <f>IFERROR(DJ99/DJ$79,"")</f>
        <v/>
      </c>
      <c r="DK100" s="214">
        <f>IFERROR(IF((ABS((DI100-DJ100)*10000))&lt;100,(DI100-DJ100)*10000,"N/A"),0)</f>
        <v>0</v>
      </c>
      <c r="DL100" s="27"/>
      <c r="DM100" s="215" t="str">
        <f>IFERROR(DM99/DM$79,"")</f>
        <v/>
      </c>
      <c r="DN100" s="213" t="str">
        <f>IFERROR(DN99/DN$79,"")</f>
        <v/>
      </c>
      <c r="DO100" s="214">
        <f>IFERROR(IF((ABS((DM100-DN100)*10000))&lt;1000,(DM100-DN100)*10000,"N/A"),0)</f>
        <v>0</v>
      </c>
      <c r="DP100" s="215" t="str">
        <f>IFERROR(DP99/DP$79,"")</f>
        <v/>
      </c>
      <c r="DQ100" s="213" t="str">
        <f>IFERROR(DQ99/DQ$79,"")</f>
        <v/>
      </c>
      <c r="DR100" s="214" t="str">
        <f>IFERROR(IF((ABS((DP100-DQ100)*10000))&lt;1000,(DP100-DQ100)*10000,"N/A"),"")</f>
        <v/>
      </c>
      <c r="DS100" s="215" t="str">
        <f>IFERROR(DS99/DS$79,"")</f>
        <v/>
      </c>
      <c r="DT100" s="213" t="str">
        <f>IFERROR(DT99/DT$79,"")</f>
        <v/>
      </c>
      <c r="DU100" s="214">
        <f>IFERROR(IF((ABS((DS100-DT100)*10000))&lt;100,(DS100-DT100)*10000,"N/A"),0)</f>
        <v>0</v>
      </c>
      <c r="DV100" s="215" t="str">
        <f>IFERROR(DV99/DV$79,"")</f>
        <v/>
      </c>
      <c r="DW100" s="213" t="str">
        <f>IFERROR(DW99/DW$79,"")</f>
        <v/>
      </c>
      <c r="DX100" s="214">
        <f>IFERROR(IF((ABS((DV100-DW100)*10000))&lt;100,(DV100-DW100)*10000,"N/A"),0)</f>
        <v>0</v>
      </c>
      <c r="DY100" s="215" t="str">
        <f>IFERROR(DY99/DY$79,"")</f>
        <v/>
      </c>
      <c r="DZ100" s="213" t="str">
        <f>IFERROR(DZ99/DZ$79,"")</f>
        <v/>
      </c>
      <c r="EA100" s="214" t="str">
        <f>IFERROR(IF((ABS((DY100-DZ100)*10000))&lt;1000,(DY100-DZ100)*10000,"N/A"),"")</f>
        <v/>
      </c>
      <c r="EB100" s="215" t="str">
        <f>IFERROR(EB99/EB$79,"")</f>
        <v/>
      </c>
      <c r="EC100" s="213" t="str">
        <f>IFERROR(EC99/EC$79,"")</f>
        <v/>
      </c>
      <c r="ED100" s="214">
        <f>IFERROR(IF((ABS((EB100-EC100)*10000))&lt;100,(EB100-EC100)*10000,"N/A"),0)</f>
        <v>0</v>
      </c>
      <c r="EE100" s="215" t="str">
        <f>IFERROR(EE99/EE$79,"")</f>
        <v/>
      </c>
      <c r="EF100" s="213" t="str">
        <f>IFERROR(EF99/EF$79,"")</f>
        <v/>
      </c>
      <c r="EG100" s="214">
        <f>IFERROR(IF((ABS((EE100-EF100)*10000))&lt;100,(EE100-EF100)*10000,"N/A"),0)</f>
        <v>0</v>
      </c>
      <c r="EI100" s="215" t="str">
        <f>IFERROR(EI99/EI$79,"")</f>
        <v/>
      </c>
      <c r="EJ100" s="213" t="str">
        <f>IFERROR(EJ99/EJ$79,"")</f>
        <v/>
      </c>
      <c r="EK100" s="214">
        <f>IFERROR(IF((ABS((EI100-EJ100)*10000))&lt;1000,(EI100-EJ100)*10000,"N/A"),0)</f>
        <v>0</v>
      </c>
      <c r="EL100" s="215" t="str">
        <f>IFERROR(EL99/EL$79,"")</f>
        <v/>
      </c>
      <c r="EM100" s="213" t="str">
        <f>IFERROR(EM99/EM$79,"")</f>
        <v/>
      </c>
      <c r="EN100" s="214" t="str">
        <f>IFERROR(IF((ABS((EL100-EM100)*10000))&lt;1000,(EL100-EM100)*10000,"N/A"),"")</f>
        <v/>
      </c>
      <c r="EO100" s="215" t="str">
        <f>IFERROR(EO99/EO$79,"")</f>
        <v/>
      </c>
      <c r="EP100" s="213" t="str">
        <f>IFERROR(EP99/EP$79,"")</f>
        <v/>
      </c>
      <c r="EQ100" s="214">
        <f>IFERROR(IF((ABS((EO100-EP100)*10000))&lt;100,(EO100-EP100)*10000,"N/A"),0)</f>
        <v>0</v>
      </c>
      <c r="ER100" s="215" t="str">
        <f>IFERROR(ER99/ER$79,"")</f>
        <v/>
      </c>
      <c r="ES100" s="213" t="str">
        <f>IFERROR(ES99/ES$79,"")</f>
        <v/>
      </c>
      <c r="ET100" s="214">
        <f>IFERROR(IF((ABS((ER100-ES100)*10000))&lt;100,(ER100-ES100)*10000,"N/A"),0)</f>
        <v>0</v>
      </c>
      <c r="EU100" s="215" t="str">
        <f>IFERROR(EU99/EU$79,"")</f>
        <v/>
      </c>
      <c r="EV100" s="213" t="str">
        <f>IFERROR(EV99/EV$79,"")</f>
        <v/>
      </c>
      <c r="EW100" s="214" t="str">
        <f>IFERROR(IF((ABS((EU100-EV100)*10000))&lt;1000,(EU100-EV100)*10000,"N/A"),"")</f>
        <v/>
      </c>
      <c r="EX100" s="215" t="str">
        <f>IFERROR(EX99/EX$79,"")</f>
        <v/>
      </c>
      <c r="EY100" s="213" t="str">
        <f>IFERROR(EY99/EY$79,"")</f>
        <v/>
      </c>
      <c r="EZ100" s="214">
        <f>IFERROR(IF((ABS((EX100-EY100)*10000))&lt;100,(EX100-EY100)*10000,"N/A"),0)</f>
        <v>0</v>
      </c>
      <c r="FA100" s="215" t="str">
        <f>IFERROR(FA99/FA$79,"")</f>
        <v/>
      </c>
      <c r="FB100" s="213" t="str">
        <f>IFERROR(FB99/FB$79,"")</f>
        <v/>
      </c>
      <c r="FC100" s="214">
        <f>IFERROR(IF((ABS((FA100-FB100)*10000))&lt;100,(FA100-FB100)*10000,"N/A"),0)</f>
        <v>0</v>
      </c>
      <c r="FE100" s="215" t="str">
        <f>IFERROR(FE99/FE$79,"")</f>
        <v/>
      </c>
      <c r="FF100" s="213" t="str">
        <f>IFERROR(FF99/FF$79,"")</f>
        <v/>
      </c>
      <c r="FG100" s="214">
        <f>IFERROR(IF((ABS((FE100-FF100)*10000))&lt;1000,(FE100-FF100)*10000,"N/A"),0)</f>
        <v>0</v>
      </c>
      <c r="FH100" s="215" t="str">
        <f>IFERROR(FH99/FH$79,"")</f>
        <v/>
      </c>
      <c r="FI100" s="213" t="str">
        <f>IFERROR(FI99/FI$79,"")</f>
        <v/>
      </c>
      <c r="FJ100" s="214" t="str">
        <f>IFERROR(IF((ABS((FH100-FI100)*10000))&lt;1000,(FH100-FI100)*10000,"N/A"),"")</f>
        <v/>
      </c>
      <c r="FK100" s="215" t="str">
        <f>IFERROR(FK99/FK$79,"")</f>
        <v/>
      </c>
      <c r="FL100" s="213" t="str">
        <f>IFERROR(FL99/FL$79,"")</f>
        <v/>
      </c>
      <c r="FM100" s="214">
        <f>IFERROR(IF((ABS((FK100-FL100)*10000))&lt;100,(FK100-FL100)*10000,"N/A"),0)</f>
        <v>0</v>
      </c>
      <c r="FN100" s="215" t="str">
        <f>IFERROR(FN99/FN$79,"")</f>
        <v/>
      </c>
      <c r="FO100" s="213" t="str">
        <f>IFERROR(FO99/FO$79,"")</f>
        <v/>
      </c>
      <c r="FP100" s="214">
        <f>IFERROR(IF((ABS((FN100-FO100)*10000))&lt;100,(FN100-FO100)*10000,"N/A"),0)</f>
        <v>0</v>
      </c>
      <c r="FQ100" s="215" t="str">
        <f>IFERROR(FQ99/FQ$79,"")</f>
        <v/>
      </c>
      <c r="FR100" s="213" t="str">
        <f>IFERROR(FR99/FR$79,"")</f>
        <v/>
      </c>
      <c r="FS100" s="214" t="str">
        <f>IFERROR(IF((ABS((FQ100-FR100)*10000))&lt;1000,(FQ100-FR100)*10000,"N/A"),"")</f>
        <v/>
      </c>
      <c r="FT100" s="215" t="str">
        <f>IFERROR(FT99/FT$79,"")</f>
        <v/>
      </c>
      <c r="FU100" s="213" t="str">
        <f>IFERROR(FU99/FU$79,"")</f>
        <v/>
      </c>
      <c r="FV100" s="214">
        <f>IFERROR(IF((ABS((FT100-FU100)*10000))&lt;100,(FT100-FU100)*10000,"N/A"),0)</f>
        <v>0</v>
      </c>
      <c r="FW100" s="215" t="str">
        <f>IFERROR(FW99/FW$79,"")</f>
        <v/>
      </c>
      <c r="FX100" s="213" t="str">
        <f>IFERROR(FX99/FX$79,"")</f>
        <v/>
      </c>
      <c r="FY100" s="214">
        <f>IFERROR(IF((ABS((FW100-FX100)*10000))&lt;100,(FW100-FX100)*10000,"N/A"),0)</f>
        <v>0</v>
      </c>
      <c r="GA100" s="215" t="str">
        <f>IFERROR(GA99/GA$79,"")</f>
        <v/>
      </c>
      <c r="GB100" s="213" t="str">
        <f>IFERROR(GB99/GB$79,"")</f>
        <v/>
      </c>
      <c r="GC100" s="214">
        <f>IFERROR(IF((ABS((GA100-GB100)*10000))&lt;1000,(GA100-GB100)*10000,"N/A"),0)</f>
        <v>0</v>
      </c>
      <c r="GD100" s="215" t="str">
        <f>IFERROR(GD99/GD$79,"")</f>
        <v/>
      </c>
      <c r="GE100" s="213" t="str">
        <f>IFERROR(GE99/GE$79,"")</f>
        <v/>
      </c>
      <c r="GF100" s="214" t="str">
        <f>IFERROR(IF((ABS((GD100-GE100)*10000))&lt;1000,(GD100-GE100)*10000,"N/A"),"")</f>
        <v/>
      </c>
      <c r="GG100" s="215" t="str">
        <f>IFERROR(GG99/GG$79,"")</f>
        <v/>
      </c>
      <c r="GH100" s="213" t="str">
        <f>IFERROR(GH99/GH$79,"")</f>
        <v/>
      </c>
      <c r="GI100" s="214">
        <f>IFERROR(IF((ABS((GG100-GH100)*10000))&lt;100,(GG100-GH100)*10000,"N/A"),0)</f>
        <v>0</v>
      </c>
      <c r="GJ100" s="215" t="str">
        <f>IFERROR(GJ99/GJ$79,"")</f>
        <v/>
      </c>
      <c r="GK100" s="213" t="str">
        <f>IFERROR(GK99/GK$79,"")</f>
        <v/>
      </c>
      <c r="GL100" s="214">
        <f>IFERROR(IF((ABS((GJ100-GK100)*10000))&lt;100,(GJ100-GK100)*10000,"N/A"),0)</f>
        <v>0</v>
      </c>
      <c r="GM100" s="215" t="str">
        <f>IFERROR(GM99/GM$79,"")</f>
        <v/>
      </c>
      <c r="GN100" s="213" t="str">
        <f>IFERROR(GN99/GN$79,"")</f>
        <v/>
      </c>
      <c r="GO100" s="214" t="str">
        <f>IFERROR(IF((ABS((GM100-GN100)*10000))&lt;1000,(GM100-GN100)*10000,"N/A"),"")</f>
        <v/>
      </c>
      <c r="GP100" s="215" t="str">
        <f>IFERROR(GP99/GP$79,"")</f>
        <v/>
      </c>
      <c r="GQ100" s="213" t="str">
        <f>IFERROR(GQ99/GQ$79,"")</f>
        <v/>
      </c>
      <c r="GR100" s="214">
        <f>IFERROR(IF((ABS((GP100-GQ100)*10000))&lt;100,(GP100-GQ100)*10000,"N/A"),0)</f>
        <v>0</v>
      </c>
      <c r="GS100" s="215" t="str">
        <f>IFERROR(GS99/GS$79,"")</f>
        <v/>
      </c>
      <c r="GT100" s="213" t="str">
        <f>IFERROR(GT99/GT$79,"")</f>
        <v/>
      </c>
      <c r="GU100" s="214">
        <f>IFERROR(IF((ABS((GS100-GT100)*10000))&lt;100,(GS100-GT100)*10000,"N/A"),0)</f>
        <v>0</v>
      </c>
      <c r="GW100" s="215" t="str">
        <f>IFERROR(GW99/GW$79,"")</f>
        <v/>
      </c>
      <c r="GX100" s="213" t="str">
        <f>IFERROR(GX99/GX$79,"")</f>
        <v/>
      </c>
      <c r="GY100" s="214">
        <f>IFERROR(IF((ABS((GW100-GX100)*10000))&lt;1000,(GW100-GX100)*10000,"N/A"),0)</f>
        <v>0</v>
      </c>
      <c r="GZ100" s="215" t="str">
        <f>IFERROR(GZ99/GZ$79,"")</f>
        <v/>
      </c>
      <c r="HA100" s="213" t="str">
        <f>IFERROR(HA99/HA$79,"")</f>
        <v/>
      </c>
      <c r="HB100" s="214" t="str">
        <f>IFERROR(IF((ABS((GZ100-HA100)*10000))&lt;1000,(GZ100-HA100)*10000,"N/A"),"")</f>
        <v/>
      </c>
      <c r="HC100" s="215" t="str">
        <f>IFERROR(HC99/HC$79,"")</f>
        <v/>
      </c>
      <c r="HD100" s="213" t="str">
        <f>IFERROR(HD99/HD$79,"")</f>
        <v/>
      </c>
      <c r="HE100" s="214">
        <f>IFERROR(IF((ABS((HC100-HD100)*10000))&lt;100,(HC100-HD100)*10000,"N/A"),0)</f>
        <v>0</v>
      </c>
      <c r="HF100" s="215" t="str">
        <f>IFERROR(HF99/HF$79,"")</f>
        <v/>
      </c>
      <c r="HG100" s="213" t="str">
        <f>IFERROR(HG99/HG$79,"")</f>
        <v/>
      </c>
      <c r="HH100" s="214">
        <f>IFERROR(IF((ABS((HF100-HG100)*10000))&lt;100,(HF100-HG100)*10000,"N/A"),0)</f>
        <v>0</v>
      </c>
      <c r="HI100" s="215" t="str">
        <f>IFERROR(HI99/HI$79,"")</f>
        <v/>
      </c>
      <c r="HJ100" s="213" t="str">
        <f>IFERROR(HJ99/HJ$79,"")</f>
        <v/>
      </c>
      <c r="HK100" s="214" t="str">
        <f>IFERROR(IF((ABS((HI100-HJ100)*10000))&lt;1000,(HI100-HJ100)*10000,"N/A"),"")</f>
        <v/>
      </c>
      <c r="HL100" s="215" t="str">
        <f>IFERROR(HL99/HL$79,"")</f>
        <v/>
      </c>
      <c r="HM100" s="213" t="str">
        <f>IFERROR(HM99/HM$79,"")</f>
        <v/>
      </c>
      <c r="HN100" s="214">
        <f>IFERROR(IF((ABS((HL100-HM100)*10000))&lt;100,(HL100-HM100)*10000,"N/A"),0)</f>
        <v>0</v>
      </c>
      <c r="HO100" s="215" t="str">
        <f>IFERROR(HO99/HO$79,"")</f>
        <v/>
      </c>
      <c r="HP100" s="213" t="str">
        <f>IFERROR(HP99/HP$79,"")</f>
        <v/>
      </c>
      <c r="HQ100" s="214">
        <f>IFERROR(IF((ABS((HO100-HP100)*10000))&lt;100,(HO100-HP100)*10000,"N/A"),0)</f>
        <v>0</v>
      </c>
      <c r="HS100" s="215" t="str">
        <f>IFERROR(HS99/HS$79,"")</f>
        <v/>
      </c>
      <c r="HT100" s="213" t="str">
        <f>IFERROR(HT99/HT$79,"")</f>
        <v/>
      </c>
      <c r="HU100" s="214">
        <f>IFERROR(IF((ABS((HS100-HT100)*10000))&lt;1000,(HS100-HT100)*10000,"N/A"),0)</f>
        <v>0</v>
      </c>
      <c r="HV100" s="215" t="str">
        <f>IFERROR(HV99/HV$79,"")</f>
        <v/>
      </c>
      <c r="HW100" s="213" t="str">
        <f>IFERROR(HW99/HW$79,"")</f>
        <v/>
      </c>
      <c r="HX100" s="214" t="str">
        <f>IFERROR(IF((ABS((HV100-HW100)*10000))&lt;1000,(HV100-HW100)*10000,"N/A"),"")</f>
        <v/>
      </c>
      <c r="HY100" s="215" t="str">
        <f>IFERROR(HY99/HY$79,"")</f>
        <v/>
      </c>
      <c r="HZ100" s="213" t="str">
        <f>IFERROR(HZ99/HZ$79,"")</f>
        <v/>
      </c>
      <c r="IA100" s="214">
        <f>IFERROR(IF((ABS((HY100-HZ100)*10000))&lt;100,(HY100-HZ100)*10000,"N/A"),0)</f>
        <v>0</v>
      </c>
      <c r="IB100" s="215" t="str">
        <f>IFERROR(IB99/IB$79,"")</f>
        <v/>
      </c>
      <c r="IC100" s="213" t="str">
        <f>IFERROR(IC99/IC$79,"")</f>
        <v/>
      </c>
      <c r="ID100" s="214">
        <f>IFERROR(IF((ABS((IB100-IC100)*10000))&lt;100,(IB100-IC100)*10000,"N/A"),0)</f>
        <v>0</v>
      </c>
      <c r="IE100" s="215" t="str">
        <f>IFERROR(IE99/IE$79,"")</f>
        <v/>
      </c>
      <c r="IF100" s="213" t="str">
        <f>IFERROR(IF99/IF$79,"")</f>
        <v/>
      </c>
      <c r="IG100" s="214" t="str">
        <f>IFERROR(IF((ABS((IE100-IF100)*10000))&lt;1000,(IE100-IF100)*10000,"N/A"),"")</f>
        <v/>
      </c>
      <c r="IH100" s="215" t="str">
        <f>IFERROR(IH99/IH$79,"")</f>
        <v/>
      </c>
      <c r="II100" s="213" t="str">
        <f>IFERROR(II99/II$79,"")</f>
        <v/>
      </c>
      <c r="IJ100" s="214">
        <f>IFERROR(IF((ABS((IH100-II100)*10000))&lt;100,(IH100-II100)*10000,"N/A"),0)</f>
        <v>0</v>
      </c>
      <c r="IK100" s="215" t="str">
        <f>IFERROR(IK99/IK$79,"")</f>
        <v/>
      </c>
      <c r="IL100" s="213" t="str">
        <f>IFERROR(IL99/IL$79,"")</f>
        <v/>
      </c>
      <c r="IM100" s="214">
        <f>IFERROR(IF((ABS((IK100-IL100)*10000))&lt;100,(IK100-IL100)*10000,"N/A"),0)</f>
        <v>0</v>
      </c>
    </row>
    <row r="101" spans="1:247" collapsed="1">
      <c r="A101" s="243"/>
      <c r="B101" s="243"/>
      <c r="C101" s="490"/>
      <c r="D101" s="490"/>
      <c r="E101" s="490"/>
      <c r="F101" s="217"/>
      <c r="G101" s="244"/>
      <c r="H101" s="244"/>
      <c r="I101" s="217"/>
      <c r="J101" s="244"/>
      <c r="K101" s="244"/>
      <c r="L101" s="217"/>
      <c r="M101" s="244"/>
      <c r="N101" s="244"/>
      <c r="O101" s="217"/>
      <c r="P101" s="244"/>
      <c r="Q101" s="244"/>
      <c r="R101" s="217"/>
      <c r="S101" s="244"/>
      <c r="T101" s="244"/>
      <c r="U101" s="217"/>
      <c r="V101" s="244"/>
      <c r="W101" s="244"/>
      <c r="X101" s="217"/>
      <c r="Y101" s="244"/>
      <c r="Z101" s="244"/>
      <c r="AA101" s="217"/>
      <c r="AB101" s="217"/>
      <c r="AC101" s="244"/>
      <c r="AD101" s="244"/>
      <c r="AE101" s="217"/>
      <c r="AF101" s="244"/>
      <c r="AG101" s="244"/>
      <c r="AH101" s="217"/>
      <c r="AI101" s="244"/>
      <c r="AJ101" s="244"/>
      <c r="AK101" s="217"/>
      <c r="AL101" s="244"/>
      <c r="AM101" s="244"/>
      <c r="AN101" s="217"/>
      <c r="AO101" s="244"/>
      <c r="AP101" s="244"/>
      <c r="AQ101" s="217"/>
      <c r="AR101" s="244"/>
      <c r="AS101" s="244"/>
      <c r="AT101" s="217"/>
      <c r="AU101" s="244"/>
      <c r="AV101" s="244"/>
      <c r="AW101" s="217"/>
      <c r="AX101" s="217"/>
      <c r="AY101" s="244"/>
      <c r="AZ101" s="244"/>
      <c r="BA101" s="217"/>
      <c r="BB101" s="244"/>
      <c r="BC101" s="244"/>
      <c r="BD101" s="217"/>
      <c r="BE101" s="244"/>
      <c r="BF101" s="244"/>
      <c r="BG101" s="217"/>
      <c r="BH101" s="244"/>
      <c r="BI101" s="244"/>
      <c r="BJ101" s="217"/>
      <c r="BK101" s="244"/>
      <c r="BL101" s="244"/>
      <c r="BM101" s="217"/>
      <c r="BN101" s="244"/>
      <c r="BO101" s="244"/>
      <c r="BP101" s="217"/>
      <c r="BQ101" s="244"/>
      <c r="BR101" s="244"/>
      <c r="BS101" s="217"/>
      <c r="BT101" s="217"/>
      <c r="BU101" s="244"/>
      <c r="BV101" s="244"/>
      <c r="BW101" s="217"/>
      <c r="BX101" s="244"/>
      <c r="BY101" s="244"/>
      <c r="BZ101" s="217"/>
      <c r="CA101" s="244"/>
      <c r="CB101" s="244"/>
      <c r="CC101" s="217"/>
      <c r="CD101" s="244"/>
      <c r="CE101" s="244"/>
      <c r="CF101" s="217"/>
      <c r="CG101" s="244"/>
      <c r="CH101" s="244"/>
      <c r="CI101" s="217"/>
      <c r="CJ101" s="244"/>
      <c r="CK101" s="244"/>
      <c r="CL101" s="217"/>
      <c r="CM101" s="244"/>
      <c r="CN101" s="244"/>
      <c r="CO101" s="217"/>
      <c r="CP101" s="217"/>
      <c r="CQ101" s="244"/>
      <c r="CR101" s="244"/>
      <c r="CS101" s="217"/>
      <c r="CT101" s="244"/>
      <c r="CU101" s="244"/>
      <c r="CV101" s="217"/>
      <c r="CW101" s="244"/>
      <c r="CX101" s="244"/>
      <c r="CY101" s="217"/>
      <c r="CZ101" s="244"/>
      <c r="DA101" s="244"/>
      <c r="DB101" s="217"/>
      <c r="DC101" s="244"/>
      <c r="DD101" s="244"/>
      <c r="DE101" s="217"/>
      <c r="DF101" s="244"/>
      <c r="DG101" s="244"/>
      <c r="DH101" s="217"/>
      <c r="DI101" s="244"/>
      <c r="DJ101" s="244"/>
      <c r="DK101" s="217"/>
      <c r="DM101" s="244"/>
      <c r="DN101" s="244"/>
      <c r="DO101" s="217"/>
      <c r="DP101" s="244"/>
      <c r="DQ101" s="244"/>
      <c r="DR101" s="217"/>
      <c r="DS101" s="244"/>
      <c r="DT101" s="244"/>
      <c r="DU101" s="217"/>
      <c r="DV101" s="244"/>
      <c r="DW101" s="244"/>
      <c r="DX101" s="217"/>
      <c r="DY101" s="244"/>
      <c r="DZ101" s="244"/>
      <c r="EA101" s="217"/>
      <c r="EB101" s="244"/>
      <c r="EC101" s="244"/>
      <c r="ED101" s="217"/>
      <c r="EE101" s="244"/>
      <c r="EF101" s="244"/>
      <c r="EG101" s="217"/>
      <c r="EI101" s="244"/>
      <c r="EJ101" s="244"/>
      <c r="EK101" s="217"/>
      <c r="EL101" s="244"/>
      <c r="EM101" s="244"/>
      <c r="EN101" s="217"/>
      <c r="EO101" s="244"/>
      <c r="EP101" s="244"/>
      <c r="EQ101" s="217"/>
      <c r="ER101" s="244"/>
      <c r="ES101" s="244"/>
      <c r="ET101" s="217"/>
      <c r="EU101" s="244"/>
      <c r="EV101" s="244"/>
      <c r="EW101" s="217"/>
      <c r="EX101" s="244"/>
      <c r="EY101" s="244"/>
      <c r="EZ101" s="217"/>
      <c r="FA101" s="244"/>
      <c r="FB101" s="244"/>
      <c r="FC101" s="217"/>
      <c r="FE101" s="244"/>
      <c r="FF101" s="244"/>
      <c r="FG101" s="217"/>
      <c r="FH101" s="244"/>
      <c r="FI101" s="244"/>
      <c r="FJ101" s="217"/>
      <c r="FK101" s="244"/>
      <c r="FL101" s="244"/>
      <c r="FM101" s="217"/>
      <c r="FN101" s="244"/>
      <c r="FO101" s="244"/>
      <c r="FP101" s="217"/>
      <c r="FQ101" s="244"/>
      <c r="FR101" s="244"/>
      <c r="FS101" s="217"/>
      <c r="FT101" s="244"/>
      <c r="FU101" s="244"/>
      <c r="FV101" s="217"/>
      <c r="FW101" s="244"/>
      <c r="FX101" s="244"/>
      <c r="FY101" s="217"/>
      <c r="GA101" s="244"/>
      <c r="GB101" s="244"/>
      <c r="GC101" s="217"/>
      <c r="GD101" s="244"/>
      <c r="GE101" s="244"/>
      <c r="GF101" s="217"/>
      <c r="GG101" s="244"/>
      <c r="GH101" s="244"/>
      <c r="GI101" s="217"/>
      <c r="GJ101" s="244"/>
      <c r="GK101" s="244"/>
      <c r="GL101" s="217"/>
      <c r="GM101" s="244"/>
      <c r="GN101" s="244"/>
      <c r="GO101" s="217"/>
      <c r="GP101" s="244"/>
      <c r="GQ101" s="244"/>
      <c r="GR101" s="217"/>
      <c r="GS101" s="244"/>
      <c r="GT101" s="244"/>
      <c r="GU101" s="217"/>
      <c r="GW101" s="488"/>
      <c r="GX101" s="488"/>
      <c r="GY101" s="489"/>
      <c r="GZ101" s="488"/>
      <c r="HA101" s="488"/>
      <c r="HB101" s="489"/>
      <c r="HC101" s="488"/>
      <c r="HD101" s="488"/>
      <c r="HE101" s="489"/>
      <c r="HF101" s="488"/>
      <c r="HG101" s="488"/>
      <c r="HH101" s="489"/>
      <c r="HI101" s="488"/>
      <c r="HJ101" s="488"/>
      <c r="HK101" s="489"/>
      <c r="HL101" s="488"/>
      <c r="HM101" s="488"/>
      <c r="HN101" s="489"/>
      <c r="HO101" s="488"/>
      <c r="HP101" s="488"/>
      <c r="HQ101" s="489"/>
      <c r="HS101" s="488"/>
      <c r="HT101" s="488"/>
      <c r="HU101" s="489"/>
      <c r="HV101" s="488"/>
      <c r="HW101" s="488"/>
      <c r="HX101" s="489"/>
      <c r="HY101" s="488"/>
      <c r="HZ101" s="488"/>
      <c r="IA101" s="489"/>
      <c r="IB101" s="488"/>
      <c r="IC101" s="488"/>
      <c r="ID101" s="489"/>
      <c r="IE101" s="488"/>
      <c r="IF101" s="488"/>
      <c r="IG101" s="489"/>
      <c r="IH101" s="488"/>
      <c r="II101" s="488"/>
      <c r="IJ101" s="489"/>
      <c r="IK101" s="488"/>
      <c r="IL101" s="488"/>
      <c r="IM101" s="489"/>
    </row>
    <row r="102" spans="1:247">
      <c r="C102" s="100"/>
      <c r="D102" s="157"/>
      <c r="E102" s="157"/>
      <c r="F102" s="98"/>
      <c r="G102" s="161"/>
      <c r="H102" s="161"/>
      <c r="I102" s="158"/>
      <c r="J102" s="19"/>
      <c r="K102" s="19"/>
      <c r="L102" s="98"/>
      <c r="M102" s="19"/>
      <c r="N102" s="19"/>
      <c r="O102" s="98"/>
      <c r="P102" s="19"/>
      <c r="Q102" s="19"/>
      <c r="R102" s="98"/>
      <c r="S102" s="19"/>
      <c r="T102" s="19"/>
      <c r="U102" s="98"/>
      <c r="V102" s="19"/>
      <c r="W102" s="19"/>
      <c r="X102" s="98"/>
      <c r="Y102" s="19"/>
      <c r="Z102" s="19"/>
      <c r="AA102" s="98"/>
      <c r="AB102" s="98"/>
      <c r="AC102" s="161"/>
      <c r="AD102" s="161"/>
      <c r="AE102" s="158"/>
      <c r="AF102" s="19"/>
      <c r="AG102" s="161"/>
      <c r="AH102" s="98"/>
      <c r="AI102" s="19"/>
      <c r="AJ102" s="161"/>
      <c r="AK102" s="98"/>
      <c r="AL102" s="19"/>
      <c r="AM102" s="161"/>
      <c r="AN102" s="98"/>
      <c r="AO102" s="19"/>
      <c r="AP102" s="161"/>
      <c r="AQ102" s="98"/>
      <c r="AR102" s="19"/>
      <c r="AS102" s="161"/>
      <c r="AT102" s="98"/>
      <c r="AU102" s="19"/>
      <c r="AV102" s="19"/>
      <c r="AW102" s="98"/>
      <c r="AX102" s="98"/>
      <c r="AY102" s="161"/>
      <c r="AZ102" s="19"/>
      <c r="BA102" s="158"/>
      <c r="BB102" s="19"/>
      <c r="BC102" s="19"/>
      <c r="BD102" s="98"/>
      <c r="BE102" s="19"/>
      <c r="BF102" s="19"/>
      <c r="BG102" s="98"/>
      <c r="BH102" s="19"/>
      <c r="BI102" s="19"/>
      <c r="BJ102" s="98"/>
      <c r="BK102" s="19"/>
      <c r="BL102" s="19"/>
      <c r="BM102" s="98"/>
      <c r="BN102" s="19"/>
      <c r="BO102" s="19"/>
      <c r="BP102" s="98"/>
      <c r="BQ102" s="19"/>
      <c r="BR102" s="19"/>
      <c r="BS102" s="98"/>
      <c r="BT102" s="98"/>
      <c r="BU102" s="161"/>
      <c r="BV102" s="161"/>
      <c r="BW102" s="158"/>
      <c r="BX102" s="19"/>
      <c r="BY102" s="19"/>
      <c r="BZ102" s="98"/>
      <c r="CA102" s="19"/>
      <c r="CB102" s="19"/>
      <c r="CC102" s="98"/>
      <c r="CD102" s="19"/>
      <c r="CE102" s="19"/>
      <c r="CF102" s="98"/>
      <c r="CG102" s="19"/>
      <c r="CH102" s="19"/>
      <c r="CI102" s="98"/>
      <c r="CJ102" s="19"/>
      <c r="CK102" s="19"/>
      <c r="CL102" s="98"/>
      <c r="CM102" s="19"/>
      <c r="CN102" s="19"/>
      <c r="CO102" s="98"/>
      <c r="CP102" s="98"/>
      <c r="CQ102" s="161"/>
      <c r="CR102" s="161"/>
      <c r="CS102" s="158"/>
      <c r="CT102" s="19"/>
      <c r="CU102" s="19"/>
      <c r="CV102" s="98"/>
      <c r="CW102" s="19"/>
      <c r="CX102" s="19"/>
      <c r="CY102" s="98"/>
      <c r="CZ102" s="19"/>
      <c r="DA102" s="19"/>
      <c r="DB102" s="98"/>
      <c r="DC102" s="19"/>
      <c r="DD102" s="19"/>
      <c r="DE102" s="98"/>
      <c r="DF102" s="19"/>
      <c r="DG102" s="19"/>
      <c r="DH102" s="98"/>
      <c r="DI102" s="19"/>
      <c r="DJ102" s="19"/>
      <c r="DK102" s="98"/>
      <c r="DM102" s="161"/>
      <c r="DN102" s="161"/>
      <c r="DO102" s="158"/>
      <c r="DP102" s="19"/>
      <c r="DQ102" s="19"/>
      <c r="DR102" s="98"/>
      <c r="DS102" s="19"/>
      <c r="DT102" s="19"/>
      <c r="DU102" s="98"/>
      <c r="DV102" s="19"/>
      <c r="DW102" s="19"/>
      <c r="DX102" s="98"/>
      <c r="DY102" s="19"/>
      <c r="DZ102" s="19"/>
      <c r="EA102" s="98"/>
      <c r="EB102" s="19"/>
      <c r="EC102" s="19"/>
      <c r="ED102" s="98"/>
      <c r="EE102" s="19"/>
      <c r="EF102" s="19"/>
      <c r="EG102" s="98"/>
      <c r="EI102" s="161"/>
      <c r="EJ102" s="161"/>
      <c r="EK102" s="158"/>
      <c r="EL102" s="19"/>
      <c r="EM102" s="19"/>
      <c r="EN102" s="98"/>
      <c r="EO102" s="19"/>
      <c r="EP102" s="19"/>
      <c r="EQ102" s="98"/>
      <c r="ER102" s="19"/>
      <c r="ES102" s="19"/>
      <c r="ET102" s="98"/>
      <c r="EU102" s="19"/>
      <c r="EV102" s="19"/>
      <c r="EW102" s="98"/>
      <c r="EX102" s="19"/>
      <c r="EY102" s="19"/>
      <c r="EZ102" s="98"/>
      <c r="FA102" s="19"/>
      <c r="FB102" s="19"/>
      <c r="FC102" s="98"/>
      <c r="FE102" s="161"/>
      <c r="FF102" s="161"/>
      <c r="FG102" s="158"/>
      <c r="FH102" s="19"/>
      <c r="FI102" s="19"/>
      <c r="FJ102" s="98"/>
      <c r="FK102" s="19"/>
      <c r="FL102" s="19"/>
      <c r="FM102" s="98"/>
      <c r="FN102" s="19"/>
      <c r="FO102" s="19"/>
      <c r="FP102" s="98"/>
      <c r="FQ102" s="19"/>
      <c r="FR102" s="19"/>
      <c r="FS102" s="98"/>
      <c r="FT102" s="19"/>
      <c r="FU102" s="19"/>
      <c r="FV102" s="98"/>
      <c r="FW102" s="19"/>
      <c r="FX102" s="19"/>
      <c r="FY102" s="98"/>
      <c r="GA102" s="161"/>
      <c r="GB102" s="161"/>
      <c r="GC102" s="158"/>
      <c r="GD102" s="19"/>
      <c r="GE102" s="19"/>
      <c r="GF102" s="98"/>
      <c r="GG102" s="19"/>
      <c r="GH102" s="19"/>
      <c r="GI102" s="98"/>
      <c r="GJ102" s="19"/>
      <c r="GK102" s="19"/>
      <c r="GL102" s="98"/>
      <c r="GM102" s="19"/>
      <c r="GN102" s="19"/>
      <c r="GO102" s="98"/>
      <c r="GP102" s="19"/>
      <c r="GQ102" s="19"/>
      <c r="GR102" s="98"/>
      <c r="GS102" s="19"/>
      <c r="GT102" s="19"/>
      <c r="GU102" s="98"/>
      <c r="GW102" s="161"/>
      <c r="GX102" s="161"/>
      <c r="GY102" s="158"/>
      <c r="GZ102" s="19"/>
      <c r="HA102" s="19"/>
      <c r="HB102" s="98"/>
      <c r="HC102" s="19"/>
      <c r="HD102" s="19"/>
      <c r="HE102" s="98"/>
      <c r="HF102" s="19"/>
      <c r="HG102" s="19"/>
      <c r="HH102" s="98"/>
      <c r="HI102" s="19"/>
      <c r="HJ102" s="19"/>
      <c r="HK102" s="98"/>
      <c r="HL102" s="19"/>
      <c r="HM102" s="19"/>
      <c r="HN102" s="98"/>
      <c r="HO102" s="19"/>
      <c r="HP102" s="19"/>
      <c r="HQ102" s="98"/>
      <c r="HS102" s="161"/>
      <c r="HT102" s="161"/>
      <c r="HU102" s="158"/>
      <c r="HV102" s="19"/>
      <c r="HW102" s="19"/>
      <c r="HX102" s="98"/>
      <c r="HY102" s="19"/>
      <c r="HZ102" s="19"/>
      <c r="IA102" s="98"/>
      <c r="IB102" s="19"/>
      <c r="IC102" s="19"/>
      <c r="ID102" s="98"/>
      <c r="IE102" s="19"/>
      <c r="IF102" s="19"/>
      <c r="IG102" s="98"/>
      <c r="IH102" s="19"/>
      <c r="II102" s="19"/>
      <c r="IJ102" s="98"/>
      <c r="IK102" s="19"/>
      <c r="IL102" s="19"/>
      <c r="IM102" s="98"/>
    </row>
    <row r="103" spans="1:247">
      <c r="C103" s="100"/>
      <c r="D103" s="157"/>
      <c r="E103" s="157"/>
      <c r="F103" s="124"/>
      <c r="J103" s="25"/>
      <c r="K103" s="25"/>
      <c r="L103" s="124"/>
      <c r="M103" s="25"/>
      <c r="N103" s="25"/>
      <c r="O103" s="124"/>
      <c r="P103" s="25"/>
      <c r="Q103" s="25"/>
      <c r="R103" s="124"/>
      <c r="S103" s="25"/>
      <c r="T103" s="25"/>
      <c r="U103" s="124"/>
      <c r="V103" s="25"/>
      <c r="W103" s="25"/>
      <c r="X103" s="124"/>
      <c r="Y103" s="25"/>
      <c r="Z103" s="25"/>
      <c r="AA103" s="124"/>
      <c r="AB103" s="124"/>
      <c r="AF103" s="25"/>
      <c r="AH103" s="124"/>
      <c r="AI103" s="25"/>
      <c r="AK103" s="124"/>
      <c r="AL103" s="25"/>
      <c r="AN103" s="124"/>
      <c r="AO103" s="25"/>
      <c r="AQ103" s="124"/>
      <c r="AR103" s="25"/>
      <c r="AT103" s="124"/>
      <c r="AU103" s="25"/>
      <c r="AV103" s="25"/>
      <c r="AW103" s="124"/>
      <c r="AX103" s="124"/>
      <c r="AZ103" s="25"/>
      <c r="BB103" s="25"/>
      <c r="BC103" s="25"/>
      <c r="BD103" s="124"/>
      <c r="BE103" s="25"/>
      <c r="BF103" s="25"/>
      <c r="BG103" s="124"/>
      <c r="BH103" s="25"/>
      <c r="BI103" s="25"/>
      <c r="BJ103" s="124"/>
      <c r="BK103" s="25"/>
      <c r="BL103" s="25"/>
      <c r="BM103" s="124"/>
      <c r="BN103" s="25"/>
      <c r="BO103" s="25"/>
      <c r="BP103" s="124"/>
      <c r="BQ103" s="25"/>
      <c r="BR103" s="25"/>
      <c r="BS103" s="124"/>
      <c r="BT103" s="124"/>
      <c r="BX103" s="25"/>
      <c r="BY103" s="25"/>
      <c r="BZ103" s="124"/>
      <c r="CA103" s="25"/>
      <c r="CB103" s="25"/>
      <c r="CC103" s="124"/>
      <c r="CD103" s="25"/>
      <c r="CE103" s="25"/>
      <c r="CF103" s="124"/>
      <c r="CG103" s="25"/>
      <c r="CH103" s="25"/>
      <c r="CI103" s="124"/>
      <c r="CJ103" s="25"/>
      <c r="CK103" s="25"/>
      <c r="CL103" s="124"/>
      <c r="CM103" s="25"/>
      <c r="CN103" s="25"/>
      <c r="CO103" s="124"/>
      <c r="CP103" s="124"/>
      <c r="CT103" s="25"/>
      <c r="CU103" s="25"/>
      <c r="CV103" s="124"/>
      <c r="CW103" s="25"/>
      <c r="CX103" s="25"/>
      <c r="CY103" s="124"/>
      <c r="CZ103" s="25"/>
      <c r="DA103" s="25"/>
      <c r="DB103" s="124"/>
      <c r="DC103" s="25"/>
      <c r="DD103" s="25"/>
      <c r="DE103" s="124"/>
      <c r="DF103" s="25"/>
      <c r="DG103" s="25"/>
      <c r="DH103" s="124"/>
      <c r="DI103" s="25"/>
      <c r="DJ103" s="25"/>
      <c r="DK103" s="124"/>
      <c r="DP103" s="25"/>
      <c r="DQ103" s="25"/>
      <c r="DR103" s="124"/>
      <c r="DS103" s="25"/>
      <c r="DT103" s="25"/>
      <c r="DU103" s="124"/>
      <c r="DV103" s="25"/>
      <c r="DW103" s="25"/>
      <c r="DX103" s="124"/>
      <c r="DY103" s="25"/>
      <c r="DZ103" s="25"/>
      <c r="EA103" s="124"/>
      <c r="EB103" s="25"/>
      <c r="EC103" s="25"/>
      <c r="ED103" s="124"/>
      <c r="EE103" s="25"/>
      <c r="EF103" s="25"/>
      <c r="EG103" s="124"/>
      <c r="EL103" s="25"/>
      <c r="EM103" s="25"/>
      <c r="EN103" s="124"/>
      <c r="EO103" s="25"/>
      <c r="EP103" s="25"/>
      <c r="EQ103" s="124"/>
      <c r="ER103" s="25"/>
      <c r="ES103" s="25"/>
      <c r="ET103" s="124"/>
      <c r="EU103" s="25"/>
      <c r="EV103" s="25"/>
      <c r="EW103" s="124"/>
      <c r="EX103" s="25"/>
      <c r="EY103" s="25"/>
      <c r="EZ103" s="124"/>
      <c r="FA103" s="25"/>
      <c r="FB103" s="25"/>
      <c r="FC103" s="124"/>
      <c r="FH103" s="25"/>
      <c r="FI103" s="25"/>
      <c r="FJ103" s="124"/>
      <c r="FK103" s="25"/>
      <c r="FL103" s="25"/>
      <c r="FM103" s="124"/>
      <c r="FN103" s="25"/>
      <c r="FO103" s="25"/>
      <c r="FP103" s="124"/>
      <c r="FQ103" s="25"/>
      <c r="FR103" s="25"/>
      <c r="FS103" s="124"/>
      <c r="FT103" s="25"/>
      <c r="FU103" s="25"/>
      <c r="FV103" s="124"/>
      <c r="FW103" s="25"/>
      <c r="FX103" s="25"/>
      <c r="FY103" s="124"/>
      <c r="GD103" s="25"/>
      <c r="GE103" s="25"/>
      <c r="GF103" s="124"/>
      <c r="GG103" s="25"/>
      <c r="GH103" s="25"/>
      <c r="GI103" s="124"/>
      <c r="GJ103" s="25"/>
      <c r="GK103" s="25"/>
      <c r="GL103" s="124"/>
      <c r="GM103" s="25"/>
      <c r="GN103" s="25"/>
      <c r="GO103" s="124"/>
      <c r="GP103" s="25"/>
      <c r="GQ103" s="25"/>
      <c r="GR103" s="124"/>
      <c r="GS103" s="25"/>
      <c r="GT103" s="25"/>
      <c r="GU103" s="124"/>
      <c r="GZ103" s="25"/>
      <c r="HA103" s="25"/>
      <c r="HB103" s="124"/>
      <c r="HC103" s="25"/>
      <c r="HD103" s="25"/>
      <c r="HE103" s="124"/>
      <c r="HF103" s="25"/>
      <c r="HG103" s="25"/>
      <c r="HH103" s="124"/>
      <c r="HI103" s="25"/>
      <c r="HJ103" s="25"/>
      <c r="HK103" s="124"/>
      <c r="HL103" s="25"/>
      <c r="HM103" s="25"/>
      <c r="HN103" s="124"/>
      <c r="HO103" s="25"/>
      <c r="HP103" s="25"/>
      <c r="HQ103" s="124"/>
      <c r="HV103" s="25"/>
      <c r="HW103" s="25"/>
      <c r="HX103" s="124"/>
      <c r="HY103" s="25"/>
      <c r="HZ103" s="25"/>
      <c r="IA103" s="124"/>
      <c r="IB103" s="25"/>
      <c r="IC103" s="25"/>
      <c r="ID103" s="124"/>
      <c r="IE103" s="25"/>
      <c r="IF103" s="25"/>
      <c r="IG103" s="124"/>
      <c r="IH103" s="25"/>
      <c r="II103" s="25"/>
      <c r="IJ103" s="124"/>
      <c r="IK103" s="25"/>
      <c r="IL103" s="25"/>
      <c r="IM103" s="124"/>
    </row>
    <row r="104" spans="1:247">
      <c r="D104" s="161"/>
      <c r="E104" s="161"/>
      <c r="F104" s="98"/>
      <c r="G104" s="233"/>
      <c r="H104" s="233"/>
      <c r="I104" s="234"/>
      <c r="J104" s="19"/>
      <c r="K104" s="19"/>
      <c r="L104" s="98"/>
      <c r="M104" s="19"/>
      <c r="N104" s="19"/>
      <c r="O104" s="98"/>
      <c r="P104" s="19"/>
      <c r="Q104" s="19"/>
      <c r="R104" s="98"/>
      <c r="S104" s="19"/>
      <c r="T104" s="19"/>
      <c r="U104" s="98"/>
      <c r="V104" s="19"/>
      <c r="W104" s="19"/>
      <c r="X104" s="98"/>
      <c r="Y104" s="19"/>
      <c r="Z104" s="19"/>
      <c r="AA104" s="98"/>
      <c r="AB104" s="98"/>
      <c r="AC104" s="233"/>
      <c r="AD104" s="233"/>
      <c r="AE104" s="234"/>
      <c r="AF104" s="19"/>
      <c r="AG104" s="233"/>
      <c r="AH104" s="98"/>
      <c r="AI104" s="19"/>
      <c r="AJ104" s="233"/>
      <c r="AK104" s="98"/>
      <c r="AL104" s="19"/>
      <c r="AM104" s="233"/>
      <c r="AN104" s="98"/>
      <c r="AO104" s="19"/>
      <c r="AP104" s="233"/>
      <c r="AQ104" s="98"/>
      <c r="AR104" s="19"/>
      <c r="AS104" s="233"/>
      <c r="AT104" s="98"/>
      <c r="AU104" s="19"/>
      <c r="AV104" s="19"/>
      <c r="AW104" s="98"/>
      <c r="AX104" s="98"/>
      <c r="AY104" s="233"/>
      <c r="AZ104" s="19"/>
      <c r="BA104" s="234"/>
      <c r="BB104" s="19"/>
      <c r="BC104" s="19"/>
      <c r="BD104" s="98"/>
      <c r="BE104" s="19"/>
      <c r="BF104" s="19"/>
      <c r="BG104" s="98"/>
      <c r="BH104" s="19"/>
      <c r="BI104" s="19"/>
      <c r="BJ104" s="98"/>
      <c r="BK104" s="19"/>
      <c r="BL104" s="19"/>
      <c r="BM104" s="98"/>
      <c r="BN104" s="19"/>
      <c r="BO104" s="19"/>
      <c r="BP104" s="98"/>
      <c r="BQ104" s="19"/>
      <c r="BR104" s="19"/>
      <c r="BS104" s="98"/>
      <c r="BT104" s="98"/>
      <c r="BU104" s="233"/>
      <c r="BV104" s="233"/>
      <c r="BW104" s="234"/>
      <c r="BX104" s="19"/>
      <c r="BY104" s="19"/>
      <c r="BZ104" s="98"/>
      <c r="CA104" s="19"/>
      <c r="CB104" s="19"/>
      <c r="CC104" s="98"/>
      <c r="CD104" s="19"/>
      <c r="CE104" s="19"/>
      <c r="CF104" s="98"/>
      <c r="CG104" s="19"/>
      <c r="CH104" s="19"/>
      <c r="CI104" s="98"/>
      <c r="CJ104" s="19"/>
      <c r="CK104" s="19"/>
      <c r="CL104" s="98"/>
      <c r="CM104" s="19"/>
      <c r="CN104" s="19"/>
      <c r="CO104" s="98"/>
      <c r="CP104" s="98"/>
      <c r="CQ104" s="233"/>
      <c r="CR104" s="233"/>
      <c r="CS104" s="234"/>
      <c r="CT104" s="19"/>
      <c r="CU104" s="19"/>
      <c r="CV104" s="98"/>
      <c r="CW104" s="19"/>
      <c r="CX104" s="19"/>
      <c r="CY104" s="98"/>
      <c r="CZ104" s="19"/>
      <c r="DA104" s="19"/>
      <c r="DB104" s="98"/>
      <c r="DC104" s="19"/>
      <c r="DD104" s="19"/>
      <c r="DE104" s="98"/>
      <c r="DF104" s="19"/>
      <c r="DG104" s="19"/>
      <c r="DH104" s="98"/>
      <c r="DI104" s="19"/>
      <c r="DJ104" s="19"/>
      <c r="DK104" s="98"/>
      <c r="DM104" s="233"/>
      <c r="DN104" s="233"/>
      <c r="DO104" s="234"/>
      <c r="DP104" s="19"/>
      <c r="DQ104" s="19"/>
      <c r="DR104" s="98"/>
      <c r="DS104" s="19"/>
      <c r="DT104" s="19"/>
      <c r="DU104" s="98"/>
      <c r="DV104" s="19"/>
      <c r="DW104" s="19"/>
      <c r="DX104" s="98"/>
      <c r="DY104" s="19"/>
      <c r="DZ104" s="19"/>
      <c r="EA104" s="98"/>
      <c r="EB104" s="19"/>
      <c r="EC104" s="19"/>
      <c r="ED104" s="98"/>
      <c r="EE104" s="19"/>
      <c r="EF104" s="19"/>
      <c r="EG104" s="98"/>
      <c r="EI104" s="233"/>
      <c r="EJ104" s="233"/>
      <c r="EK104" s="234"/>
      <c r="EL104" s="19"/>
      <c r="EM104" s="19"/>
      <c r="EN104" s="98"/>
      <c r="EO104" s="19"/>
      <c r="EP104" s="19"/>
      <c r="EQ104" s="98"/>
      <c r="ER104" s="19"/>
      <c r="ES104" s="19"/>
      <c r="ET104" s="98"/>
      <c r="EU104" s="19"/>
      <c r="EV104" s="19"/>
      <c r="EW104" s="98"/>
      <c r="EX104" s="19"/>
      <c r="EY104" s="19"/>
      <c r="EZ104" s="98"/>
      <c r="FA104" s="19"/>
      <c r="FB104" s="19"/>
      <c r="FC104" s="98"/>
      <c r="FE104" s="233"/>
      <c r="FF104" s="233"/>
      <c r="FG104" s="234"/>
      <c r="FH104" s="19"/>
      <c r="FI104" s="19"/>
      <c r="FJ104" s="98"/>
      <c r="FK104" s="19"/>
      <c r="FL104" s="19"/>
      <c r="FM104" s="98"/>
      <c r="FN104" s="19"/>
      <c r="FO104" s="19"/>
      <c r="FP104" s="98"/>
      <c r="FQ104" s="19"/>
      <c r="FR104" s="19"/>
      <c r="FS104" s="98"/>
      <c r="FT104" s="19"/>
      <c r="FU104" s="19"/>
      <c r="FV104" s="98"/>
      <c r="FW104" s="19"/>
      <c r="FX104" s="19"/>
      <c r="FY104" s="98"/>
      <c r="GA104" s="233"/>
      <c r="GB104" s="233"/>
      <c r="GC104" s="234"/>
      <c r="GD104" s="19"/>
      <c r="GE104" s="19"/>
      <c r="GF104" s="98"/>
      <c r="GG104" s="19"/>
      <c r="GH104" s="19"/>
      <c r="GI104" s="98"/>
      <c r="GJ104" s="19"/>
      <c r="GK104" s="19"/>
      <c r="GL104" s="98"/>
      <c r="GM104" s="19"/>
      <c r="GN104" s="19"/>
      <c r="GO104" s="98"/>
      <c r="GP104" s="19"/>
      <c r="GQ104" s="19"/>
      <c r="GR104" s="98"/>
      <c r="GS104" s="19"/>
      <c r="GT104" s="19"/>
      <c r="GU104" s="98"/>
      <c r="GW104" s="233"/>
      <c r="GX104" s="233"/>
      <c r="GY104" s="234"/>
      <c r="GZ104" s="19"/>
      <c r="HA104" s="19"/>
      <c r="HB104" s="98"/>
      <c r="HC104" s="19"/>
      <c r="HD104" s="19"/>
      <c r="HE104" s="98"/>
      <c r="HF104" s="19"/>
      <c r="HG104" s="19"/>
      <c r="HH104" s="98"/>
      <c r="HI104" s="19"/>
      <c r="HJ104" s="19"/>
      <c r="HK104" s="98"/>
      <c r="HL104" s="19"/>
      <c r="HM104" s="19"/>
      <c r="HN104" s="98"/>
      <c r="HO104" s="19"/>
      <c r="HP104" s="19"/>
      <c r="HQ104" s="98"/>
      <c r="HS104" s="233"/>
      <c r="HT104" s="233"/>
      <c r="HU104" s="234"/>
      <c r="HV104" s="19"/>
      <c r="HW104" s="19"/>
      <c r="HX104" s="98"/>
      <c r="HY104" s="19"/>
      <c r="HZ104" s="19"/>
      <c r="IA104" s="98"/>
      <c r="IB104" s="19"/>
      <c r="IC104" s="19"/>
      <c r="ID104" s="98"/>
      <c r="IE104" s="19"/>
      <c r="IF104" s="19"/>
      <c r="IG104" s="98"/>
      <c r="IH104" s="19"/>
      <c r="II104" s="19"/>
      <c r="IJ104" s="98"/>
      <c r="IK104" s="19"/>
      <c r="IL104" s="19"/>
      <c r="IM104" s="98"/>
    </row>
    <row r="105" spans="1:247">
      <c r="F105" s="124"/>
      <c r="J105" s="25"/>
      <c r="K105" s="25"/>
      <c r="L105" s="124"/>
      <c r="M105" s="25"/>
      <c r="N105" s="25"/>
      <c r="O105" s="124"/>
      <c r="P105" s="25"/>
      <c r="Q105" s="25"/>
      <c r="R105" s="124"/>
      <c r="S105" s="25"/>
      <c r="T105" s="25"/>
      <c r="U105" s="124"/>
      <c r="V105" s="25"/>
      <c r="W105" s="25"/>
      <c r="X105" s="124"/>
      <c r="Y105" s="25"/>
      <c r="Z105" s="25"/>
      <c r="AA105" s="124"/>
      <c r="AB105" s="124"/>
      <c r="AF105" s="25"/>
      <c r="AH105" s="124"/>
      <c r="AI105" s="25"/>
      <c r="AK105" s="124"/>
      <c r="AL105" s="25"/>
      <c r="AN105" s="124"/>
      <c r="AO105" s="25"/>
      <c r="AQ105" s="124"/>
      <c r="AR105" s="25"/>
      <c r="AT105" s="124"/>
      <c r="AU105" s="25"/>
      <c r="AV105" s="25"/>
      <c r="AW105" s="124"/>
      <c r="AX105" s="124"/>
      <c r="AZ105" s="25"/>
      <c r="BB105" s="25"/>
      <c r="BC105" s="25"/>
      <c r="BD105" s="124"/>
      <c r="BE105" s="25"/>
      <c r="BF105" s="25"/>
      <c r="BG105" s="124"/>
      <c r="BH105" s="25"/>
      <c r="BI105" s="25"/>
      <c r="BJ105" s="124"/>
      <c r="BK105" s="25"/>
      <c r="BL105" s="25"/>
      <c r="BM105" s="124"/>
      <c r="BN105" s="25"/>
      <c r="BO105" s="25"/>
      <c r="BP105" s="124"/>
      <c r="BQ105" s="25"/>
      <c r="BR105" s="25"/>
      <c r="BS105" s="124"/>
      <c r="BT105" s="124"/>
      <c r="BX105" s="25"/>
      <c r="BY105" s="25"/>
      <c r="BZ105" s="124"/>
      <c r="CA105" s="25"/>
      <c r="CB105" s="25"/>
      <c r="CC105" s="124"/>
      <c r="CD105" s="25"/>
      <c r="CE105" s="25"/>
      <c r="CF105" s="124"/>
      <c r="CG105" s="25"/>
      <c r="CH105" s="25"/>
      <c r="CI105" s="124"/>
      <c r="CJ105" s="25"/>
      <c r="CK105" s="25"/>
      <c r="CL105" s="124"/>
      <c r="CM105" s="25"/>
      <c r="CN105" s="25"/>
      <c r="CO105" s="124"/>
      <c r="CP105" s="124"/>
      <c r="CT105" s="25"/>
      <c r="CU105" s="25"/>
      <c r="CV105" s="124"/>
      <c r="CW105" s="25"/>
      <c r="CX105" s="25"/>
      <c r="CY105" s="124"/>
      <c r="CZ105" s="25"/>
      <c r="DA105" s="25"/>
      <c r="DB105" s="124"/>
      <c r="DC105" s="25"/>
      <c r="DD105" s="25"/>
      <c r="DE105" s="124"/>
      <c r="DF105" s="25"/>
      <c r="DG105" s="25"/>
      <c r="DH105" s="124"/>
      <c r="DI105" s="25"/>
      <c r="DJ105" s="25"/>
      <c r="DK105" s="124"/>
      <c r="DP105" s="25"/>
      <c r="DQ105" s="25"/>
      <c r="DR105" s="124"/>
      <c r="DS105" s="25"/>
      <c r="DT105" s="25"/>
      <c r="DU105" s="124"/>
      <c r="DV105" s="25"/>
      <c r="DW105" s="25"/>
      <c r="DX105" s="124"/>
      <c r="DY105" s="25"/>
      <c r="DZ105" s="25"/>
      <c r="EA105" s="124"/>
      <c r="EB105" s="25"/>
      <c r="EC105" s="25"/>
      <c r="ED105" s="124"/>
      <c r="EE105" s="25"/>
      <c r="EF105" s="25"/>
      <c r="EG105" s="124"/>
      <c r="EL105" s="25"/>
      <c r="EM105" s="25"/>
      <c r="EN105" s="124"/>
      <c r="EO105" s="25"/>
      <c r="EP105" s="25"/>
      <c r="EQ105" s="124"/>
      <c r="ER105" s="25"/>
      <c r="ES105" s="25"/>
      <c r="ET105" s="124"/>
      <c r="EU105" s="25"/>
      <c r="EV105" s="25"/>
      <c r="EW105" s="124"/>
      <c r="EX105" s="25"/>
      <c r="EY105" s="25"/>
      <c r="EZ105" s="124"/>
      <c r="FA105" s="25"/>
      <c r="FB105" s="25"/>
      <c r="FC105" s="124"/>
      <c r="FH105" s="25"/>
      <c r="FI105" s="25"/>
      <c r="FJ105" s="124"/>
      <c r="FK105" s="25"/>
      <c r="FL105" s="25"/>
      <c r="FM105" s="124"/>
      <c r="FN105" s="25"/>
      <c r="FO105" s="25"/>
      <c r="FP105" s="124"/>
      <c r="FQ105" s="25"/>
      <c r="FR105" s="25"/>
      <c r="FS105" s="124"/>
      <c r="FT105" s="25"/>
      <c r="FU105" s="25"/>
      <c r="FV105" s="124"/>
      <c r="FW105" s="25"/>
      <c r="FX105" s="25"/>
      <c r="FY105" s="124"/>
      <c r="GD105" s="25"/>
      <c r="GE105" s="25"/>
      <c r="GF105" s="124"/>
      <c r="GG105" s="25"/>
      <c r="GH105" s="25"/>
      <c r="GI105" s="124"/>
      <c r="GJ105" s="25"/>
      <c r="GK105" s="25"/>
      <c r="GL105" s="124"/>
      <c r="GM105" s="25"/>
      <c r="GN105" s="25"/>
      <c r="GO105" s="124"/>
      <c r="GP105" s="25"/>
      <c r="GQ105" s="25"/>
      <c r="GR105" s="124"/>
      <c r="GS105" s="25"/>
      <c r="GT105" s="25"/>
      <c r="GU105" s="124"/>
      <c r="GZ105" s="25"/>
      <c r="HA105" s="25"/>
      <c r="HB105" s="124"/>
      <c r="HC105" s="25"/>
      <c r="HD105" s="25"/>
      <c r="HE105" s="124"/>
      <c r="HF105" s="25"/>
      <c r="HG105" s="25"/>
      <c r="HH105" s="124"/>
      <c r="HI105" s="25"/>
      <c r="HJ105" s="25"/>
      <c r="HK105" s="124"/>
      <c r="HL105" s="25"/>
      <c r="HM105" s="25"/>
      <c r="HN105" s="124"/>
      <c r="HO105" s="25"/>
      <c r="HP105" s="25"/>
      <c r="HQ105" s="124"/>
      <c r="HV105" s="25"/>
      <c r="HW105" s="25"/>
      <c r="HX105" s="124"/>
      <c r="HY105" s="25"/>
      <c r="HZ105" s="25"/>
      <c r="IA105" s="124"/>
      <c r="IB105" s="25"/>
      <c r="IC105" s="25"/>
      <c r="ID105" s="124"/>
      <c r="IE105" s="25"/>
      <c r="IF105" s="25"/>
      <c r="IG105" s="124"/>
      <c r="IH105" s="25"/>
      <c r="II105" s="25"/>
      <c r="IJ105" s="124"/>
      <c r="IK105" s="25"/>
      <c r="IL105" s="25"/>
      <c r="IM105" s="124"/>
    </row>
    <row r="106" spans="1:247">
      <c r="F106" s="124"/>
      <c r="J106" s="25"/>
      <c r="K106" s="25"/>
      <c r="L106" s="124"/>
      <c r="M106" s="25"/>
      <c r="N106" s="25"/>
      <c r="O106" s="124"/>
      <c r="P106" s="25"/>
      <c r="Q106" s="25"/>
      <c r="R106" s="124"/>
      <c r="S106" s="25"/>
      <c r="T106" s="25"/>
      <c r="U106" s="124"/>
      <c r="V106" s="25"/>
      <c r="W106" s="25"/>
      <c r="X106" s="124"/>
      <c r="Y106" s="25"/>
      <c r="Z106" s="25"/>
      <c r="AA106" s="124"/>
      <c r="AB106" s="124"/>
      <c r="AF106" s="25"/>
      <c r="AH106" s="124"/>
      <c r="AI106" s="25"/>
      <c r="AK106" s="124"/>
      <c r="AL106" s="25"/>
      <c r="AN106" s="124"/>
      <c r="AO106" s="25"/>
      <c r="AQ106" s="124"/>
      <c r="AR106" s="25"/>
      <c r="AT106" s="124"/>
      <c r="AU106" s="25"/>
      <c r="AV106" s="25"/>
      <c r="AW106" s="124"/>
      <c r="AX106" s="124"/>
      <c r="AZ106" s="25"/>
      <c r="BB106" s="25"/>
      <c r="BC106" s="25"/>
      <c r="BD106" s="124"/>
      <c r="BE106" s="25"/>
      <c r="BF106" s="25"/>
      <c r="BG106" s="124"/>
      <c r="BH106" s="25"/>
      <c r="BI106" s="25"/>
      <c r="BJ106" s="124"/>
      <c r="BK106" s="25"/>
      <c r="BL106" s="25"/>
      <c r="BM106" s="124"/>
      <c r="BN106" s="25"/>
      <c r="BO106" s="25"/>
      <c r="BP106" s="124"/>
      <c r="BQ106" s="25"/>
      <c r="BR106" s="25"/>
      <c r="BS106" s="124"/>
      <c r="BT106" s="124"/>
      <c r="BX106" s="25"/>
      <c r="BY106" s="25"/>
      <c r="BZ106" s="124"/>
      <c r="CA106" s="25"/>
      <c r="CB106" s="25"/>
      <c r="CC106" s="124"/>
      <c r="CD106" s="25"/>
      <c r="CE106" s="25"/>
      <c r="CF106" s="124"/>
      <c r="CG106" s="25"/>
      <c r="CH106" s="25"/>
      <c r="CI106" s="124"/>
      <c r="CJ106" s="25"/>
      <c r="CK106" s="25"/>
      <c r="CL106" s="124"/>
      <c r="CM106" s="25"/>
      <c r="CN106" s="25"/>
      <c r="CO106" s="124"/>
      <c r="CP106" s="124"/>
      <c r="CT106" s="25"/>
      <c r="CU106" s="25"/>
      <c r="CV106" s="124"/>
      <c r="CW106" s="25"/>
      <c r="CX106" s="25"/>
      <c r="CY106" s="124"/>
      <c r="CZ106" s="25"/>
      <c r="DA106" s="25"/>
      <c r="DB106" s="124"/>
      <c r="DC106" s="25"/>
      <c r="DD106" s="25"/>
      <c r="DE106" s="124"/>
      <c r="DF106" s="25"/>
      <c r="DG106" s="25"/>
      <c r="DH106" s="124"/>
      <c r="DI106" s="25"/>
      <c r="DJ106" s="25"/>
      <c r="DK106" s="124"/>
      <c r="DP106" s="25"/>
      <c r="DQ106" s="25"/>
      <c r="DR106" s="124"/>
      <c r="DS106" s="25"/>
      <c r="DT106" s="25"/>
      <c r="DU106" s="124"/>
      <c r="DV106" s="25"/>
      <c r="DW106" s="25"/>
      <c r="DX106" s="124"/>
      <c r="DY106" s="25"/>
      <c r="DZ106" s="25"/>
      <c r="EA106" s="124"/>
      <c r="EB106" s="25"/>
      <c r="EC106" s="25"/>
      <c r="ED106" s="124"/>
      <c r="EE106" s="25"/>
      <c r="EF106" s="25"/>
      <c r="EG106" s="124"/>
      <c r="EL106" s="25"/>
      <c r="EM106" s="25"/>
      <c r="EN106" s="124"/>
      <c r="EO106" s="25"/>
      <c r="EP106" s="25"/>
      <c r="EQ106" s="124"/>
      <c r="ER106" s="25"/>
      <c r="ES106" s="25"/>
      <c r="ET106" s="124"/>
      <c r="EU106" s="25"/>
      <c r="EV106" s="25"/>
      <c r="EW106" s="124"/>
      <c r="EX106" s="25"/>
      <c r="EY106" s="25"/>
      <c r="EZ106" s="124"/>
      <c r="FA106" s="25"/>
      <c r="FB106" s="25"/>
      <c r="FC106" s="124"/>
      <c r="FH106" s="25"/>
      <c r="FI106" s="25"/>
      <c r="FJ106" s="124"/>
      <c r="FK106" s="25"/>
      <c r="FL106" s="25"/>
      <c r="FM106" s="124"/>
      <c r="FN106" s="25"/>
      <c r="FO106" s="25"/>
      <c r="FP106" s="124"/>
      <c r="FQ106" s="25"/>
      <c r="FR106" s="25"/>
      <c r="FS106" s="124"/>
      <c r="FT106" s="25"/>
      <c r="FU106" s="25"/>
      <c r="FV106" s="124"/>
      <c r="FW106" s="25"/>
      <c r="FX106" s="25"/>
      <c r="FY106" s="124"/>
      <c r="GD106" s="25"/>
      <c r="GE106" s="25"/>
      <c r="GF106" s="124"/>
      <c r="GG106" s="25"/>
      <c r="GH106" s="25"/>
      <c r="GI106" s="124"/>
      <c r="GJ106" s="25"/>
      <c r="GK106" s="25"/>
      <c r="GL106" s="124"/>
      <c r="GM106" s="25"/>
      <c r="GN106" s="25"/>
      <c r="GO106" s="124"/>
      <c r="GP106" s="25"/>
      <c r="GQ106" s="25"/>
      <c r="GR106" s="124"/>
      <c r="GS106" s="25"/>
      <c r="GT106" s="25"/>
      <c r="GU106" s="124"/>
      <c r="GZ106" s="25"/>
      <c r="HA106" s="25"/>
      <c r="HB106" s="124"/>
      <c r="HC106" s="25"/>
      <c r="HD106" s="25"/>
      <c r="HE106" s="124"/>
      <c r="HF106" s="25"/>
      <c r="HG106" s="25"/>
      <c r="HH106" s="124"/>
      <c r="HI106" s="25"/>
      <c r="HJ106" s="25"/>
      <c r="HK106" s="124"/>
      <c r="HL106" s="25"/>
      <c r="HM106" s="25"/>
      <c r="HN106" s="124"/>
      <c r="HO106" s="25"/>
      <c r="HP106" s="25"/>
      <c r="HQ106" s="124"/>
      <c r="HV106" s="25"/>
      <c r="HW106" s="25"/>
      <c r="HX106" s="124"/>
      <c r="HY106" s="25"/>
      <c r="HZ106" s="25"/>
      <c r="IA106" s="124"/>
      <c r="IB106" s="25"/>
      <c r="IC106" s="25"/>
      <c r="ID106" s="124"/>
      <c r="IE106" s="25"/>
      <c r="IF106" s="25"/>
      <c r="IG106" s="124"/>
      <c r="IH106" s="25"/>
      <c r="II106" s="25"/>
      <c r="IJ106" s="124"/>
      <c r="IK106" s="25"/>
      <c r="IL106" s="25"/>
      <c r="IM106" s="124"/>
    </row>
    <row r="107" spans="1:247">
      <c r="F107" s="124"/>
      <c r="J107" s="25"/>
      <c r="K107" s="25"/>
      <c r="L107" s="124"/>
      <c r="M107" s="25"/>
      <c r="N107" s="25"/>
      <c r="O107" s="124"/>
      <c r="P107" s="25"/>
      <c r="Q107" s="25"/>
      <c r="R107" s="124"/>
      <c r="S107" s="25"/>
      <c r="T107" s="25"/>
      <c r="U107" s="124"/>
      <c r="V107" s="25"/>
      <c r="W107" s="25"/>
      <c r="X107" s="124"/>
      <c r="Y107" s="25"/>
      <c r="Z107" s="25"/>
      <c r="AA107" s="124"/>
      <c r="AB107" s="124"/>
      <c r="AF107" s="25"/>
      <c r="AH107" s="124"/>
      <c r="AI107" s="25"/>
      <c r="AK107" s="124"/>
      <c r="AL107" s="25"/>
      <c r="AN107" s="124"/>
      <c r="AO107" s="25"/>
      <c r="AQ107" s="124"/>
      <c r="AR107" s="25"/>
      <c r="AT107" s="124"/>
      <c r="AU107" s="25"/>
      <c r="AV107" s="25"/>
      <c r="AW107" s="124"/>
      <c r="AX107" s="124"/>
      <c r="AZ107" s="25"/>
      <c r="BB107" s="25"/>
      <c r="BC107" s="25"/>
      <c r="BD107" s="124"/>
      <c r="BE107" s="25"/>
      <c r="BF107" s="25"/>
      <c r="BG107" s="124"/>
      <c r="BH107" s="25"/>
      <c r="BI107" s="25"/>
      <c r="BJ107" s="124"/>
      <c r="BK107" s="25"/>
      <c r="BL107" s="25"/>
      <c r="BM107" s="124"/>
      <c r="BN107" s="25"/>
      <c r="BO107" s="25"/>
      <c r="BP107" s="124"/>
      <c r="BQ107" s="25"/>
      <c r="BR107" s="25"/>
      <c r="BS107" s="124"/>
      <c r="BT107" s="124"/>
      <c r="BX107" s="25"/>
      <c r="BY107" s="25"/>
      <c r="BZ107" s="124"/>
      <c r="CA107" s="25"/>
      <c r="CB107" s="25"/>
      <c r="CC107" s="124"/>
      <c r="CD107" s="25"/>
      <c r="CE107" s="25"/>
      <c r="CF107" s="124"/>
      <c r="CG107" s="25"/>
      <c r="CH107" s="25"/>
      <c r="CI107" s="124"/>
      <c r="CJ107" s="25"/>
      <c r="CK107" s="25"/>
      <c r="CL107" s="124"/>
      <c r="CM107" s="25"/>
      <c r="CN107" s="25"/>
      <c r="CO107" s="124"/>
      <c r="CP107" s="124"/>
      <c r="CT107" s="25"/>
      <c r="CU107" s="25"/>
      <c r="CV107" s="124"/>
      <c r="CW107" s="25"/>
      <c r="CX107" s="25"/>
      <c r="CY107" s="124"/>
      <c r="CZ107" s="25"/>
      <c r="DA107" s="25"/>
      <c r="DB107" s="124"/>
      <c r="DC107" s="25"/>
      <c r="DD107" s="25"/>
      <c r="DE107" s="124"/>
      <c r="DF107" s="25"/>
      <c r="DG107" s="25"/>
      <c r="DH107" s="124"/>
      <c r="DI107" s="25"/>
      <c r="DJ107" s="25"/>
      <c r="DK107" s="124"/>
      <c r="DP107" s="25"/>
      <c r="DQ107" s="25"/>
      <c r="DR107" s="124"/>
      <c r="DS107" s="25"/>
      <c r="DT107" s="25"/>
      <c r="DU107" s="124"/>
      <c r="DV107" s="25"/>
      <c r="DW107" s="25"/>
      <c r="DX107" s="124"/>
      <c r="DY107" s="25"/>
      <c r="DZ107" s="25"/>
      <c r="EA107" s="124"/>
      <c r="EB107" s="25"/>
      <c r="EC107" s="25"/>
      <c r="ED107" s="124"/>
      <c r="EE107" s="25"/>
      <c r="EF107" s="25"/>
      <c r="EG107" s="124"/>
      <c r="EL107" s="25"/>
      <c r="EM107" s="25"/>
      <c r="EN107" s="124"/>
      <c r="EO107" s="25"/>
      <c r="EP107" s="25"/>
      <c r="EQ107" s="124"/>
      <c r="ER107" s="25"/>
      <c r="ES107" s="25"/>
      <c r="ET107" s="124"/>
      <c r="EU107" s="25"/>
      <c r="EV107" s="25"/>
      <c r="EW107" s="124"/>
      <c r="EX107" s="25"/>
      <c r="EY107" s="25"/>
      <c r="EZ107" s="124"/>
      <c r="FA107" s="25"/>
      <c r="FB107" s="25"/>
      <c r="FC107" s="124"/>
      <c r="FH107" s="25"/>
      <c r="FI107" s="25"/>
      <c r="FJ107" s="124"/>
      <c r="FK107" s="25"/>
      <c r="FL107" s="25"/>
      <c r="FM107" s="124"/>
      <c r="FN107" s="25"/>
      <c r="FO107" s="25"/>
      <c r="FP107" s="124"/>
      <c r="FQ107" s="25"/>
      <c r="FR107" s="25"/>
      <c r="FS107" s="124"/>
      <c r="FT107" s="25"/>
      <c r="FU107" s="25"/>
      <c r="FV107" s="124"/>
      <c r="FW107" s="25"/>
      <c r="FX107" s="25"/>
      <c r="FY107" s="124"/>
      <c r="GD107" s="25"/>
      <c r="GE107" s="25"/>
      <c r="GF107" s="124"/>
      <c r="GG107" s="25"/>
      <c r="GH107" s="25"/>
      <c r="GI107" s="124"/>
      <c r="GJ107" s="25"/>
      <c r="GK107" s="25"/>
      <c r="GL107" s="124"/>
      <c r="GM107" s="25"/>
      <c r="GN107" s="25"/>
      <c r="GO107" s="124"/>
      <c r="GP107" s="25"/>
      <c r="GQ107" s="25"/>
      <c r="GR107" s="124"/>
      <c r="GS107" s="25"/>
      <c r="GT107" s="25"/>
      <c r="GU107" s="124"/>
      <c r="GZ107" s="25"/>
      <c r="HA107" s="25"/>
      <c r="HB107" s="124"/>
      <c r="HC107" s="25"/>
      <c r="HD107" s="25"/>
      <c r="HE107" s="124"/>
      <c r="HF107" s="25"/>
      <c r="HG107" s="25"/>
      <c r="HH107" s="124"/>
      <c r="HI107" s="25"/>
      <c r="HJ107" s="25"/>
      <c r="HK107" s="124"/>
      <c r="HL107" s="25"/>
      <c r="HM107" s="25"/>
      <c r="HN107" s="124"/>
      <c r="HO107" s="25"/>
      <c r="HP107" s="25"/>
      <c r="HQ107" s="124"/>
      <c r="HV107" s="25"/>
      <c r="HW107" s="25"/>
      <c r="HX107" s="124"/>
      <c r="HY107" s="25"/>
      <c r="HZ107" s="25"/>
      <c r="IA107" s="124"/>
      <c r="IB107" s="25"/>
      <c r="IC107" s="25"/>
      <c r="ID107" s="124"/>
      <c r="IE107" s="25"/>
      <c r="IF107" s="25"/>
      <c r="IG107" s="124"/>
      <c r="IH107" s="25"/>
      <c r="II107" s="25"/>
      <c r="IJ107" s="124"/>
      <c r="IK107" s="25"/>
      <c r="IL107" s="25"/>
      <c r="IM107" s="124"/>
    </row>
    <row r="108" spans="1:247">
      <c r="F108" s="124"/>
      <c r="J108" s="25"/>
      <c r="K108" s="25"/>
      <c r="L108" s="124"/>
      <c r="M108" s="25"/>
      <c r="N108" s="25"/>
      <c r="O108" s="124"/>
      <c r="P108" s="25"/>
      <c r="Q108" s="25"/>
      <c r="R108" s="124"/>
      <c r="S108" s="25"/>
      <c r="T108" s="25"/>
      <c r="U108" s="124"/>
      <c r="V108" s="25"/>
      <c r="W108" s="25"/>
      <c r="X108" s="124"/>
      <c r="Y108" s="25"/>
      <c r="Z108" s="25"/>
      <c r="AA108" s="124"/>
      <c r="AB108" s="124"/>
      <c r="AF108" s="25"/>
      <c r="AH108" s="124"/>
      <c r="AI108" s="25"/>
      <c r="AK108" s="124"/>
      <c r="AL108" s="25"/>
      <c r="AN108" s="124"/>
      <c r="AO108" s="25"/>
      <c r="AQ108" s="124"/>
      <c r="AR108" s="25"/>
      <c r="AT108" s="124"/>
      <c r="AU108" s="25"/>
      <c r="AV108" s="25"/>
      <c r="AW108" s="124"/>
      <c r="AX108" s="124"/>
      <c r="AZ108" s="25"/>
      <c r="BB108" s="25"/>
      <c r="BC108" s="25"/>
      <c r="BD108" s="124"/>
      <c r="BE108" s="25"/>
      <c r="BF108" s="25"/>
      <c r="BG108" s="124"/>
      <c r="BH108" s="25"/>
      <c r="BI108" s="25"/>
      <c r="BJ108" s="124"/>
      <c r="BK108" s="25"/>
      <c r="BL108" s="25"/>
      <c r="BM108" s="124"/>
      <c r="BN108" s="25"/>
      <c r="BO108" s="25"/>
      <c r="BP108" s="124"/>
      <c r="BQ108" s="25"/>
      <c r="BR108" s="25"/>
      <c r="BS108" s="124"/>
      <c r="BT108" s="124"/>
      <c r="BX108" s="25"/>
      <c r="BY108" s="25"/>
      <c r="BZ108" s="124"/>
      <c r="CA108" s="25"/>
      <c r="CB108" s="25"/>
      <c r="CC108" s="124"/>
      <c r="CD108" s="25"/>
      <c r="CE108" s="25"/>
      <c r="CF108" s="124"/>
      <c r="CG108" s="25"/>
      <c r="CH108" s="25"/>
      <c r="CI108" s="124"/>
      <c r="CJ108" s="25"/>
      <c r="CK108" s="25"/>
      <c r="CL108" s="124"/>
      <c r="CM108" s="25"/>
      <c r="CN108" s="25"/>
      <c r="CO108" s="124"/>
      <c r="CP108" s="124"/>
      <c r="CT108" s="25"/>
      <c r="CU108" s="25"/>
      <c r="CV108" s="124"/>
      <c r="CW108" s="25"/>
      <c r="CX108" s="25"/>
      <c r="CY108" s="124"/>
      <c r="CZ108" s="25"/>
      <c r="DA108" s="25"/>
      <c r="DB108" s="124"/>
      <c r="DC108" s="25"/>
      <c r="DD108" s="25"/>
      <c r="DE108" s="124"/>
      <c r="DF108" s="25"/>
      <c r="DG108" s="25"/>
      <c r="DH108" s="124"/>
      <c r="DI108" s="25"/>
      <c r="DJ108" s="25"/>
      <c r="DK108" s="124"/>
      <c r="DP108" s="25"/>
      <c r="DQ108" s="25"/>
      <c r="DR108" s="124"/>
      <c r="DS108" s="25"/>
      <c r="DT108" s="25"/>
      <c r="DU108" s="124"/>
      <c r="DV108" s="25"/>
      <c r="DW108" s="25"/>
      <c r="DX108" s="124"/>
      <c r="DY108" s="25"/>
      <c r="DZ108" s="25"/>
      <c r="EA108" s="124"/>
      <c r="EB108" s="25"/>
      <c r="EC108" s="25"/>
      <c r="ED108" s="124"/>
      <c r="EE108" s="25"/>
      <c r="EF108" s="25"/>
      <c r="EG108" s="124"/>
      <c r="EL108" s="25"/>
      <c r="EM108" s="25"/>
      <c r="EN108" s="124"/>
      <c r="EO108" s="25"/>
      <c r="EP108" s="25"/>
      <c r="EQ108" s="124"/>
      <c r="ER108" s="25"/>
      <c r="ES108" s="25"/>
      <c r="ET108" s="124"/>
      <c r="EU108" s="25"/>
      <c r="EV108" s="25"/>
      <c r="EW108" s="124"/>
      <c r="EX108" s="25"/>
      <c r="EY108" s="25"/>
      <c r="EZ108" s="124"/>
      <c r="FA108" s="25"/>
      <c r="FB108" s="25"/>
      <c r="FC108" s="124"/>
      <c r="FH108" s="25"/>
      <c r="FI108" s="25"/>
      <c r="FJ108" s="124"/>
      <c r="FK108" s="25"/>
      <c r="FL108" s="25"/>
      <c r="FM108" s="124"/>
      <c r="FN108" s="25"/>
      <c r="FO108" s="25"/>
      <c r="FP108" s="124"/>
      <c r="FQ108" s="25"/>
      <c r="FR108" s="25"/>
      <c r="FS108" s="124"/>
      <c r="FT108" s="25"/>
      <c r="FU108" s="25"/>
      <c r="FV108" s="124"/>
      <c r="FW108" s="25"/>
      <c r="FX108" s="25"/>
      <c r="FY108" s="124"/>
      <c r="GD108" s="25"/>
      <c r="GE108" s="25"/>
      <c r="GF108" s="124"/>
      <c r="GG108" s="25"/>
      <c r="GH108" s="25"/>
      <c r="GI108" s="124"/>
      <c r="GJ108" s="25"/>
      <c r="GK108" s="25"/>
      <c r="GL108" s="124"/>
      <c r="GM108" s="25"/>
      <c r="GN108" s="25"/>
      <c r="GO108" s="124"/>
      <c r="GP108" s="25"/>
      <c r="GQ108" s="25"/>
      <c r="GR108" s="124"/>
      <c r="GS108" s="25"/>
      <c r="GT108" s="25"/>
      <c r="GU108" s="124"/>
      <c r="GZ108" s="25"/>
      <c r="HA108" s="25"/>
      <c r="HB108" s="124"/>
      <c r="HC108" s="25"/>
      <c r="HD108" s="25"/>
      <c r="HE108" s="124"/>
      <c r="HF108" s="25"/>
      <c r="HG108" s="25"/>
      <c r="HH108" s="124"/>
      <c r="HI108" s="25"/>
      <c r="HJ108" s="25"/>
      <c r="HK108" s="124"/>
      <c r="HL108" s="25"/>
      <c r="HM108" s="25"/>
      <c r="HN108" s="124"/>
      <c r="HO108" s="25"/>
      <c r="HP108" s="25"/>
      <c r="HQ108" s="124"/>
      <c r="HV108" s="25"/>
      <c r="HW108" s="25"/>
      <c r="HX108" s="124"/>
      <c r="HY108" s="25"/>
      <c r="HZ108" s="25"/>
      <c r="IA108" s="124"/>
      <c r="IB108" s="25"/>
      <c r="IC108" s="25"/>
      <c r="ID108" s="124"/>
      <c r="IE108" s="25"/>
      <c r="IF108" s="25"/>
      <c r="IG108" s="124"/>
      <c r="IH108" s="25"/>
      <c r="II108" s="25"/>
      <c r="IJ108" s="124"/>
      <c r="IK108" s="25"/>
      <c r="IL108" s="25"/>
      <c r="IM108" s="124"/>
    </row>
    <row r="109" spans="1:247">
      <c r="F109" s="124"/>
      <c r="J109" s="25"/>
      <c r="K109" s="25"/>
      <c r="L109" s="124"/>
      <c r="M109" s="25"/>
      <c r="N109" s="25"/>
      <c r="O109" s="124"/>
      <c r="P109" s="25"/>
      <c r="Q109" s="25"/>
      <c r="R109" s="124"/>
      <c r="S109" s="25"/>
      <c r="T109" s="25"/>
      <c r="U109" s="124"/>
      <c r="V109" s="25"/>
      <c r="W109" s="25"/>
      <c r="X109" s="124"/>
      <c r="Y109" s="25"/>
      <c r="Z109" s="25"/>
      <c r="AA109" s="124"/>
      <c r="AB109" s="124"/>
      <c r="AF109" s="25"/>
      <c r="AH109" s="124"/>
      <c r="AI109" s="25"/>
      <c r="AK109" s="124"/>
      <c r="AL109" s="25"/>
      <c r="AN109" s="124"/>
      <c r="AO109" s="25"/>
      <c r="AQ109" s="124"/>
      <c r="AR109" s="25"/>
      <c r="AT109" s="124"/>
      <c r="AU109" s="25"/>
      <c r="AV109" s="25"/>
      <c r="AW109" s="124"/>
      <c r="AX109" s="124"/>
      <c r="AZ109" s="25"/>
      <c r="BB109" s="25"/>
      <c r="BC109" s="25"/>
      <c r="BD109" s="124"/>
      <c r="BE109" s="25"/>
      <c r="BF109" s="25"/>
      <c r="BG109" s="124"/>
      <c r="BH109" s="25"/>
      <c r="BI109" s="25"/>
      <c r="BJ109" s="124"/>
      <c r="BK109" s="25"/>
      <c r="BL109" s="25"/>
      <c r="BM109" s="124"/>
      <c r="BN109" s="25"/>
      <c r="BO109" s="25"/>
      <c r="BP109" s="124"/>
      <c r="BQ109" s="25"/>
      <c r="BR109" s="25"/>
      <c r="BS109" s="124"/>
      <c r="BT109" s="124"/>
      <c r="BX109" s="25"/>
      <c r="BY109" s="25"/>
      <c r="BZ109" s="124"/>
      <c r="CA109" s="25"/>
      <c r="CB109" s="25"/>
      <c r="CC109" s="124"/>
      <c r="CD109" s="25"/>
      <c r="CE109" s="25"/>
      <c r="CF109" s="124"/>
      <c r="CG109" s="25"/>
      <c r="CH109" s="25"/>
      <c r="CI109" s="124"/>
      <c r="CJ109" s="25"/>
      <c r="CK109" s="25"/>
      <c r="CL109" s="124"/>
      <c r="CM109" s="25"/>
      <c r="CN109" s="25"/>
      <c r="CO109" s="124"/>
      <c r="CP109" s="124"/>
      <c r="CT109" s="25"/>
      <c r="CU109" s="25"/>
      <c r="CV109" s="124"/>
      <c r="CW109" s="25"/>
      <c r="CX109" s="25"/>
      <c r="CY109" s="124"/>
      <c r="CZ109" s="25"/>
      <c r="DA109" s="25"/>
      <c r="DB109" s="124"/>
      <c r="DC109" s="25"/>
      <c r="DD109" s="25"/>
      <c r="DE109" s="124"/>
      <c r="DF109" s="25"/>
      <c r="DG109" s="25"/>
      <c r="DH109" s="124"/>
      <c r="DI109" s="25"/>
      <c r="DJ109" s="25"/>
      <c r="DK109" s="124"/>
      <c r="DP109" s="25"/>
      <c r="DQ109" s="25"/>
      <c r="DR109" s="124"/>
      <c r="DS109" s="25"/>
      <c r="DT109" s="25"/>
      <c r="DU109" s="124"/>
      <c r="DV109" s="25"/>
      <c r="DW109" s="25"/>
      <c r="DX109" s="124"/>
      <c r="DY109" s="25"/>
      <c r="DZ109" s="25"/>
      <c r="EA109" s="124"/>
      <c r="EB109" s="25"/>
      <c r="EC109" s="25"/>
      <c r="ED109" s="124"/>
      <c r="EE109" s="25"/>
      <c r="EF109" s="25"/>
      <c r="EG109" s="124"/>
      <c r="EL109" s="25"/>
      <c r="EM109" s="25"/>
      <c r="EN109" s="124"/>
      <c r="EO109" s="25"/>
      <c r="EP109" s="25"/>
      <c r="EQ109" s="124"/>
      <c r="ER109" s="25"/>
      <c r="ES109" s="25"/>
      <c r="ET109" s="124"/>
      <c r="EU109" s="25"/>
      <c r="EV109" s="25"/>
      <c r="EW109" s="124"/>
      <c r="EX109" s="25"/>
      <c r="EY109" s="25"/>
      <c r="EZ109" s="124"/>
      <c r="FA109" s="25"/>
      <c r="FB109" s="25"/>
      <c r="FC109" s="124"/>
      <c r="FH109" s="25"/>
      <c r="FI109" s="25"/>
      <c r="FJ109" s="124"/>
      <c r="FK109" s="25"/>
      <c r="FL109" s="25"/>
      <c r="FM109" s="124"/>
      <c r="FN109" s="25"/>
      <c r="FO109" s="25"/>
      <c r="FP109" s="124"/>
      <c r="FQ109" s="25"/>
      <c r="FR109" s="25"/>
      <c r="FS109" s="124"/>
      <c r="FT109" s="25"/>
      <c r="FU109" s="25"/>
      <c r="FV109" s="124"/>
      <c r="FW109" s="25"/>
      <c r="FX109" s="25"/>
      <c r="FY109" s="124"/>
      <c r="GD109" s="25"/>
      <c r="GE109" s="25"/>
      <c r="GF109" s="124"/>
      <c r="GG109" s="25"/>
      <c r="GH109" s="25"/>
      <c r="GI109" s="124"/>
      <c r="GJ109" s="25"/>
      <c r="GK109" s="25"/>
      <c r="GL109" s="124"/>
      <c r="GM109" s="25"/>
      <c r="GN109" s="25"/>
      <c r="GO109" s="124"/>
      <c r="GP109" s="25"/>
      <c r="GQ109" s="25"/>
      <c r="GR109" s="124"/>
      <c r="GS109" s="25"/>
      <c r="GT109" s="25"/>
      <c r="GU109" s="124"/>
      <c r="GZ109" s="25"/>
      <c r="HA109" s="25"/>
      <c r="HB109" s="124"/>
      <c r="HC109" s="25"/>
      <c r="HD109" s="25"/>
      <c r="HE109" s="124"/>
      <c r="HF109" s="25"/>
      <c r="HG109" s="25"/>
      <c r="HH109" s="124"/>
      <c r="HI109" s="25"/>
      <c r="HJ109" s="25"/>
      <c r="HK109" s="124"/>
      <c r="HL109" s="25"/>
      <c r="HM109" s="25"/>
      <c r="HN109" s="124"/>
      <c r="HO109" s="25"/>
      <c r="HP109" s="25"/>
      <c r="HQ109" s="124"/>
      <c r="HV109" s="25"/>
      <c r="HW109" s="25"/>
      <c r="HX109" s="124"/>
      <c r="HY109" s="25"/>
      <c r="HZ109" s="25"/>
      <c r="IA109" s="124"/>
      <c r="IB109" s="25"/>
      <c r="IC109" s="25"/>
      <c r="ID109" s="124"/>
      <c r="IE109" s="25"/>
      <c r="IF109" s="25"/>
      <c r="IG109" s="124"/>
      <c r="IH109" s="25"/>
      <c r="II109" s="25"/>
      <c r="IJ109" s="124"/>
      <c r="IK109" s="25"/>
      <c r="IL109" s="25"/>
      <c r="IM109" s="124"/>
    </row>
    <row r="110" spans="1:247">
      <c r="F110" s="124"/>
      <c r="J110" s="25"/>
      <c r="K110" s="25"/>
      <c r="L110" s="124"/>
      <c r="M110" s="25"/>
      <c r="N110" s="25"/>
      <c r="O110" s="124"/>
      <c r="P110" s="25"/>
      <c r="Q110" s="25"/>
      <c r="R110" s="124"/>
      <c r="S110" s="25"/>
      <c r="T110" s="25"/>
      <c r="U110" s="124"/>
      <c r="V110" s="25"/>
      <c r="W110" s="25"/>
      <c r="X110" s="124"/>
      <c r="Y110" s="25"/>
      <c r="Z110" s="25"/>
      <c r="AA110" s="124"/>
      <c r="AB110" s="124"/>
      <c r="AF110" s="25"/>
      <c r="AH110" s="124"/>
      <c r="AI110" s="25"/>
      <c r="AK110" s="124"/>
      <c r="AL110" s="25"/>
      <c r="AN110" s="124"/>
      <c r="AO110" s="25"/>
      <c r="AQ110" s="124"/>
      <c r="AR110" s="25"/>
      <c r="AT110" s="124"/>
      <c r="AU110" s="25"/>
      <c r="AV110" s="25"/>
      <c r="AW110" s="124"/>
      <c r="AX110" s="124"/>
      <c r="AZ110" s="25"/>
      <c r="BB110" s="25"/>
      <c r="BC110" s="25"/>
      <c r="BD110" s="124"/>
      <c r="BE110" s="25"/>
      <c r="BF110" s="25"/>
      <c r="BG110" s="124"/>
      <c r="BH110" s="25"/>
      <c r="BI110" s="25"/>
      <c r="BJ110" s="124"/>
      <c r="BK110" s="25"/>
      <c r="BL110" s="25"/>
      <c r="BM110" s="124"/>
      <c r="BN110" s="25"/>
      <c r="BO110" s="25"/>
      <c r="BP110" s="124"/>
      <c r="BQ110" s="25"/>
      <c r="BR110" s="25"/>
      <c r="BS110" s="124"/>
      <c r="BT110" s="124"/>
      <c r="BX110" s="25"/>
      <c r="BY110" s="25"/>
      <c r="BZ110" s="124"/>
      <c r="CA110" s="25"/>
      <c r="CB110" s="25"/>
      <c r="CC110" s="124"/>
      <c r="CD110" s="25"/>
      <c r="CE110" s="25"/>
      <c r="CF110" s="124"/>
      <c r="CG110" s="25"/>
      <c r="CH110" s="25"/>
      <c r="CI110" s="124"/>
      <c r="CJ110" s="25"/>
      <c r="CK110" s="25"/>
      <c r="CL110" s="124"/>
      <c r="CM110" s="25"/>
      <c r="CN110" s="25"/>
      <c r="CO110" s="124"/>
      <c r="CP110" s="124"/>
      <c r="CT110" s="25"/>
      <c r="CU110" s="25"/>
      <c r="CV110" s="124"/>
      <c r="CW110" s="25"/>
      <c r="CX110" s="25"/>
      <c r="CY110" s="124"/>
      <c r="CZ110" s="25"/>
      <c r="DA110" s="25"/>
      <c r="DB110" s="124"/>
      <c r="DC110" s="25"/>
      <c r="DD110" s="25"/>
      <c r="DE110" s="124"/>
      <c r="DF110" s="25"/>
      <c r="DG110" s="25"/>
      <c r="DH110" s="124"/>
      <c r="DI110" s="25"/>
      <c r="DJ110" s="25"/>
      <c r="DK110" s="124"/>
      <c r="DP110" s="25"/>
      <c r="DQ110" s="25"/>
      <c r="DR110" s="124"/>
      <c r="DS110" s="25"/>
      <c r="DT110" s="25"/>
      <c r="DU110" s="124"/>
      <c r="DV110" s="25"/>
      <c r="DW110" s="25"/>
      <c r="DX110" s="124"/>
      <c r="DY110" s="25"/>
      <c r="DZ110" s="25"/>
      <c r="EA110" s="124"/>
      <c r="EB110" s="25"/>
      <c r="EC110" s="25"/>
      <c r="ED110" s="124"/>
      <c r="EE110" s="25"/>
      <c r="EF110" s="25"/>
      <c r="EG110" s="124"/>
      <c r="EL110" s="25"/>
      <c r="EM110" s="25"/>
      <c r="EN110" s="124"/>
      <c r="EO110" s="25"/>
      <c r="EP110" s="25"/>
      <c r="EQ110" s="124"/>
      <c r="ER110" s="25"/>
      <c r="ES110" s="25"/>
      <c r="ET110" s="124"/>
      <c r="EU110" s="25"/>
      <c r="EV110" s="25"/>
      <c r="EW110" s="124"/>
      <c r="EX110" s="25"/>
      <c r="EY110" s="25"/>
      <c r="EZ110" s="124"/>
      <c r="FA110" s="25"/>
      <c r="FB110" s="25"/>
      <c r="FC110" s="124"/>
      <c r="FH110" s="25"/>
      <c r="FI110" s="25"/>
      <c r="FJ110" s="124"/>
      <c r="FK110" s="25"/>
      <c r="FL110" s="25"/>
      <c r="FM110" s="124"/>
      <c r="FN110" s="25"/>
      <c r="FO110" s="25"/>
      <c r="FP110" s="124"/>
      <c r="FQ110" s="25"/>
      <c r="FR110" s="25"/>
      <c r="FS110" s="124"/>
      <c r="FT110" s="25"/>
      <c r="FU110" s="25"/>
      <c r="FV110" s="124"/>
      <c r="FW110" s="25"/>
      <c r="FX110" s="25"/>
      <c r="FY110" s="124"/>
      <c r="GD110" s="25"/>
      <c r="GE110" s="25"/>
      <c r="GF110" s="124"/>
      <c r="GG110" s="25"/>
      <c r="GH110" s="25"/>
      <c r="GI110" s="124"/>
      <c r="GJ110" s="25"/>
      <c r="GK110" s="25"/>
      <c r="GL110" s="124"/>
      <c r="GM110" s="25"/>
      <c r="GN110" s="25"/>
      <c r="GO110" s="124"/>
      <c r="GP110" s="25"/>
      <c r="GQ110" s="25"/>
      <c r="GR110" s="124"/>
      <c r="GS110" s="25"/>
      <c r="GT110" s="25"/>
      <c r="GU110" s="124"/>
      <c r="GZ110" s="25"/>
      <c r="HA110" s="25"/>
      <c r="HB110" s="124"/>
      <c r="HC110" s="25"/>
      <c r="HD110" s="25"/>
      <c r="HE110" s="124"/>
      <c r="HF110" s="25"/>
      <c r="HG110" s="25"/>
      <c r="HH110" s="124"/>
      <c r="HI110" s="25"/>
      <c r="HJ110" s="25"/>
      <c r="HK110" s="124"/>
      <c r="HL110" s="25"/>
      <c r="HM110" s="25"/>
      <c r="HN110" s="124"/>
      <c r="HO110" s="25"/>
      <c r="HP110" s="25"/>
      <c r="HQ110" s="124"/>
      <c r="HV110" s="25"/>
      <c r="HW110" s="25"/>
      <c r="HX110" s="124"/>
      <c r="HY110" s="25"/>
      <c r="HZ110" s="25"/>
      <c r="IA110" s="124"/>
      <c r="IB110" s="25"/>
      <c r="IC110" s="25"/>
      <c r="ID110" s="124"/>
      <c r="IE110" s="25"/>
      <c r="IF110" s="25"/>
      <c r="IG110" s="124"/>
      <c r="IH110" s="25"/>
      <c r="II110" s="25"/>
      <c r="IJ110" s="124"/>
      <c r="IK110" s="25"/>
      <c r="IL110" s="25"/>
      <c r="IM110" s="124"/>
    </row>
    <row r="111" spans="1:247">
      <c r="F111" s="124"/>
      <c r="J111" s="25"/>
      <c r="K111" s="25"/>
      <c r="L111" s="124"/>
      <c r="M111" s="25"/>
      <c r="N111" s="25"/>
      <c r="O111" s="124"/>
      <c r="P111" s="25"/>
      <c r="Q111" s="25"/>
      <c r="R111" s="124"/>
      <c r="S111" s="25"/>
      <c r="T111" s="25"/>
      <c r="U111" s="124"/>
      <c r="V111" s="25"/>
      <c r="W111" s="25"/>
      <c r="X111" s="124"/>
      <c r="Y111" s="25"/>
      <c r="Z111" s="25"/>
      <c r="AA111" s="124"/>
      <c r="AB111" s="124"/>
      <c r="AF111" s="25"/>
      <c r="AH111" s="124"/>
      <c r="AI111" s="25"/>
      <c r="AK111" s="124"/>
      <c r="AL111" s="25"/>
      <c r="AN111" s="124"/>
      <c r="AO111" s="25"/>
      <c r="AQ111" s="124"/>
      <c r="AR111" s="25"/>
      <c r="AT111" s="124"/>
      <c r="AU111" s="25"/>
      <c r="AV111" s="25"/>
      <c r="AW111" s="124"/>
      <c r="AX111" s="124"/>
      <c r="AZ111" s="25"/>
      <c r="BB111" s="25"/>
      <c r="BC111" s="25"/>
      <c r="BD111" s="124"/>
      <c r="BE111" s="25"/>
      <c r="BF111" s="25"/>
      <c r="BG111" s="124"/>
      <c r="BH111" s="25"/>
      <c r="BI111" s="25"/>
      <c r="BJ111" s="124"/>
      <c r="BK111" s="25"/>
      <c r="BL111" s="25"/>
      <c r="BM111" s="124"/>
      <c r="BN111" s="25"/>
      <c r="BO111" s="25"/>
      <c r="BP111" s="124"/>
      <c r="BQ111" s="25"/>
      <c r="BR111" s="25"/>
      <c r="BS111" s="124"/>
      <c r="BT111" s="124"/>
      <c r="BX111" s="25"/>
      <c r="BY111" s="25"/>
      <c r="BZ111" s="124"/>
      <c r="CA111" s="25"/>
      <c r="CB111" s="25"/>
      <c r="CC111" s="124"/>
      <c r="CD111" s="25"/>
      <c r="CE111" s="25"/>
      <c r="CF111" s="124"/>
      <c r="CG111" s="25"/>
      <c r="CH111" s="25"/>
      <c r="CI111" s="124"/>
      <c r="CJ111" s="25"/>
      <c r="CK111" s="25"/>
      <c r="CL111" s="124"/>
      <c r="CM111" s="25"/>
      <c r="CN111" s="25"/>
      <c r="CO111" s="124"/>
      <c r="CP111" s="124"/>
      <c r="CT111" s="25"/>
      <c r="CU111" s="25"/>
      <c r="CV111" s="124"/>
      <c r="CW111" s="25"/>
      <c r="CX111" s="25"/>
      <c r="CY111" s="124"/>
      <c r="CZ111" s="25"/>
      <c r="DA111" s="25"/>
      <c r="DB111" s="124"/>
      <c r="DC111" s="25"/>
      <c r="DD111" s="25"/>
      <c r="DE111" s="124"/>
      <c r="DF111" s="25"/>
      <c r="DG111" s="25"/>
      <c r="DH111" s="124"/>
      <c r="DI111" s="25"/>
      <c r="DJ111" s="25"/>
      <c r="DK111" s="124"/>
      <c r="DP111" s="25"/>
      <c r="DQ111" s="25"/>
      <c r="DR111" s="124"/>
      <c r="DS111" s="25"/>
      <c r="DT111" s="25"/>
      <c r="DU111" s="124"/>
      <c r="DV111" s="25"/>
      <c r="DW111" s="25"/>
      <c r="DX111" s="124"/>
      <c r="DY111" s="25"/>
      <c r="DZ111" s="25"/>
      <c r="EA111" s="124"/>
      <c r="EB111" s="25"/>
      <c r="EC111" s="25"/>
      <c r="ED111" s="124"/>
      <c r="EE111" s="25"/>
      <c r="EF111" s="25"/>
      <c r="EG111" s="124"/>
      <c r="EL111" s="25"/>
      <c r="EM111" s="25"/>
      <c r="EN111" s="124"/>
      <c r="EO111" s="25"/>
      <c r="EP111" s="25"/>
      <c r="EQ111" s="124"/>
      <c r="ER111" s="25"/>
      <c r="ES111" s="25"/>
      <c r="ET111" s="124"/>
      <c r="EU111" s="25"/>
      <c r="EV111" s="25"/>
      <c r="EW111" s="124"/>
      <c r="EX111" s="25"/>
      <c r="EY111" s="25"/>
      <c r="EZ111" s="124"/>
      <c r="FA111" s="25"/>
      <c r="FB111" s="25"/>
      <c r="FC111" s="124"/>
      <c r="FH111" s="25"/>
      <c r="FI111" s="25"/>
      <c r="FJ111" s="124"/>
      <c r="FK111" s="25"/>
      <c r="FL111" s="25"/>
      <c r="FM111" s="124"/>
      <c r="FN111" s="25"/>
      <c r="FO111" s="25"/>
      <c r="FP111" s="124"/>
      <c r="FQ111" s="25"/>
      <c r="FR111" s="25"/>
      <c r="FS111" s="124"/>
      <c r="FT111" s="25"/>
      <c r="FU111" s="25"/>
      <c r="FV111" s="124"/>
      <c r="FW111" s="25"/>
      <c r="FX111" s="25"/>
      <c r="FY111" s="124"/>
      <c r="GD111" s="25"/>
      <c r="GE111" s="25"/>
      <c r="GF111" s="124"/>
      <c r="GG111" s="25"/>
      <c r="GH111" s="25"/>
      <c r="GI111" s="124"/>
      <c r="GJ111" s="25"/>
      <c r="GK111" s="25"/>
      <c r="GL111" s="124"/>
      <c r="GM111" s="25"/>
      <c r="GN111" s="25"/>
      <c r="GO111" s="124"/>
      <c r="GP111" s="25"/>
      <c r="GQ111" s="25"/>
      <c r="GR111" s="124"/>
      <c r="GS111" s="25"/>
      <c r="GT111" s="25"/>
      <c r="GU111" s="124"/>
      <c r="GZ111" s="25"/>
      <c r="HA111" s="25"/>
      <c r="HB111" s="124"/>
      <c r="HC111" s="25"/>
      <c r="HD111" s="25"/>
      <c r="HE111" s="124"/>
      <c r="HF111" s="25"/>
      <c r="HG111" s="25"/>
      <c r="HH111" s="124"/>
      <c r="HI111" s="25"/>
      <c r="HJ111" s="25"/>
      <c r="HK111" s="124"/>
      <c r="HL111" s="25"/>
      <c r="HM111" s="25"/>
      <c r="HN111" s="124"/>
      <c r="HO111" s="25"/>
      <c r="HP111" s="25"/>
      <c r="HQ111" s="124"/>
      <c r="HV111" s="25"/>
      <c r="HW111" s="25"/>
      <c r="HX111" s="124"/>
      <c r="HY111" s="25"/>
      <c r="HZ111" s="25"/>
      <c r="IA111" s="124"/>
      <c r="IB111" s="25"/>
      <c r="IC111" s="25"/>
      <c r="ID111" s="124"/>
      <c r="IE111" s="25"/>
      <c r="IF111" s="25"/>
      <c r="IG111" s="124"/>
      <c r="IH111" s="25"/>
      <c r="II111" s="25"/>
      <c r="IJ111" s="124"/>
      <c r="IK111" s="25"/>
      <c r="IL111" s="25"/>
      <c r="IM111" s="124"/>
    </row>
    <row r="112" spans="1:247">
      <c r="F112" s="124"/>
      <c r="J112" s="25"/>
      <c r="K112" s="25"/>
      <c r="L112" s="124"/>
      <c r="M112" s="25"/>
      <c r="N112" s="25"/>
      <c r="O112" s="124"/>
      <c r="P112" s="25"/>
      <c r="Q112" s="25"/>
      <c r="R112" s="124"/>
      <c r="S112" s="25"/>
      <c r="T112" s="25"/>
      <c r="U112" s="124"/>
      <c r="V112" s="25"/>
      <c r="W112" s="25"/>
      <c r="X112" s="124"/>
      <c r="Y112" s="25"/>
      <c r="Z112" s="25"/>
      <c r="AA112" s="124"/>
      <c r="AB112" s="124"/>
      <c r="AF112" s="25"/>
      <c r="AH112" s="124"/>
      <c r="AI112" s="25"/>
      <c r="AK112" s="124"/>
      <c r="AL112" s="25"/>
      <c r="AN112" s="124"/>
      <c r="AO112" s="25"/>
      <c r="AQ112" s="124"/>
      <c r="AR112" s="25"/>
      <c r="AT112" s="124"/>
      <c r="AU112" s="25"/>
      <c r="AV112" s="25"/>
      <c r="AW112" s="124"/>
      <c r="AX112" s="124"/>
      <c r="AZ112" s="25"/>
      <c r="BB112" s="25"/>
      <c r="BC112" s="25"/>
      <c r="BD112" s="124"/>
      <c r="BE112" s="25"/>
      <c r="BF112" s="25"/>
      <c r="BG112" s="124"/>
      <c r="BH112" s="25"/>
      <c r="BI112" s="25"/>
      <c r="BJ112" s="124"/>
      <c r="BK112" s="25"/>
      <c r="BL112" s="25"/>
      <c r="BM112" s="124"/>
      <c r="BN112" s="25"/>
      <c r="BO112" s="25"/>
      <c r="BP112" s="124"/>
      <c r="BQ112" s="25"/>
      <c r="BR112" s="25"/>
      <c r="BS112" s="124"/>
      <c r="BT112" s="124"/>
      <c r="BX112" s="25"/>
      <c r="BY112" s="25"/>
      <c r="BZ112" s="124"/>
      <c r="CA112" s="25"/>
      <c r="CB112" s="25"/>
      <c r="CC112" s="124"/>
      <c r="CD112" s="25"/>
      <c r="CE112" s="25"/>
      <c r="CF112" s="124"/>
      <c r="CG112" s="25"/>
      <c r="CH112" s="25"/>
      <c r="CI112" s="124"/>
      <c r="CJ112" s="25"/>
      <c r="CK112" s="25"/>
      <c r="CL112" s="124"/>
      <c r="CM112" s="25"/>
      <c r="CN112" s="25"/>
      <c r="CO112" s="124"/>
      <c r="CP112" s="124"/>
      <c r="CT112" s="25"/>
      <c r="CU112" s="25"/>
      <c r="CV112" s="124"/>
      <c r="CW112" s="25"/>
      <c r="CX112" s="25"/>
      <c r="CY112" s="124"/>
      <c r="CZ112" s="25"/>
      <c r="DA112" s="25"/>
      <c r="DB112" s="124"/>
      <c r="DC112" s="25"/>
      <c r="DD112" s="25"/>
      <c r="DE112" s="124"/>
      <c r="DF112" s="25"/>
      <c r="DG112" s="25"/>
      <c r="DH112" s="124"/>
      <c r="DI112" s="25"/>
      <c r="DJ112" s="25"/>
      <c r="DK112" s="124"/>
      <c r="DP112" s="25"/>
      <c r="DQ112" s="25"/>
      <c r="DR112" s="124"/>
      <c r="DS112" s="25"/>
      <c r="DT112" s="25"/>
      <c r="DU112" s="124"/>
      <c r="DV112" s="25"/>
      <c r="DW112" s="25"/>
      <c r="DX112" s="124"/>
      <c r="DY112" s="25"/>
      <c r="DZ112" s="25"/>
      <c r="EA112" s="124"/>
      <c r="EB112" s="25"/>
      <c r="EC112" s="25"/>
      <c r="ED112" s="124"/>
      <c r="EE112" s="25"/>
      <c r="EF112" s="25"/>
      <c r="EG112" s="124"/>
      <c r="EL112" s="25"/>
      <c r="EM112" s="25"/>
      <c r="EN112" s="124"/>
      <c r="EO112" s="25"/>
      <c r="EP112" s="25"/>
      <c r="EQ112" s="124"/>
      <c r="ER112" s="25"/>
      <c r="ES112" s="25"/>
      <c r="ET112" s="124"/>
      <c r="EU112" s="25"/>
      <c r="EV112" s="25"/>
      <c r="EW112" s="124"/>
      <c r="EX112" s="25"/>
      <c r="EY112" s="25"/>
      <c r="EZ112" s="124"/>
      <c r="FA112" s="25"/>
      <c r="FB112" s="25"/>
      <c r="FC112" s="124"/>
      <c r="FH112" s="25"/>
      <c r="FI112" s="25"/>
      <c r="FJ112" s="124"/>
      <c r="FK112" s="25"/>
      <c r="FL112" s="25"/>
      <c r="FM112" s="124"/>
      <c r="FN112" s="25"/>
      <c r="FO112" s="25"/>
      <c r="FP112" s="124"/>
      <c r="FQ112" s="25"/>
      <c r="FR112" s="25"/>
      <c r="FS112" s="124"/>
      <c r="FT112" s="25"/>
      <c r="FU112" s="25"/>
      <c r="FV112" s="124"/>
      <c r="FW112" s="25"/>
      <c r="FX112" s="25"/>
      <c r="FY112" s="124"/>
      <c r="GD112" s="25"/>
      <c r="GE112" s="25"/>
      <c r="GF112" s="124"/>
      <c r="GG112" s="25"/>
      <c r="GH112" s="25"/>
      <c r="GI112" s="124"/>
      <c r="GJ112" s="25"/>
      <c r="GK112" s="25"/>
      <c r="GL112" s="124"/>
      <c r="GM112" s="25"/>
      <c r="GN112" s="25"/>
      <c r="GO112" s="124"/>
      <c r="GP112" s="25"/>
      <c r="GQ112" s="25"/>
      <c r="GR112" s="124"/>
      <c r="GS112" s="25"/>
      <c r="GT112" s="25"/>
      <c r="GU112" s="124"/>
      <c r="GZ112" s="25"/>
      <c r="HA112" s="25"/>
      <c r="HB112" s="124"/>
      <c r="HC112" s="25"/>
      <c r="HD112" s="25"/>
      <c r="HE112" s="124"/>
      <c r="HF112" s="25"/>
      <c r="HG112" s="25"/>
      <c r="HH112" s="124"/>
      <c r="HI112" s="25"/>
      <c r="HJ112" s="25"/>
      <c r="HK112" s="124"/>
      <c r="HL112" s="25"/>
      <c r="HM112" s="25"/>
      <c r="HN112" s="124"/>
      <c r="HO112" s="25"/>
      <c r="HP112" s="25"/>
      <c r="HQ112" s="124"/>
      <c r="HV112" s="25"/>
      <c r="HW112" s="25"/>
      <c r="HX112" s="124"/>
      <c r="HY112" s="25"/>
      <c r="HZ112" s="25"/>
      <c r="IA112" s="124"/>
      <c r="IB112" s="25"/>
      <c r="IC112" s="25"/>
      <c r="ID112" s="124"/>
      <c r="IE112" s="25"/>
      <c r="IF112" s="25"/>
      <c r="IG112" s="124"/>
      <c r="IH112" s="25"/>
      <c r="II112" s="25"/>
      <c r="IJ112" s="124"/>
      <c r="IK112" s="25"/>
      <c r="IL112" s="25"/>
      <c r="IM112" s="124"/>
    </row>
    <row r="113" spans="6:247">
      <c r="F113" s="124"/>
      <c r="J113" s="25"/>
      <c r="K113" s="25"/>
      <c r="L113" s="124"/>
      <c r="M113" s="25"/>
      <c r="N113" s="25"/>
      <c r="O113" s="124"/>
      <c r="P113" s="25"/>
      <c r="Q113" s="25"/>
      <c r="R113" s="124"/>
      <c r="S113" s="25"/>
      <c r="T113" s="25"/>
      <c r="U113" s="124"/>
      <c r="V113" s="25"/>
      <c r="W113" s="25"/>
      <c r="X113" s="124"/>
      <c r="Y113" s="25"/>
      <c r="Z113" s="25"/>
      <c r="AA113" s="124"/>
      <c r="AB113" s="124"/>
      <c r="AF113" s="25"/>
      <c r="AH113" s="124"/>
      <c r="AI113" s="25"/>
      <c r="AK113" s="124"/>
      <c r="AL113" s="25"/>
      <c r="AN113" s="124"/>
      <c r="AO113" s="25"/>
      <c r="AQ113" s="124"/>
      <c r="AR113" s="25"/>
      <c r="AT113" s="124"/>
      <c r="AU113" s="25"/>
      <c r="AV113" s="25"/>
      <c r="AW113" s="124"/>
      <c r="AX113" s="124"/>
      <c r="AZ113" s="25"/>
      <c r="BB113" s="25"/>
      <c r="BC113" s="25"/>
      <c r="BD113" s="124"/>
      <c r="BE113" s="25"/>
      <c r="BF113" s="25"/>
      <c r="BG113" s="124"/>
      <c r="BH113" s="25"/>
      <c r="BI113" s="25"/>
      <c r="BJ113" s="124"/>
      <c r="BK113" s="25"/>
      <c r="BL113" s="25"/>
      <c r="BM113" s="124"/>
      <c r="BN113" s="25"/>
      <c r="BO113" s="25"/>
      <c r="BP113" s="124"/>
      <c r="BQ113" s="25"/>
      <c r="BR113" s="25"/>
      <c r="BS113" s="124"/>
      <c r="BT113" s="124"/>
      <c r="BX113" s="25"/>
      <c r="BY113" s="25"/>
      <c r="BZ113" s="124"/>
      <c r="CA113" s="25"/>
      <c r="CB113" s="25"/>
      <c r="CC113" s="124"/>
      <c r="CD113" s="25"/>
      <c r="CE113" s="25"/>
      <c r="CF113" s="124"/>
      <c r="CG113" s="25"/>
      <c r="CH113" s="25"/>
      <c r="CI113" s="124"/>
      <c r="CJ113" s="25"/>
      <c r="CK113" s="25"/>
      <c r="CL113" s="124"/>
      <c r="CM113" s="25"/>
      <c r="CN113" s="25"/>
      <c r="CO113" s="124"/>
      <c r="CP113" s="124"/>
      <c r="CT113" s="25"/>
      <c r="CU113" s="25"/>
      <c r="CV113" s="124"/>
      <c r="CW113" s="25"/>
      <c r="CX113" s="25"/>
      <c r="CY113" s="124"/>
      <c r="CZ113" s="25"/>
      <c r="DA113" s="25"/>
      <c r="DB113" s="124"/>
      <c r="DC113" s="25"/>
      <c r="DD113" s="25"/>
      <c r="DE113" s="124"/>
      <c r="DF113" s="25"/>
      <c r="DG113" s="25"/>
      <c r="DH113" s="124"/>
      <c r="DI113" s="25"/>
      <c r="DJ113" s="25"/>
      <c r="DK113" s="124"/>
      <c r="DP113" s="25"/>
      <c r="DQ113" s="25"/>
      <c r="DR113" s="124"/>
      <c r="DS113" s="25"/>
      <c r="DT113" s="25"/>
      <c r="DU113" s="124"/>
      <c r="DV113" s="25"/>
      <c r="DW113" s="25"/>
      <c r="DX113" s="124"/>
      <c r="DY113" s="25"/>
      <c r="DZ113" s="25"/>
      <c r="EA113" s="124"/>
      <c r="EB113" s="25"/>
      <c r="EC113" s="25"/>
      <c r="ED113" s="124"/>
      <c r="EE113" s="25"/>
      <c r="EF113" s="25"/>
      <c r="EG113" s="124"/>
      <c r="EL113" s="25"/>
      <c r="EM113" s="25"/>
      <c r="EN113" s="124"/>
      <c r="EO113" s="25"/>
      <c r="EP113" s="25"/>
      <c r="EQ113" s="124"/>
      <c r="ER113" s="25"/>
      <c r="ES113" s="25"/>
      <c r="ET113" s="124"/>
      <c r="EU113" s="25"/>
      <c r="EV113" s="25"/>
      <c r="EW113" s="124"/>
      <c r="EX113" s="25"/>
      <c r="EY113" s="25"/>
      <c r="EZ113" s="124"/>
      <c r="FA113" s="25"/>
      <c r="FB113" s="25"/>
      <c r="FC113" s="124"/>
      <c r="FH113" s="25"/>
      <c r="FI113" s="25"/>
      <c r="FJ113" s="124"/>
      <c r="FK113" s="25"/>
      <c r="FL113" s="25"/>
      <c r="FM113" s="124"/>
      <c r="FN113" s="25"/>
      <c r="FO113" s="25"/>
      <c r="FP113" s="124"/>
      <c r="FQ113" s="25"/>
      <c r="FR113" s="25"/>
      <c r="FS113" s="124"/>
      <c r="FT113" s="25"/>
      <c r="FU113" s="25"/>
      <c r="FV113" s="124"/>
      <c r="FW113" s="25"/>
      <c r="FX113" s="25"/>
      <c r="FY113" s="124"/>
      <c r="GD113" s="25"/>
      <c r="GE113" s="25"/>
      <c r="GF113" s="124"/>
      <c r="GG113" s="25"/>
      <c r="GH113" s="25"/>
      <c r="GI113" s="124"/>
      <c r="GJ113" s="25"/>
      <c r="GK113" s="25"/>
      <c r="GL113" s="124"/>
      <c r="GM113" s="25"/>
      <c r="GN113" s="25"/>
      <c r="GO113" s="124"/>
      <c r="GP113" s="25"/>
      <c r="GQ113" s="25"/>
      <c r="GR113" s="124"/>
      <c r="GS113" s="25"/>
      <c r="GT113" s="25"/>
      <c r="GU113" s="124"/>
      <c r="GZ113" s="25"/>
      <c r="HA113" s="25"/>
      <c r="HB113" s="124"/>
      <c r="HC113" s="25"/>
      <c r="HD113" s="25"/>
      <c r="HE113" s="124"/>
      <c r="HF113" s="25"/>
      <c r="HG113" s="25"/>
      <c r="HH113" s="124"/>
      <c r="HI113" s="25"/>
      <c r="HJ113" s="25"/>
      <c r="HK113" s="124"/>
      <c r="HL113" s="25"/>
      <c r="HM113" s="25"/>
      <c r="HN113" s="124"/>
      <c r="HO113" s="25"/>
      <c r="HP113" s="25"/>
      <c r="HQ113" s="124"/>
      <c r="HV113" s="25"/>
      <c r="HW113" s="25"/>
      <c r="HX113" s="124"/>
      <c r="HY113" s="25"/>
      <c r="HZ113" s="25"/>
      <c r="IA113" s="124"/>
      <c r="IB113" s="25"/>
      <c r="IC113" s="25"/>
      <c r="ID113" s="124"/>
      <c r="IE113" s="25"/>
      <c r="IF113" s="25"/>
      <c r="IG113" s="124"/>
      <c r="IH113" s="25"/>
      <c r="II113" s="25"/>
      <c r="IJ113" s="124"/>
      <c r="IK113" s="25"/>
      <c r="IL113" s="25"/>
      <c r="IM113" s="124"/>
    </row>
    <row r="114" spans="6:247">
      <c r="F114" s="124"/>
      <c r="J114" s="25"/>
      <c r="K114" s="25"/>
      <c r="L114" s="124"/>
      <c r="M114" s="25"/>
      <c r="N114" s="25"/>
      <c r="O114" s="124"/>
      <c r="P114" s="25"/>
      <c r="Q114" s="25"/>
      <c r="R114" s="124"/>
      <c r="S114" s="25"/>
      <c r="T114" s="25"/>
      <c r="U114" s="124"/>
      <c r="V114" s="25"/>
      <c r="W114" s="25"/>
      <c r="X114" s="124"/>
      <c r="Y114" s="25"/>
      <c r="Z114" s="25"/>
      <c r="AA114" s="124"/>
      <c r="AB114" s="124"/>
      <c r="AF114" s="25"/>
      <c r="AH114" s="124"/>
      <c r="AI114" s="25"/>
      <c r="AK114" s="124"/>
      <c r="AL114" s="25"/>
      <c r="AN114" s="124"/>
      <c r="AO114" s="25"/>
      <c r="AQ114" s="124"/>
      <c r="AR114" s="25"/>
      <c r="AT114" s="124"/>
      <c r="AU114" s="25"/>
      <c r="AV114" s="25"/>
      <c r="AW114" s="124"/>
      <c r="AX114" s="124"/>
      <c r="AZ114" s="25"/>
      <c r="BB114" s="25"/>
      <c r="BC114" s="25"/>
      <c r="BD114" s="124"/>
      <c r="BE114" s="25"/>
      <c r="BF114" s="25"/>
      <c r="BG114" s="124"/>
      <c r="BH114" s="25"/>
      <c r="BI114" s="25"/>
      <c r="BJ114" s="124"/>
      <c r="BK114" s="25"/>
      <c r="BL114" s="25"/>
      <c r="BM114" s="124"/>
      <c r="BN114" s="25"/>
      <c r="BO114" s="25"/>
      <c r="BP114" s="124"/>
      <c r="BQ114" s="25"/>
      <c r="BR114" s="25"/>
      <c r="BS114" s="124"/>
      <c r="BT114" s="124"/>
      <c r="BX114" s="25"/>
      <c r="BY114" s="25"/>
      <c r="BZ114" s="124"/>
      <c r="CA114" s="25"/>
      <c r="CB114" s="25"/>
      <c r="CC114" s="124"/>
      <c r="CD114" s="25"/>
      <c r="CE114" s="25"/>
      <c r="CF114" s="124"/>
      <c r="CG114" s="25"/>
      <c r="CH114" s="25"/>
      <c r="CI114" s="124"/>
      <c r="CJ114" s="25"/>
      <c r="CK114" s="25"/>
      <c r="CL114" s="124"/>
      <c r="CM114" s="25"/>
      <c r="CN114" s="25"/>
      <c r="CO114" s="124"/>
      <c r="CP114" s="124"/>
      <c r="CT114" s="25"/>
      <c r="CU114" s="25"/>
      <c r="CV114" s="124"/>
      <c r="CW114" s="25"/>
      <c r="CX114" s="25"/>
      <c r="CY114" s="124"/>
      <c r="CZ114" s="25"/>
      <c r="DA114" s="25"/>
      <c r="DB114" s="124"/>
      <c r="DC114" s="25"/>
      <c r="DD114" s="25"/>
      <c r="DE114" s="124"/>
      <c r="DF114" s="25"/>
      <c r="DG114" s="25"/>
      <c r="DH114" s="124"/>
      <c r="DI114" s="25"/>
      <c r="DJ114" s="25"/>
      <c r="DK114" s="124"/>
      <c r="DP114" s="25"/>
      <c r="DQ114" s="25"/>
      <c r="DR114" s="124"/>
      <c r="DS114" s="25"/>
      <c r="DT114" s="25"/>
      <c r="DU114" s="124"/>
      <c r="DV114" s="25"/>
      <c r="DW114" s="25"/>
      <c r="DX114" s="124"/>
      <c r="DY114" s="25"/>
      <c r="DZ114" s="25"/>
      <c r="EA114" s="124"/>
      <c r="EB114" s="25"/>
      <c r="EC114" s="25"/>
      <c r="ED114" s="124"/>
      <c r="EE114" s="25"/>
      <c r="EF114" s="25"/>
      <c r="EG114" s="124"/>
      <c r="EL114" s="25"/>
      <c r="EM114" s="25"/>
      <c r="EN114" s="124"/>
      <c r="EO114" s="25"/>
      <c r="EP114" s="25"/>
      <c r="EQ114" s="124"/>
      <c r="ER114" s="25"/>
      <c r="ES114" s="25"/>
      <c r="ET114" s="124"/>
      <c r="EU114" s="25"/>
      <c r="EV114" s="25"/>
      <c r="EW114" s="124"/>
      <c r="EX114" s="25"/>
      <c r="EY114" s="25"/>
      <c r="EZ114" s="124"/>
      <c r="FA114" s="25"/>
      <c r="FB114" s="25"/>
      <c r="FC114" s="124"/>
      <c r="FH114" s="25"/>
      <c r="FI114" s="25"/>
      <c r="FJ114" s="124"/>
      <c r="FK114" s="25"/>
      <c r="FL114" s="25"/>
      <c r="FM114" s="124"/>
      <c r="FN114" s="25"/>
      <c r="FO114" s="25"/>
      <c r="FP114" s="124"/>
      <c r="FQ114" s="25"/>
      <c r="FR114" s="25"/>
      <c r="FS114" s="124"/>
      <c r="FT114" s="25"/>
      <c r="FU114" s="25"/>
      <c r="FV114" s="124"/>
      <c r="FW114" s="25"/>
      <c r="FX114" s="25"/>
      <c r="FY114" s="124"/>
      <c r="GD114" s="25"/>
      <c r="GE114" s="25"/>
      <c r="GF114" s="124"/>
      <c r="GG114" s="25"/>
      <c r="GH114" s="25"/>
      <c r="GI114" s="124"/>
      <c r="GJ114" s="25"/>
      <c r="GK114" s="25"/>
      <c r="GL114" s="124"/>
      <c r="GM114" s="25"/>
      <c r="GN114" s="25"/>
      <c r="GO114" s="124"/>
      <c r="GP114" s="25"/>
      <c r="GQ114" s="25"/>
      <c r="GR114" s="124"/>
      <c r="GS114" s="25"/>
      <c r="GT114" s="25"/>
      <c r="GU114" s="124"/>
      <c r="GZ114" s="25"/>
      <c r="HA114" s="25"/>
      <c r="HB114" s="124"/>
      <c r="HC114" s="25"/>
      <c r="HD114" s="25"/>
      <c r="HE114" s="124"/>
      <c r="HF114" s="25"/>
      <c r="HG114" s="25"/>
      <c r="HH114" s="124"/>
      <c r="HI114" s="25"/>
      <c r="HJ114" s="25"/>
      <c r="HK114" s="124"/>
      <c r="HL114" s="25"/>
      <c r="HM114" s="25"/>
      <c r="HN114" s="124"/>
      <c r="HO114" s="25"/>
      <c r="HP114" s="25"/>
      <c r="HQ114" s="124"/>
      <c r="HV114" s="25"/>
      <c r="HW114" s="25"/>
      <c r="HX114" s="124"/>
      <c r="HY114" s="25"/>
      <c r="HZ114" s="25"/>
      <c r="IA114" s="124"/>
      <c r="IB114" s="25"/>
      <c r="IC114" s="25"/>
      <c r="ID114" s="124"/>
      <c r="IE114" s="25"/>
      <c r="IF114" s="25"/>
      <c r="IG114" s="124"/>
      <c r="IH114" s="25"/>
      <c r="II114" s="25"/>
      <c r="IJ114" s="124"/>
      <c r="IK114" s="25"/>
      <c r="IL114" s="25"/>
      <c r="IM114" s="124"/>
    </row>
  </sheetData>
  <pageMargins left="0.7" right="0.7" top="0.75" bottom="0.75" header="0.3" footer="0.3"/>
  <pageSetup orientation="portrait" r:id="rId1"/>
  <headerFooter>
    <oddFooter>&amp;L_x000D_&amp;1#&amp;"Aptos"&amp;10&amp;K000000 Restringido</oddFooter>
  </headerFooter>
  <ignoredErrors>
    <ignoredError sqref="DP3:EA4 DS100:DY100 DS26:DX28 DQ100 DS72:DX76 DZ72:DZ76 DS11:DT11 DV11:DW11 DS48:DX52 DS35:DT35 DV35:DW35 DS59:DT59 DV59:DW59 FK23:FL23 DS14:DT15 DV14:DW15 DS17:DT17 DV17:DW17 DS20:DT20 DV20:DW20 DS23:DT23 DV23:DW23 DS38:DT39 DV38:DW39 DS41:DT41 DV41:DW41 DS44:DT44 DV44:DW44 DS47:DT47 DV47:DW47 DS62:DT63 DV62:DW63 DS65:DT65 DV65:DW65 DS68:DT68 DV68:DW68 DS71:DT71 DV71:DW71 DS83:DX83 DU77 DX77 DU78 DX78 DU79 DX79 DU80 DX80 DU81 DX81 DU82 DX82 DS86:DX87 DU84 DX84 DU85 DX85 DS89:DX89 DU88 DX88 DS92:DX92 DU90 DX90 DU91 DX91 DS95:DX99 DU93 DX93 DU94 DX94" unlockedFormula="1"/>
    <ignoredError sqref="EA5:EA7 DZ26:DZ28 DQ26:DQ28 DP26:DP28 DP100 DY26:DY28 DY72:DY76 DZ83 DZ100 EA63:EA65 DR63:DR65 DR39:DR41 EA15:EA17 EA10:EA11 EA19:EA20 DR26:DR31 EA26:EA28 DR34:DR35 DR46:DR55 EA58:EA59 DR58:DR59 EA67:EA68 EA70:EA100 DR70:DR100 DR67:DR68 DR43:DR44 EA48:EA55 EA22:EA23 DY11 DP11 DQ11 DZ11 FK11:FM11 FM23 FM5 FM6 FM7 FM8 FM9 FM10 DP14:DP15 DQ14:DQ15 DY14:DY15 DZ14:DZ15 FK14:FM15 FM12 FM13 DP17 DQ17 DY17 DZ17 FK17:FM17 FM16 DP20 DQ20 DY20 DZ20 FK20:FM20 FM18 FM19 DP23 DQ23 DY23 DZ23 FM22 FM21 DP35 DQ35 DY35 DZ35 DP38:DP39 DQ38:DQ39 DY38:DY39 DZ38:DZ39 DP41 DQ41 DY41 DZ41 DP44 DQ44 DY44 DZ44 DP47:DP52 DQ47:DQ52 DY47:DY52 DZ47:DZ52 DP59 DQ59 DY59 DZ59 DP62:DP63 DQ62:DQ63 DY62:DY63 DZ62:DZ63 DP65 DQ65 DY65 DZ65 DP68 DQ68 DY68 DZ68 DP71:DP76 DQ71:DQ76 DY71 DZ71 DP83 DQ83 DY83 DP86:DP87 DQ86:DQ87 DY86:DY87 DZ86:DZ87 DP89 DQ89 DY89 DZ89 DP92 DQ92 DY92 DZ92 DP95:DP99 DQ95:DQ99 DY95:DY99 DZ95:DZ99" formula="1"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Z137"/>
  <sheetViews>
    <sheetView zoomScale="85" zoomScaleNormal="85" workbookViewId="0">
      <pane xSplit="5" ySplit="4" topLeftCell="KP5" activePane="bottomRight" state="frozen"/>
      <selection activeCell="A56" sqref="A56:XFD56"/>
      <selection pane="topRight" activeCell="A56" sqref="A56:XFD56"/>
      <selection pane="bottomLeft" activeCell="A56" sqref="A56:XFD56"/>
      <selection pane="bottomRight"/>
    </sheetView>
  </sheetViews>
  <sheetFormatPr baseColWidth="10" defaultColWidth="10.875" defaultRowHeight="15" outlineLevelCol="3"/>
  <cols>
    <col min="1" max="2" width="2.625" style="39" customWidth="1"/>
    <col min="3" max="3" width="31.625" style="25" bestFit="1" customWidth="1"/>
    <col min="4" max="4" width="30.375" style="25" bestFit="1" customWidth="1"/>
    <col min="5" max="5" width="41.125" style="25" hidden="1" customWidth="1" outlineLevel="1"/>
    <col min="6" max="6" width="4.5" style="25" hidden="1" customWidth="1" collapsed="1"/>
    <col min="7" max="10" width="13.5" style="25" hidden="1" customWidth="1" outlineLevel="1"/>
    <col min="11" max="11" width="12.375" style="269" hidden="1" customWidth="1" outlineLevel="1"/>
    <col min="12" max="15" width="12.125" style="25" hidden="1" customWidth="1" outlineLevel="1"/>
    <col min="16" max="16" width="11.125" style="269" hidden="1" customWidth="1" outlineLevel="1"/>
    <col min="17" max="17" width="12.125" style="25" hidden="1" customWidth="1" outlineLevel="1"/>
    <col min="18" max="21" width="10.875" style="25" hidden="1" customWidth="1" outlineLevel="1"/>
    <col min="22" max="22" width="13" style="25" hidden="1" customWidth="1" outlineLevel="1"/>
    <col min="23" max="23" width="11.875" style="25" hidden="1" customWidth="1" outlineLevel="1"/>
    <col min="24" max="24" width="13" style="25" hidden="1" customWidth="1" outlineLevel="1"/>
    <col min="25" max="26" width="10.875" style="25" hidden="1" customWidth="1" outlineLevel="1"/>
    <col min="27" max="27" width="4.625" style="25" hidden="1" customWidth="1" collapsed="1"/>
    <col min="28" max="31" width="13.5" style="25" hidden="1" customWidth="1" outlineLevel="1"/>
    <col min="32" max="32" width="12.375" style="269" hidden="1" customWidth="1" outlineLevel="1"/>
    <col min="33" max="36" width="12.125" style="25" hidden="1" customWidth="1" outlineLevel="1"/>
    <col min="37" max="37" width="12.125" style="269" hidden="1" customWidth="1" outlineLevel="1"/>
    <col min="38" max="38" width="12.125" style="25" hidden="1" customWidth="1" outlineLevel="1"/>
    <col min="39" max="42" width="10.875" style="25" hidden="1" customWidth="1" outlineLevel="1"/>
    <col min="43" max="43" width="13" style="25" hidden="1" customWidth="1" outlineLevel="1"/>
    <col min="44" max="44" width="11.875" style="25" hidden="1" customWidth="1" outlineLevel="1"/>
    <col min="45" max="45" width="13" style="25" hidden="1" customWidth="1" outlineLevel="1"/>
    <col min="46" max="47" width="10.875" style="25" hidden="1" customWidth="1" outlineLevel="1"/>
    <col min="48" max="48" width="4.875" style="25" hidden="1" customWidth="1" collapsed="1"/>
    <col min="49" max="52" width="13.5" style="25" hidden="1" customWidth="1" outlineLevel="1"/>
    <col min="53" max="53" width="12.375" style="269" hidden="1" customWidth="1" outlineLevel="1"/>
    <col min="54" max="57" width="12.125" style="25" hidden="1" customWidth="1" outlineLevel="1"/>
    <col min="58" max="58" width="12.125" style="269" hidden="1" customWidth="1" outlineLevel="1"/>
    <col min="59" max="59" width="12.125" style="25" hidden="1" customWidth="1" outlineLevel="1"/>
    <col min="60" max="62" width="10.875" style="25" hidden="1" customWidth="1" outlineLevel="1"/>
    <col min="63" max="63" width="12.25" style="25" hidden="1" customWidth="1" outlineLevel="1"/>
    <col min="64" max="64" width="13" style="25" hidden="1" customWidth="1" outlineLevel="1"/>
    <col min="65" max="65" width="11.875" style="25" hidden="1" customWidth="1" outlineLevel="1"/>
    <col min="66" max="66" width="13" style="25" hidden="1" customWidth="1" outlineLevel="1"/>
    <col min="67" max="67" width="10.875" style="25" hidden="1" customWidth="1" outlineLevel="1"/>
    <col min="68" max="68" width="13.25" style="25" hidden="1" customWidth="1" outlineLevel="1"/>
    <col min="69" max="69" width="4.625" style="25" hidden="1" customWidth="1" collapsed="1"/>
    <col min="70" max="72" width="13.5" style="25" hidden="1" customWidth="1" outlineLevel="1"/>
    <col min="73" max="73" width="11.5" style="25" hidden="1" customWidth="1" outlineLevel="1"/>
    <col min="74" max="74" width="12.375" style="269" hidden="1" customWidth="1" outlineLevel="1"/>
    <col min="75" max="78" width="12.125" style="25" hidden="1" customWidth="1" outlineLevel="1"/>
    <col min="79" max="79" width="12.125" style="269" hidden="1" customWidth="1" outlineLevel="1"/>
    <col min="80" max="80" width="12.125" style="25" hidden="1" customWidth="1" outlineLevel="1"/>
    <col min="81" max="84" width="10.875" style="25" hidden="1" customWidth="1" outlineLevel="1"/>
    <col min="85" max="85" width="13" style="25" hidden="1" customWidth="1" outlineLevel="1"/>
    <col min="86" max="86" width="11.875" style="25" hidden="1" customWidth="1" outlineLevel="1"/>
    <col min="87" max="87" width="12.875" style="25" hidden="1" customWidth="1" outlineLevel="1"/>
    <col min="88" max="88" width="10.875" style="25" hidden="1" customWidth="1" outlineLevel="1"/>
    <col min="89" max="89" width="17.875" style="25" hidden="1" customWidth="1" outlineLevel="1"/>
    <col min="90" max="90" width="4.5" style="25" hidden="1" customWidth="1" collapsed="1"/>
    <col min="91" max="94" width="13.5" style="25" hidden="1" customWidth="1" outlineLevel="1"/>
    <col min="95" max="95" width="17.25" style="269" hidden="1" customWidth="1" outlineLevel="1"/>
    <col min="96" max="96" width="12.125" style="25" hidden="1" customWidth="1" outlineLevel="1" collapsed="1"/>
    <col min="97" max="99" width="12.125" style="25" hidden="1" customWidth="1" outlineLevel="1"/>
    <col min="100" max="100" width="12.125" style="269" hidden="1" customWidth="1" outlineLevel="1"/>
    <col min="101" max="101" width="12.125" style="25" hidden="1" customWidth="1" outlineLevel="1"/>
    <col min="102" max="105" width="10.875" style="25" hidden="1" customWidth="1" outlineLevel="1"/>
    <col min="106" max="106" width="13" style="25" hidden="1" customWidth="1" outlineLevel="1"/>
    <col min="107" max="107" width="11.875" style="25" hidden="1" customWidth="1" outlineLevel="1"/>
    <col min="108" max="108" width="13" style="25" hidden="1" customWidth="1" outlineLevel="1"/>
    <col min="109" max="110" width="10.875" style="25" hidden="1" customWidth="1" outlineLevel="1"/>
    <col min="111" max="111" width="13" style="25" hidden="1" customWidth="1" outlineLevel="1" collapsed="1"/>
    <col min="112" max="112" width="11.875" style="25" hidden="1" customWidth="1" outlineLevel="1"/>
    <col min="113" max="113" width="12.25" style="25" hidden="1" customWidth="1" outlineLevel="1"/>
    <col min="114" max="115" width="10.875" style="25" hidden="1" customWidth="1" outlineLevel="1"/>
    <col min="116" max="116" width="4.5" style="25" hidden="1" customWidth="1" collapsed="1"/>
    <col min="117" max="120" width="13.5" style="25" hidden="1" customWidth="1" outlineLevel="1"/>
    <col min="121" max="121" width="12.375" style="269" hidden="1" customWidth="1" outlineLevel="1"/>
    <col min="122" max="125" width="12.125" style="25" hidden="1" customWidth="1" outlineLevel="1"/>
    <col min="126" max="126" width="12.125" style="269" hidden="1" customWidth="1" outlineLevel="1"/>
    <col min="127" max="127" width="12.125" style="25" hidden="1" customWidth="1" outlineLevel="1"/>
    <col min="128" max="131" width="10.875" style="25" hidden="1" customWidth="1" outlineLevel="1"/>
    <col min="132" max="132" width="13" style="25" hidden="1" customWidth="1" outlineLevel="1"/>
    <col min="133" max="133" width="11.875" style="25" hidden="1" customWidth="1" outlineLevel="1"/>
    <col min="134" max="134" width="13" style="25" hidden="1" customWidth="1" outlineLevel="1"/>
    <col min="135" max="136" width="10.875" style="25" hidden="1" customWidth="1" outlineLevel="1"/>
    <col min="137" max="137" width="13" style="25" hidden="1" customWidth="1" outlineLevel="1" collapsed="1"/>
    <col min="138" max="138" width="11.875" style="25" hidden="1" customWidth="1" outlineLevel="1"/>
    <col min="139" max="139" width="12.25" style="25" hidden="1" customWidth="1" outlineLevel="1"/>
    <col min="140" max="141" width="10.875" style="25" hidden="1" customWidth="1" outlineLevel="1"/>
    <col min="142" max="142" width="4.125" style="25" hidden="1" customWidth="1" collapsed="1"/>
    <col min="143" max="146" width="13.5" style="25" hidden="1" customWidth="1" outlineLevel="1"/>
    <col min="147" max="147" width="12.375" style="269" hidden="1" customWidth="1" outlineLevel="1"/>
    <col min="148" max="151" width="12.125" style="25" hidden="1" customWidth="1" outlineLevel="1"/>
    <col min="152" max="152" width="12.125" style="269" hidden="1" customWidth="1" outlineLevel="1"/>
    <col min="153" max="153" width="12.125" style="25" hidden="1" customWidth="1" outlineLevel="1"/>
    <col min="154" max="157" width="10.875" style="25" hidden="1" customWidth="1" outlineLevel="1"/>
    <col min="158" max="158" width="13" style="25" hidden="1" customWidth="1" outlineLevel="1"/>
    <col min="159" max="159" width="11.875" style="25" hidden="1" customWidth="1" outlineLevel="1"/>
    <col min="160" max="160" width="13" style="25" hidden="1" customWidth="1" outlineLevel="1"/>
    <col min="161" max="162" width="10.875" style="25" hidden="1" customWidth="1" outlineLevel="1"/>
    <col min="163" max="163" width="13" style="25" hidden="1" customWidth="1" outlineLevel="1" collapsed="1"/>
    <col min="164" max="164" width="11.875" style="25" hidden="1" customWidth="1" outlineLevel="1"/>
    <col min="165" max="165" width="12.25" style="25" hidden="1" customWidth="1" outlineLevel="1"/>
    <col min="166" max="167" width="10.875" style="25" hidden="1" customWidth="1" outlineLevel="1"/>
    <col min="168" max="168" width="4.25" style="25" hidden="1" customWidth="1" collapsed="1"/>
    <col min="169" max="172" width="13.5" style="25" hidden="1" customWidth="1" outlineLevel="1"/>
    <col min="173" max="173" width="12.375" style="269" hidden="1" customWidth="1" outlineLevel="1"/>
    <col min="174" max="177" width="12.125" style="25" hidden="1" customWidth="1" outlineLevel="1"/>
    <col min="178" max="178" width="12.125" style="269" hidden="1" customWidth="1" outlineLevel="1"/>
    <col min="179" max="179" width="12.125" style="25" hidden="1" customWidth="1" outlineLevel="1"/>
    <col min="180" max="183" width="10.875" style="25" hidden="1" customWidth="1" outlineLevel="1"/>
    <col min="184" max="184" width="13" style="25" hidden="1" customWidth="1" outlineLevel="1"/>
    <col min="185" max="185" width="11.875" style="25" hidden="1" customWidth="1" outlineLevel="1"/>
    <col min="186" max="186" width="13" style="25" hidden="1" customWidth="1" outlineLevel="1"/>
    <col min="187" max="188" width="10.875" style="25" hidden="1" customWidth="1" outlineLevel="1"/>
    <col min="189" max="189" width="13" style="25" hidden="1" customWidth="1" outlineLevel="1" collapsed="1"/>
    <col min="190" max="190" width="11.875" style="25" hidden="1" customWidth="1" outlineLevel="1"/>
    <col min="191" max="191" width="12.25" style="25" hidden="1" customWidth="1" outlineLevel="1"/>
    <col min="192" max="193" width="10.875" style="25" hidden="1" customWidth="1" outlineLevel="1"/>
    <col min="194" max="194" width="4.25" style="25" hidden="1" customWidth="1" collapsed="1"/>
    <col min="195" max="198" width="13.5" style="25" hidden="1" customWidth="1" outlineLevel="1"/>
    <col min="199" max="199" width="12.375" style="269" hidden="1" customWidth="1" outlineLevel="1"/>
    <col min="200" max="203" width="12.125" style="25" hidden="1" customWidth="1" outlineLevel="1"/>
    <col min="204" max="204" width="12.125" style="269" hidden="1" customWidth="1" outlineLevel="1"/>
    <col min="205" max="205" width="12.125" style="25" hidden="1" customWidth="1" outlineLevel="1"/>
    <col min="206" max="209" width="10.875" style="25" hidden="1" customWidth="1" outlineLevel="1"/>
    <col min="210" max="210" width="13" style="25" hidden="1" customWidth="1" outlineLevel="1"/>
    <col min="211" max="211" width="11.875" style="25" hidden="1" customWidth="1" outlineLevel="1"/>
    <col min="212" max="212" width="13" style="25" hidden="1" customWidth="1" outlineLevel="1"/>
    <col min="213" max="213" width="10.875" style="25" hidden="1" customWidth="1" outlineLevel="1"/>
    <col min="214" max="214" width="10.875" style="25" hidden="1" customWidth="1" outlineLevel="1" collapsed="1"/>
    <col min="215" max="215" width="13" style="25" hidden="1" customWidth="1" outlineLevel="1"/>
    <col min="216" max="216" width="11.875" style="25" hidden="1" customWidth="1" outlineLevel="1"/>
    <col min="217" max="217" width="12.25" style="25" hidden="1" customWidth="1" outlineLevel="1"/>
    <col min="218" max="219" width="10.875" style="25" hidden="1" customWidth="1" outlineLevel="1"/>
    <col min="220" max="220" width="13" style="25" hidden="1" customWidth="1" outlineLevel="1"/>
    <col min="221" max="221" width="11.875" style="25" hidden="1" customWidth="1" outlineLevel="1"/>
    <col min="222" max="222" width="12.25" style="25" hidden="1" customWidth="1" outlineLevel="1"/>
    <col min="223" max="224" width="10.875" style="25" hidden="1" customWidth="1" outlineLevel="1"/>
    <col min="225" max="225" width="13" style="25" hidden="1" customWidth="1" outlineLevel="1"/>
    <col min="226" max="226" width="11.875" style="25" hidden="1" customWidth="1" outlineLevel="1"/>
    <col min="227" max="227" width="12.25" style="25" hidden="1" customWidth="1" outlineLevel="1"/>
    <col min="228" max="229" width="10.875" style="25" hidden="1" customWidth="1" outlineLevel="1"/>
    <col min="230" max="230" width="4.5" style="25" hidden="1" customWidth="1" outlineLevel="1" collapsed="1"/>
    <col min="231" max="233" width="13.5" style="25" hidden="1" customWidth="1" outlineLevel="1"/>
    <col min="234" max="234" width="13.5" style="25" hidden="1" customWidth="1" outlineLevel="2"/>
    <col min="235" max="235" width="12.375" style="269" hidden="1" customWidth="1" outlineLevel="1" collapsed="1"/>
    <col min="236" max="238" width="12.125" style="25" hidden="1" customWidth="1" outlineLevel="1"/>
    <col min="239" max="239" width="12.125" style="25" hidden="1" customWidth="1" outlineLevel="2"/>
    <col min="240" max="240" width="12.125" style="269" hidden="1" customWidth="1" outlineLevel="1" collapsed="1"/>
    <col min="241" max="241" width="12.125" style="25" hidden="1" customWidth="1" outlineLevel="1"/>
    <col min="242" max="243" width="10.875" style="25" hidden="1" customWidth="1" outlineLevel="1"/>
    <col min="244" max="244" width="10.875" style="25" hidden="1" customWidth="1" outlineLevel="2"/>
    <col min="245" max="245" width="10.875" style="25" hidden="1" customWidth="1" outlineLevel="1" collapsed="1"/>
    <col min="246" max="246" width="13" style="25" hidden="1" customWidth="1" outlineLevel="1"/>
    <col min="247" max="247" width="11.875" style="25" hidden="1" customWidth="1" outlineLevel="1"/>
    <col min="248" max="248" width="13" style="25" hidden="1" customWidth="1" outlineLevel="1"/>
    <col min="249" max="249" width="10.875" style="25" hidden="1" customWidth="1" outlineLevel="2"/>
    <col min="250" max="250" width="10.875" style="25" hidden="1" customWidth="1" outlineLevel="1" collapsed="1"/>
    <col min="251" max="251" width="13" style="25" hidden="1" customWidth="1" outlineLevel="1"/>
    <col min="252" max="252" width="11.875" style="25" hidden="1" customWidth="1" outlineLevel="1"/>
    <col min="253" max="253" width="12.25" style="25" hidden="1" customWidth="1" outlineLevel="1"/>
    <col min="254" max="254" width="10.875" style="25" hidden="1" customWidth="1" outlineLevel="2"/>
    <col min="255" max="255" width="10.875" style="25" hidden="1" customWidth="1" outlineLevel="1" collapsed="1"/>
    <col min="256" max="256" width="13" style="25" hidden="1" customWidth="1" outlineLevel="1"/>
    <col min="257" max="257" width="11.875" style="25" hidden="1" customWidth="1" outlineLevel="1"/>
    <col min="258" max="258" width="12.25" style="25" hidden="1" customWidth="1" outlineLevel="1"/>
    <col min="259" max="259" width="10.875" style="25" hidden="1" customWidth="1" outlineLevel="2"/>
    <col min="260" max="260" width="10.875" style="25" hidden="1" customWidth="1" outlineLevel="1" collapsed="1"/>
    <col min="261" max="261" width="13" style="25" hidden="1" customWidth="1" outlineLevel="1"/>
    <col min="262" max="262" width="11.875" style="25" hidden="1" customWidth="1" outlineLevel="1"/>
    <col min="263" max="263" width="12.25" style="25" hidden="1" customWidth="1" outlineLevel="1"/>
    <col min="264" max="264" width="10.875" style="25" hidden="1" customWidth="1" outlineLevel="2"/>
    <col min="265" max="265" width="10.875" style="25" hidden="1" customWidth="1" outlineLevel="1" collapsed="1"/>
    <col min="266" max="266" width="2.625" style="25" customWidth="1" collapsed="1"/>
    <col min="267" max="269" width="13.5" style="25" hidden="1" customWidth="1" outlineLevel="1"/>
    <col min="270" max="270" width="13.5" style="25" hidden="1" customWidth="1" outlineLevel="2"/>
    <col min="271" max="271" width="12.375" style="269" hidden="1" customWidth="1" outlineLevel="1" collapsed="1"/>
    <col min="272" max="274" width="12.125" style="25" hidden="1" customWidth="1" outlineLevel="1"/>
    <col min="275" max="275" width="12.125" style="25" hidden="1" customWidth="1" outlineLevel="2"/>
    <col min="276" max="276" width="12.125" style="269" hidden="1" customWidth="1" outlineLevel="1" collapsed="1"/>
    <col min="277" max="277" width="12.125" style="25" hidden="1" customWidth="1" outlineLevel="1"/>
    <col min="278" max="279" width="10.875" style="25" hidden="1" customWidth="1" outlineLevel="1"/>
    <col min="280" max="280" width="10.875" style="25" hidden="1" customWidth="1" outlineLevel="2"/>
    <col min="281" max="281" width="10.875" style="25" hidden="1" customWidth="1" outlineLevel="1" collapsed="1"/>
    <col min="282" max="282" width="13" style="25" hidden="1" customWidth="1" outlineLevel="1" collapsed="1"/>
    <col min="283" max="283" width="11.875" style="25" hidden="1" customWidth="1" outlineLevel="1"/>
    <col min="284" max="284" width="13" style="25" hidden="1" customWidth="1" outlineLevel="1"/>
    <col min="285" max="285" width="10.875" style="25" hidden="1" customWidth="1" outlineLevel="2"/>
    <col min="286" max="286" width="10.875" style="25" hidden="1" customWidth="1" outlineLevel="1" collapsed="1"/>
    <col min="287" max="287" width="13" style="25" hidden="1" customWidth="1" outlineLevel="2"/>
    <col min="288" max="288" width="11.875" style="25" hidden="1" customWidth="1" outlineLevel="2"/>
    <col min="289" max="289" width="12.25" style="25" hidden="1" customWidth="1" outlineLevel="2"/>
    <col min="290" max="290" width="10.875" style="25" hidden="1" customWidth="1" outlineLevel="3"/>
    <col min="291" max="291" width="10.875" style="25" hidden="1" customWidth="1" outlineLevel="2" collapsed="1"/>
    <col min="292" max="292" width="13" style="25" hidden="1" customWidth="1" outlineLevel="2"/>
    <col min="293" max="293" width="11.875" style="25" hidden="1" customWidth="1" outlineLevel="2"/>
    <col min="294" max="294" width="12.25" style="25" hidden="1" customWidth="1" outlineLevel="2"/>
    <col min="295" max="295" width="10.875" style="25" hidden="1" customWidth="1" outlineLevel="3"/>
    <col min="296" max="296" width="10.875" style="25" hidden="1" customWidth="1" outlineLevel="2" collapsed="1"/>
    <col min="297" max="297" width="13" style="25" hidden="1" customWidth="1" outlineLevel="1" collapsed="1"/>
    <col min="298" max="298" width="11.875" style="25" hidden="1" customWidth="1" outlineLevel="1"/>
    <col min="299" max="299" width="12.25" style="25" hidden="1" customWidth="1" outlineLevel="1"/>
    <col min="300" max="300" width="10.875" style="25" hidden="1" customWidth="1" outlineLevel="2"/>
    <col min="301" max="301" width="10.875" style="25" hidden="1" customWidth="1" outlineLevel="1" collapsed="1"/>
    <col min="302" max="302" width="3" style="25" customWidth="1" collapsed="1"/>
    <col min="303" max="305" width="13.5" style="25" customWidth="1"/>
    <col min="306" max="306" width="13.5" style="25" hidden="1" customWidth="1" outlineLevel="1"/>
    <col min="307" max="307" width="12.375" style="269" customWidth="1" collapsed="1"/>
    <col min="308" max="310" width="12.125" style="25" customWidth="1"/>
    <col min="311" max="311" width="12.125" style="25" hidden="1" customWidth="1" outlineLevel="1"/>
    <col min="312" max="312" width="12.125" style="269" customWidth="1" collapsed="1"/>
    <col min="313" max="313" width="12.125" style="25" hidden="1" customWidth="1" outlineLevel="1"/>
    <col min="314" max="317" width="10.875" style="25" hidden="1" customWidth="1" outlineLevel="1"/>
    <col min="318" max="318" width="13" style="25" hidden="1" customWidth="1" outlineLevel="1"/>
    <col min="319" max="319" width="11.875" style="25" hidden="1" customWidth="1" outlineLevel="1"/>
    <col min="320" max="320" width="13" style="25" hidden="1" customWidth="1" outlineLevel="1"/>
    <col min="321" max="322" width="10.875" style="25" hidden="1" customWidth="1" outlineLevel="1"/>
    <col min="323" max="323" width="13" style="25" customWidth="1" collapsed="1"/>
    <col min="324" max="324" width="11.875" style="25" customWidth="1"/>
    <col min="325" max="325" width="12.25" style="25" customWidth="1"/>
    <col min="326" max="326" width="10.875" style="25" hidden="1" customWidth="1" outlineLevel="1"/>
    <col min="327" max="327" width="10.875" style="25" customWidth="1" collapsed="1"/>
    <col min="328" max="328" width="13" style="25" hidden="1" customWidth="1" outlineLevel="1"/>
    <col min="329" max="329" width="11.875" style="25" hidden="1" customWidth="1" outlineLevel="1"/>
    <col min="330" max="330" width="12.25" style="25" hidden="1" customWidth="1" outlineLevel="1"/>
    <col min="331" max="332" width="10.875" style="25" hidden="1" customWidth="1" outlineLevel="1"/>
    <col min="333" max="333" width="13" style="25" hidden="1" customWidth="1" outlineLevel="1"/>
    <col min="334" max="334" width="11.875" style="25" hidden="1" customWidth="1" outlineLevel="1"/>
    <col min="335" max="335" width="12.25" style="25" hidden="1" customWidth="1" outlineLevel="1"/>
    <col min="336" max="336" width="10.875" style="25" hidden="1" customWidth="1" outlineLevel="1"/>
    <col min="337" max="337" width="8.875" style="25" hidden="1" customWidth="1" outlineLevel="1"/>
    <col min="338" max="338" width="10.875" style="25" collapsed="1"/>
    <col min="339" max="16384" width="10.875" style="25"/>
  </cols>
  <sheetData>
    <row r="1" spans="1:337" s="39" customFormat="1" ht="15.75">
      <c r="E1" s="251" t="s">
        <v>724</v>
      </c>
      <c r="G1" s="245"/>
      <c r="J1" s="245" t="s">
        <v>173</v>
      </c>
      <c r="K1" s="246" t="s">
        <v>167</v>
      </c>
      <c r="L1" s="247"/>
      <c r="N1" s="248"/>
      <c r="O1" s="39" t="s">
        <v>173</v>
      </c>
      <c r="P1" s="246" t="s">
        <v>167</v>
      </c>
      <c r="T1" s="39" t="s">
        <v>173</v>
      </c>
      <c r="U1" s="246" t="s">
        <v>167</v>
      </c>
      <c r="V1" s="247"/>
      <c r="Y1" s="39" t="s">
        <v>173</v>
      </c>
      <c r="Z1" s="246" t="s">
        <v>167</v>
      </c>
      <c r="AE1" s="245" t="s">
        <v>173</v>
      </c>
      <c r="AF1" s="246" t="s">
        <v>167</v>
      </c>
      <c r="AG1" s="247"/>
      <c r="AI1" s="248"/>
      <c r="AJ1" s="39" t="s">
        <v>173</v>
      </c>
      <c r="AK1" s="248" t="s">
        <v>167</v>
      </c>
      <c r="AL1" s="247"/>
      <c r="AO1" s="39" t="s">
        <v>173</v>
      </c>
      <c r="AP1" s="246" t="s">
        <v>167</v>
      </c>
      <c r="AQ1" s="247"/>
      <c r="AT1" s="39" t="s">
        <v>173</v>
      </c>
      <c r="AU1" s="246" t="s">
        <v>167</v>
      </c>
      <c r="AZ1" s="245" t="s">
        <v>173</v>
      </c>
      <c r="BA1" s="246" t="s">
        <v>167</v>
      </c>
      <c r="BB1" s="247"/>
      <c r="BD1" s="248"/>
      <c r="BE1" s="39" t="s">
        <v>173</v>
      </c>
      <c r="BF1" s="248" t="s">
        <v>167</v>
      </c>
      <c r="BG1" s="247"/>
      <c r="BJ1" s="39" t="s">
        <v>173</v>
      </c>
      <c r="BK1" s="246" t="s">
        <v>167</v>
      </c>
      <c r="BL1" s="247"/>
      <c r="BO1" s="39" t="s">
        <v>173</v>
      </c>
      <c r="BP1" s="246" t="s">
        <v>167</v>
      </c>
      <c r="BT1" s="248"/>
      <c r="BU1" s="245" t="s">
        <v>173</v>
      </c>
      <c r="BV1" s="245" t="s">
        <v>377</v>
      </c>
      <c r="BW1" s="247"/>
      <c r="BY1" s="248"/>
      <c r="BZ1" s="39" t="s">
        <v>173</v>
      </c>
      <c r="CA1" s="245" t="s">
        <v>377</v>
      </c>
      <c r="CB1" s="247"/>
      <c r="CE1" s="39" t="s">
        <v>173</v>
      </c>
      <c r="CF1" s="245" t="s">
        <v>377</v>
      </c>
      <c r="CG1" s="247"/>
      <c r="CJ1" s="39" t="s">
        <v>173</v>
      </c>
      <c r="CK1" s="245" t="s">
        <v>377</v>
      </c>
      <c r="CP1" s="245" t="s">
        <v>173</v>
      </c>
      <c r="CQ1" s="245" t="s">
        <v>377</v>
      </c>
      <c r="CR1" s="247"/>
      <c r="CU1" s="39" t="s">
        <v>173</v>
      </c>
      <c r="CV1" s="245" t="s">
        <v>377</v>
      </c>
      <c r="CW1" s="247"/>
      <c r="CZ1" s="39" t="s">
        <v>173</v>
      </c>
      <c r="DA1" s="245" t="s">
        <v>377</v>
      </c>
      <c r="DB1" s="247"/>
      <c r="DE1" s="39" t="s">
        <v>173</v>
      </c>
      <c r="DF1" s="245" t="s">
        <v>377</v>
      </c>
      <c r="DG1" s="247"/>
      <c r="DJ1" s="39" t="s">
        <v>173</v>
      </c>
      <c r="DK1" s="245" t="s">
        <v>377</v>
      </c>
      <c r="DP1" s="245" t="s">
        <v>173</v>
      </c>
      <c r="DQ1" s="245" t="s">
        <v>377</v>
      </c>
      <c r="DR1" s="247"/>
      <c r="DU1" s="39" t="s">
        <v>173</v>
      </c>
      <c r="DV1" s="245" t="s">
        <v>377</v>
      </c>
      <c r="DW1" s="247"/>
      <c r="DZ1" s="39" t="s">
        <v>173</v>
      </c>
      <c r="EA1" s="245" t="s">
        <v>377</v>
      </c>
      <c r="EB1" s="247"/>
      <c r="EE1" s="39" t="s">
        <v>173</v>
      </c>
      <c r="EF1" s="245" t="s">
        <v>377</v>
      </c>
      <c r="EG1" s="247"/>
      <c r="EJ1" s="39" t="s">
        <v>173</v>
      </c>
      <c r="EK1" s="245" t="s">
        <v>377</v>
      </c>
      <c r="EP1" s="245" t="s">
        <v>173</v>
      </c>
      <c r="EQ1" s="245" t="s">
        <v>377</v>
      </c>
      <c r="ER1" s="247"/>
      <c r="EU1" s="39" t="s">
        <v>173</v>
      </c>
      <c r="EV1" s="245" t="s">
        <v>377</v>
      </c>
      <c r="EW1" s="247"/>
      <c r="EZ1" s="39" t="s">
        <v>173</v>
      </c>
      <c r="FA1" s="245" t="s">
        <v>377</v>
      </c>
      <c r="FB1" s="247"/>
      <c r="FE1" s="39" t="s">
        <v>173</v>
      </c>
      <c r="FF1" s="245" t="s">
        <v>377</v>
      </c>
      <c r="FG1" s="247"/>
      <c r="FJ1" s="39" t="s">
        <v>173</v>
      </c>
      <c r="FK1" s="245" t="s">
        <v>377</v>
      </c>
      <c r="FP1" s="245" t="s">
        <v>173</v>
      </c>
      <c r="FQ1" s="245" t="s">
        <v>377</v>
      </c>
      <c r="FR1" s="247"/>
      <c r="FU1" s="39" t="s">
        <v>173</v>
      </c>
      <c r="FV1" s="245" t="s">
        <v>377</v>
      </c>
      <c r="FW1" s="247"/>
      <c r="FZ1" s="39" t="s">
        <v>173</v>
      </c>
      <c r="GA1" s="245" t="s">
        <v>377</v>
      </c>
      <c r="GB1" s="247"/>
      <c r="GE1" s="39" t="s">
        <v>173</v>
      </c>
      <c r="GF1" s="245" t="s">
        <v>377</v>
      </c>
      <c r="GG1" s="247"/>
      <c r="GJ1" s="39" t="s">
        <v>173</v>
      </c>
      <c r="GK1" s="245" t="s">
        <v>377</v>
      </c>
      <c r="GP1" s="245" t="s">
        <v>173</v>
      </c>
      <c r="GQ1" s="245" t="s">
        <v>377</v>
      </c>
      <c r="GR1" s="247"/>
      <c r="GU1" s="39" t="s">
        <v>173</v>
      </c>
      <c r="GV1" s="245" t="s">
        <v>377</v>
      </c>
      <c r="GW1" s="247"/>
      <c r="GZ1" s="39" t="s">
        <v>173</v>
      </c>
      <c r="HA1" s="245" t="s">
        <v>377</v>
      </c>
      <c r="HB1" s="247"/>
      <c r="HE1" s="39" t="s">
        <v>173</v>
      </c>
      <c r="HF1" s="245" t="s">
        <v>377</v>
      </c>
      <c r="HG1" s="247"/>
      <c r="HJ1" s="39" t="s">
        <v>173</v>
      </c>
      <c r="HK1" s="245" t="s">
        <v>377</v>
      </c>
      <c r="HL1" s="247"/>
      <c r="HO1" s="39" t="s">
        <v>173</v>
      </c>
      <c r="HP1" s="245" t="s">
        <v>377</v>
      </c>
      <c r="HQ1" s="247"/>
      <c r="HT1" s="39" t="s">
        <v>173</v>
      </c>
      <c r="HU1" s="245" t="s">
        <v>377</v>
      </c>
      <c r="HZ1" s="245" t="s">
        <v>173</v>
      </c>
      <c r="IA1" s="245" t="s">
        <v>377</v>
      </c>
      <c r="IB1" s="247"/>
      <c r="IE1" s="39" t="s">
        <v>173</v>
      </c>
      <c r="IF1" s="245" t="s">
        <v>377</v>
      </c>
      <c r="IG1" s="247"/>
      <c r="IJ1" s="39" t="s">
        <v>173</v>
      </c>
      <c r="IK1" s="245" t="s">
        <v>377</v>
      </c>
      <c r="IL1" s="247"/>
      <c r="IO1" s="39" t="s">
        <v>173</v>
      </c>
      <c r="IP1" s="245" t="s">
        <v>377</v>
      </c>
      <c r="IQ1" s="247"/>
      <c r="IT1" s="39" t="s">
        <v>173</v>
      </c>
      <c r="IU1" s="245" t="s">
        <v>377</v>
      </c>
      <c r="IV1" s="247"/>
      <c r="IY1" s="39" t="s">
        <v>173</v>
      </c>
      <c r="IZ1" s="245" t="s">
        <v>377</v>
      </c>
      <c r="JA1" s="247"/>
      <c r="JD1" s="39" t="s">
        <v>173</v>
      </c>
      <c r="JE1" s="245" t="s">
        <v>377</v>
      </c>
      <c r="JG1" s="252" t="s">
        <v>758</v>
      </c>
      <c r="JH1" s="252" t="s">
        <v>759</v>
      </c>
      <c r="JI1" s="252" t="s">
        <v>118</v>
      </c>
      <c r="JJ1" s="252" t="s">
        <v>108</v>
      </c>
      <c r="JK1" s="253" t="s">
        <v>377</v>
      </c>
      <c r="JL1" s="252" t="s">
        <v>758</v>
      </c>
      <c r="JM1" s="252" t="s">
        <v>759</v>
      </c>
      <c r="JN1" s="252" t="s">
        <v>118</v>
      </c>
      <c r="JO1" s="252" t="s">
        <v>108</v>
      </c>
      <c r="JP1" s="253" t="s">
        <v>377</v>
      </c>
      <c r="JQ1" s="247"/>
      <c r="JT1" s="39" t="s">
        <v>173</v>
      </c>
      <c r="JU1" s="245" t="s">
        <v>377</v>
      </c>
      <c r="JV1" s="247"/>
      <c r="JY1" s="39" t="s">
        <v>173</v>
      </c>
      <c r="JZ1" s="245" t="s">
        <v>377</v>
      </c>
      <c r="KA1" s="247"/>
      <c r="KD1" s="39" t="s">
        <v>173</v>
      </c>
      <c r="KE1" s="245" t="s">
        <v>377</v>
      </c>
      <c r="KF1" s="247"/>
      <c r="KI1" s="39" t="s">
        <v>173</v>
      </c>
      <c r="KJ1" s="245" t="s">
        <v>377</v>
      </c>
      <c r="KK1" s="247"/>
      <c r="KN1" s="39" t="s">
        <v>173</v>
      </c>
      <c r="KO1" s="245" t="s">
        <v>377</v>
      </c>
      <c r="KQ1" s="252" t="s">
        <v>758</v>
      </c>
      <c r="KR1" s="252" t="s">
        <v>759</v>
      </c>
      <c r="KS1" s="252" t="s">
        <v>118</v>
      </c>
      <c r="KT1" s="252" t="s">
        <v>108</v>
      </c>
      <c r="KU1" s="253" t="s">
        <v>377</v>
      </c>
      <c r="KV1" s="252" t="s">
        <v>758</v>
      </c>
      <c r="KW1" s="252" t="s">
        <v>759</v>
      </c>
      <c r="KX1" s="252" t="s">
        <v>118</v>
      </c>
      <c r="KY1" s="252" t="s">
        <v>108</v>
      </c>
      <c r="KZ1" s="253" t="s">
        <v>377</v>
      </c>
      <c r="LA1" s="247"/>
      <c r="LD1" s="39" t="s">
        <v>173</v>
      </c>
      <c r="LE1" s="245" t="s">
        <v>377</v>
      </c>
      <c r="LF1" s="247"/>
      <c r="LI1" s="39" t="s">
        <v>173</v>
      </c>
      <c r="LJ1" s="245" t="s">
        <v>377</v>
      </c>
      <c r="LK1" s="247"/>
      <c r="LN1" s="39" t="s">
        <v>173</v>
      </c>
      <c r="LO1" s="245" t="s">
        <v>377</v>
      </c>
      <c r="LP1" s="247"/>
      <c r="LS1" s="39" t="s">
        <v>173</v>
      </c>
      <c r="LT1" s="245" t="s">
        <v>377</v>
      </c>
      <c r="LU1" s="247"/>
      <c r="LX1" s="39" t="s">
        <v>173</v>
      </c>
      <c r="LY1" s="245" t="s">
        <v>377</v>
      </c>
    </row>
    <row r="2" spans="1:337" s="39" customFormat="1" ht="14.1" customHeight="1">
      <c r="G2" s="39" t="str">
        <f>G3&amp;G4</f>
        <v>Colombia1Q15</v>
      </c>
      <c r="H2" s="39" t="str">
        <f t="shared" ref="H2:I2" si="0">H3&amp;H4</f>
        <v>Uruguay1Q15</v>
      </c>
      <c r="I2" s="39" t="str">
        <f t="shared" si="0"/>
        <v>Argentina1Q15</v>
      </c>
      <c r="J2" s="39" t="str">
        <f>J1&amp;J4</f>
        <v>BRASIL1Q15</v>
      </c>
      <c r="K2" s="246" t="str">
        <f>K1&amp;K4</f>
        <v>GRUPO ÉXITO (COL+URU+BRA+ARG)1Q15</v>
      </c>
      <c r="L2" s="247" t="str">
        <f>L3&amp;L4</f>
        <v>Colombia2Q15</v>
      </c>
      <c r="M2" s="39" t="str">
        <f t="shared" ref="M2:N2" si="1">M3&amp;M4</f>
        <v>Uruguay2Q15</v>
      </c>
      <c r="N2" s="248" t="str">
        <f t="shared" si="1"/>
        <v>Argentina2Q15</v>
      </c>
      <c r="O2" s="39" t="str">
        <f>O1&amp;O4</f>
        <v>BRASIL2Q15</v>
      </c>
      <c r="P2" s="246" t="str">
        <f>P1&amp;P4</f>
        <v>GRUPO ÉXITO (COL+URU+BRA+ARG)2Q15</v>
      </c>
      <c r="Q2" s="247" t="str">
        <f>Q3&amp;Q4</f>
        <v>Colombia3Q15</v>
      </c>
      <c r="R2" s="39" t="str">
        <f t="shared" ref="R2:S2" si="2">R3&amp;R4</f>
        <v>Uruguay3Q15</v>
      </c>
      <c r="S2" s="39" t="str">
        <f t="shared" si="2"/>
        <v>Argentina3Q15</v>
      </c>
      <c r="T2" s="39" t="str">
        <f>T1&amp;T4</f>
        <v>BRASIL3Q15</v>
      </c>
      <c r="U2" s="246" t="str">
        <f>U1&amp;U4</f>
        <v>GRUPO ÉXITO (COL+URU+BRA+ARG)3Q15</v>
      </c>
      <c r="V2" s="247" t="str">
        <f>V3&amp;V4</f>
        <v>Colombia4Q15</v>
      </c>
      <c r="W2" s="39" t="str">
        <f t="shared" ref="W2:X2" si="3">W3&amp;W4</f>
        <v>Uruguay4Q15</v>
      </c>
      <c r="X2" s="39" t="str">
        <f t="shared" si="3"/>
        <v>Argentina4Q15</v>
      </c>
      <c r="Y2" s="39" t="str">
        <f>Y1&amp;Y4</f>
        <v>BRASIL4Q15</v>
      </c>
      <c r="Z2" s="246" t="str">
        <f>Z1&amp;Z4</f>
        <v>GRUPO ÉXITO (COL+URU+BRA+ARG)4Q15</v>
      </c>
      <c r="AA2" s="247"/>
      <c r="AB2" s="249" t="str">
        <f>AB3&amp;AB4</f>
        <v>Colombia1Q16</v>
      </c>
      <c r="AC2" s="39" t="str">
        <f t="shared" ref="AC2:AD2" si="4">AC3&amp;AC4</f>
        <v>Uruguay1Q16</v>
      </c>
      <c r="AD2" s="39" t="str">
        <f t="shared" si="4"/>
        <v>Argentina1Q16</v>
      </c>
      <c r="AE2" s="39" t="str">
        <f>AE1&amp;AE4</f>
        <v>BRASIL1Q16</v>
      </c>
      <c r="AF2" s="246" t="str">
        <f>AF1&amp;AF4</f>
        <v>GRUPO ÉXITO (COL+URU+BRA+ARG)1Q16</v>
      </c>
      <c r="AG2" s="247" t="str">
        <f>AG3&amp;AG4</f>
        <v>Colombia2Q16</v>
      </c>
      <c r="AH2" s="39" t="str">
        <f t="shared" ref="AH2:AI2" si="5">AH3&amp;AH4</f>
        <v>Uruguay2Q16</v>
      </c>
      <c r="AI2" s="39" t="str">
        <f t="shared" si="5"/>
        <v>Argentina2Q16</v>
      </c>
      <c r="AJ2" s="39" t="str">
        <f>AJ1&amp;AJ4</f>
        <v>BRASIL2Q16</v>
      </c>
      <c r="AK2" s="246" t="str">
        <f>AK1&amp;AK4</f>
        <v>GRUPO ÉXITO (COL+URU+BRA+ARG)2Q16</v>
      </c>
      <c r="AL2" s="249" t="str">
        <f>AL3&amp;AL4</f>
        <v>Colombia3Q16</v>
      </c>
      <c r="AM2" s="39" t="str">
        <f t="shared" ref="AM2:AN2" si="6">AM3&amp;AM4</f>
        <v>Uruguay3Q16</v>
      </c>
      <c r="AN2" s="39" t="str">
        <f t="shared" si="6"/>
        <v>Argentina3Q16</v>
      </c>
      <c r="AO2" s="39" t="str">
        <f>AO1&amp;AO4</f>
        <v>BRASIL3Q16</v>
      </c>
      <c r="AP2" s="246" t="str">
        <f>AP1&amp;AP4</f>
        <v>GRUPO ÉXITO (COL+URU+BRA+ARG)3Q16</v>
      </c>
      <c r="AQ2" s="249" t="str">
        <f>AL3&amp;AQ4</f>
        <v>Colombia4Q16</v>
      </c>
      <c r="AR2" s="39" t="str">
        <f t="shared" ref="AR2:AS2" si="7">AR3&amp;AR4</f>
        <v>Uruguay4Q16</v>
      </c>
      <c r="AS2" s="39" t="str">
        <f t="shared" si="7"/>
        <v>Argentina4Q16</v>
      </c>
      <c r="AT2" s="39" t="str">
        <f>AT1&amp;AT4</f>
        <v>BRASIL4Q16</v>
      </c>
      <c r="AU2" s="246" t="str">
        <f>AU1&amp;AU4</f>
        <v>GRUPO ÉXITO (COL+URU+BRA+ARG)4Q16</v>
      </c>
      <c r="AV2" s="247"/>
      <c r="AW2" s="249" t="str">
        <f>AW3&amp;AW4</f>
        <v>Colombia1Q17</v>
      </c>
      <c r="AX2" s="39" t="str">
        <f t="shared" ref="AX2:AY2" si="8">AX3&amp;AX4</f>
        <v>Uruguay1Q17</v>
      </c>
      <c r="AY2" s="39" t="str">
        <f t="shared" si="8"/>
        <v>Argentina1Q17</v>
      </c>
      <c r="AZ2" s="39" t="str">
        <f>AZ1&amp;AZ4</f>
        <v>BRASIL1Q17</v>
      </c>
      <c r="BA2" s="246" t="str">
        <f>BA1&amp;BA4</f>
        <v>GRUPO ÉXITO (COL+URU+BRA+ARG)1Q17</v>
      </c>
      <c r="BB2" s="247" t="str">
        <f>BB3&amp;BB4</f>
        <v>Colombia2Q17</v>
      </c>
      <c r="BC2" s="39" t="str">
        <f t="shared" ref="BC2:BD2" si="9">BC3&amp;BC4</f>
        <v>Uruguay2Q17</v>
      </c>
      <c r="BD2" s="39" t="str">
        <f t="shared" si="9"/>
        <v>Argentina2Q17</v>
      </c>
      <c r="BE2" s="39" t="str">
        <f>BE1&amp;BE4</f>
        <v>BRASIL2Q17</v>
      </c>
      <c r="BF2" s="246" t="str">
        <f>BF1&amp;BF4</f>
        <v>GRUPO ÉXITO (COL+URU+BRA+ARG)2Q17</v>
      </c>
      <c r="BG2" s="247" t="str">
        <f>BG3&amp;BG4</f>
        <v>Colombia3Q17</v>
      </c>
      <c r="BH2" s="39" t="str">
        <f t="shared" ref="BH2:BI2" si="10">BH3&amp;BH4</f>
        <v>Uruguay3Q17</v>
      </c>
      <c r="BI2" s="39" t="str">
        <f t="shared" si="10"/>
        <v>Argentina3Q17</v>
      </c>
      <c r="BJ2" s="39" t="str">
        <f>BJ1&amp;BJ4</f>
        <v>BRASIL3Q17</v>
      </c>
      <c r="BK2" s="246" t="str">
        <f>BK1&amp;BK4</f>
        <v>GRUPO ÉXITO (COL+URU+BRA+ARG)3Q17</v>
      </c>
      <c r="BL2" s="247" t="str">
        <f>BL3&amp;BL4</f>
        <v>Colombia4Q17</v>
      </c>
      <c r="BM2" s="39" t="str">
        <f t="shared" ref="BM2:BN2" si="11">BM3&amp;BM4</f>
        <v>Uruguay4Q17</v>
      </c>
      <c r="BN2" s="39" t="str">
        <f t="shared" si="11"/>
        <v>Argentina4Q17</v>
      </c>
      <c r="BO2" s="39" t="str">
        <f>BO1&amp;BO4</f>
        <v>BRASIL4Q17</v>
      </c>
      <c r="BP2" s="246" t="str">
        <f>BP1&amp;BP4</f>
        <v>GRUPO ÉXITO (COL+URU+BRA+ARG)4Q17</v>
      </c>
      <c r="BQ2" s="247"/>
      <c r="BR2" s="249" t="str">
        <f>BR3&amp;BR4</f>
        <v>Colombia1Q18</v>
      </c>
      <c r="BS2" s="39" t="str">
        <f t="shared" ref="BS2:BT2" si="12">BS3&amp;BS4</f>
        <v>Uruguay1Q18</v>
      </c>
      <c r="BT2" s="39" t="str">
        <f t="shared" si="12"/>
        <v>Argentina1Q18</v>
      </c>
      <c r="BU2" s="39" t="str">
        <f>BU1&amp;BU4</f>
        <v>BRASIL1Q18</v>
      </c>
      <c r="BV2" s="246" t="str">
        <f>BV1&amp;BV4</f>
        <v>Consolidado1Q18</v>
      </c>
      <c r="BW2" s="247" t="str">
        <f>BW3&amp;BW4</f>
        <v>Colombia2Q18</v>
      </c>
      <c r="BX2" s="39" t="str">
        <f t="shared" ref="BX2:BY2" si="13">BX3&amp;BX4</f>
        <v>Uruguay2Q18</v>
      </c>
      <c r="BY2" s="39" t="str">
        <f t="shared" si="13"/>
        <v>Argentina2Q18</v>
      </c>
      <c r="BZ2" s="39" t="str">
        <f>BZ1&amp;BZ4</f>
        <v>BRASIL2Q18</v>
      </c>
      <c r="CA2" s="246" t="str">
        <f>CA1&amp;CA4</f>
        <v>Consolidado2Q18</v>
      </c>
      <c r="CB2" s="247" t="str">
        <f>CB3&amp;CB4</f>
        <v>Colombia3Q18</v>
      </c>
      <c r="CC2" s="39" t="str">
        <f t="shared" ref="CC2:CD2" si="14">CC3&amp;CC4</f>
        <v>Uruguay3Q18</v>
      </c>
      <c r="CD2" s="39" t="str">
        <f t="shared" si="14"/>
        <v>Argentina3Q18</v>
      </c>
      <c r="CE2" s="39" t="str">
        <f>CE1&amp;CE4</f>
        <v>BRASIL3Q18</v>
      </c>
      <c r="CF2" s="246" t="str">
        <f>CF1&amp;CF4</f>
        <v>Consolidado3Q18</v>
      </c>
      <c r="CG2" s="247" t="str">
        <f>CG3&amp;CG4</f>
        <v>Colombia4Q18</v>
      </c>
      <c r="CH2" s="39" t="str">
        <f t="shared" ref="CH2:CI2" si="15">CH3&amp;CH4</f>
        <v>Uruguay4Q18</v>
      </c>
      <c r="CI2" s="39" t="str">
        <f t="shared" si="15"/>
        <v>Argentina4Q18</v>
      </c>
      <c r="CJ2" s="39" t="str">
        <f>CJ1&amp;CJ4</f>
        <v>BRASIL4Q18</v>
      </c>
      <c r="CK2" s="246" t="str">
        <f>CK1&amp;CK4</f>
        <v>Consolidado4Q18</v>
      </c>
      <c r="CL2" s="246"/>
      <c r="CM2" s="29" t="str">
        <f>CM3&amp;CM4</f>
        <v>Colombia1Q19</v>
      </c>
      <c r="CN2" s="39" t="str">
        <f t="shared" ref="CN2:CO2" si="16">CN3&amp;CN4</f>
        <v>Uruguay1Q19</v>
      </c>
      <c r="CO2" s="39" t="str">
        <f t="shared" si="16"/>
        <v>Argentina1Q19</v>
      </c>
      <c r="CP2" s="39" t="str">
        <f>CP1&amp;CP4</f>
        <v>BRASIL1Q19</v>
      </c>
      <c r="CQ2" s="247" t="str">
        <f>CQ1&amp;CQ4</f>
        <v>Consolidado1Q19</v>
      </c>
      <c r="CR2" s="39" t="str">
        <f>CR3&amp;CR4</f>
        <v>Colombia2Q19</v>
      </c>
      <c r="CS2" s="39" t="str">
        <f>CS3&amp;CS4</f>
        <v>Uruguay2Q19</v>
      </c>
      <c r="CT2" s="39" t="str">
        <f t="shared" ref="CT2" si="17">CT3&amp;CT4</f>
        <v>Argentina2Q19</v>
      </c>
      <c r="CU2" s="39" t="str">
        <f>CU1&amp;CU4</f>
        <v>BRASIL2Q19</v>
      </c>
      <c r="CV2" s="246" t="str">
        <f>CV1&amp;CV4</f>
        <v>Consolidado2Q19</v>
      </c>
      <c r="CW2" s="247" t="str">
        <f>CW3&amp;CW4</f>
        <v>Colombia3Q19</v>
      </c>
      <c r="CX2" s="39" t="str">
        <f t="shared" ref="CX2" si="18">CX3&amp;CX4</f>
        <v>Uruguay3Q19</v>
      </c>
      <c r="CY2" s="39" t="str">
        <f t="shared" ref="CY2" si="19">CY3&amp;CY4</f>
        <v>Argentina3Q19</v>
      </c>
      <c r="CZ2" s="39" t="str">
        <f>CZ1&amp;CZ4</f>
        <v>BRASIL3Q19</v>
      </c>
      <c r="DA2" s="246" t="str">
        <f>DA1&amp;DA4</f>
        <v>Consolidado3Q19</v>
      </c>
      <c r="DB2" s="247" t="str">
        <f>DB3&amp;DB4</f>
        <v>Colombia4Q19</v>
      </c>
      <c r="DC2" s="39" t="str">
        <f t="shared" ref="DC2" si="20">DC3&amp;DC4</f>
        <v>Uruguay4Q19</v>
      </c>
      <c r="DD2" s="39" t="str">
        <f t="shared" ref="DD2" si="21">DD3&amp;DD4</f>
        <v>Argentina4Q19</v>
      </c>
      <c r="DE2" s="39" t="str">
        <f>DE1&amp;DE4</f>
        <v>BRASIL4Q19</v>
      </c>
      <c r="DF2" s="246" t="str">
        <f>DF1&amp;DF4</f>
        <v>Consolidado4Q19</v>
      </c>
      <c r="DG2" s="247" t="str">
        <f>DG3&amp;DG4</f>
        <v>ColombiaFY19</v>
      </c>
      <c r="DH2" s="39" t="str">
        <f t="shared" ref="DH2:DI2" si="22">DH3&amp;DH4</f>
        <v>UruguayFY19</v>
      </c>
      <c r="DI2" s="39" t="str">
        <f t="shared" si="22"/>
        <v>ArgentinaFY19</v>
      </c>
      <c r="DJ2" s="39" t="str">
        <f>DJ1&amp;DJ4</f>
        <v>BRASILFY19</v>
      </c>
      <c r="DK2" s="246" t="str">
        <f>DK1&amp;DK4</f>
        <v>ConsolidadoFY19</v>
      </c>
      <c r="DL2" s="246"/>
      <c r="DM2" s="29" t="str">
        <f>DM3&amp;DM4</f>
        <v>Colombia1Q20</v>
      </c>
      <c r="DN2" s="39" t="str">
        <f t="shared" ref="DN2:DO2" si="23">DN3&amp;DN4</f>
        <v>Uruguay1Q20</v>
      </c>
      <c r="DO2" s="39" t="str">
        <f t="shared" si="23"/>
        <v>Argentina1Q20</v>
      </c>
      <c r="DP2" s="39" t="str">
        <f>DP1&amp;DP4</f>
        <v>BRASIL1Q20</v>
      </c>
      <c r="DQ2" s="247" t="str">
        <f>DQ1&amp;DQ4</f>
        <v>Consolidado1Q20</v>
      </c>
      <c r="DR2" s="39" t="str">
        <f>DR3&amp;DR4</f>
        <v>Colombia2Q20</v>
      </c>
      <c r="DS2" s="39" t="str">
        <f>DS3&amp;DS4</f>
        <v>Uruguay2Q20</v>
      </c>
      <c r="DT2" s="39" t="str">
        <f t="shared" ref="DT2" si="24">DT3&amp;DT4</f>
        <v>Argentina2Q20</v>
      </c>
      <c r="DU2" s="39" t="str">
        <f>DU1&amp;DU4</f>
        <v>BRASIL2Q20</v>
      </c>
      <c r="DV2" s="246" t="str">
        <f>DV1&amp;DV4</f>
        <v>Consolidado2Q20</v>
      </c>
      <c r="DW2" s="247" t="str">
        <f>DW3&amp;DW4</f>
        <v>Colombia3Q20</v>
      </c>
      <c r="DX2" s="39" t="str">
        <f t="shared" ref="DX2:DY2" si="25">DX3&amp;DX4</f>
        <v>Uruguay3Q20</v>
      </c>
      <c r="DY2" s="39" t="str">
        <f t="shared" si="25"/>
        <v>Argentina3Q20</v>
      </c>
      <c r="DZ2" s="39" t="str">
        <f>DZ1&amp;DZ4</f>
        <v>BRASIL3Q20</v>
      </c>
      <c r="EA2" s="246" t="str">
        <f>EA1&amp;EA4</f>
        <v>Consolidado3Q20</v>
      </c>
      <c r="EB2" s="247" t="str">
        <f>EB3&amp;EB4</f>
        <v>Colombia4Q20</v>
      </c>
      <c r="EC2" s="39" t="str">
        <f t="shared" ref="EC2:ED2" si="26">EC3&amp;EC4</f>
        <v>Uruguay4Q20</v>
      </c>
      <c r="ED2" s="39" t="str">
        <f t="shared" si="26"/>
        <v>Argentina4Q20</v>
      </c>
      <c r="EE2" s="39" t="str">
        <f>EE1&amp;EE4</f>
        <v>BRASIL4Q20</v>
      </c>
      <c r="EF2" s="246" t="str">
        <f>EF1&amp;EF4</f>
        <v>Consolidado4Q20</v>
      </c>
      <c r="EG2" s="247" t="str">
        <f>EG3&amp;EG4</f>
        <v>ColombiaFY20</v>
      </c>
      <c r="EH2" s="39" t="str">
        <f t="shared" ref="EH2:EI2" si="27">EH3&amp;EH4</f>
        <v>UruguayFY20</v>
      </c>
      <c r="EI2" s="39" t="str">
        <f t="shared" si="27"/>
        <v>ArgentinaFY20</v>
      </c>
      <c r="EJ2" s="39" t="str">
        <f>EJ1&amp;EJ4</f>
        <v>BRASILFY20</v>
      </c>
      <c r="EK2" s="246" t="str">
        <f>EK1&amp;EK4</f>
        <v>ConsolidadoFY20</v>
      </c>
      <c r="EL2" s="246"/>
      <c r="EM2" s="29" t="str">
        <f>EM3&amp;EM4</f>
        <v>Colombia1Q21</v>
      </c>
      <c r="EN2" s="39" t="str">
        <f t="shared" ref="EN2:EO2" si="28">EN3&amp;EN4</f>
        <v>Uruguay1Q21</v>
      </c>
      <c r="EO2" s="39" t="str">
        <f t="shared" si="28"/>
        <v>Argentina1Q21</v>
      </c>
      <c r="EP2" s="39" t="str">
        <f>EP1&amp;EP4</f>
        <v>BRASIL1Q21</v>
      </c>
      <c r="EQ2" s="247" t="str">
        <f>EQ1&amp;EQ4</f>
        <v>Consolidado1Q21</v>
      </c>
      <c r="ER2" s="39" t="str">
        <f>ER3&amp;ER4</f>
        <v>Colombia2Q21</v>
      </c>
      <c r="ES2" s="39" t="str">
        <f>ES3&amp;ES4</f>
        <v>Uruguay2Q21</v>
      </c>
      <c r="ET2" s="39" t="str">
        <f t="shared" ref="ET2" si="29">ET3&amp;ET4</f>
        <v>Argentina2Q21</v>
      </c>
      <c r="EU2" s="39" t="str">
        <f>EU1&amp;EU4</f>
        <v>BRASIL2Q21</v>
      </c>
      <c r="EV2" s="246" t="str">
        <f>EV1&amp;EV4</f>
        <v>Consolidado2Q21</v>
      </c>
      <c r="EW2" s="247" t="str">
        <f>EW3&amp;EW4</f>
        <v>Colombia3Q21</v>
      </c>
      <c r="EX2" s="39" t="str">
        <f t="shared" ref="EX2:EY2" si="30">EX3&amp;EX4</f>
        <v>Uruguay3Q21</v>
      </c>
      <c r="EY2" s="39" t="str">
        <f t="shared" si="30"/>
        <v>Argentina3Q21</v>
      </c>
      <c r="EZ2" s="39" t="str">
        <f>EZ1&amp;EZ4</f>
        <v>BRASIL3Q21</v>
      </c>
      <c r="FA2" s="246" t="str">
        <f>FA1&amp;FA4</f>
        <v>Consolidado3Q21</v>
      </c>
      <c r="FB2" s="247" t="str">
        <f>FB3&amp;FB4</f>
        <v>Colombia4Q21</v>
      </c>
      <c r="FC2" s="39" t="str">
        <f t="shared" ref="FC2:FD2" si="31">FC3&amp;FC4</f>
        <v>Uruguay4Q21</v>
      </c>
      <c r="FD2" s="39" t="str">
        <f t="shared" si="31"/>
        <v>Argentina4Q21</v>
      </c>
      <c r="FE2" s="39" t="str">
        <f>FE1&amp;FE4</f>
        <v>BRASIL4Q21</v>
      </c>
      <c r="FF2" s="246" t="str">
        <f>FF1&amp;FF4</f>
        <v>Consolidado4Q21</v>
      </c>
      <c r="FG2" s="247" t="str">
        <f>FG3&amp;FG4</f>
        <v>ColombiaFY21</v>
      </c>
      <c r="FH2" s="39" t="str">
        <f t="shared" ref="FH2:FI2" si="32">FH3&amp;FH4</f>
        <v>UruguayFY21</v>
      </c>
      <c r="FI2" s="39" t="str">
        <f t="shared" si="32"/>
        <v>ArgentinaFY21</v>
      </c>
      <c r="FJ2" s="39" t="str">
        <f>FJ1&amp;FJ4</f>
        <v>BRASILFY21</v>
      </c>
      <c r="FK2" s="246" t="str">
        <f>FK1&amp;FK4</f>
        <v>ConsolidadoFY21</v>
      </c>
      <c r="FL2" s="246"/>
      <c r="FM2" s="29" t="str">
        <f>FM3&amp;FM4</f>
        <v>Colombia1Q22</v>
      </c>
      <c r="FN2" s="39" t="str">
        <f t="shared" ref="FN2:FO2" si="33">FN3&amp;FN4</f>
        <v>Uruguay1Q22</v>
      </c>
      <c r="FO2" s="39" t="str">
        <f t="shared" si="33"/>
        <v>Argentina1Q22</v>
      </c>
      <c r="FP2" s="39" t="str">
        <f>FP1&amp;FP4</f>
        <v>BRASIL1Q22</v>
      </c>
      <c r="FQ2" s="247" t="str">
        <f>FQ1&amp;FQ4</f>
        <v>Consolidado1Q22</v>
      </c>
      <c r="FR2" s="39" t="str">
        <f>FR3&amp;FR4</f>
        <v>Colombia2Q22</v>
      </c>
      <c r="FS2" s="29" t="str">
        <f>FS3&amp;FS4</f>
        <v>Uruguay2Q22</v>
      </c>
      <c r="FT2" s="39" t="str">
        <f t="shared" ref="FT2" si="34">FT3&amp;FT4</f>
        <v>Argentina2Q22</v>
      </c>
      <c r="FU2" s="39" t="str">
        <f>FU1&amp;FU4</f>
        <v>BRASIL2Q22</v>
      </c>
      <c r="FV2" s="246" t="str">
        <f>FV1&amp;FV4</f>
        <v>Consolidado2Q22</v>
      </c>
      <c r="FW2" s="247" t="str">
        <f>FW3&amp;FW4</f>
        <v>Colombia3Q22</v>
      </c>
      <c r="FX2" s="39" t="str">
        <f t="shared" ref="FX2:FY2" si="35">FX3&amp;FX4</f>
        <v>Uruguay3Q22</v>
      </c>
      <c r="FY2" s="39" t="str">
        <f t="shared" si="35"/>
        <v>Argentina3Q22</v>
      </c>
      <c r="FZ2" s="39" t="str">
        <f>FZ1&amp;FZ4</f>
        <v>BRASIL3Q22</v>
      </c>
      <c r="GA2" s="246" t="str">
        <f>GA1&amp;GA4</f>
        <v>Consolidado3Q22</v>
      </c>
      <c r="GB2" s="247" t="str">
        <f>GB3&amp;GB4</f>
        <v>Colombia4Q22</v>
      </c>
      <c r="GC2" s="39" t="str">
        <f t="shared" ref="GC2:GD2" si="36">GC3&amp;GC4</f>
        <v>Uruguay4Q22</v>
      </c>
      <c r="GD2" s="39" t="str">
        <f t="shared" si="36"/>
        <v>Argentina4Q22</v>
      </c>
      <c r="GE2" s="39" t="str">
        <f>GE1&amp;GE4</f>
        <v>BRASIL4Q22</v>
      </c>
      <c r="GF2" s="246" t="str">
        <f>GF1&amp;GF4</f>
        <v>Consolidado4Q22</v>
      </c>
      <c r="GG2" s="247" t="str">
        <f>GG3&amp;GG4</f>
        <v>ColombiaFY22</v>
      </c>
      <c r="GH2" s="39" t="str">
        <f t="shared" ref="GH2:GI2" si="37">GH3&amp;GH4</f>
        <v>UruguayFY22</v>
      </c>
      <c r="GI2" s="39" t="str">
        <f t="shared" si="37"/>
        <v>ArgentinaFY22</v>
      </c>
      <c r="GJ2" s="39" t="str">
        <f>GJ1&amp;GJ4</f>
        <v>BRASILFY22</v>
      </c>
      <c r="GK2" s="246" t="str">
        <f>GK1&amp;GK4</f>
        <v>ConsolidadoFY22</v>
      </c>
      <c r="GL2" s="246"/>
      <c r="GM2" s="29" t="str">
        <f>GM3&amp;GM4</f>
        <v>Colombia1Q23</v>
      </c>
      <c r="GN2" s="39" t="str">
        <f t="shared" ref="GN2:GO2" si="38">GN3&amp;GN4</f>
        <v>Uruguay1Q23</v>
      </c>
      <c r="GO2" s="39" t="str">
        <f t="shared" si="38"/>
        <v>Argentina1Q23</v>
      </c>
      <c r="GP2" s="39" t="str">
        <f>GP1&amp;GP4</f>
        <v>BRASIL1Q23</v>
      </c>
      <c r="GQ2" s="247" t="str">
        <f>GQ1&amp;GQ4</f>
        <v>Consolidado1Q23</v>
      </c>
      <c r="GR2" s="39" t="str">
        <f>GR3&amp;GR4</f>
        <v>Colombia2Q23</v>
      </c>
      <c r="GS2" s="29" t="str">
        <f>GS3&amp;GS4</f>
        <v>Uruguay2Q23</v>
      </c>
      <c r="GT2" s="39" t="str">
        <f t="shared" ref="GT2" si="39">GT3&amp;GT4</f>
        <v>Argentina2Q23</v>
      </c>
      <c r="GU2" s="39" t="str">
        <f>GU1&amp;GU4</f>
        <v>BRASIL2Q23</v>
      </c>
      <c r="GV2" s="246" t="str">
        <f>GV1&amp;GV4</f>
        <v>Consolidado2Q23</v>
      </c>
      <c r="GW2" s="247" t="str">
        <f>GW3&amp;GW4</f>
        <v>Colombia3Q23</v>
      </c>
      <c r="GX2" s="39" t="str">
        <f t="shared" ref="GX2:GY2" si="40">GX3&amp;GX4</f>
        <v>Uruguay3Q23</v>
      </c>
      <c r="GY2" s="39" t="str">
        <f t="shared" si="40"/>
        <v>Argentina3Q23</v>
      </c>
      <c r="GZ2" s="39" t="str">
        <f>GZ1&amp;GZ4</f>
        <v>BRASIL3Q23</v>
      </c>
      <c r="HA2" s="246" t="str">
        <f>HA1&amp;HA4</f>
        <v>Consolidado3Q23</v>
      </c>
      <c r="HB2" s="247" t="str">
        <f>HB3&amp;HB4</f>
        <v>Colombia4Q23</v>
      </c>
      <c r="HC2" s="39" t="str">
        <f t="shared" ref="HC2:HD2" si="41">HC3&amp;HC4</f>
        <v>Uruguay4Q23</v>
      </c>
      <c r="HD2" s="39" t="str">
        <f t="shared" si="41"/>
        <v>Argentina4Q23</v>
      </c>
      <c r="HE2" s="39" t="str">
        <f>HE1&amp;HE4</f>
        <v>BRASIL4Q23</v>
      </c>
      <c r="HF2" s="246" t="str">
        <f>HF1&amp;HF4</f>
        <v>Consolidado4Q23</v>
      </c>
      <c r="HG2" s="247" t="str">
        <f>HG3&amp;HG4</f>
        <v>Colombia1H23</v>
      </c>
      <c r="HH2" s="39" t="str">
        <f t="shared" ref="HH2:HI2" si="42">HH3&amp;HH4</f>
        <v>Uruguay1H23</v>
      </c>
      <c r="HI2" s="39" t="str">
        <f t="shared" si="42"/>
        <v>Argentina1H23</v>
      </c>
      <c r="HJ2" s="39" t="str">
        <f>HJ1&amp;HJ4</f>
        <v>BRASIL1H23</v>
      </c>
      <c r="HK2" s="246" t="str">
        <f>HK1&amp;HK4</f>
        <v>Consolidado1H23</v>
      </c>
      <c r="HL2" s="247" t="str">
        <f>HL3&amp;HL4</f>
        <v>Colombia9M23</v>
      </c>
      <c r="HM2" s="39" t="str">
        <f t="shared" ref="HM2:HN2" si="43">HM3&amp;HM4</f>
        <v>Uruguay9M23</v>
      </c>
      <c r="HN2" s="39" t="str">
        <f t="shared" si="43"/>
        <v>Argentina9M23</v>
      </c>
      <c r="HO2" s="39" t="str">
        <f>HO1&amp;HO4</f>
        <v>BRASIL9M23</v>
      </c>
      <c r="HP2" s="246" t="str">
        <f>HP1&amp;HP4</f>
        <v>Consolidado9M23</v>
      </c>
      <c r="HQ2" s="247" t="str">
        <f>HQ3&amp;HQ4</f>
        <v>ColombiaFY23</v>
      </c>
      <c r="HR2" s="39" t="str">
        <f t="shared" ref="HR2:HS2" si="44">HR3&amp;HR4</f>
        <v>UruguayFY23</v>
      </c>
      <c r="HS2" s="39" t="str">
        <f t="shared" si="44"/>
        <v>ArgentinaFY23</v>
      </c>
      <c r="HT2" s="39" t="str">
        <f>HT1&amp;HT4</f>
        <v>BRASILFY23</v>
      </c>
      <c r="HU2" s="246" t="str">
        <f>HU1&amp;HU4</f>
        <v>ConsolidadoFY23</v>
      </c>
      <c r="HW2" s="29" t="str">
        <f>HW3&amp;HW4</f>
        <v>Colombia1Q24</v>
      </c>
      <c r="HX2" s="39" t="str">
        <f t="shared" ref="HX2:HY2" si="45">HX3&amp;HX4</f>
        <v>Uruguay1Q24</v>
      </c>
      <c r="HY2" s="39" t="str">
        <f t="shared" si="45"/>
        <v>Argentina1Q24</v>
      </c>
      <c r="HZ2" s="39" t="str">
        <f>HZ1&amp;HZ4</f>
        <v>BRASIL1Q24</v>
      </c>
      <c r="IA2" s="247" t="str">
        <f>IA1&amp;IA4</f>
        <v>Consolidado1Q24</v>
      </c>
      <c r="IB2" s="39" t="str">
        <f>IB3&amp;IB4</f>
        <v>Colombia2Q24</v>
      </c>
      <c r="IC2" s="29" t="str">
        <f>IC3&amp;IC4</f>
        <v>Uruguay2Q24</v>
      </c>
      <c r="ID2" s="39" t="str">
        <f t="shared" ref="ID2" si="46">ID3&amp;ID4</f>
        <v>Argentina2Q24</v>
      </c>
      <c r="IE2" s="39" t="str">
        <f>IE1&amp;IE4</f>
        <v>BRASIL2Q24</v>
      </c>
      <c r="IF2" s="246" t="str">
        <f>IF1&amp;IF4</f>
        <v>Consolidado2Q24</v>
      </c>
      <c r="IG2" s="247" t="str">
        <f>IG3&amp;IG4</f>
        <v>Colombia3Q24</v>
      </c>
      <c r="IH2" s="39" t="str">
        <f t="shared" ref="IH2:II2" si="47">IH3&amp;IH4</f>
        <v>Uruguay3Q24</v>
      </c>
      <c r="II2" s="39" t="str">
        <f t="shared" si="47"/>
        <v>Argentina3Q24</v>
      </c>
      <c r="IJ2" s="39" t="str">
        <f>IJ1&amp;IJ4</f>
        <v>BRASIL3Q24</v>
      </c>
      <c r="IK2" s="246" t="str">
        <f>IK1&amp;IK4</f>
        <v>Consolidado3Q24</v>
      </c>
      <c r="IL2" s="247" t="str">
        <f>IL3&amp;IL4</f>
        <v>Colombia4Q24</v>
      </c>
      <c r="IM2" s="39" t="str">
        <f t="shared" ref="IM2:IN2" si="48">IM3&amp;IM4</f>
        <v>Uruguay4Q24</v>
      </c>
      <c r="IN2" s="39" t="str">
        <f t="shared" si="48"/>
        <v>Argentina4Q24</v>
      </c>
      <c r="IO2" s="39" t="str">
        <f>IO1&amp;IO4</f>
        <v>BRASIL4Q24</v>
      </c>
      <c r="IP2" s="246" t="str">
        <f>IP1&amp;IP4</f>
        <v>Consolidado4Q24</v>
      </c>
      <c r="IQ2" s="247" t="str">
        <f>IQ3&amp;IQ4</f>
        <v>Colombia1H24</v>
      </c>
      <c r="IR2" s="39" t="str">
        <f t="shared" ref="IR2:IS2" si="49">IR3&amp;IR4</f>
        <v>Uruguay1H24</v>
      </c>
      <c r="IS2" s="39" t="str">
        <f t="shared" si="49"/>
        <v>Argentina1H24</v>
      </c>
      <c r="IT2" s="39" t="str">
        <f>IT1&amp;IT4</f>
        <v>BRASIL1H24</v>
      </c>
      <c r="IU2" s="246" t="str">
        <f>IU1&amp;IU4</f>
        <v>Consolidado1H24</v>
      </c>
      <c r="IV2" s="247" t="str">
        <f>IV3&amp;IV4</f>
        <v>Colombia9M24</v>
      </c>
      <c r="IW2" s="39" t="str">
        <f t="shared" ref="IW2:IX2" si="50">IW3&amp;IW4</f>
        <v>Uruguay9M24</v>
      </c>
      <c r="IX2" s="39" t="str">
        <f t="shared" si="50"/>
        <v>Argentina9M24</v>
      </c>
      <c r="IY2" s="39" t="str">
        <f>IY1&amp;IY4</f>
        <v>BRASIL9M24</v>
      </c>
      <c r="IZ2" s="246" t="str">
        <f>IZ1&amp;IZ4</f>
        <v>Consolidado9M24</v>
      </c>
      <c r="JA2" s="247" t="str">
        <f>JA3&amp;JA4</f>
        <v>ColombiaFY24</v>
      </c>
      <c r="JB2" s="39" t="str">
        <f t="shared" ref="JB2:JC2" si="51">JB3&amp;JB4</f>
        <v>UruguayFY24</v>
      </c>
      <c r="JC2" s="39" t="str">
        <f t="shared" si="51"/>
        <v>ArgentinaFY24</v>
      </c>
      <c r="JD2" s="39" t="str">
        <f>JD1&amp;JD4</f>
        <v>BRASILFY24</v>
      </c>
      <c r="JE2" s="246" t="str">
        <f>JE1&amp;JE4</f>
        <v>ConsolidadoFY24</v>
      </c>
      <c r="JG2" s="29" t="str">
        <f>JG3&amp;JG4</f>
        <v>Colombia1Q25</v>
      </c>
      <c r="JH2" s="39" t="str">
        <f t="shared" ref="JH2:JI2" si="52">JH3&amp;JH4</f>
        <v>Uruguay1Q25</v>
      </c>
      <c r="JI2" s="39" t="str">
        <f t="shared" si="52"/>
        <v>Argentina1Q25</v>
      </c>
      <c r="JJ2" s="39" t="str">
        <f>JJ1&amp;JJ4</f>
        <v>Brazil1Q25</v>
      </c>
      <c r="JK2" s="247" t="str">
        <f>JK1&amp;JK4</f>
        <v>Consolidado1Q25</v>
      </c>
      <c r="JL2" s="39" t="str">
        <f>JL3&amp;JL4</f>
        <v>Colombia2Q25</v>
      </c>
      <c r="JM2" s="29" t="str">
        <f>JM3&amp;JM4</f>
        <v>Uruguay2Q25</v>
      </c>
      <c r="JN2" s="39" t="str">
        <f t="shared" ref="JN2" si="53">JN3&amp;JN4</f>
        <v>Argentina2Q25</v>
      </c>
      <c r="JO2" s="39" t="str">
        <f>JO1&amp;JO4</f>
        <v>Brazil2Q25</v>
      </c>
      <c r="JP2" s="246" t="str">
        <f>JP1&amp;JP4</f>
        <v>Consolidado2Q25</v>
      </c>
      <c r="JQ2" s="247" t="str">
        <f>JQ3&amp;JQ4</f>
        <v>Colombia3Q25</v>
      </c>
      <c r="JR2" s="39" t="str">
        <f t="shared" ref="JR2:JS2" si="54">JR3&amp;JR4</f>
        <v>Uruguay3Q25</v>
      </c>
      <c r="JS2" s="39" t="str">
        <f t="shared" si="54"/>
        <v>Argentina3Q25</v>
      </c>
      <c r="JT2" s="39" t="str">
        <f>JT1&amp;JT4</f>
        <v>BRASIL3Q25</v>
      </c>
      <c r="JU2" s="246" t="str">
        <f>JU1&amp;JU4</f>
        <v>Consolidado3Q25</v>
      </c>
      <c r="JV2" s="247" t="str">
        <f>JV3&amp;JV4</f>
        <v>Colombia4Q25</v>
      </c>
      <c r="JW2" s="39" t="str">
        <f t="shared" ref="JW2:JX2" si="55">JW3&amp;JW4</f>
        <v>Uruguay4Q25</v>
      </c>
      <c r="JX2" s="39" t="str">
        <f t="shared" si="55"/>
        <v>Argentina4Q25</v>
      </c>
      <c r="JY2" s="39" t="str">
        <f>JY1&amp;JY4</f>
        <v>BRASIL4Q25</v>
      </c>
      <c r="JZ2" s="246" t="str">
        <f>JZ1&amp;JZ4</f>
        <v>Consolidado4Q25</v>
      </c>
      <c r="KA2" s="247" t="str">
        <f>KA3&amp;KA4</f>
        <v>Colombia1H25</v>
      </c>
      <c r="KB2" s="39" t="str">
        <f t="shared" ref="KB2:KC2" si="56">KB3&amp;KB4</f>
        <v>Uruguay1H25</v>
      </c>
      <c r="KC2" s="39" t="str">
        <f t="shared" si="56"/>
        <v>Argentina1H25</v>
      </c>
      <c r="KD2" s="39" t="str">
        <f>KD1&amp;KD4</f>
        <v>BRASIL1H25</v>
      </c>
      <c r="KE2" s="246" t="str">
        <f>KE1&amp;KE4</f>
        <v>Consolidado1H25</v>
      </c>
      <c r="KF2" s="247" t="str">
        <f>KF3&amp;KF4</f>
        <v>Colombia9M25</v>
      </c>
      <c r="KG2" s="39" t="str">
        <f t="shared" ref="KG2:KH2" si="57">KG3&amp;KG4</f>
        <v>Uruguay9M25</v>
      </c>
      <c r="KH2" s="39" t="str">
        <f t="shared" si="57"/>
        <v>Argentina9M25</v>
      </c>
      <c r="KI2" s="39" t="str">
        <f>KI1&amp;KI4</f>
        <v>BRASIL9M25</v>
      </c>
      <c r="KJ2" s="246" t="str">
        <f>KJ1&amp;KJ4</f>
        <v>Consolidado9M25</v>
      </c>
      <c r="KK2" s="247" t="str">
        <f>KK3&amp;KK4</f>
        <v>ColombiaFY25</v>
      </c>
      <c r="KL2" s="39" t="str">
        <f t="shared" ref="KL2:KM2" si="58">KL3&amp;KL4</f>
        <v>UruguayFY25</v>
      </c>
      <c r="KM2" s="39" t="str">
        <f t="shared" si="58"/>
        <v>ArgentinaFY25</v>
      </c>
      <c r="KN2" s="39" t="str">
        <f>KN1&amp;KN4</f>
        <v>BRASILFY25</v>
      </c>
      <c r="KO2" s="246" t="str">
        <f>KO1&amp;KO4</f>
        <v>ConsolidadoFY25</v>
      </c>
      <c r="KQ2" s="29" t="str">
        <f>KQ3&amp;KQ4</f>
        <v>Colombia1Q26</v>
      </c>
      <c r="KR2" s="39" t="str">
        <f t="shared" ref="KR2:KS2" si="59">KR3&amp;KR4</f>
        <v>Uruguay1Q26</v>
      </c>
      <c r="KS2" s="39" t="str">
        <f t="shared" si="59"/>
        <v>Argentina1Q26</v>
      </c>
      <c r="KT2" s="39" t="str">
        <f>KT1&amp;KT4</f>
        <v>Brazil1Q26</v>
      </c>
      <c r="KU2" s="247" t="str">
        <f>KU1&amp;KU4</f>
        <v>Consolidado1Q26</v>
      </c>
      <c r="KV2" s="39" t="str">
        <f>KV3&amp;KV4</f>
        <v>Colombia2Q26</v>
      </c>
      <c r="KW2" s="29" t="str">
        <f>KW3&amp;KW4</f>
        <v>Uruguay2Q26</v>
      </c>
      <c r="KX2" s="39" t="str">
        <f t="shared" ref="KX2" si="60">KX3&amp;KX4</f>
        <v>Argentina2Q26</v>
      </c>
      <c r="KY2" s="39" t="str">
        <f>KY1&amp;KY4</f>
        <v>Brazil2Q26</v>
      </c>
      <c r="KZ2" s="246" t="str">
        <f>KZ1&amp;KZ4</f>
        <v>Consolidado2Q26</v>
      </c>
      <c r="LA2" s="247" t="str">
        <f>LA3&amp;LA4</f>
        <v>Colombia3Q26</v>
      </c>
      <c r="LB2" s="39" t="str">
        <f t="shared" ref="LB2:LC2" si="61">LB3&amp;LB4</f>
        <v>Uruguay3Q26</v>
      </c>
      <c r="LC2" s="39" t="str">
        <f t="shared" si="61"/>
        <v>Argentina3Q26</v>
      </c>
      <c r="LD2" s="39" t="str">
        <f>LD1&amp;LD4</f>
        <v>BRASIL3Q26</v>
      </c>
      <c r="LE2" s="246" t="str">
        <f>LE1&amp;LE4</f>
        <v>Consolidado3Q26</v>
      </c>
      <c r="LF2" s="247" t="str">
        <f>LF3&amp;LF4</f>
        <v>Colombia4Q26</v>
      </c>
      <c r="LG2" s="39" t="str">
        <f t="shared" ref="LG2:LH2" si="62">LG3&amp;LG4</f>
        <v>Uruguay4Q26</v>
      </c>
      <c r="LH2" s="39" t="str">
        <f t="shared" si="62"/>
        <v>Argentina4Q26</v>
      </c>
      <c r="LI2" s="39" t="str">
        <f>LI1&amp;LI4</f>
        <v>BRASIL4Q26</v>
      </c>
      <c r="LJ2" s="246" t="str">
        <f>LJ1&amp;LJ4</f>
        <v>Consolidado4Q26</v>
      </c>
      <c r="LK2" s="247" t="str">
        <f>LK3&amp;LK4</f>
        <v>Colombia1H26</v>
      </c>
      <c r="LL2" s="39" t="str">
        <f t="shared" ref="LL2:LM2" si="63">LL3&amp;LL4</f>
        <v>Uruguay1H26</v>
      </c>
      <c r="LM2" s="39" t="str">
        <f t="shared" si="63"/>
        <v>Argentina1H26</v>
      </c>
      <c r="LN2" s="39" t="str">
        <f>LN1&amp;LN4</f>
        <v>BRASIL1H26</v>
      </c>
      <c r="LO2" s="246" t="str">
        <f>LO1&amp;LO4</f>
        <v>Consolidado1H26</v>
      </c>
      <c r="LP2" s="247" t="str">
        <f>LP3&amp;LP4</f>
        <v>Colombia9M26</v>
      </c>
      <c r="LQ2" s="39" t="str">
        <f t="shared" ref="LQ2:LR2" si="64">LQ3&amp;LQ4</f>
        <v>Uruguay9M26</v>
      </c>
      <c r="LR2" s="39" t="str">
        <f t="shared" si="64"/>
        <v>Argentina9M26</v>
      </c>
      <c r="LS2" s="39" t="str">
        <f>LS1&amp;LS4</f>
        <v>BRASIL9M26</v>
      </c>
      <c r="LT2" s="246" t="str">
        <f>LT1&amp;LT4</f>
        <v>Consolidado9M26</v>
      </c>
      <c r="LU2" s="247" t="str">
        <f>LU3&amp;LU4</f>
        <v>ColombiaFY26</v>
      </c>
      <c r="LV2" s="39" t="str">
        <f t="shared" ref="LV2:LW2" si="65">LV3&amp;LV4</f>
        <v>UruguayFY26</v>
      </c>
      <c r="LW2" s="39" t="str">
        <f t="shared" si="65"/>
        <v>ArgentinaFY26</v>
      </c>
      <c r="LX2" s="39" t="str">
        <f>LX1&amp;LX4</f>
        <v>BRASILFY26</v>
      </c>
      <c r="LY2" s="246" t="str">
        <f>LY1&amp;LY4</f>
        <v>ConsolidadoFY26</v>
      </c>
    </row>
    <row r="3" spans="1:337" s="255" customFormat="1" ht="17.45" customHeight="1">
      <c r="A3" s="250"/>
      <c r="B3" s="250"/>
      <c r="C3" s="505" t="s">
        <v>234</v>
      </c>
      <c r="D3" s="506" t="s">
        <v>235</v>
      </c>
      <c r="E3" s="506" t="s">
        <v>724</v>
      </c>
      <c r="F3" s="507"/>
      <c r="G3" s="508" t="s">
        <v>97</v>
      </c>
      <c r="H3" s="508" t="s">
        <v>103</v>
      </c>
      <c r="I3" s="509" t="s">
        <v>118</v>
      </c>
      <c r="J3" s="508" t="s">
        <v>108</v>
      </c>
      <c r="K3" s="509" t="s">
        <v>267</v>
      </c>
      <c r="L3" s="508" t="s">
        <v>97</v>
      </c>
      <c r="M3" s="508" t="s">
        <v>103</v>
      </c>
      <c r="N3" s="509" t="s">
        <v>118</v>
      </c>
      <c r="O3" s="508" t="s">
        <v>108</v>
      </c>
      <c r="P3" s="509" t="s">
        <v>267</v>
      </c>
      <c r="Q3" s="508" t="s">
        <v>97</v>
      </c>
      <c r="R3" s="508" t="s">
        <v>103</v>
      </c>
      <c r="S3" s="509" t="s">
        <v>118</v>
      </c>
      <c r="T3" s="508" t="s">
        <v>108</v>
      </c>
      <c r="U3" s="509" t="s">
        <v>267</v>
      </c>
      <c r="V3" s="508" t="s">
        <v>97</v>
      </c>
      <c r="W3" s="508" t="s">
        <v>103</v>
      </c>
      <c r="X3" s="509" t="s">
        <v>118</v>
      </c>
      <c r="Y3" s="508" t="s">
        <v>108</v>
      </c>
      <c r="Z3" s="509" t="s">
        <v>267</v>
      </c>
      <c r="AA3" s="510"/>
      <c r="AB3" s="508" t="s">
        <v>97</v>
      </c>
      <c r="AC3" s="508" t="s">
        <v>103</v>
      </c>
      <c r="AD3" s="509" t="s">
        <v>118</v>
      </c>
      <c r="AE3" s="508" t="s">
        <v>108</v>
      </c>
      <c r="AF3" s="509" t="s">
        <v>267</v>
      </c>
      <c r="AG3" s="508" t="s">
        <v>97</v>
      </c>
      <c r="AH3" s="508" t="s">
        <v>103</v>
      </c>
      <c r="AI3" s="509" t="s">
        <v>118</v>
      </c>
      <c r="AJ3" s="508" t="s">
        <v>108</v>
      </c>
      <c r="AK3" s="509" t="s">
        <v>267</v>
      </c>
      <c r="AL3" s="508" t="s">
        <v>97</v>
      </c>
      <c r="AM3" s="508" t="s">
        <v>103</v>
      </c>
      <c r="AN3" s="509" t="s">
        <v>118</v>
      </c>
      <c r="AO3" s="508" t="s">
        <v>108</v>
      </c>
      <c r="AP3" s="509" t="s">
        <v>267</v>
      </c>
      <c r="AQ3" s="508" t="s">
        <v>97</v>
      </c>
      <c r="AR3" s="508" t="s">
        <v>103</v>
      </c>
      <c r="AS3" s="509" t="s">
        <v>118</v>
      </c>
      <c r="AT3" s="508" t="s">
        <v>108</v>
      </c>
      <c r="AU3" s="509" t="s">
        <v>267</v>
      </c>
      <c r="AV3" s="510"/>
      <c r="AW3" s="508" t="s">
        <v>97</v>
      </c>
      <c r="AX3" s="508" t="s">
        <v>103</v>
      </c>
      <c r="AY3" s="509" t="s">
        <v>118</v>
      </c>
      <c r="AZ3" s="508" t="s">
        <v>108</v>
      </c>
      <c r="BA3" s="509" t="s">
        <v>267</v>
      </c>
      <c r="BB3" s="508" t="s">
        <v>97</v>
      </c>
      <c r="BC3" s="508" t="s">
        <v>103</v>
      </c>
      <c r="BD3" s="509" t="s">
        <v>118</v>
      </c>
      <c r="BE3" s="508" t="s">
        <v>108</v>
      </c>
      <c r="BF3" s="509" t="s">
        <v>267</v>
      </c>
      <c r="BG3" s="508" t="s">
        <v>97</v>
      </c>
      <c r="BH3" s="508" t="s">
        <v>103</v>
      </c>
      <c r="BI3" s="508" t="s">
        <v>118</v>
      </c>
      <c r="BJ3" s="508" t="s">
        <v>108</v>
      </c>
      <c r="BK3" s="510" t="s">
        <v>267</v>
      </c>
      <c r="BL3" s="508" t="s">
        <v>97</v>
      </c>
      <c r="BM3" s="508" t="s">
        <v>103</v>
      </c>
      <c r="BN3" s="508" t="s">
        <v>118</v>
      </c>
      <c r="BO3" s="508" t="s">
        <v>108</v>
      </c>
      <c r="BP3" s="510" t="s">
        <v>267</v>
      </c>
      <c r="BQ3" s="510"/>
      <c r="BR3" s="511" t="s">
        <v>97</v>
      </c>
      <c r="BS3" s="508" t="s">
        <v>103</v>
      </c>
      <c r="BT3" s="508" t="s">
        <v>118</v>
      </c>
      <c r="BU3" s="508" t="s">
        <v>108</v>
      </c>
      <c r="BV3" s="510" t="s">
        <v>267</v>
      </c>
      <c r="BW3" s="508" t="s">
        <v>97</v>
      </c>
      <c r="BX3" s="508" t="s">
        <v>103</v>
      </c>
      <c r="BY3" s="508" t="s">
        <v>118</v>
      </c>
      <c r="BZ3" s="508" t="s">
        <v>108</v>
      </c>
      <c r="CA3" s="510" t="s">
        <v>267</v>
      </c>
      <c r="CB3" s="508" t="s">
        <v>97</v>
      </c>
      <c r="CC3" s="508" t="s">
        <v>103</v>
      </c>
      <c r="CD3" s="508" t="s">
        <v>118</v>
      </c>
      <c r="CE3" s="508" t="s">
        <v>108</v>
      </c>
      <c r="CF3" s="510" t="s">
        <v>267</v>
      </c>
      <c r="CG3" s="508" t="s">
        <v>97</v>
      </c>
      <c r="CH3" s="508" t="s">
        <v>103</v>
      </c>
      <c r="CI3" s="509" t="s">
        <v>118</v>
      </c>
      <c r="CJ3" s="508" t="s">
        <v>108</v>
      </c>
      <c r="CK3" s="510" t="s">
        <v>267</v>
      </c>
      <c r="CL3" s="510"/>
      <c r="CM3" s="508" t="s">
        <v>97</v>
      </c>
      <c r="CN3" s="508" t="s">
        <v>103</v>
      </c>
      <c r="CO3" s="508" t="s">
        <v>118</v>
      </c>
      <c r="CP3" s="508" t="s">
        <v>108</v>
      </c>
      <c r="CQ3" s="510" t="s">
        <v>267</v>
      </c>
      <c r="CR3" s="511" t="s">
        <v>97</v>
      </c>
      <c r="CS3" s="508" t="s">
        <v>103</v>
      </c>
      <c r="CT3" s="508" t="s">
        <v>118</v>
      </c>
      <c r="CU3" s="508" t="s">
        <v>108</v>
      </c>
      <c r="CV3" s="510" t="s">
        <v>267</v>
      </c>
      <c r="CW3" s="511" t="s">
        <v>97</v>
      </c>
      <c r="CX3" s="508" t="s">
        <v>103</v>
      </c>
      <c r="CY3" s="508" t="s">
        <v>118</v>
      </c>
      <c r="CZ3" s="508" t="s">
        <v>108</v>
      </c>
      <c r="DA3" s="510" t="s">
        <v>267</v>
      </c>
      <c r="DB3" s="511" t="s">
        <v>97</v>
      </c>
      <c r="DC3" s="508" t="s">
        <v>103</v>
      </c>
      <c r="DD3" s="508" t="s">
        <v>118</v>
      </c>
      <c r="DE3" s="508" t="s">
        <v>108</v>
      </c>
      <c r="DF3" s="510" t="s">
        <v>267</v>
      </c>
      <c r="DG3" s="511" t="s">
        <v>97</v>
      </c>
      <c r="DH3" s="508" t="s">
        <v>103</v>
      </c>
      <c r="DI3" s="508" t="s">
        <v>118</v>
      </c>
      <c r="DJ3" s="508" t="s">
        <v>108</v>
      </c>
      <c r="DK3" s="510" t="s">
        <v>267</v>
      </c>
      <c r="DL3" s="510"/>
      <c r="DM3" s="508" t="s">
        <v>97</v>
      </c>
      <c r="DN3" s="508" t="s">
        <v>103</v>
      </c>
      <c r="DO3" s="508" t="s">
        <v>118</v>
      </c>
      <c r="DP3" s="508" t="s">
        <v>108</v>
      </c>
      <c r="DQ3" s="510" t="s">
        <v>267</v>
      </c>
      <c r="DR3" s="511" t="s">
        <v>97</v>
      </c>
      <c r="DS3" s="508" t="s">
        <v>103</v>
      </c>
      <c r="DT3" s="508" t="s">
        <v>118</v>
      </c>
      <c r="DU3" s="508" t="s">
        <v>108</v>
      </c>
      <c r="DV3" s="510" t="s">
        <v>267</v>
      </c>
      <c r="DW3" s="511" t="s">
        <v>97</v>
      </c>
      <c r="DX3" s="508" t="s">
        <v>103</v>
      </c>
      <c r="DY3" s="508" t="s">
        <v>118</v>
      </c>
      <c r="DZ3" s="508" t="s">
        <v>108</v>
      </c>
      <c r="EA3" s="510" t="s">
        <v>267</v>
      </c>
      <c r="EB3" s="511" t="s">
        <v>97</v>
      </c>
      <c r="EC3" s="508" t="s">
        <v>103</v>
      </c>
      <c r="ED3" s="508" t="s">
        <v>118</v>
      </c>
      <c r="EE3" s="508" t="s">
        <v>108</v>
      </c>
      <c r="EF3" s="510" t="s">
        <v>267</v>
      </c>
      <c r="EG3" s="511" t="s">
        <v>97</v>
      </c>
      <c r="EH3" s="508" t="s">
        <v>103</v>
      </c>
      <c r="EI3" s="508" t="s">
        <v>118</v>
      </c>
      <c r="EJ3" s="508" t="s">
        <v>108</v>
      </c>
      <c r="EK3" s="510" t="s">
        <v>267</v>
      </c>
      <c r="EL3" s="510"/>
      <c r="EM3" s="508" t="s">
        <v>97</v>
      </c>
      <c r="EN3" s="508" t="s">
        <v>103</v>
      </c>
      <c r="EO3" s="508" t="s">
        <v>118</v>
      </c>
      <c r="EP3" s="508" t="s">
        <v>108</v>
      </c>
      <c r="EQ3" s="510" t="s">
        <v>267</v>
      </c>
      <c r="ER3" s="511" t="s">
        <v>97</v>
      </c>
      <c r="ES3" s="508" t="s">
        <v>103</v>
      </c>
      <c r="ET3" s="508" t="s">
        <v>118</v>
      </c>
      <c r="EU3" s="508" t="s">
        <v>108</v>
      </c>
      <c r="EV3" s="510" t="s">
        <v>267</v>
      </c>
      <c r="EW3" s="511" t="s">
        <v>97</v>
      </c>
      <c r="EX3" s="508" t="s">
        <v>103</v>
      </c>
      <c r="EY3" s="508" t="s">
        <v>118</v>
      </c>
      <c r="EZ3" s="508" t="s">
        <v>108</v>
      </c>
      <c r="FA3" s="510" t="s">
        <v>267</v>
      </c>
      <c r="FB3" s="511" t="s">
        <v>97</v>
      </c>
      <c r="FC3" s="508" t="s">
        <v>103</v>
      </c>
      <c r="FD3" s="508" t="s">
        <v>118</v>
      </c>
      <c r="FE3" s="508" t="s">
        <v>108</v>
      </c>
      <c r="FF3" s="510" t="s">
        <v>267</v>
      </c>
      <c r="FG3" s="511" t="s">
        <v>97</v>
      </c>
      <c r="FH3" s="508" t="s">
        <v>103</v>
      </c>
      <c r="FI3" s="508" t="s">
        <v>118</v>
      </c>
      <c r="FJ3" s="508" t="s">
        <v>108</v>
      </c>
      <c r="FK3" s="510" t="s">
        <v>267</v>
      </c>
      <c r="FL3" s="510"/>
      <c r="FM3" s="508" t="s">
        <v>97</v>
      </c>
      <c r="FN3" s="508" t="s">
        <v>103</v>
      </c>
      <c r="FO3" s="508" t="s">
        <v>118</v>
      </c>
      <c r="FP3" s="508" t="s">
        <v>108</v>
      </c>
      <c r="FQ3" s="510" t="s">
        <v>267</v>
      </c>
      <c r="FR3" s="511" t="s">
        <v>97</v>
      </c>
      <c r="FS3" s="508" t="s">
        <v>103</v>
      </c>
      <c r="FT3" s="508" t="s">
        <v>118</v>
      </c>
      <c r="FU3" s="508" t="s">
        <v>108</v>
      </c>
      <c r="FV3" s="510" t="s">
        <v>267</v>
      </c>
      <c r="FW3" s="511" t="s">
        <v>97</v>
      </c>
      <c r="FX3" s="508" t="s">
        <v>103</v>
      </c>
      <c r="FY3" s="508" t="s">
        <v>118</v>
      </c>
      <c r="FZ3" s="508" t="s">
        <v>108</v>
      </c>
      <c r="GA3" s="510" t="s">
        <v>267</v>
      </c>
      <c r="GB3" s="511" t="s">
        <v>97</v>
      </c>
      <c r="GC3" s="508" t="s">
        <v>103</v>
      </c>
      <c r="GD3" s="508" t="s">
        <v>118</v>
      </c>
      <c r="GE3" s="508" t="s">
        <v>108</v>
      </c>
      <c r="GF3" s="510" t="s">
        <v>267</v>
      </c>
      <c r="GG3" s="511" t="s">
        <v>97</v>
      </c>
      <c r="GH3" s="508" t="s">
        <v>103</v>
      </c>
      <c r="GI3" s="508" t="s">
        <v>118</v>
      </c>
      <c r="GJ3" s="508" t="s">
        <v>108</v>
      </c>
      <c r="GK3" s="510" t="s">
        <v>267</v>
      </c>
      <c r="GL3" s="510"/>
      <c r="GM3" s="508" t="s">
        <v>97</v>
      </c>
      <c r="GN3" s="508" t="s">
        <v>103</v>
      </c>
      <c r="GO3" s="508" t="s">
        <v>118</v>
      </c>
      <c r="GP3" s="508" t="s">
        <v>108</v>
      </c>
      <c r="GQ3" s="510" t="s">
        <v>267</v>
      </c>
      <c r="GR3" s="511" t="s">
        <v>97</v>
      </c>
      <c r="GS3" s="508" t="s">
        <v>103</v>
      </c>
      <c r="GT3" s="508" t="s">
        <v>118</v>
      </c>
      <c r="GU3" s="508" t="s">
        <v>108</v>
      </c>
      <c r="GV3" s="510" t="s">
        <v>267</v>
      </c>
      <c r="GW3" s="511" t="s">
        <v>97</v>
      </c>
      <c r="GX3" s="508" t="s">
        <v>103</v>
      </c>
      <c r="GY3" s="508" t="s">
        <v>118</v>
      </c>
      <c r="GZ3" s="508" t="s">
        <v>108</v>
      </c>
      <c r="HA3" s="510" t="s">
        <v>267</v>
      </c>
      <c r="HB3" s="511" t="s">
        <v>97</v>
      </c>
      <c r="HC3" s="508" t="s">
        <v>103</v>
      </c>
      <c r="HD3" s="508" t="s">
        <v>118</v>
      </c>
      <c r="HE3" s="508" t="s">
        <v>108</v>
      </c>
      <c r="HF3" s="510" t="s">
        <v>267</v>
      </c>
      <c r="HG3" s="511" t="s">
        <v>97</v>
      </c>
      <c r="HH3" s="508" t="s">
        <v>103</v>
      </c>
      <c r="HI3" s="508" t="s">
        <v>118</v>
      </c>
      <c r="HJ3" s="508" t="s">
        <v>108</v>
      </c>
      <c r="HK3" s="510" t="s">
        <v>267</v>
      </c>
      <c r="HL3" s="511" t="s">
        <v>97</v>
      </c>
      <c r="HM3" s="508" t="s">
        <v>103</v>
      </c>
      <c r="HN3" s="508" t="s">
        <v>118</v>
      </c>
      <c r="HO3" s="508" t="s">
        <v>108</v>
      </c>
      <c r="HP3" s="510" t="s">
        <v>267</v>
      </c>
      <c r="HQ3" s="511" t="s">
        <v>97</v>
      </c>
      <c r="HR3" s="508" t="s">
        <v>103</v>
      </c>
      <c r="HS3" s="508" t="s">
        <v>118</v>
      </c>
      <c r="HT3" s="508" t="s">
        <v>108</v>
      </c>
      <c r="HU3" s="510" t="s">
        <v>267</v>
      </c>
      <c r="HV3" s="512"/>
      <c r="HW3" s="508" t="s">
        <v>97</v>
      </c>
      <c r="HX3" s="508" t="s">
        <v>103</v>
      </c>
      <c r="HY3" s="508" t="s">
        <v>118</v>
      </c>
      <c r="HZ3" s="508" t="s">
        <v>108</v>
      </c>
      <c r="IA3" s="510" t="s">
        <v>267</v>
      </c>
      <c r="IB3" s="511" t="s">
        <v>97</v>
      </c>
      <c r="IC3" s="508" t="s">
        <v>103</v>
      </c>
      <c r="ID3" s="508" t="s">
        <v>118</v>
      </c>
      <c r="IE3" s="508" t="s">
        <v>108</v>
      </c>
      <c r="IF3" s="510" t="s">
        <v>267</v>
      </c>
      <c r="IG3" s="511" t="s">
        <v>97</v>
      </c>
      <c r="IH3" s="508" t="s">
        <v>103</v>
      </c>
      <c r="II3" s="508" t="s">
        <v>118</v>
      </c>
      <c r="IJ3" s="508" t="s">
        <v>108</v>
      </c>
      <c r="IK3" s="510" t="s">
        <v>267</v>
      </c>
      <c r="IL3" s="511" t="s">
        <v>97</v>
      </c>
      <c r="IM3" s="508" t="s">
        <v>103</v>
      </c>
      <c r="IN3" s="508" t="s">
        <v>118</v>
      </c>
      <c r="IO3" s="508" t="s">
        <v>108</v>
      </c>
      <c r="IP3" s="510" t="s">
        <v>267</v>
      </c>
      <c r="IQ3" s="511" t="s">
        <v>97</v>
      </c>
      <c r="IR3" s="508" t="s">
        <v>103</v>
      </c>
      <c r="IS3" s="508" t="s">
        <v>118</v>
      </c>
      <c r="IT3" s="508" t="s">
        <v>108</v>
      </c>
      <c r="IU3" s="510" t="s">
        <v>267</v>
      </c>
      <c r="IV3" s="511" t="s">
        <v>97</v>
      </c>
      <c r="IW3" s="508" t="s">
        <v>103</v>
      </c>
      <c r="IX3" s="508" t="s">
        <v>118</v>
      </c>
      <c r="IY3" s="508" t="s">
        <v>108</v>
      </c>
      <c r="IZ3" s="510" t="s">
        <v>267</v>
      </c>
      <c r="JA3" s="511" t="s">
        <v>97</v>
      </c>
      <c r="JB3" s="508" t="s">
        <v>103</v>
      </c>
      <c r="JC3" s="508" t="s">
        <v>118</v>
      </c>
      <c r="JD3" s="508" t="s">
        <v>108</v>
      </c>
      <c r="JE3" s="510" t="s">
        <v>267</v>
      </c>
      <c r="JF3" s="512"/>
      <c r="JG3" s="508" t="s">
        <v>97</v>
      </c>
      <c r="JH3" s="508" t="s">
        <v>103</v>
      </c>
      <c r="JI3" s="508" t="s">
        <v>118</v>
      </c>
      <c r="JJ3" s="508" t="s">
        <v>108</v>
      </c>
      <c r="JK3" s="510" t="s">
        <v>267</v>
      </c>
      <c r="JL3" s="511" t="s">
        <v>97</v>
      </c>
      <c r="JM3" s="508" t="s">
        <v>103</v>
      </c>
      <c r="JN3" s="508" t="s">
        <v>118</v>
      </c>
      <c r="JO3" s="508" t="s">
        <v>108</v>
      </c>
      <c r="JP3" s="510" t="s">
        <v>267</v>
      </c>
      <c r="JQ3" s="511" t="s">
        <v>97</v>
      </c>
      <c r="JR3" s="508" t="s">
        <v>103</v>
      </c>
      <c r="JS3" s="508" t="s">
        <v>118</v>
      </c>
      <c r="JT3" s="508" t="s">
        <v>108</v>
      </c>
      <c r="JU3" s="510" t="s">
        <v>267</v>
      </c>
      <c r="JV3" s="511" t="s">
        <v>97</v>
      </c>
      <c r="JW3" s="508" t="s">
        <v>103</v>
      </c>
      <c r="JX3" s="508" t="s">
        <v>118</v>
      </c>
      <c r="JY3" s="508" t="s">
        <v>108</v>
      </c>
      <c r="JZ3" s="510" t="s">
        <v>267</v>
      </c>
      <c r="KA3" s="511" t="s">
        <v>97</v>
      </c>
      <c r="KB3" s="508" t="s">
        <v>103</v>
      </c>
      <c r="KC3" s="508" t="s">
        <v>118</v>
      </c>
      <c r="KD3" s="508" t="s">
        <v>108</v>
      </c>
      <c r="KE3" s="510" t="s">
        <v>267</v>
      </c>
      <c r="KF3" s="254" t="s">
        <v>97</v>
      </c>
      <c r="KG3" s="252" t="s">
        <v>103</v>
      </c>
      <c r="KH3" s="252" t="s">
        <v>118</v>
      </c>
      <c r="KI3" s="252" t="s">
        <v>108</v>
      </c>
      <c r="KJ3" s="253" t="s">
        <v>267</v>
      </c>
      <c r="KK3" s="254" t="s">
        <v>97</v>
      </c>
      <c r="KL3" s="252" t="s">
        <v>103</v>
      </c>
      <c r="KM3" s="252" t="s">
        <v>118</v>
      </c>
      <c r="KN3" s="252" t="s">
        <v>108</v>
      </c>
      <c r="KO3" s="253" t="s">
        <v>267</v>
      </c>
      <c r="KQ3" s="508" t="s">
        <v>97</v>
      </c>
      <c r="KR3" s="508" t="s">
        <v>103</v>
      </c>
      <c r="KS3" s="508" t="s">
        <v>118</v>
      </c>
      <c r="KT3" s="508" t="s">
        <v>108</v>
      </c>
      <c r="KU3" s="510" t="s">
        <v>267</v>
      </c>
      <c r="KV3" s="511" t="s">
        <v>97</v>
      </c>
      <c r="KW3" s="508" t="s">
        <v>103</v>
      </c>
      <c r="KX3" s="508" t="s">
        <v>118</v>
      </c>
      <c r="KY3" s="508" t="s">
        <v>108</v>
      </c>
      <c r="KZ3" s="510" t="s">
        <v>267</v>
      </c>
      <c r="LA3" s="511" t="s">
        <v>97</v>
      </c>
      <c r="LB3" s="508" t="s">
        <v>103</v>
      </c>
      <c r="LC3" s="508" t="s">
        <v>118</v>
      </c>
      <c r="LD3" s="508" t="s">
        <v>108</v>
      </c>
      <c r="LE3" s="510" t="s">
        <v>267</v>
      </c>
      <c r="LF3" s="511" t="s">
        <v>97</v>
      </c>
      <c r="LG3" s="508" t="s">
        <v>103</v>
      </c>
      <c r="LH3" s="508" t="s">
        <v>118</v>
      </c>
      <c r="LI3" s="508" t="s">
        <v>108</v>
      </c>
      <c r="LJ3" s="510" t="s">
        <v>267</v>
      </c>
      <c r="LK3" s="511" t="s">
        <v>97</v>
      </c>
      <c r="LL3" s="508" t="s">
        <v>103</v>
      </c>
      <c r="LM3" s="508" t="s">
        <v>118</v>
      </c>
      <c r="LN3" s="508" t="s">
        <v>108</v>
      </c>
      <c r="LO3" s="510" t="s">
        <v>267</v>
      </c>
      <c r="LP3" s="254" t="s">
        <v>97</v>
      </c>
      <c r="LQ3" s="252" t="s">
        <v>103</v>
      </c>
      <c r="LR3" s="252" t="s">
        <v>118</v>
      </c>
      <c r="LS3" s="252" t="s">
        <v>108</v>
      </c>
      <c r="LT3" s="253" t="s">
        <v>267</v>
      </c>
      <c r="LU3" s="254" t="s">
        <v>97</v>
      </c>
      <c r="LV3" s="252" t="s">
        <v>103</v>
      </c>
      <c r="LW3" s="252" t="s">
        <v>118</v>
      </c>
      <c r="LX3" s="252" t="s">
        <v>108</v>
      </c>
      <c r="LY3" s="253" t="s">
        <v>267</v>
      </c>
    </row>
    <row r="4" spans="1:337" ht="27.95" customHeight="1" thickBot="1">
      <c r="A4" s="205" t="s">
        <v>146</v>
      </c>
      <c r="B4" s="205"/>
      <c r="C4" s="354" t="s">
        <v>194</v>
      </c>
      <c r="D4" s="354" t="s">
        <v>145</v>
      </c>
      <c r="E4" s="354" t="s">
        <v>722</v>
      </c>
      <c r="F4" s="353"/>
      <c r="G4" s="355" t="s">
        <v>362</v>
      </c>
      <c r="H4" s="355" t="str">
        <f>+G4</f>
        <v>1Q15</v>
      </c>
      <c r="I4" s="355" t="str">
        <f>+G4</f>
        <v>1Q15</v>
      </c>
      <c r="J4" s="355" t="str">
        <f>+G4</f>
        <v>1Q15</v>
      </c>
      <c r="K4" s="364" t="str">
        <f>+G4</f>
        <v>1Q15</v>
      </c>
      <c r="L4" s="355" t="s">
        <v>361</v>
      </c>
      <c r="M4" s="355" t="str">
        <f>+L4</f>
        <v>2Q15</v>
      </c>
      <c r="N4" s="355" t="str">
        <f>+L4</f>
        <v>2Q15</v>
      </c>
      <c r="O4" s="355" t="str">
        <f>+L4</f>
        <v>2Q15</v>
      </c>
      <c r="P4" s="364" t="str">
        <f>+L4</f>
        <v>2Q15</v>
      </c>
      <c r="Q4" s="355" t="s">
        <v>360</v>
      </c>
      <c r="R4" s="355" t="str">
        <f>+Q4</f>
        <v>3Q15</v>
      </c>
      <c r="S4" s="355" t="str">
        <f>+Q4</f>
        <v>3Q15</v>
      </c>
      <c r="T4" s="355" t="str">
        <f>+Q4</f>
        <v>3Q15</v>
      </c>
      <c r="U4" s="364" t="str">
        <f>+Q4</f>
        <v>3Q15</v>
      </c>
      <c r="V4" s="355" t="s">
        <v>359</v>
      </c>
      <c r="W4" s="355" t="str">
        <f>+V4</f>
        <v>4Q15</v>
      </c>
      <c r="X4" s="364" t="str">
        <f>+V4</f>
        <v>4Q15</v>
      </c>
      <c r="Y4" s="355" t="str">
        <f>+V4</f>
        <v>4Q15</v>
      </c>
      <c r="Z4" s="364" t="str">
        <f>+V4</f>
        <v>4Q15</v>
      </c>
      <c r="AA4" s="355"/>
      <c r="AB4" s="355" t="s">
        <v>355</v>
      </c>
      <c r="AC4" s="355" t="str">
        <f>+AB4</f>
        <v>1Q16</v>
      </c>
      <c r="AD4" s="355" t="str">
        <f>+AB4</f>
        <v>1Q16</v>
      </c>
      <c r="AE4" s="355" t="str">
        <f>+AB4</f>
        <v>1Q16</v>
      </c>
      <c r="AF4" s="364" t="str">
        <f>+AB4</f>
        <v>1Q16</v>
      </c>
      <c r="AG4" s="355" t="s">
        <v>354</v>
      </c>
      <c r="AH4" s="355" t="str">
        <f>+AG4</f>
        <v>2Q16</v>
      </c>
      <c r="AI4" s="355" t="str">
        <f>+AG4</f>
        <v>2Q16</v>
      </c>
      <c r="AJ4" s="355" t="str">
        <f>+AG4</f>
        <v>2Q16</v>
      </c>
      <c r="AK4" s="364" t="str">
        <f>+AG4</f>
        <v>2Q16</v>
      </c>
      <c r="AL4" s="355" t="s">
        <v>353</v>
      </c>
      <c r="AM4" s="355" t="str">
        <f>+AL4</f>
        <v>3Q16</v>
      </c>
      <c r="AN4" s="355" t="str">
        <f>+AL4</f>
        <v>3Q16</v>
      </c>
      <c r="AO4" s="355" t="str">
        <f>+AL4</f>
        <v>3Q16</v>
      </c>
      <c r="AP4" s="364" t="str">
        <f>+AL4</f>
        <v>3Q16</v>
      </c>
      <c r="AQ4" s="355" t="s">
        <v>352</v>
      </c>
      <c r="AR4" s="355" t="str">
        <f>+AT4</f>
        <v>4Q16</v>
      </c>
      <c r="AS4" s="355" t="str">
        <f>+AR4</f>
        <v>4Q16</v>
      </c>
      <c r="AT4" s="355" t="str">
        <f>+AQ4</f>
        <v>4Q16</v>
      </c>
      <c r="AU4" s="355" t="str">
        <f>+AS4</f>
        <v>4Q16</v>
      </c>
      <c r="AV4" s="355"/>
      <c r="AW4" s="355" t="s">
        <v>342</v>
      </c>
      <c r="AX4" s="355" t="str">
        <f>+AW4</f>
        <v>1Q17</v>
      </c>
      <c r="AY4" s="355" t="str">
        <f>+AW4</f>
        <v>1Q17</v>
      </c>
      <c r="AZ4" s="355" t="str">
        <f>+AW4</f>
        <v>1Q17</v>
      </c>
      <c r="BA4" s="364" t="str">
        <f>+AW4</f>
        <v>1Q17</v>
      </c>
      <c r="BB4" s="355" t="s">
        <v>343</v>
      </c>
      <c r="BC4" s="355" t="str">
        <f>+BB4</f>
        <v>2Q17</v>
      </c>
      <c r="BD4" s="355" t="str">
        <f>+BB4</f>
        <v>2Q17</v>
      </c>
      <c r="BE4" s="355" t="str">
        <f>+BB4</f>
        <v>2Q17</v>
      </c>
      <c r="BF4" s="364" t="str">
        <f>+BB4</f>
        <v>2Q17</v>
      </c>
      <c r="BG4" s="355" t="s">
        <v>344</v>
      </c>
      <c r="BH4" s="355" t="str">
        <f>+BG4</f>
        <v>3Q17</v>
      </c>
      <c r="BI4" s="355" t="str">
        <f>+BG4</f>
        <v>3Q17</v>
      </c>
      <c r="BJ4" s="355" t="str">
        <f>+BG4</f>
        <v>3Q17</v>
      </c>
      <c r="BK4" s="364" t="str">
        <f>+BG4</f>
        <v>3Q17</v>
      </c>
      <c r="BL4" s="355" t="s">
        <v>345</v>
      </c>
      <c r="BM4" s="355" t="str">
        <f>+BL4</f>
        <v>4Q17</v>
      </c>
      <c r="BN4" s="364" t="str">
        <f>+BL4</f>
        <v>4Q17</v>
      </c>
      <c r="BO4" s="355" t="str">
        <f>+BL4</f>
        <v>4Q17</v>
      </c>
      <c r="BP4" s="364" t="str">
        <f>+BL4</f>
        <v>4Q17</v>
      </c>
      <c r="BQ4" s="355"/>
      <c r="BR4" s="355" t="s">
        <v>168</v>
      </c>
      <c r="BS4" s="355" t="str">
        <f>+BR4</f>
        <v>1Q18</v>
      </c>
      <c r="BT4" s="355" t="str">
        <f>+BR4</f>
        <v>1Q18</v>
      </c>
      <c r="BU4" s="355" t="str">
        <f>+BR4</f>
        <v>1Q18</v>
      </c>
      <c r="BV4" s="364" t="str">
        <f>+BR4</f>
        <v>1Q18</v>
      </c>
      <c r="BW4" s="355" t="s">
        <v>169</v>
      </c>
      <c r="BX4" s="355" t="str">
        <f>+BW4</f>
        <v>2Q18</v>
      </c>
      <c r="BY4" s="355" t="str">
        <f>+BW4</f>
        <v>2Q18</v>
      </c>
      <c r="BZ4" s="355" t="str">
        <f>+BW4</f>
        <v>2Q18</v>
      </c>
      <c r="CA4" s="364" t="str">
        <f>+BW4</f>
        <v>2Q18</v>
      </c>
      <c r="CB4" s="355" t="s">
        <v>170</v>
      </c>
      <c r="CC4" s="355" t="str">
        <f>+CB4</f>
        <v>3Q18</v>
      </c>
      <c r="CD4" s="355" t="str">
        <f>+CB4</f>
        <v>3Q18</v>
      </c>
      <c r="CE4" s="355" t="str">
        <f>+CB4</f>
        <v>3Q18</v>
      </c>
      <c r="CF4" s="364" t="str">
        <f>+CB4</f>
        <v>3Q18</v>
      </c>
      <c r="CG4" s="355" t="s">
        <v>171</v>
      </c>
      <c r="CH4" s="355" t="s">
        <v>171</v>
      </c>
      <c r="CI4" s="355" t="s">
        <v>171</v>
      </c>
      <c r="CJ4" s="355" t="s">
        <v>171</v>
      </c>
      <c r="CK4" s="355" t="s">
        <v>171</v>
      </c>
      <c r="CL4" s="364"/>
      <c r="CM4" s="356" t="s">
        <v>132</v>
      </c>
      <c r="CN4" s="355" t="s">
        <v>132</v>
      </c>
      <c r="CO4" s="355" t="s">
        <v>132</v>
      </c>
      <c r="CP4" s="355" t="s">
        <v>132</v>
      </c>
      <c r="CQ4" s="364" t="s">
        <v>132</v>
      </c>
      <c r="CR4" s="355" t="s">
        <v>154</v>
      </c>
      <c r="CS4" s="355" t="s">
        <v>154</v>
      </c>
      <c r="CT4" s="355" t="s">
        <v>154</v>
      </c>
      <c r="CU4" s="355" t="s">
        <v>154</v>
      </c>
      <c r="CV4" s="364" t="s">
        <v>154</v>
      </c>
      <c r="CW4" s="355" t="s">
        <v>155</v>
      </c>
      <c r="CX4" s="355" t="s">
        <v>155</v>
      </c>
      <c r="CY4" s="355" t="s">
        <v>155</v>
      </c>
      <c r="CZ4" s="355" t="s">
        <v>155</v>
      </c>
      <c r="DA4" s="364" t="s">
        <v>155</v>
      </c>
      <c r="DB4" s="355" t="s">
        <v>156</v>
      </c>
      <c r="DC4" s="355" t="s">
        <v>156</v>
      </c>
      <c r="DD4" s="355" t="s">
        <v>156</v>
      </c>
      <c r="DE4" s="355" t="s">
        <v>156</v>
      </c>
      <c r="DF4" s="364" t="s">
        <v>156</v>
      </c>
      <c r="DG4" s="355" t="s">
        <v>272</v>
      </c>
      <c r="DH4" s="355" t="s">
        <v>272</v>
      </c>
      <c r="DI4" s="355" t="s">
        <v>272</v>
      </c>
      <c r="DJ4" s="355" t="s">
        <v>272</v>
      </c>
      <c r="DK4" s="364" t="s">
        <v>272</v>
      </c>
      <c r="DL4" s="364"/>
      <c r="DM4" s="356" t="s">
        <v>580</v>
      </c>
      <c r="DN4" s="355" t="str">
        <f>DM4</f>
        <v>1Q20</v>
      </c>
      <c r="DO4" s="355" t="str">
        <f>DM4</f>
        <v>1Q20</v>
      </c>
      <c r="DP4" s="355" t="str">
        <f>DM4</f>
        <v>1Q20</v>
      </c>
      <c r="DQ4" s="364" t="str">
        <f>DM4</f>
        <v>1Q20</v>
      </c>
      <c r="DR4" s="355" t="s">
        <v>581</v>
      </c>
      <c r="DS4" s="355" t="str">
        <f>DR4</f>
        <v>2Q20</v>
      </c>
      <c r="DT4" s="355" t="str">
        <f>DS4</f>
        <v>2Q20</v>
      </c>
      <c r="DU4" s="355" t="str">
        <f>DT4</f>
        <v>2Q20</v>
      </c>
      <c r="DV4" s="364" t="str">
        <f>DU4</f>
        <v>2Q20</v>
      </c>
      <c r="DW4" s="355" t="s">
        <v>582</v>
      </c>
      <c r="DX4" s="355" t="str">
        <f>DW4</f>
        <v>3Q20</v>
      </c>
      <c r="DY4" s="355" t="str">
        <f>DX4</f>
        <v>3Q20</v>
      </c>
      <c r="DZ4" s="355" t="str">
        <f>DY4</f>
        <v>3Q20</v>
      </c>
      <c r="EA4" s="364" t="str">
        <f>DZ4</f>
        <v>3Q20</v>
      </c>
      <c r="EB4" s="355" t="s">
        <v>583</v>
      </c>
      <c r="EC4" s="355" t="str">
        <f>EB4</f>
        <v>4Q20</v>
      </c>
      <c r="ED4" s="355" t="str">
        <f>EC4</f>
        <v>4Q20</v>
      </c>
      <c r="EE4" s="355" t="str">
        <f>ED4</f>
        <v>4Q20</v>
      </c>
      <c r="EF4" s="364" t="str">
        <f>EE4</f>
        <v>4Q20</v>
      </c>
      <c r="EG4" s="355" t="s">
        <v>586</v>
      </c>
      <c r="EH4" s="355" t="str">
        <f>EG4</f>
        <v>FY20</v>
      </c>
      <c r="EI4" s="355" t="str">
        <f>EH4</f>
        <v>FY20</v>
      </c>
      <c r="EJ4" s="355" t="str">
        <f>EI4</f>
        <v>FY20</v>
      </c>
      <c r="EK4" s="364" t="str">
        <f>EJ4</f>
        <v>FY20</v>
      </c>
      <c r="EL4" s="364"/>
      <c r="EM4" s="356" t="s">
        <v>606</v>
      </c>
      <c r="EN4" s="355" t="str">
        <f>EM4</f>
        <v>1Q21</v>
      </c>
      <c r="EO4" s="355" t="str">
        <f>EM4</f>
        <v>1Q21</v>
      </c>
      <c r="EP4" s="355" t="str">
        <f>EM4</f>
        <v>1Q21</v>
      </c>
      <c r="EQ4" s="364" t="str">
        <f>EM4</f>
        <v>1Q21</v>
      </c>
      <c r="ER4" s="355" t="s">
        <v>607</v>
      </c>
      <c r="ES4" s="355" t="str">
        <f>ER4</f>
        <v>2Q21</v>
      </c>
      <c r="ET4" s="355" t="str">
        <f>ES4</f>
        <v>2Q21</v>
      </c>
      <c r="EU4" s="355" t="str">
        <f>ET4</f>
        <v>2Q21</v>
      </c>
      <c r="EV4" s="364" t="str">
        <f>EU4</f>
        <v>2Q21</v>
      </c>
      <c r="EW4" s="355" t="s">
        <v>608</v>
      </c>
      <c r="EX4" s="355" t="str">
        <f>EW4</f>
        <v>3Q21</v>
      </c>
      <c r="EY4" s="355" t="str">
        <f>EX4</f>
        <v>3Q21</v>
      </c>
      <c r="EZ4" s="355" t="str">
        <f>EY4</f>
        <v>3Q21</v>
      </c>
      <c r="FA4" s="364" t="str">
        <f>EZ4</f>
        <v>3Q21</v>
      </c>
      <c r="FB4" s="355" t="s">
        <v>609</v>
      </c>
      <c r="FC4" s="355" t="str">
        <f>FB4</f>
        <v>4Q21</v>
      </c>
      <c r="FD4" s="355" t="str">
        <f>FC4</f>
        <v>4Q21</v>
      </c>
      <c r="FE4" s="355" t="str">
        <f>FD4</f>
        <v>4Q21</v>
      </c>
      <c r="FF4" s="364" t="str">
        <f>FE4</f>
        <v>4Q21</v>
      </c>
      <c r="FG4" s="355" t="s">
        <v>612</v>
      </c>
      <c r="FH4" s="355" t="str">
        <f>FG4</f>
        <v>FY21</v>
      </c>
      <c r="FI4" s="355" t="str">
        <f>FH4</f>
        <v>FY21</v>
      </c>
      <c r="FJ4" s="355" t="str">
        <f>FI4</f>
        <v>FY21</v>
      </c>
      <c r="FK4" s="364" t="str">
        <f>FJ4</f>
        <v>FY21</v>
      </c>
      <c r="FL4" s="364"/>
      <c r="FM4" s="356" t="s">
        <v>625</v>
      </c>
      <c r="FN4" s="355" t="str">
        <f>FM4</f>
        <v>1Q22</v>
      </c>
      <c r="FO4" s="355" t="str">
        <f>FM4</f>
        <v>1Q22</v>
      </c>
      <c r="FP4" s="355" t="str">
        <f>FM4</f>
        <v>1Q22</v>
      </c>
      <c r="FQ4" s="364" t="str">
        <f>FM4</f>
        <v>1Q22</v>
      </c>
      <c r="FR4" s="355" t="s">
        <v>626</v>
      </c>
      <c r="FS4" s="355" t="str">
        <f>FR4</f>
        <v>2Q22</v>
      </c>
      <c r="FT4" s="355" t="str">
        <f>FS4</f>
        <v>2Q22</v>
      </c>
      <c r="FU4" s="355" t="str">
        <f>FT4</f>
        <v>2Q22</v>
      </c>
      <c r="FV4" s="364" t="str">
        <f>FU4</f>
        <v>2Q22</v>
      </c>
      <c r="FW4" s="355" t="s">
        <v>627</v>
      </c>
      <c r="FX4" s="355" t="str">
        <f>FW4</f>
        <v>3Q22</v>
      </c>
      <c r="FY4" s="355" t="str">
        <f>FX4</f>
        <v>3Q22</v>
      </c>
      <c r="FZ4" s="355" t="str">
        <f>FY4</f>
        <v>3Q22</v>
      </c>
      <c r="GA4" s="364" t="str">
        <f>FZ4</f>
        <v>3Q22</v>
      </c>
      <c r="GB4" s="355" t="s">
        <v>628</v>
      </c>
      <c r="GC4" s="355" t="str">
        <f>GB4</f>
        <v>4Q22</v>
      </c>
      <c r="GD4" s="355" t="str">
        <f>GC4</f>
        <v>4Q22</v>
      </c>
      <c r="GE4" s="355" t="str">
        <f>GD4</f>
        <v>4Q22</v>
      </c>
      <c r="GF4" s="364" t="str">
        <f>GE4</f>
        <v>4Q22</v>
      </c>
      <c r="GG4" s="355" t="s">
        <v>631</v>
      </c>
      <c r="GH4" s="355" t="str">
        <f>GG4</f>
        <v>FY22</v>
      </c>
      <c r="GI4" s="355" t="str">
        <f>GH4</f>
        <v>FY22</v>
      </c>
      <c r="GJ4" s="355" t="str">
        <f>GI4</f>
        <v>FY22</v>
      </c>
      <c r="GK4" s="364" t="str">
        <f>GJ4</f>
        <v>FY22</v>
      </c>
      <c r="GL4" s="364"/>
      <c r="GM4" s="356" t="s">
        <v>660</v>
      </c>
      <c r="GN4" s="355" t="str">
        <f>GM4</f>
        <v>1Q23</v>
      </c>
      <c r="GO4" s="355" t="str">
        <f>GM4</f>
        <v>1Q23</v>
      </c>
      <c r="GP4" s="355" t="str">
        <f>GM4</f>
        <v>1Q23</v>
      </c>
      <c r="GQ4" s="364" t="str">
        <f>GM4</f>
        <v>1Q23</v>
      </c>
      <c r="GR4" s="355" t="s">
        <v>661</v>
      </c>
      <c r="GS4" s="355" t="str">
        <f>GR4</f>
        <v>2Q23</v>
      </c>
      <c r="GT4" s="355" t="str">
        <f>GS4</f>
        <v>2Q23</v>
      </c>
      <c r="GU4" s="355" t="str">
        <f>GT4</f>
        <v>2Q23</v>
      </c>
      <c r="GV4" s="364" t="str">
        <f>GU4</f>
        <v>2Q23</v>
      </c>
      <c r="GW4" s="355" t="s">
        <v>662</v>
      </c>
      <c r="GX4" s="355" t="str">
        <f>GW4</f>
        <v>3Q23</v>
      </c>
      <c r="GY4" s="355" t="str">
        <f>GX4</f>
        <v>3Q23</v>
      </c>
      <c r="GZ4" s="355" t="str">
        <f>GY4</f>
        <v>3Q23</v>
      </c>
      <c r="HA4" s="364" t="str">
        <f>GZ4</f>
        <v>3Q23</v>
      </c>
      <c r="HB4" s="355" t="s">
        <v>663</v>
      </c>
      <c r="HC4" s="355" t="str">
        <f>HB4</f>
        <v>4Q23</v>
      </c>
      <c r="HD4" s="355" t="str">
        <f>HC4</f>
        <v>4Q23</v>
      </c>
      <c r="HE4" s="355" t="str">
        <f>HD4</f>
        <v>4Q23</v>
      </c>
      <c r="HF4" s="364" t="str">
        <f>HE4</f>
        <v>4Q23</v>
      </c>
      <c r="HG4" s="355" t="s">
        <v>664</v>
      </c>
      <c r="HH4" s="355" t="str">
        <f>HG4</f>
        <v>1H23</v>
      </c>
      <c r="HI4" s="355" t="str">
        <f>HH4</f>
        <v>1H23</v>
      </c>
      <c r="HJ4" s="355" t="str">
        <f>HI4</f>
        <v>1H23</v>
      </c>
      <c r="HK4" s="364" t="str">
        <f>HJ4</f>
        <v>1H23</v>
      </c>
      <c r="HL4" s="355" t="s">
        <v>665</v>
      </c>
      <c r="HM4" s="355" t="str">
        <f>HL4</f>
        <v>9M23</v>
      </c>
      <c r="HN4" s="355" t="str">
        <f>HM4</f>
        <v>9M23</v>
      </c>
      <c r="HO4" s="355" t="str">
        <f>HN4</f>
        <v>9M23</v>
      </c>
      <c r="HP4" s="364" t="str">
        <f>HO4</f>
        <v>9M23</v>
      </c>
      <c r="HQ4" s="355" t="s">
        <v>666</v>
      </c>
      <c r="HR4" s="355" t="str">
        <f>HQ4</f>
        <v>FY23</v>
      </c>
      <c r="HS4" s="355" t="str">
        <f>HR4</f>
        <v>FY23</v>
      </c>
      <c r="HT4" s="355" t="str">
        <f>HS4</f>
        <v>FY23</v>
      </c>
      <c r="HU4" s="364" t="str">
        <f>HT4</f>
        <v>FY23</v>
      </c>
      <c r="HW4" s="356" t="s">
        <v>776</v>
      </c>
      <c r="HX4" s="355" t="str">
        <f>HW4</f>
        <v>1Q24</v>
      </c>
      <c r="HY4" s="355" t="str">
        <f>HW4</f>
        <v>1Q24</v>
      </c>
      <c r="HZ4" s="355" t="str">
        <f>HW4</f>
        <v>1Q24</v>
      </c>
      <c r="IA4" s="364" t="str">
        <f>HW4</f>
        <v>1Q24</v>
      </c>
      <c r="IB4" s="355" t="s">
        <v>777</v>
      </c>
      <c r="IC4" s="355" t="str">
        <f>IB4</f>
        <v>2Q24</v>
      </c>
      <c r="ID4" s="355" t="str">
        <f>IC4</f>
        <v>2Q24</v>
      </c>
      <c r="IE4" s="355" t="str">
        <f>ID4</f>
        <v>2Q24</v>
      </c>
      <c r="IF4" s="364" t="str">
        <f>IE4</f>
        <v>2Q24</v>
      </c>
      <c r="IG4" s="355" t="s">
        <v>778</v>
      </c>
      <c r="IH4" s="355" t="str">
        <f>IG4</f>
        <v>3Q24</v>
      </c>
      <c r="II4" s="355" t="str">
        <f>IH4</f>
        <v>3Q24</v>
      </c>
      <c r="IJ4" s="355" t="str">
        <f>II4</f>
        <v>3Q24</v>
      </c>
      <c r="IK4" s="364" t="str">
        <f>IJ4</f>
        <v>3Q24</v>
      </c>
      <c r="IL4" s="355" t="s">
        <v>779</v>
      </c>
      <c r="IM4" s="355" t="str">
        <f>IL4</f>
        <v>4Q24</v>
      </c>
      <c r="IN4" s="355" t="str">
        <f>IM4</f>
        <v>4Q24</v>
      </c>
      <c r="IO4" s="355" t="str">
        <f>IN4</f>
        <v>4Q24</v>
      </c>
      <c r="IP4" s="364" t="str">
        <f>IO4</f>
        <v>4Q24</v>
      </c>
      <c r="IQ4" s="355" t="s">
        <v>780</v>
      </c>
      <c r="IR4" s="355" t="str">
        <f>IQ4</f>
        <v>1H24</v>
      </c>
      <c r="IS4" s="355" t="str">
        <f>IR4</f>
        <v>1H24</v>
      </c>
      <c r="IT4" s="355" t="str">
        <f>IS4</f>
        <v>1H24</v>
      </c>
      <c r="IU4" s="364" t="str">
        <f>IT4</f>
        <v>1H24</v>
      </c>
      <c r="IV4" s="355" t="s">
        <v>781</v>
      </c>
      <c r="IW4" s="355" t="str">
        <f>IV4</f>
        <v>9M24</v>
      </c>
      <c r="IX4" s="355" t="str">
        <f>IW4</f>
        <v>9M24</v>
      </c>
      <c r="IY4" s="355" t="str">
        <f>IX4</f>
        <v>9M24</v>
      </c>
      <c r="IZ4" s="364" t="str">
        <f>IY4</f>
        <v>9M24</v>
      </c>
      <c r="JA4" s="355" t="s">
        <v>782</v>
      </c>
      <c r="JB4" s="355" t="str">
        <f>JA4</f>
        <v>FY24</v>
      </c>
      <c r="JC4" s="502" t="str">
        <f>JB4</f>
        <v>FY24</v>
      </c>
      <c r="JD4" s="502" t="str">
        <f>JC4</f>
        <v>FY24</v>
      </c>
      <c r="JE4" s="503" t="str">
        <f>JD4</f>
        <v>FY24</v>
      </c>
      <c r="JF4" s="481"/>
      <c r="JG4" s="504" t="s">
        <v>797</v>
      </c>
      <c r="JH4" s="502" t="str">
        <f>JG4</f>
        <v>1Q25</v>
      </c>
      <c r="JI4" s="502" t="str">
        <f>JG4</f>
        <v>1Q25</v>
      </c>
      <c r="JJ4" s="502" t="str">
        <f>JG4</f>
        <v>1Q25</v>
      </c>
      <c r="JK4" s="503" t="str">
        <f>JG4</f>
        <v>1Q25</v>
      </c>
      <c r="JL4" s="502" t="s">
        <v>798</v>
      </c>
      <c r="JM4" s="502" t="str">
        <f>JL4</f>
        <v>2Q25</v>
      </c>
      <c r="JN4" s="502" t="str">
        <f>JM4</f>
        <v>2Q25</v>
      </c>
      <c r="JO4" s="502" t="str">
        <f>JN4</f>
        <v>2Q25</v>
      </c>
      <c r="JP4" s="503" t="str">
        <f>JO4</f>
        <v>2Q25</v>
      </c>
      <c r="JQ4" s="502" t="s">
        <v>799</v>
      </c>
      <c r="JR4" s="502" t="str">
        <f>JQ4</f>
        <v>3Q25</v>
      </c>
      <c r="JS4" s="502" t="str">
        <f>JR4</f>
        <v>3Q25</v>
      </c>
      <c r="JT4" s="502" t="str">
        <f>JS4</f>
        <v>3Q25</v>
      </c>
      <c r="JU4" s="503" t="str">
        <f>JT4</f>
        <v>3Q25</v>
      </c>
      <c r="JV4" s="502" t="s">
        <v>800</v>
      </c>
      <c r="JW4" s="502" t="str">
        <f>JV4</f>
        <v>4Q25</v>
      </c>
      <c r="JX4" s="502" t="str">
        <f>JW4</f>
        <v>4Q25</v>
      </c>
      <c r="JY4" s="502" t="str">
        <f>JX4</f>
        <v>4Q25</v>
      </c>
      <c r="JZ4" s="503" t="str">
        <f>JY4</f>
        <v>4Q25</v>
      </c>
      <c r="KA4" s="502" t="s">
        <v>801</v>
      </c>
      <c r="KB4" s="502" t="str">
        <f>KA4</f>
        <v>1H25</v>
      </c>
      <c r="KC4" s="502" t="str">
        <f>KB4</f>
        <v>1H25</v>
      </c>
      <c r="KD4" s="502" t="str">
        <f>KC4</f>
        <v>1H25</v>
      </c>
      <c r="KE4" s="503" t="str">
        <f>KD4</f>
        <v>1H25</v>
      </c>
      <c r="KF4" s="355" t="s">
        <v>802</v>
      </c>
      <c r="KG4" s="355" t="str">
        <f>KF4</f>
        <v>9M25</v>
      </c>
      <c r="KH4" s="355" t="str">
        <f>KG4</f>
        <v>9M25</v>
      </c>
      <c r="KI4" s="355" t="str">
        <f>KH4</f>
        <v>9M25</v>
      </c>
      <c r="KJ4" s="364" t="str">
        <f>KI4</f>
        <v>9M25</v>
      </c>
      <c r="KK4" s="355" t="s">
        <v>803</v>
      </c>
      <c r="KL4" s="355" t="str">
        <f>KK4</f>
        <v>FY25</v>
      </c>
      <c r="KM4" s="355" t="str">
        <f>KL4</f>
        <v>FY25</v>
      </c>
      <c r="KN4" s="355" t="str">
        <f>KM4</f>
        <v>FY25</v>
      </c>
      <c r="KO4" s="364" t="str">
        <f>KN4</f>
        <v>FY25</v>
      </c>
      <c r="KQ4" s="504" t="s">
        <v>820</v>
      </c>
      <c r="KR4" s="502" t="str">
        <f>KQ4</f>
        <v>1Q26</v>
      </c>
      <c r="KS4" s="502" t="str">
        <f>KQ4</f>
        <v>1Q26</v>
      </c>
      <c r="KT4" s="502" t="str">
        <f>KQ4</f>
        <v>1Q26</v>
      </c>
      <c r="KU4" s="503" t="str">
        <f>KQ4</f>
        <v>1Q26</v>
      </c>
      <c r="KV4" s="502" t="s">
        <v>821</v>
      </c>
      <c r="KW4" s="502" t="str">
        <f>KV4</f>
        <v>2Q26</v>
      </c>
      <c r="KX4" s="502" t="str">
        <f>KW4</f>
        <v>2Q26</v>
      </c>
      <c r="KY4" s="502" t="str">
        <f>KX4</f>
        <v>2Q26</v>
      </c>
      <c r="KZ4" s="503" t="str">
        <f>KY4</f>
        <v>2Q26</v>
      </c>
      <c r="LA4" s="502" t="s">
        <v>822</v>
      </c>
      <c r="LB4" s="502" t="str">
        <f>LA4</f>
        <v>3Q26</v>
      </c>
      <c r="LC4" s="502" t="str">
        <f>LB4</f>
        <v>3Q26</v>
      </c>
      <c r="LD4" s="502" t="str">
        <f>LC4</f>
        <v>3Q26</v>
      </c>
      <c r="LE4" s="503" t="str">
        <f>LD4</f>
        <v>3Q26</v>
      </c>
      <c r="LF4" s="502" t="s">
        <v>823</v>
      </c>
      <c r="LG4" s="502" t="str">
        <f>LF4</f>
        <v>4Q26</v>
      </c>
      <c r="LH4" s="502" t="str">
        <f>LG4</f>
        <v>4Q26</v>
      </c>
      <c r="LI4" s="502" t="str">
        <f>LH4</f>
        <v>4Q26</v>
      </c>
      <c r="LJ4" s="503" t="str">
        <f>LI4</f>
        <v>4Q26</v>
      </c>
      <c r="LK4" s="502" t="s">
        <v>824</v>
      </c>
      <c r="LL4" s="502" t="str">
        <f>LK4</f>
        <v>1H26</v>
      </c>
      <c r="LM4" s="502" t="str">
        <f>LL4</f>
        <v>1H26</v>
      </c>
      <c r="LN4" s="502" t="str">
        <f>LM4</f>
        <v>1H26</v>
      </c>
      <c r="LO4" s="503" t="str">
        <f>LN4</f>
        <v>1H26</v>
      </c>
      <c r="LP4" s="355" t="s">
        <v>825</v>
      </c>
      <c r="LQ4" s="355" t="str">
        <f>LP4</f>
        <v>9M26</v>
      </c>
      <c r="LR4" s="355" t="str">
        <f>LQ4</f>
        <v>9M26</v>
      </c>
      <c r="LS4" s="355" t="str">
        <f>LR4</f>
        <v>9M26</v>
      </c>
      <c r="LT4" s="364" t="str">
        <f>LS4</f>
        <v>9M26</v>
      </c>
      <c r="LU4" s="355" t="s">
        <v>826</v>
      </c>
      <c r="LV4" s="355" t="str">
        <f>LU4</f>
        <v>FY26</v>
      </c>
      <c r="LW4" s="355" t="str">
        <f>LV4</f>
        <v>FY26</v>
      </c>
      <c r="LX4" s="355" t="str">
        <f>LW4</f>
        <v>FY26</v>
      </c>
      <c r="LY4" s="364" t="str">
        <f>LX4</f>
        <v>FY26</v>
      </c>
    </row>
    <row r="5" spans="1:337">
      <c r="A5" s="42" t="s">
        <v>0</v>
      </c>
      <c r="B5" s="42"/>
      <c r="C5" s="43" t="s">
        <v>423</v>
      </c>
      <c r="D5" s="43" t="s">
        <v>762</v>
      </c>
      <c r="E5" s="43" t="s">
        <v>766</v>
      </c>
      <c r="F5" s="53"/>
      <c r="G5" s="48">
        <v>2473756</v>
      </c>
      <c r="H5" s="48">
        <v>526710</v>
      </c>
      <c r="I5" s="48"/>
      <c r="J5" s="48"/>
      <c r="K5" s="48">
        <v>3000466.5</v>
      </c>
      <c r="L5" s="48">
        <v>2435451</v>
      </c>
      <c r="M5" s="48">
        <v>439411</v>
      </c>
      <c r="N5" s="48"/>
      <c r="O5" s="48"/>
      <c r="P5" s="48">
        <v>2874862</v>
      </c>
      <c r="Q5" s="48">
        <v>2415573</v>
      </c>
      <c r="R5" s="48">
        <v>557284</v>
      </c>
      <c r="S5" s="48">
        <v>127618</v>
      </c>
      <c r="T5" s="48">
        <v>3567927</v>
      </c>
      <c r="U5" s="257">
        <v>6666888</v>
      </c>
      <c r="V5" s="48">
        <v>2960418</v>
      </c>
      <c r="W5" s="48">
        <v>599505</v>
      </c>
      <c r="X5" s="48">
        <v>468264</v>
      </c>
      <c r="Y5" s="48">
        <v>8323055</v>
      </c>
      <c r="Z5" s="257">
        <v>12351664</v>
      </c>
      <c r="AA5" s="48"/>
      <c r="AB5" s="48">
        <v>2665179</v>
      </c>
      <c r="AC5" s="48">
        <v>630450</v>
      </c>
      <c r="AD5" s="48">
        <v>328482</v>
      </c>
      <c r="AE5" s="48">
        <v>8184257</v>
      </c>
      <c r="AF5" s="257" t="e">
        <v>#N/A</v>
      </c>
      <c r="AG5" s="48">
        <v>2577468</v>
      </c>
      <c r="AH5" s="48">
        <v>526031</v>
      </c>
      <c r="AI5" s="48">
        <v>323855</v>
      </c>
      <c r="AJ5" s="48">
        <v>8251492</v>
      </c>
      <c r="AK5" s="257" t="e">
        <v>#N/A</v>
      </c>
      <c r="AL5" s="48">
        <v>2671908</v>
      </c>
      <c r="AM5" s="48">
        <v>566162</v>
      </c>
      <c r="AN5" s="48">
        <v>308380</v>
      </c>
      <c r="AO5" s="48">
        <v>9114806</v>
      </c>
      <c r="AP5" s="257" t="e">
        <v>#N/A</v>
      </c>
      <c r="AQ5" s="48">
        <v>3089740</v>
      </c>
      <c r="AR5" s="48">
        <v>653421</v>
      </c>
      <c r="AS5" s="48">
        <v>363878</v>
      </c>
      <c r="AT5" s="48">
        <v>10616698</v>
      </c>
      <c r="AU5" s="257" t="e">
        <v>#N/A</v>
      </c>
      <c r="AV5" s="48"/>
      <c r="AW5" s="48">
        <v>2602106</v>
      </c>
      <c r="AX5" s="48">
        <v>668377</v>
      </c>
      <c r="AY5" s="48">
        <v>321482</v>
      </c>
      <c r="AZ5" s="48">
        <v>9742308</v>
      </c>
      <c r="BA5" s="257" t="e">
        <v>#N/A</v>
      </c>
      <c r="BB5" s="48">
        <v>2513016</v>
      </c>
      <c r="BC5" s="48">
        <v>603961</v>
      </c>
      <c r="BD5" s="48">
        <v>319385</v>
      </c>
      <c r="BE5" s="48">
        <v>9620287</v>
      </c>
      <c r="BF5" s="257" t="e">
        <v>#N/A</v>
      </c>
      <c r="BG5" s="48">
        <v>2573838</v>
      </c>
      <c r="BH5" s="48">
        <v>611919</v>
      </c>
      <c r="BI5" s="48">
        <v>341195</v>
      </c>
      <c r="BJ5" s="48">
        <v>10171471</v>
      </c>
      <c r="BK5" s="257" t="e">
        <v>#N/A</v>
      </c>
      <c r="BL5" s="48">
        <v>2934445</v>
      </c>
      <c r="BM5" s="48">
        <v>705504</v>
      </c>
      <c r="BN5" s="48">
        <v>401529</v>
      </c>
      <c r="BO5" s="48">
        <v>11441894</v>
      </c>
      <c r="BP5" s="257" t="e">
        <v>#N/A</v>
      </c>
      <c r="BQ5" s="48"/>
      <c r="BR5" s="48">
        <v>2570832</v>
      </c>
      <c r="BS5" s="48">
        <v>709305</v>
      </c>
      <c r="BT5" s="48">
        <v>314809</v>
      </c>
      <c r="BU5" s="48">
        <v>0</v>
      </c>
      <c r="BV5" s="257">
        <v>3594248</v>
      </c>
      <c r="BW5" s="48">
        <v>2526534</v>
      </c>
      <c r="BX5" s="48">
        <v>580821</v>
      </c>
      <c r="BY5" s="48">
        <v>281820</v>
      </c>
      <c r="BZ5" s="48">
        <v>0</v>
      </c>
      <c r="CA5" s="257">
        <v>3387882</v>
      </c>
      <c r="CB5" s="48">
        <v>2543515</v>
      </c>
      <c r="CC5" s="48">
        <v>572825</v>
      </c>
      <c r="CD5" s="48">
        <v>234264</v>
      </c>
      <c r="CE5" s="48">
        <v>0</v>
      </c>
      <c r="CF5" s="257">
        <v>3347504</v>
      </c>
      <c r="CG5" s="48">
        <v>2962730</v>
      </c>
      <c r="CH5" s="48">
        <v>681479</v>
      </c>
      <c r="CI5" s="48">
        <v>205971</v>
      </c>
      <c r="CJ5" s="48">
        <v>0</v>
      </c>
      <c r="CK5" s="257">
        <v>3846719</v>
      </c>
      <c r="CL5" s="48"/>
      <c r="CM5" s="48">
        <v>2638928</v>
      </c>
      <c r="CN5" s="48">
        <v>668321</v>
      </c>
      <c r="CO5" s="48">
        <v>219880</v>
      </c>
      <c r="CP5" s="48">
        <v>0</v>
      </c>
      <c r="CQ5" s="257">
        <v>3527129</v>
      </c>
      <c r="CR5" s="48">
        <v>2610907</v>
      </c>
      <c r="CS5" s="48">
        <v>589302</v>
      </c>
      <c r="CT5" s="48">
        <v>271691</v>
      </c>
      <c r="CU5" s="48">
        <v>0</v>
      </c>
      <c r="CV5" s="257">
        <v>3471900</v>
      </c>
      <c r="CW5" s="48">
        <v>2673127</v>
      </c>
      <c r="CX5" s="48">
        <v>598234</v>
      </c>
      <c r="CY5" s="48">
        <v>156616</v>
      </c>
      <c r="CZ5" s="48">
        <v>0</v>
      </c>
      <c r="DA5" s="257">
        <v>3424872</v>
      </c>
      <c r="DB5" s="48">
        <v>3106881</v>
      </c>
      <c r="DC5" s="48">
        <v>699028</v>
      </c>
      <c r="DD5" s="48">
        <v>276875</v>
      </c>
      <c r="DE5" s="48">
        <v>0</v>
      </c>
      <c r="DF5" s="257">
        <v>4079945</v>
      </c>
      <c r="DG5" s="48">
        <v>11029843</v>
      </c>
      <c r="DH5" s="48">
        <v>2554885</v>
      </c>
      <c r="DI5" s="48">
        <v>925062</v>
      </c>
      <c r="DJ5" s="48">
        <v>0</v>
      </c>
      <c r="DK5" s="257">
        <v>14503846</v>
      </c>
      <c r="DL5" s="48"/>
      <c r="DM5" s="48">
        <v>2913612</v>
      </c>
      <c r="DN5" s="48">
        <v>704000</v>
      </c>
      <c r="DO5" s="48">
        <v>282276</v>
      </c>
      <c r="DP5" s="48">
        <v>0</v>
      </c>
      <c r="DQ5" s="257">
        <v>3899888</v>
      </c>
      <c r="DR5" s="48">
        <v>2733063</v>
      </c>
      <c r="DS5" s="48">
        <v>641668</v>
      </c>
      <c r="DT5" s="48">
        <v>185325</v>
      </c>
      <c r="DU5" s="48">
        <v>0</v>
      </c>
      <c r="DV5" s="257">
        <v>3560056</v>
      </c>
      <c r="DW5" s="48">
        <v>2665349</v>
      </c>
      <c r="DX5" s="48">
        <v>622176</v>
      </c>
      <c r="DY5" s="48">
        <v>222414</v>
      </c>
      <c r="DZ5" s="48">
        <v>0</v>
      </c>
      <c r="EA5" s="257">
        <v>3507629</v>
      </c>
      <c r="EB5" s="48">
        <v>3330661</v>
      </c>
      <c r="EC5" s="48">
        <v>686492</v>
      </c>
      <c r="ED5" s="48">
        <v>157045</v>
      </c>
      <c r="EE5" s="48">
        <v>0</v>
      </c>
      <c r="EF5" s="257">
        <v>4173671</v>
      </c>
      <c r="EG5" s="48">
        <v>11642685</v>
      </c>
      <c r="EH5" s="48">
        <v>2654336</v>
      </c>
      <c r="EI5" s="48">
        <v>847060</v>
      </c>
      <c r="EJ5" s="48">
        <v>0</v>
      </c>
      <c r="EK5" s="257">
        <v>15141244</v>
      </c>
      <c r="EL5" s="48"/>
      <c r="EM5" s="48">
        <v>2746660</v>
      </c>
      <c r="EN5" s="48">
        <v>625262</v>
      </c>
      <c r="EO5" s="48">
        <v>218291</v>
      </c>
      <c r="EP5" s="48">
        <v>0</v>
      </c>
      <c r="EQ5" s="257">
        <v>3590213</v>
      </c>
      <c r="ER5" s="48">
        <v>2664586</v>
      </c>
      <c r="ES5" s="48">
        <v>625980</v>
      </c>
      <c r="ET5" s="48">
        <v>246277</v>
      </c>
      <c r="EU5" s="48">
        <v>0</v>
      </c>
      <c r="EV5" s="257">
        <v>3536415</v>
      </c>
      <c r="EW5" s="48">
        <v>3045630</v>
      </c>
      <c r="EX5" s="48">
        <v>647716</v>
      </c>
      <c r="EY5" s="48">
        <v>288943</v>
      </c>
      <c r="EZ5" s="48">
        <v>0</v>
      </c>
      <c r="FA5" s="257">
        <v>3982284</v>
      </c>
      <c r="FB5" s="48">
        <v>3827521</v>
      </c>
      <c r="FC5" s="48">
        <v>744900</v>
      </c>
      <c r="FD5" s="48">
        <v>424655</v>
      </c>
      <c r="FE5" s="48">
        <v>0</v>
      </c>
      <c r="FF5" s="257">
        <v>4996844</v>
      </c>
      <c r="FG5" s="48">
        <v>12284397</v>
      </c>
      <c r="FH5" s="48">
        <v>2643858</v>
      </c>
      <c r="FI5" s="48">
        <v>1178166</v>
      </c>
      <c r="FJ5" s="48">
        <v>0</v>
      </c>
      <c r="FK5" s="257">
        <v>16105756</v>
      </c>
      <c r="FL5" s="48"/>
      <c r="FM5" s="48">
        <v>3319165</v>
      </c>
      <c r="FN5" s="48">
        <v>761220</v>
      </c>
      <c r="FO5" s="48">
        <v>294763</v>
      </c>
      <c r="FP5" s="48">
        <v>0</v>
      </c>
      <c r="FQ5" s="257">
        <v>4375148</v>
      </c>
      <c r="FR5" s="48">
        <v>3384527</v>
      </c>
      <c r="FS5" s="48">
        <v>771878</v>
      </c>
      <c r="FT5" s="48">
        <v>373833</v>
      </c>
      <c r="FU5" s="48">
        <v>0</v>
      </c>
      <c r="FV5" s="257">
        <v>4530238</v>
      </c>
      <c r="FW5" s="48">
        <v>3534482</v>
      </c>
      <c r="FX5" s="48">
        <v>872514</v>
      </c>
      <c r="FY5" s="48">
        <v>494474</v>
      </c>
      <c r="FZ5" s="48">
        <v>0</v>
      </c>
      <c r="GA5" s="257">
        <v>4901047</v>
      </c>
      <c r="GB5" s="48">
        <v>4279221</v>
      </c>
      <c r="GC5" s="48">
        <v>1148313</v>
      </c>
      <c r="GD5" s="48">
        <v>520647</v>
      </c>
      <c r="GE5" s="48">
        <v>0</v>
      </c>
      <c r="GF5" s="257">
        <v>5947643</v>
      </c>
      <c r="GG5" s="48">
        <v>14517395</v>
      </c>
      <c r="GH5" s="48">
        <v>3553925</v>
      </c>
      <c r="GI5" s="48">
        <v>1683717</v>
      </c>
      <c r="GJ5" s="48">
        <v>0</v>
      </c>
      <c r="GK5" s="257">
        <v>19754076</v>
      </c>
      <c r="GL5" s="48"/>
      <c r="GM5" s="48">
        <v>3630343</v>
      </c>
      <c r="GN5" s="48">
        <v>1161469</v>
      </c>
      <c r="GO5" s="48">
        <v>445420</v>
      </c>
      <c r="GP5" s="48">
        <v>0</v>
      </c>
      <c r="GQ5" s="257">
        <v>5237232</v>
      </c>
      <c r="GR5" s="48">
        <v>3505457</v>
      </c>
      <c r="GS5" s="48">
        <v>1036584</v>
      </c>
      <c r="GT5" s="48">
        <v>359927</v>
      </c>
      <c r="GU5" s="48">
        <v>0</v>
      </c>
      <c r="GV5" s="257">
        <v>4901361</v>
      </c>
      <c r="GW5" s="48">
        <v>3618518</v>
      </c>
      <c r="GX5" s="48">
        <v>936993</v>
      </c>
      <c r="GY5" s="48">
        <v>356605</v>
      </c>
      <c r="GZ5" s="48">
        <v>0</v>
      </c>
      <c r="HA5" s="257">
        <v>4912100</v>
      </c>
      <c r="HB5" s="48">
        <v>4264591</v>
      </c>
      <c r="HC5" s="48">
        <v>1058282</v>
      </c>
      <c r="HD5" s="48">
        <v>-147054</v>
      </c>
      <c r="HE5" s="48">
        <v>0</v>
      </c>
      <c r="HF5" s="257">
        <v>5175618</v>
      </c>
      <c r="HG5" s="48">
        <v>7135800</v>
      </c>
      <c r="HH5" s="48">
        <v>2198053</v>
      </c>
      <c r="HI5" s="48">
        <v>805347</v>
      </c>
      <c r="HJ5" s="48">
        <v>0</v>
      </c>
      <c r="HK5" s="257">
        <v>10138593</v>
      </c>
      <c r="HL5" s="48">
        <v>10754318</v>
      </c>
      <c r="HM5" s="48">
        <v>3135046</v>
      </c>
      <c r="HN5" s="48">
        <v>1161952</v>
      </c>
      <c r="HO5" s="48">
        <v>0</v>
      </c>
      <c r="HP5" s="257">
        <v>15050693</v>
      </c>
      <c r="HQ5" s="48">
        <v>15018909</v>
      </c>
      <c r="HR5" s="48">
        <v>4193328</v>
      </c>
      <c r="HS5" s="48">
        <v>1014898</v>
      </c>
      <c r="HT5" s="48">
        <v>0</v>
      </c>
      <c r="HU5" s="257">
        <v>20226311</v>
      </c>
      <c r="HW5" s="48">
        <v>3703345</v>
      </c>
      <c r="HX5" s="48">
        <v>1037043</v>
      </c>
      <c r="HY5" s="48">
        <v>295716</v>
      </c>
      <c r="HZ5" s="48">
        <v>0</v>
      </c>
      <c r="IA5" s="257">
        <v>5036104</v>
      </c>
      <c r="IB5" s="48">
        <v>3500431</v>
      </c>
      <c r="IC5" s="48">
        <v>959307</v>
      </c>
      <c r="ID5" s="48">
        <v>392729</v>
      </c>
      <c r="IE5" s="48">
        <v>0</v>
      </c>
      <c r="IF5" s="257">
        <v>4852467</v>
      </c>
      <c r="IG5" s="48">
        <v>3709367</v>
      </c>
      <c r="IH5" s="48">
        <v>935228</v>
      </c>
      <c r="II5" s="48">
        <v>353603</v>
      </c>
      <c r="IJ5" s="48">
        <v>0</v>
      </c>
      <c r="IK5" s="257">
        <v>4997762</v>
      </c>
      <c r="IL5" s="48">
        <v>4437618</v>
      </c>
      <c r="IM5" s="48">
        <v>1102826</v>
      </c>
      <c r="IN5" s="48">
        <v>437752</v>
      </c>
      <c r="IO5" s="48">
        <v>0</v>
      </c>
      <c r="IP5" s="257">
        <v>5977996</v>
      </c>
      <c r="IQ5" s="48">
        <v>7203776</v>
      </c>
      <c r="IR5" s="48">
        <v>1996350</v>
      </c>
      <c r="IS5" s="48">
        <v>688445</v>
      </c>
      <c r="IT5" s="48">
        <v>0</v>
      </c>
      <c r="IU5" s="257">
        <v>9888571</v>
      </c>
      <c r="IV5" s="48">
        <v>10913143</v>
      </c>
      <c r="IW5" s="48">
        <v>2931578</v>
      </c>
      <c r="IX5" s="48">
        <v>1042048</v>
      </c>
      <c r="IY5" s="48">
        <v>0</v>
      </c>
      <c r="IZ5" s="257">
        <v>14886333</v>
      </c>
      <c r="JA5" s="48">
        <v>15350761</v>
      </c>
      <c r="JB5" s="48">
        <v>4034404</v>
      </c>
      <c r="JC5" s="48">
        <v>1479800</v>
      </c>
      <c r="JD5" s="48">
        <v>0</v>
      </c>
      <c r="JE5" s="257">
        <v>20864329</v>
      </c>
      <c r="JG5" s="48">
        <v>3810579</v>
      </c>
      <c r="JH5" s="48">
        <v>1054369</v>
      </c>
      <c r="JI5" s="48">
        <v>299641</v>
      </c>
      <c r="JJ5" s="48" t="e">
        <v>#N/A</v>
      </c>
      <c r="JK5" s="257">
        <v>5164589</v>
      </c>
      <c r="JL5" s="48">
        <v>3742444</v>
      </c>
      <c r="JM5" s="48">
        <v>994372</v>
      </c>
      <c r="JN5" s="48">
        <v>234430</v>
      </c>
      <c r="JO5" s="48" t="e">
        <v>#N/A</v>
      </c>
      <c r="JP5" s="257">
        <v>4971246</v>
      </c>
      <c r="JQ5" s="48">
        <v>3869337</v>
      </c>
      <c r="JR5" s="48">
        <v>964573</v>
      </c>
      <c r="JS5" s="48">
        <v>152252</v>
      </c>
      <c r="JT5" s="48">
        <v>0</v>
      </c>
      <c r="JU5" s="257">
        <v>4986162</v>
      </c>
      <c r="JV5" s="48">
        <v>4579308</v>
      </c>
      <c r="JW5" s="48">
        <v>1104833</v>
      </c>
      <c r="JX5" s="48">
        <v>200666</v>
      </c>
      <c r="JY5" s="48">
        <v>0</v>
      </c>
      <c r="JZ5" s="257">
        <v>5884807</v>
      </c>
      <c r="KA5" s="48">
        <v>7553023</v>
      </c>
      <c r="KB5" s="48">
        <v>2048741</v>
      </c>
      <c r="KC5" s="48">
        <v>534071</v>
      </c>
      <c r="KD5" s="48">
        <v>0</v>
      </c>
      <c r="KE5" s="257">
        <v>10135835</v>
      </c>
      <c r="KF5" s="48">
        <v>11422360</v>
      </c>
      <c r="KG5" s="48">
        <v>3013314</v>
      </c>
      <c r="KH5" s="48">
        <v>686323</v>
      </c>
      <c r="KI5" s="48">
        <v>0</v>
      </c>
      <c r="KJ5" s="257">
        <v>15121997</v>
      </c>
      <c r="KK5" s="48">
        <v>16001668</v>
      </c>
      <c r="KL5" s="48">
        <v>4118147</v>
      </c>
      <c r="KM5" s="48">
        <v>886989</v>
      </c>
      <c r="KN5" s="48">
        <v>0</v>
      </c>
      <c r="KO5" s="257">
        <v>21006804</v>
      </c>
      <c r="KQ5" s="48">
        <v>3938474</v>
      </c>
      <c r="KR5" s="48">
        <v>1075937</v>
      </c>
      <c r="KS5" s="48">
        <v>204452</v>
      </c>
      <c r="KT5" s="48" t="e">
        <v>#N/A</v>
      </c>
      <c r="KU5" s="257">
        <v>5218863</v>
      </c>
      <c r="KV5" s="48">
        <v>4000140</v>
      </c>
      <c r="KW5" s="48">
        <v>920553</v>
      </c>
      <c r="KX5" s="48">
        <v>125417</v>
      </c>
      <c r="KY5" s="48" t="e">
        <v>#N/A</v>
      </c>
      <c r="KZ5" s="257">
        <v>5046110</v>
      </c>
      <c r="LA5" s="48">
        <v>-7938614</v>
      </c>
      <c r="LB5" s="48">
        <v>-1996490</v>
      </c>
      <c r="LC5" s="48">
        <v>-329869</v>
      </c>
      <c r="LD5" s="48">
        <v>0</v>
      </c>
      <c r="LE5" s="257">
        <v>-10264973</v>
      </c>
      <c r="LF5" s="48">
        <v>0</v>
      </c>
      <c r="LG5" s="48">
        <v>0</v>
      </c>
      <c r="LH5" s="48">
        <v>0</v>
      </c>
      <c r="LI5" s="48">
        <v>0</v>
      </c>
      <c r="LJ5" s="257">
        <v>0</v>
      </c>
      <c r="LK5" s="48">
        <v>7938614</v>
      </c>
      <c r="LL5" s="48">
        <v>1996490</v>
      </c>
      <c r="LM5" s="48">
        <v>329869</v>
      </c>
      <c r="LN5" s="48">
        <v>0</v>
      </c>
      <c r="LO5" s="257">
        <v>10264973</v>
      </c>
      <c r="LP5" s="48">
        <v>0</v>
      </c>
      <c r="LQ5" s="48">
        <v>0</v>
      </c>
      <c r="LR5" s="48">
        <v>0</v>
      </c>
      <c r="LS5" s="48">
        <v>0</v>
      </c>
      <c r="LT5" s="257">
        <v>0</v>
      </c>
      <c r="LU5" s="48">
        <v>0</v>
      </c>
      <c r="LV5" s="48">
        <v>0</v>
      </c>
      <c r="LW5" s="48">
        <v>0</v>
      </c>
      <c r="LX5" s="48">
        <v>0</v>
      </c>
      <c r="LY5" s="257">
        <v>0</v>
      </c>
    </row>
    <row r="6" spans="1:337">
      <c r="A6" s="42" t="s">
        <v>2</v>
      </c>
      <c r="B6" s="42"/>
      <c r="C6" s="43" t="s">
        <v>2</v>
      </c>
      <c r="D6" s="43" t="s">
        <v>3</v>
      </c>
      <c r="E6" s="43" t="s">
        <v>677</v>
      </c>
      <c r="F6" s="53"/>
      <c r="G6" s="48">
        <v>83769</v>
      </c>
      <c r="H6" s="48">
        <v>6510</v>
      </c>
      <c r="I6" s="48"/>
      <c r="J6" s="48"/>
      <c r="K6" s="48">
        <v>90933</v>
      </c>
      <c r="L6" s="48">
        <v>74238</v>
      </c>
      <c r="M6" s="48">
        <v>2994</v>
      </c>
      <c r="N6" s="48"/>
      <c r="O6" s="48"/>
      <c r="P6" s="48">
        <v>77232</v>
      </c>
      <c r="Q6" s="48">
        <v>84052</v>
      </c>
      <c r="R6" s="48">
        <v>9047</v>
      </c>
      <c r="S6" s="48">
        <v>9665</v>
      </c>
      <c r="T6" s="48">
        <v>214691</v>
      </c>
      <c r="U6" s="257">
        <v>317391</v>
      </c>
      <c r="V6" s="48">
        <v>91387</v>
      </c>
      <c r="W6" s="48">
        <v>17351</v>
      </c>
      <c r="X6" s="48">
        <v>32152</v>
      </c>
      <c r="Y6" s="48">
        <v>25452</v>
      </c>
      <c r="Z6" s="257">
        <v>166188</v>
      </c>
      <c r="AA6" s="48"/>
      <c r="AB6" s="48">
        <v>90786</v>
      </c>
      <c r="AC6" s="48">
        <v>7321</v>
      </c>
      <c r="AD6" s="48">
        <v>22287</v>
      </c>
      <c r="AE6" s="48">
        <v>54995</v>
      </c>
      <c r="AF6" s="257" t="e">
        <v>#N/A</v>
      </c>
      <c r="AG6" s="48">
        <v>118077</v>
      </c>
      <c r="AH6" s="48">
        <v>6551</v>
      </c>
      <c r="AI6" s="48">
        <v>9637</v>
      </c>
      <c r="AJ6" s="48">
        <v>52783</v>
      </c>
      <c r="AK6" s="257" t="e">
        <v>#N/A</v>
      </c>
      <c r="AL6" s="48">
        <v>99684</v>
      </c>
      <c r="AM6" s="48">
        <v>3537</v>
      </c>
      <c r="AN6" s="48">
        <v>16898</v>
      </c>
      <c r="AO6" s="48">
        <v>47365</v>
      </c>
      <c r="AP6" s="257" t="e">
        <v>#N/A</v>
      </c>
      <c r="AQ6" s="48">
        <v>114910</v>
      </c>
      <c r="AR6" s="48">
        <v>8954</v>
      </c>
      <c r="AS6" s="48">
        <v>19471</v>
      </c>
      <c r="AT6" s="48">
        <v>69149</v>
      </c>
      <c r="AU6" s="257" t="e">
        <v>#N/A</v>
      </c>
      <c r="AV6" s="48"/>
      <c r="AW6" s="48">
        <v>94036</v>
      </c>
      <c r="AX6" s="48">
        <v>5124</v>
      </c>
      <c r="AY6" s="48">
        <v>17180</v>
      </c>
      <c r="AZ6" s="48">
        <v>67603</v>
      </c>
      <c r="BA6" s="257" t="e">
        <v>#N/A</v>
      </c>
      <c r="BB6" s="48">
        <v>130219</v>
      </c>
      <c r="BC6" s="48">
        <v>6140</v>
      </c>
      <c r="BD6" s="48">
        <v>20563</v>
      </c>
      <c r="BE6" s="48">
        <v>67615</v>
      </c>
      <c r="BF6" s="257" t="e">
        <v>#N/A</v>
      </c>
      <c r="BG6" s="48">
        <v>122865</v>
      </c>
      <c r="BH6" s="48">
        <v>3979</v>
      </c>
      <c r="BI6" s="48">
        <v>21792</v>
      </c>
      <c r="BJ6" s="48">
        <v>79667</v>
      </c>
      <c r="BK6" s="257" t="e">
        <v>#N/A</v>
      </c>
      <c r="BL6" s="48">
        <v>140482</v>
      </c>
      <c r="BM6" s="48">
        <v>7975</v>
      </c>
      <c r="BN6" s="48">
        <v>23695</v>
      </c>
      <c r="BO6" s="48">
        <v>81164</v>
      </c>
      <c r="BP6" s="257" t="e">
        <v>#N/A</v>
      </c>
      <c r="BQ6" s="48"/>
      <c r="BR6" s="48">
        <v>123030</v>
      </c>
      <c r="BS6" s="48">
        <v>5747</v>
      </c>
      <c r="BT6" s="48">
        <v>19009</v>
      </c>
      <c r="BU6" s="48">
        <v>0</v>
      </c>
      <c r="BV6" s="257">
        <v>146914</v>
      </c>
      <c r="BW6" s="48">
        <v>145922</v>
      </c>
      <c r="BX6" s="48">
        <v>6458</v>
      </c>
      <c r="BY6" s="48">
        <v>17933</v>
      </c>
      <c r="BZ6" s="48">
        <v>0</v>
      </c>
      <c r="CA6" s="257">
        <v>169210</v>
      </c>
      <c r="CB6" s="48">
        <v>158315</v>
      </c>
      <c r="CC6" s="48">
        <v>5892</v>
      </c>
      <c r="CD6" s="48">
        <v>14552</v>
      </c>
      <c r="CE6" s="48">
        <v>0</v>
      </c>
      <c r="CF6" s="257">
        <v>177472</v>
      </c>
      <c r="CG6" s="48">
        <v>180524</v>
      </c>
      <c r="CH6" s="48">
        <v>8781</v>
      </c>
      <c r="CI6" s="48">
        <v>12115</v>
      </c>
      <c r="CJ6" s="48">
        <v>0</v>
      </c>
      <c r="CK6" s="257">
        <v>200078</v>
      </c>
      <c r="CL6" s="48"/>
      <c r="CM6" s="48">
        <v>151948</v>
      </c>
      <c r="CN6" s="48">
        <v>5435</v>
      </c>
      <c r="CO6" s="48">
        <v>9998</v>
      </c>
      <c r="CP6" s="48">
        <v>0</v>
      </c>
      <c r="CQ6" s="257">
        <v>166634</v>
      </c>
      <c r="CR6" s="48">
        <v>160988</v>
      </c>
      <c r="CS6" s="48">
        <v>5346</v>
      </c>
      <c r="CT6" s="48">
        <v>13389</v>
      </c>
      <c r="CU6" s="48">
        <v>0</v>
      </c>
      <c r="CV6" s="257">
        <v>178423</v>
      </c>
      <c r="CW6" s="48">
        <v>184834</v>
      </c>
      <c r="CX6" s="48">
        <v>6638</v>
      </c>
      <c r="CY6" s="48">
        <v>9002</v>
      </c>
      <c r="CZ6" s="48">
        <v>0</v>
      </c>
      <c r="DA6" s="257">
        <v>199597</v>
      </c>
      <c r="DB6" s="48">
        <v>223816</v>
      </c>
      <c r="DC6" s="48">
        <v>7871</v>
      </c>
      <c r="DD6" s="48">
        <v>13363</v>
      </c>
      <c r="DE6" s="48">
        <v>0</v>
      </c>
      <c r="DF6" s="257">
        <v>244583</v>
      </c>
      <c r="DG6" s="48">
        <v>721586</v>
      </c>
      <c r="DH6" s="48">
        <v>25290</v>
      </c>
      <c r="DI6" s="48">
        <v>45752</v>
      </c>
      <c r="DJ6" s="48">
        <v>0</v>
      </c>
      <c r="DK6" s="257">
        <v>789237</v>
      </c>
      <c r="DL6" s="48"/>
      <c r="DM6" s="48">
        <v>137956</v>
      </c>
      <c r="DN6" s="48">
        <v>6285</v>
      </c>
      <c r="DO6" s="48">
        <v>9254</v>
      </c>
      <c r="DP6" s="48">
        <v>0</v>
      </c>
      <c r="DQ6" s="257">
        <v>152543</v>
      </c>
      <c r="DR6" s="48">
        <v>120392</v>
      </c>
      <c r="DS6" s="48">
        <v>6058</v>
      </c>
      <c r="DT6" s="48">
        <v>1263</v>
      </c>
      <c r="DU6" s="48">
        <v>0</v>
      </c>
      <c r="DV6" s="257">
        <v>128400</v>
      </c>
      <c r="DW6" s="48">
        <v>122829</v>
      </c>
      <c r="DX6" s="48">
        <v>6303</v>
      </c>
      <c r="DY6" s="48">
        <v>13267</v>
      </c>
      <c r="DZ6" s="48">
        <v>0</v>
      </c>
      <c r="EA6" s="257">
        <v>142310</v>
      </c>
      <c r="EB6" s="48">
        <v>158410</v>
      </c>
      <c r="EC6" s="48">
        <v>9679</v>
      </c>
      <c r="ED6" s="48">
        <v>3369</v>
      </c>
      <c r="EE6" s="48">
        <v>0</v>
      </c>
      <c r="EF6" s="257">
        <v>171342</v>
      </c>
      <c r="EG6" s="48">
        <v>539587</v>
      </c>
      <c r="EH6" s="48">
        <v>28325</v>
      </c>
      <c r="EI6" s="48">
        <v>27153</v>
      </c>
      <c r="EJ6" s="48">
        <v>0</v>
      </c>
      <c r="EK6" s="257">
        <v>594595</v>
      </c>
      <c r="EL6" s="48"/>
      <c r="EM6" s="48">
        <v>219366</v>
      </c>
      <c r="EN6" s="48">
        <v>5524</v>
      </c>
      <c r="EO6" s="48">
        <v>4182</v>
      </c>
      <c r="EP6" s="48">
        <v>0</v>
      </c>
      <c r="EQ6" s="257">
        <v>228959</v>
      </c>
      <c r="ER6" s="48">
        <v>146414</v>
      </c>
      <c r="ES6" s="48">
        <v>6600</v>
      </c>
      <c r="ET6" s="48">
        <v>7352</v>
      </c>
      <c r="EU6" s="48">
        <v>0</v>
      </c>
      <c r="EV6" s="257">
        <v>160272</v>
      </c>
      <c r="EW6" s="48">
        <v>162998</v>
      </c>
      <c r="EX6" s="48">
        <v>6258</v>
      </c>
      <c r="EY6" s="48">
        <v>12512</v>
      </c>
      <c r="EZ6" s="48">
        <v>0</v>
      </c>
      <c r="FA6" s="257">
        <v>181573</v>
      </c>
      <c r="FB6" s="48">
        <v>219648</v>
      </c>
      <c r="FC6" s="48">
        <v>10153</v>
      </c>
      <c r="FD6" s="48">
        <v>16257</v>
      </c>
      <c r="FE6" s="48">
        <v>0</v>
      </c>
      <c r="FF6" s="257">
        <v>245825</v>
      </c>
      <c r="FG6" s="48">
        <v>748426</v>
      </c>
      <c r="FH6" s="48">
        <v>28535</v>
      </c>
      <c r="FI6" s="48">
        <v>40303</v>
      </c>
      <c r="FJ6" s="48">
        <v>0</v>
      </c>
      <c r="FK6" s="257">
        <v>816629</v>
      </c>
      <c r="FL6" s="48"/>
      <c r="FM6" s="48">
        <v>207846</v>
      </c>
      <c r="FN6" s="48">
        <v>6797</v>
      </c>
      <c r="FO6" s="48">
        <v>12243</v>
      </c>
      <c r="FP6" s="48">
        <v>0</v>
      </c>
      <c r="FQ6" s="257">
        <v>226819</v>
      </c>
      <c r="FR6" s="48">
        <v>165841</v>
      </c>
      <c r="FS6" s="48">
        <v>6931</v>
      </c>
      <c r="FT6" s="48">
        <v>14348</v>
      </c>
      <c r="FU6" s="48">
        <v>0</v>
      </c>
      <c r="FV6" s="257">
        <v>186977</v>
      </c>
      <c r="FW6" s="48">
        <v>172118</v>
      </c>
      <c r="FX6" s="48">
        <v>8856</v>
      </c>
      <c r="FY6" s="48">
        <v>21876</v>
      </c>
      <c r="FZ6" s="48">
        <v>0</v>
      </c>
      <c r="GA6" s="257">
        <v>202798</v>
      </c>
      <c r="GB6" s="48">
        <v>216468</v>
      </c>
      <c r="GC6" s="48">
        <v>14014</v>
      </c>
      <c r="GD6" s="48">
        <v>18531</v>
      </c>
      <c r="GE6" s="48">
        <v>0</v>
      </c>
      <c r="GF6" s="257">
        <v>249003</v>
      </c>
      <c r="GG6" s="48">
        <v>762273</v>
      </c>
      <c r="GH6" s="48">
        <v>36598</v>
      </c>
      <c r="GI6" s="48">
        <v>66998</v>
      </c>
      <c r="GJ6" s="48">
        <v>0</v>
      </c>
      <c r="GK6" s="257">
        <v>865597</v>
      </c>
      <c r="GL6" s="48"/>
      <c r="GM6" s="48">
        <v>192806</v>
      </c>
      <c r="GN6" s="48">
        <v>9655</v>
      </c>
      <c r="GO6" s="48">
        <v>16544</v>
      </c>
      <c r="GP6" s="48">
        <v>0</v>
      </c>
      <c r="GQ6" s="257">
        <v>218922</v>
      </c>
      <c r="GR6" s="48">
        <v>194912</v>
      </c>
      <c r="GS6" s="48">
        <v>8692</v>
      </c>
      <c r="GT6" s="48">
        <v>14159</v>
      </c>
      <c r="GU6" s="48">
        <v>0</v>
      </c>
      <c r="GV6" s="257">
        <v>217759</v>
      </c>
      <c r="GW6" s="48">
        <v>195754</v>
      </c>
      <c r="GX6" s="48">
        <v>8865</v>
      </c>
      <c r="GY6" s="48">
        <v>14763</v>
      </c>
      <c r="GZ6" s="48">
        <v>0</v>
      </c>
      <c r="HA6" s="257">
        <v>219377</v>
      </c>
      <c r="HB6" s="48">
        <v>232613</v>
      </c>
      <c r="HC6" s="48">
        <v>14802</v>
      </c>
      <c r="HD6" s="48">
        <v>-7558</v>
      </c>
      <c r="HE6" s="48">
        <v>0</v>
      </c>
      <c r="HF6" s="257">
        <v>239718</v>
      </c>
      <c r="HG6" s="48">
        <v>387718</v>
      </c>
      <c r="HH6" s="48">
        <v>18347</v>
      </c>
      <c r="HI6" s="48">
        <v>30703</v>
      </c>
      <c r="HJ6" s="48">
        <v>0</v>
      </c>
      <c r="HK6" s="257">
        <v>436681</v>
      </c>
      <c r="HL6" s="48">
        <v>583472</v>
      </c>
      <c r="HM6" s="48">
        <v>27212</v>
      </c>
      <c r="HN6" s="48">
        <v>45466</v>
      </c>
      <c r="HO6" s="48">
        <v>0</v>
      </c>
      <c r="HP6" s="257">
        <v>656058</v>
      </c>
      <c r="HQ6" s="48">
        <v>816085</v>
      </c>
      <c r="HR6" s="48">
        <v>42014</v>
      </c>
      <c r="HS6" s="48">
        <v>37908</v>
      </c>
      <c r="HT6" s="48">
        <v>0</v>
      </c>
      <c r="HU6" s="257">
        <v>895776</v>
      </c>
      <c r="HW6" s="48">
        <v>220713</v>
      </c>
      <c r="HX6" s="48">
        <v>8512</v>
      </c>
      <c r="HY6" s="48">
        <v>9810</v>
      </c>
      <c r="HZ6" s="48">
        <v>0</v>
      </c>
      <c r="IA6" s="257">
        <v>239035</v>
      </c>
      <c r="IB6" s="48">
        <v>198382</v>
      </c>
      <c r="IC6" s="48">
        <v>9398</v>
      </c>
      <c r="ID6" s="48">
        <v>14670</v>
      </c>
      <c r="IE6" s="48">
        <v>0</v>
      </c>
      <c r="IF6" s="257">
        <v>222450</v>
      </c>
      <c r="IG6" s="48">
        <v>213456</v>
      </c>
      <c r="IH6" s="48">
        <v>10236</v>
      </c>
      <c r="II6" s="48">
        <v>20976</v>
      </c>
      <c r="IJ6" s="48">
        <v>0</v>
      </c>
      <c r="IK6" s="257">
        <v>244667</v>
      </c>
      <c r="IL6" s="48">
        <v>273023</v>
      </c>
      <c r="IM6" s="48">
        <v>17109</v>
      </c>
      <c r="IN6" s="48">
        <v>19895</v>
      </c>
      <c r="IO6" s="48">
        <v>0</v>
      </c>
      <c r="IP6" s="257">
        <v>310028</v>
      </c>
      <c r="IQ6" s="48">
        <v>419095</v>
      </c>
      <c r="IR6" s="48">
        <v>17910</v>
      </c>
      <c r="IS6" s="48">
        <v>24480</v>
      </c>
      <c r="IT6" s="48">
        <v>0</v>
      </c>
      <c r="IU6" s="257">
        <v>461485</v>
      </c>
      <c r="IV6" s="48">
        <v>632551</v>
      </c>
      <c r="IW6" s="48">
        <v>28146</v>
      </c>
      <c r="IX6" s="48">
        <v>45456</v>
      </c>
      <c r="IY6" s="48">
        <v>0</v>
      </c>
      <c r="IZ6" s="257">
        <v>706152</v>
      </c>
      <c r="JA6" s="48">
        <v>905574</v>
      </c>
      <c r="JB6" s="48">
        <v>45255</v>
      </c>
      <c r="JC6" s="48">
        <v>65351</v>
      </c>
      <c r="JD6" s="48">
        <v>0</v>
      </c>
      <c r="JE6" s="257">
        <v>1016180</v>
      </c>
      <c r="JG6" s="48">
        <v>213728</v>
      </c>
      <c r="JH6" s="48">
        <v>9144</v>
      </c>
      <c r="JI6" s="48">
        <v>17181</v>
      </c>
      <c r="JJ6" s="48" t="e">
        <v>#N/A</v>
      </c>
      <c r="JK6" s="257">
        <v>240053</v>
      </c>
      <c r="JL6" s="48">
        <v>209211</v>
      </c>
      <c r="JM6" s="48">
        <v>12299</v>
      </c>
      <c r="JN6" s="48">
        <v>15713</v>
      </c>
      <c r="JO6" s="48" t="e">
        <v>#N/A</v>
      </c>
      <c r="JP6" s="257">
        <v>237223</v>
      </c>
      <c r="JQ6" s="48">
        <v>226194</v>
      </c>
      <c r="JR6" s="48">
        <v>5602</v>
      </c>
      <c r="JS6" s="48">
        <v>11018</v>
      </c>
      <c r="JT6" s="48">
        <v>0</v>
      </c>
      <c r="JU6" s="257">
        <v>242743</v>
      </c>
      <c r="JV6" s="48">
        <v>255911</v>
      </c>
      <c r="JW6" s="48">
        <v>13083</v>
      </c>
      <c r="JX6" s="48">
        <v>13014</v>
      </c>
      <c r="JY6" s="48">
        <v>0</v>
      </c>
      <c r="JZ6" s="257">
        <v>281537</v>
      </c>
      <c r="KA6" s="48">
        <v>422939</v>
      </c>
      <c r="KB6" s="48">
        <v>21443</v>
      </c>
      <c r="KC6" s="48">
        <v>32894</v>
      </c>
      <c r="KD6" s="48">
        <v>0</v>
      </c>
      <c r="KE6" s="257">
        <v>477276</v>
      </c>
      <c r="KF6" s="48">
        <v>649133</v>
      </c>
      <c r="KG6" s="48">
        <v>27045</v>
      </c>
      <c r="KH6" s="48">
        <v>43912</v>
      </c>
      <c r="KI6" s="48">
        <v>0</v>
      </c>
      <c r="KJ6" s="257">
        <v>720019</v>
      </c>
      <c r="KK6" s="48">
        <v>905044</v>
      </c>
      <c r="KL6" s="48">
        <v>40128</v>
      </c>
      <c r="KM6" s="48">
        <v>56926</v>
      </c>
      <c r="KN6" s="48">
        <v>0</v>
      </c>
      <c r="KO6" s="257">
        <v>1001556</v>
      </c>
      <c r="KQ6" s="48">
        <v>217782</v>
      </c>
      <c r="KR6" s="48">
        <v>8731</v>
      </c>
      <c r="KS6" s="48">
        <v>12921</v>
      </c>
      <c r="KT6" s="48" t="e">
        <v>#N/A</v>
      </c>
      <c r="KU6" s="257">
        <v>238994</v>
      </c>
      <c r="KV6" s="48">
        <v>228086</v>
      </c>
      <c r="KW6" s="48">
        <v>8198</v>
      </c>
      <c r="KX6" s="48">
        <v>16779</v>
      </c>
      <c r="KY6" s="48" t="e">
        <v>#N/A</v>
      </c>
      <c r="KZ6" s="257">
        <v>253058</v>
      </c>
      <c r="LA6" s="48">
        <v>-445868</v>
      </c>
      <c r="LB6" s="48">
        <v>-16929</v>
      </c>
      <c r="LC6" s="48">
        <v>-29700</v>
      </c>
      <c r="LD6" s="48">
        <v>0</v>
      </c>
      <c r="LE6" s="257">
        <v>-492052</v>
      </c>
      <c r="LF6" s="48">
        <v>0</v>
      </c>
      <c r="LG6" s="48">
        <v>0</v>
      </c>
      <c r="LH6" s="48">
        <v>0</v>
      </c>
      <c r="LI6" s="48">
        <v>0</v>
      </c>
      <c r="LJ6" s="257">
        <v>0</v>
      </c>
      <c r="LK6" s="48">
        <v>445868</v>
      </c>
      <c r="LL6" s="48">
        <v>16929</v>
      </c>
      <c r="LM6" s="48">
        <v>29700</v>
      </c>
      <c r="LN6" s="48">
        <v>0</v>
      </c>
      <c r="LO6" s="257">
        <v>492052</v>
      </c>
      <c r="LP6" s="48">
        <v>0</v>
      </c>
      <c r="LQ6" s="48">
        <v>0</v>
      </c>
      <c r="LR6" s="48">
        <v>0</v>
      </c>
      <c r="LS6" s="48">
        <v>0</v>
      </c>
      <c r="LT6" s="257">
        <v>0</v>
      </c>
      <c r="LU6" s="48">
        <v>0</v>
      </c>
      <c r="LV6" s="48">
        <v>0</v>
      </c>
      <c r="LW6" s="48">
        <v>0</v>
      </c>
      <c r="LX6" s="48">
        <v>0</v>
      </c>
      <c r="LY6" s="257">
        <v>0</v>
      </c>
    </row>
    <row r="7" spans="1:337">
      <c r="A7" s="66" t="s">
        <v>4</v>
      </c>
      <c r="B7" s="66"/>
      <c r="C7" s="349" t="s">
        <v>4</v>
      </c>
      <c r="D7" s="349" t="s">
        <v>5</v>
      </c>
      <c r="E7" s="349" t="s">
        <v>678</v>
      </c>
      <c r="F7" s="439"/>
      <c r="G7" s="335">
        <v>2557525</v>
      </c>
      <c r="H7" s="335">
        <v>533222</v>
      </c>
      <c r="I7" s="335"/>
      <c r="J7" s="335"/>
      <c r="K7" s="335">
        <v>3091399.5</v>
      </c>
      <c r="L7" s="335">
        <v>2509689</v>
      </c>
      <c r="M7" s="335">
        <v>446597</v>
      </c>
      <c r="N7" s="335"/>
      <c r="O7" s="335"/>
      <c r="P7" s="335">
        <v>2956286</v>
      </c>
      <c r="Q7" s="335">
        <v>2499625</v>
      </c>
      <c r="R7" s="335">
        <v>566331</v>
      </c>
      <c r="S7" s="335">
        <v>137283</v>
      </c>
      <c r="T7" s="335">
        <v>3782618</v>
      </c>
      <c r="U7" s="365">
        <v>6984279</v>
      </c>
      <c r="V7" s="335">
        <v>3051805</v>
      </c>
      <c r="W7" s="335">
        <v>616856</v>
      </c>
      <c r="X7" s="335">
        <v>500416</v>
      </c>
      <c r="Y7" s="335">
        <v>8348507</v>
      </c>
      <c r="Z7" s="365">
        <v>12517852</v>
      </c>
      <c r="AA7" s="335"/>
      <c r="AB7" s="335">
        <v>2755965</v>
      </c>
      <c r="AC7" s="335">
        <v>637771</v>
      </c>
      <c r="AD7" s="335">
        <v>350769</v>
      </c>
      <c r="AE7" s="335">
        <v>8239252</v>
      </c>
      <c r="AF7" s="365" t="e">
        <v>#N/A</v>
      </c>
      <c r="AG7" s="335">
        <v>2695545</v>
      </c>
      <c r="AH7" s="335">
        <v>532582</v>
      </c>
      <c r="AI7" s="335">
        <v>333492</v>
      </c>
      <c r="AJ7" s="335">
        <v>8304275</v>
      </c>
      <c r="AK7" s="365" t="e">
        <v>#N/A</v>
      </c>
      <c r="AL7" s="335">
        <v>2771592</v>
      </c>
      <c r="AM7" s="335">
        <v>569699</v>
      </c>
      <c r="AN7" s="335">
        <v>325278</v>
      </c>
      <c r="AO7" s="335">
        <v>9162171</v>
      </c>
      <c r="AP7" s="365" t="e">
        <v>#N/A</v>
      </c>
      <c r="AQ7" s="335">
        <v>3204650</v>
      </c>
      <c r="AR7" s="335">
        <v>662375</v>
      </c>
      <c r="AS7" s="335">
        <v>383349</v>
      </c>
      <c r="AT7" s="335">
        <v>10685847</v>
      </c>
      <c r="AU7" s="365" t="e">
        <v>#N/A</v>
      </c>
      <c r="AV7" s="335"/>
      <c r="AW7" s="335">
        <v>2696142</v>
      </c>
      <c r="AX7" s="335">
        <v>673501</v>
      </c>
      <c r="AY7" s="335">
        <v>338662</v>
      </c>
      <c r="AZ7" s="335">
        <v>9809911</v>
      </c>
      <c r="BA7" s="365" t="e">
        <v>#N/A</v>
      </c>
      <c r="BB7" s="335">
        <v>2643235</v>
      </c>
      <c r="BC7" s="335">
        <v>610101</v>
      </c>
      <c r="BD7" s="335">
        <v>339948</v>
      </c>
      <c r="BE7" s="335">
        <v>9687902</v>
      </c>
      <c r="BF7" s="365" t="e">
        <v>#N/A</v>
      </c>
      <c r="BG7" s="335">
        <v>2696703</v>
      </c>
      <c r="BH7" s="335">
        <v>615898</v>
      </c>
      <c r="BI7" s="335">
        <v>362987</v>
      </c>
      <c r="BJ7" s="335">
        <v>10251138</v>
      </c>
      <c r="BK7" s="365" t="e">
        <v>#N/A</v>
      </c>
      <c r="BL7" s="335">
        <v>3074927</v>
      </c>
      <c r="BM7" s="335">
        <v>713479</v>
      </c>
      <c r="BN7" s="335">
        <v>425224</v>
      </c>
      <c r="BO7" s="335">
        <v>11523058</v>
      </c>
      <c r="BP7" s="365" t="e">
        <v>#N/A</v>
      </c>
      <c r="BQ7" s="335"/>
      <c r="BR7" s="335">
        <v>2693862</v>
      </c>
      <c r="BS7" s="335">
        <v>715052</v>
      </c>
      <c r="BT7" s="335">
        <v>333818</v>
      </c>
      <c r="BU7" s="335">
        <v>0</v>
      </c>
      <c r="BV7" s="365">
        <v>3741162</v>
      </c>
      <c r="BW7" s="335">
        <v>2672456</v>
      </c>
      <c r="BX7" s="335">
        <v>587279</v>
      </c>
      <c r="BY7" s="335">
        <v>299753</v>
      </c>
      <c r="BZ7" s="335">
        <v>0</v>
      </c>
      <c r="CA7" s="365">
        <v>3557092</v>
      </c>
      <c r="CB7" s="335">
        <v>2701830</v>
      </c>
      <c r="CC7" s="335">
        <v>578717</v>
      </c>
      <c r="CD7" s="335">
        <v>248816</v>
      </c>
      <c r="CE7" s="335">
        <v>0</v>
      </c>
      <c r="CF7" s="365">
        <v>3524976</v>
      </c>
      <c r="CG7" s="335">
        <v>3143254</v>
      </c>
      <c r="CH7" s="335">
        <v>690260</v>
      </c>
      <c r="CI7" s="335">
        <v>218086</v>
      </c>
      <c r="CJ7" s="335">
        <v>0</v>
      </c>
      <c r="CK7" s="365">
        <v>4046797</v>
      </c>
      <c r="CL7" s="335"/>
      <c r="CM7" s="335">
        <v>2790876</v>
      </c>
      <c r="CN7" s="335">
        <v>673756</v>
      </c>
      <c r="CO7" s="335">
        <v>229878</v>
      </c>
      <c r="CP7" s="335">
        <v>0</v>
      </c>
      <c r="CQ7" s="365">
        <v>3693763</v>
      </c>
      <c r="CR7" s="335">
        <v>2771895</v>
      </c>
      <c r="CS7" s="335">
        <v>594648</v>
      </c>
      <c r="CT7" s="335">
        <v>285080</v>
      </c>
      <c r="CU7" s="335">
        <v>0</v>
      </c>
      <c r="CV7" s="365">
        <v>3650323</v>
      </c>
      <c r="CW7" s="335">
        <v>2857961</v>
      </c>
      <c r="CX7" s="335">
        <v>604872</v>
      </c>
      <c r="CY7" s="335">
        <v>165618</v>
      </c>
      <c r="CZ7" s="335">
        <v>0</v>
      </c>
      <c r="DA7" s="365">
        <v>3624469</v>
      </c>
      <c r="DB7" s="335">
        <v>3330697</v>
      </c>
      <c r="DC7" s="335">
        <v>706899</v>
      </c>
      <c r="DD7" s="335">
        <v>290238</v>
      </c>
      <c r="DE7" s="335">
        <v>0</v>
      </c>
      <c r="DF7" s="365">
        <v>4324528</v>
      </c>
      <c r="DG7" s="335">
        <v>11751429</v>
      </c>
      <c r="DH7" s="335">
        <v>2580175</v>
      </c>
      <c r="DI7" s="335">
        <v>970814</v>
      </c>
      <c r="DJ7" s="335">
        <v>0</v>
      </c>
      <c r="DK7" s="365">
        <v>15293083</v>
      </c>
      <c r="DL7" s="335"/>
      <c r="DM7" s="335">
        <v>3051568</v>
      </c>
      <c r="DN7" s="335">
        <v>710285</v>
      </c>
      <c r="DO7" s="335">
        <v>291530</v>
      </c>
      <c r="DP7" s="335">
        <v>0</v>
      </c>
      <c r="DQ7" s="365">
        <v>4052431</v>
      </c>
      <c r="DR7" s="335">
        <v>2853455</v>
      </c>
      <c r="DS7" s="335">
        <v>647726</v>
      </c>
      <c r="DT7" s="335">
        <v>186588</v>
      </c>
      <c r="DU7" s="335">
        <v>0</v>
      </c>
      <c r="DV7" s="365">
        <v>3688456</v>
      </c>
      <c r="DW7" s="335">
        <v>2788178</v>
      </c>
      <c r="DX7" s="335">
        <v>628479</v>
      </c>
      <c r="DY7" s="335">
        <v>235681</v>
      </c>
      <c r="DZ7" s="335">
        <v>0</v>
      </c>
      <c r="EA7" s="365">
        <v>3649939</v>
      </c>
      <c r="EB7" s="335">
        <v>3489071</v>
      </c>
      <c r="EC7" s="335">
        <v>696171</v>
      </c>
      <c r="ED7" s="335">
        <v>160414</v>
      </c>
      <c r="EE7" s="335">
        <v>0</v>
      </c>
      <c r="EF7" s="365">
        <v>4345013</v>
      </c>
      <c r="EG7" s="335">
        <v>12182272</v>
      </c>
      <c r="EH7" s="335">
        <v>2682661</v>
      </c>
      <c r="EI7" s="335">
        <v>874213</v>
      </c>
      <c r="EJ7" s="335">
        <v>0</v>
      </c>
      <c r="EK7" s="365">
        <v>15735839</v>
      </c>
      <c r="EL7" s="335"/>
      <c r="EM7" s="335">
        <v>2966026</v>
      </c>
      <c r="EN7" s="335">
        <v>630786</v>
      </c>
      <c r="EO7" s="335">
        <v>222473</v>
      </c>
      <c r="EP7" s="335">
        <v>0</v>
      </c>
      <c r="EQ7" s="365">
        <v>3819172</v>
      </c>
      <c r="ER7" s="335">
        <v>2811000</v>
      </c>
      <c r="ES7" s="335">
        <v>632580</v>
      </c>
      <c r="ET7" s="335">
        <v>253629</v>
      </c>
      <c r="EU7" s="335">
        <v>0</v>
      </c>
      <c r="EV7" s="365">
        <v>3696687</v>
      </c>
      <c r="EW7" s="335">
        <v>3208628</v>
      </c>
      <c r="EX7" s="335">
        <v>653974</v>
      </c>
      <c r="EY7" s="335">
        <v>301455</v>
      </c>
      <c r="EZ7" s="335">
        <v>0</v>
      </c>
      <c r="FA7" s="365">
        <v>4163857</v>
      </c>
      <c r="FB7" s="335">
        <v>4047169</v>
      </c>
      <c r="FC7" s="335">
        <v>755053</v>
      </c>
      <c r="FD7" s="335">
        <v>440912</v>
      </c>
      <c r="FE7" s="335">
        <v>0</v>
      </c>
      <c r="FF7" s="365">
        <v>5242669</v>
      </c>
      <c r="FG7" s="335">
        <v>13032823</v>
      </c>
      <c r="FH7" s="335">
        <v>2672393</v>
      </c>
      <c r="FI7" s="335">
        <v>1218469</v>
      </c>
      <c r="FJ7" s="335">
        <v>0</v>
      </c>
      <c r="FK7" s="365">
        <v>16922385</v>
      </c>
      <c r="FL7" s="335"/>
      <c r="FM7" s="335">
        <v>3527011</v>
      </c>
      <c r="FN7" s="335">
        <v>768017</v>
      </c>
      <c r="FO7" s="335">
        <v>307006</v>
      </c>
      <c r="FP7" s="335">
        <v>0</v>
      </c>
      <c r="FQ7" s="365">
        <v>4601967</v>
      </c>
      <c r="FR7" s="335">
        <v>3550368</v>
      </c>
      <c r="FS7" s="335">
        <v>778809</v>
      </c>
      <c r="FT7" s="335">
        <v>388181</v>
      </c>
      <c r="FU7" s="335">
        <v>0</v>
      </c>
      <c r="FV7" s="365">
        <v>4717215</v>
      </c>
      <c r="FW7" s="335">
        <v>3706600</v>
      </c>
      <c r="FX7" s="335">
        <v>881370</v>
      </c>
      <c r="FY7" s="335">
        <v>516350</v>
      </c>
      <c r="FZ7" s="335">
        <v>0</v>
      </c>
      <c r="GA7" s="365">
        <v>5103845</v>
      </c>
      <c r="GB7" s="335">
        <v>4495689</v>
      </c>
      <c r="GC7" s="335">
        <v>1162327</v>
      </c>
      <c r="GD7" s="335">
        <v>539178</v>
      </c>
      <c r="GE7" s="335">
        <v>0</v>
      </c>
      <c r="GF7" s="365">
        <v>6196646</v>
      </c>
      <c r="GG7" s="335">
        <v>15279668</v>
      </c>
      <c r="GH7" s="335">
        <v>3590523</v>
      </c>
      <c r="GI7" s="335">
        <v>1750715</v>
      </c>
      <c r="GJ7" s="335">
        <v>0</v>
      </c>
      <c r="GK7" s="365">
        <v>20619673</v>
      </c>
      <c r="GL7" s="335"/>
      <c r="GM7" s="335">
        <v>3823149</v>
      </c>
      <c r="GN7" s="335">
        <v>1171124</v>
      </c>
      <c r="GO7" s="335">
        <v>461964</v>
      </c>
      <c r="GP7" s="335">
        <v>0</v>
      </c>
      <c r="GQ7" s="365">
        <v>5456154</v>
      </c>
      <c r="GR7" s="335">
        <v>3700369</v>
      </c>
      <c r="GS7" s="335">
        <v>1045276</v>
      </c>
      <c r="GT7" s="335">
        <v>374086</v>
      </c>
      <c r="GU7" s="335">
        <v>0</v>
      </c>
      <c r="GV7" s="365">
        <v>5119120</v>
      </c>
      <c r="GW7" s="335">
        <v>3814272</v>
      </c>
      <c r="GX7" s="335">
        <v>945858</v>
      </c>
      <c r="GY7" s="335">
        <v>371368</v>
      </c>
      <c r="GZ7" s="335">
        <v>0</v>
      </c>
      <c r="HA7" s="365">
        <v>5131477</v>
      </c>
      <c r="HB7" s="335">
        <v>4497204</v>
      </c>
      <c r="HC7" s="335">
        <v>1073084</v>
      </c>
      <c r="HD7" s="335">
        <v>-154612</v>
      </c>
      <c r="HE7" s="335">
        <v>0</v>
      </c>
      <c r="HF7" s="365">
        <v>5415336</v>
      </c>
      <c r="HG7" s="335">
        <v>7523518</v>
      </c>
      <c r="HH7" s="335">
        <v>2216400</v>
      </c>
      <c r="HI7" s="335">
        <v>836050</v>
      </c>
      <c r="HJ7" s="335">
        <v>0</v>
      </c>
      <c r="HK7" s="365">
        <v>10575274</v>
      </c>
      <c r="HL7" s="335">
        <v>11337790</v>
      </c>
      <c r="HM7" s="335">
        <v>3162258</v>
      </c>
      <c r="HN7" s="335">
        <v>1207418</v>
      </c>
      <c r="HO7" s="335">
        <v>0</v>
      </c>
      <c r="HP7" s="365">
        <v>15706751</v>
      </c>
      <c r="HQ7" s="335">
        <v>15834994</v>
      </c>
      <c r="HR7" s="335">
        <v>4235342</v>
      </c>
      <c r="HS7" s="335">
        <v>1052806</v>
      </c>
      <c r="HT7" s="335">
        <v>0</v>
      </c>
      <c r="HU7" s="365">
        <v>21122087</v>
      </c>
      <c r="HW7" s="335">
        <v>3924058</v>
      </c>
      <c r="HX7" s="335">
        <v>1045555</v>
      </c>
      <c r="HY7" s="335">
        <v>305526</v>
      </c>
      <c r="HZ7" s="335">
        <v>0</v>
      </c>
      <c r="IA7" s="365">
        <v>5275139</v>
      </c>
      <c r="IB7" s="335">
        <v>3698813</v>
      </c>
      <c r="IC7" s="335">
        <v>968705</v>
      </c>
      <c r="ID7" s="335">
        <v>407399</v>
      </c>
      <c r="IE7" s="335">
        <v>0</v>
      </c>
      <c r="IF7" s="365">
        <v>5074917</v>
      </c>
      <c r="IG7" s="335">
        <v>3922823</v>
      </c>
      <c r="IH7" s="335">
        <v>945464</v>
      </c>
      <c r="II7" s="335">
        <v>374579</v>
      </c>
      <c r="IJ7" s="335">
        <v>0</v>
      </c>
      <c r="IK7" s="365">
        <v>5242429</v>
      </c>
      <c r="IL7" s="335">
        <v>4710641</v>
      </c>
      <c r="IM7" s="335">
        <v>1119935</v>
      </c>
      <c r="IN7" s="335">
        <v>457647</v>
      </c>
      <c r="IO7" s="335">
        <v>0</v>
      </c>
      <c r="IP7" s="365">
        <v>6288024</v>
      </c>
      <c r="IQ7" s="335">
        <v>7622871</v>
      </c>
      <c r="IR7" s="335">
        <v>2014260</v>
      </c>
      <c r="IS7" s="335">
        <v>712925</v>
      </c>
      <c r="IT7" s="335">
        <v>0</v>
      </c>
      <c r="IU7" s="365">
        <v>10350056</v>
      </c>
      <c r="IV7" s="335">
        <v>11545694</v>
      </c>
      <c r="IW7" s="335">
        <v>2959724</v>
      </c>
      <c r="IX7" s="335">
        <v>1087504</v>
      </c>
      <c r="IY7" s="335">
        <v>0</v>
      </c>
      <c r="IZ7" s="365">
        <v>15592485</v>
      </c>
      <c r="JA7" s="335">
        <v>16256335</v>
      </c>
      <c r="JB7" s="335">
        <v>4079659</v>
      </c>
      <c r="JC7" s="335">
        <v>1545151</v>
      </c>
      <c r="JD7" s="335">
        <v>0</v>
      </c>
      <c r="JE7" s="365">
        <v>21880509</v>
      </c>
      <c r="JG7" s="335">
        <v>4024307</v>
      </c>
      <c r="JH7" s="335">
        <v>1063513</v>
      </c>
      <c r="JI7" s="335">
        <v>316822</v>
      </c>
      <c r="JJ7" s="335" t="e">
        <v>#N/A</v>
      </c>
      <c r="JK7" s="365">
        <v>5404642</v>
      </c>
      <c r="JL7" s="335">
        <v>3951655</v>
      </c>
      <c r="JM7" s="335">
        <v>1006671</v>
      </c>
      <c r="JN7" s="335">
        <v>250143</v>
      </c>
      <c r="JO7" s="335" t="e">
        <v>#N/A</v>
      </c>
      <c r="JP7" s="365">
        <v>5208469</v>
      </c>
      <c r="JQ7" s="335">
        <v>4095531</v>
      </c>
      <c r="JR7" s="335">
        <v>970175</v>
      </c>
      <c r="JS7" s="335">
        <v>163270</v>
      </c>
      <c r="JT7" s="335">
        <v>0</v>
      </c>
      <c r="JU7" s="365">
        <v>5228905</v>
      </c>
      <c r="JV7" s="335">
        <v>4835219</v>
      </c>
      <c r="JW7" s="335">
        <v>1117916</v>
      </c>
      <c r="JX7" s="335">
        <v>213680</v>
      </c>
      <c r="JY7" s="335">
        <v>0</v>
      </c>
      <c r="JZ7" s="365">
        <v>6166344</v>
      </c>
      <c r="KA7" s="335">
        <v>7975962</v>
      </c>
      <c r="KB7" s="335">
        <v>2070184</v>
      </c>
      <c r="KC7" s="335">
        <v>566965</v>
      </c>
      <c r="KD7" s="335">
        <v>0</v>
      </c>
      <c r="KE7" s="365">
        <v>10613111</v>
      </c>
      <c r="KF7" s="335">
        <v>12071493</v>
      </c>
      <c r="KG7" s="335">
        <v>3040359</v>
      </c>
      <c r="KH7" s="335">
        <v>730235</v>
      </c>
      <c r="KI7" s="335">
        <v>0</v>
      </c>
      <c r="KJ7" s="365">
        <v>15842016</v>
      </c>
      <c r="KK7" s="335">
        <v>16906712</v>
      </c>
      <c r="KL7" s="335">
        <v>4158275</v>
      </c>
      <c r="KM7" s="335">
        <v>943915</v>
      </c>
      <c r="KN7" s="335">
        <v>0</v>
      </c>
      <c r="KO7" s="365">
        <v>22008360</v>
      </c>
      <c r="KQ7" s="335">
        <v>4156256</v>
      </c>
      <c r="KR7" s="335">
        <v>1084668</v>
      </c>
      <c r="KS7" s="335">
        <v>217373</v>
      </c>
      <c r="KT7" s="335" t="e">
        <v>#N/A</v>
      </c>
      <c r="KU7" s="365">
        <v>5457857</v>
      </c>
      <c r="KV7" s="335">
        <v>4228226</v>
      </c>
      <c r="KW7" s="335">
        <v>928751</v>
      </c>
      <c r="KX7" s="335">
        <v>142196</v>
      </c>
      <c r="KY7" s="335" t="e">
        <v>#N/A</v>
      </c>
      <c r="KZ7" s="365">
        <v>5299168</v>
      </c>
      <c r="LA7" s="335">
        <v>-8384482</v>
      </c>
      <c r="LB7" s="335">
        <v>-2013419</v>
      </c>
      <c r="LC7" s="335">
        <v>-359569</v>
      </c>
      <c r="LD7" s="335">
        <v>0</v>
      </c>
      <c r="LE7" s="365">
        <v>-10757025</v>
      </c>
      <c r="LF7" s="335">
        <v>0</v>
      </c>
      <c r="LG7" s="335">
        <v>0</v>
      </c>
      <c r="LH7" s="335">
        <v>0</v>
      </c>
      <c r="LI7" s="335">
        <v>0</v>
      </c>
      <c r="LJ7" s="365">
        <v>0</v>
      </c>
      <c r="LK7" s="335">
        <v>8384482</v>
      </c>
      <c r="LL7" s="335">
        <v>2013419</v>
      </c>
      <c r="LM7" s="335">
        <v>359569</v>
      </c>
      <c r="LN7" s="335">
        <v>0</v>
      </c>
      <c r="LO7" s="365">
        <v>10757025</v>
      </c>
      <c r="LP7" s="335">
        <v>0</v>
      </c>
      <c r="LQ7" s="335">
        <v>0</v>
      </c>
      <c r="LR7" s="335">
        <v>0</v>
      </c>
      <c r="LS7" s="335">
        <v>0</v>
      </c>
      <c r="LT7" s="365">
        <v>0</v>
      </c>
      <c r="LU7" s="335">
        <v>0</v>
      </c>
      <c r="LV7" s="335">
        <v>0</v>
      </c>
      <c r="LW7" s="335">
        <v>0</v>
      </c>
      <c r="LX7" s="335">
        <v>0</v>
      </c>
      <c r="LY7" s="365">
        <v>0</v>
      </c>
    </row>
    <row r="8" spans="1:337">
      <c r="A8" s="42" t="s">
        <v>6</v>
      </c>
      <c r="B8" s="42"/>
      <c r="C8" s="43" t="s">
        <v>6</v>
      </c>
      <c r="D8" s="43" t="s">
        <v>126</v>
      </c>
      <c r="E8" s="43" t="s">
        <v>679</v>
      </c>
      <c r="F8" s="53"/>
      <c r="G8" s="48">
        <v>-1961461</v>
      </c>
      <c r="H8" s="48">
        <v>-348138</v>
      </c>
      <c r="I8" s="48"/>
      <c r="J8" s="48"/>
      <c r="K8" s="48">
        <v>-2309598.4</v>
      </c>
      <c r="L8" s="48">
        <v>-1898214</v>
      </c>
      <c r="M8" s="48">
        <v>-292714</v>
      </c>
      <c r="N8" s="48"/>
      <c r="O8" s="48"/>
      <c r="P8" s="48">
        <v>-2190928</v>
      </c>
      <c r="Q8" s="48">
        <v>-1875565</v>
      </c>
      <c r="R8" s="48">
        <v>-374626</v>
      </c>
      <c r="S8" s="48">
        <v>-85100</v>
      </c>
      <c r="T8" s="48">
        <v>-2799130</v>
      </c>
      <c r="U8" s="257">
        <v>-5132871</v>
      </c>
      <c r="V8" s="48">
        <v>-2275446</v>
      </c>
      <c r="W8" s="48">
        <v>-400227</v>
      </c>
      <c r="X8" s="48">
        <v>-316141</v>
      </c>
      <c r="Y8" s="48">
        <v>-6239659</v>
      </c>
      <c r="Z8" s="257">
        <v>-9232452</v>
      </c>
      <c r="AA8" s="48"/>
      <c r="AB8" s="48">
        <v>-2094322</v>
      </c>
      <c r="AC8" s="48">
        <v>-421639</v>
      </c>
      <c r="AD8" s="48">
        <v>-225411</v>
      </c>
      <c r="AE8" s="48">
        <v>-6413584</v>
      </c>
      <c r="AF8" s="257" t="e">
        <v>#N/A</v>
      </c>
      <c r="AG8" s="48">
        <v>-2017589</v>
      </c>
      <c r="AH8" s="48">
        <v>-346198</v>
      </c>
      <c r="AI8" s="48">
        <v>-225900</v>
      </c>
      <c r="AJ8" s="48">
        <v>-6273253</v>
      </c>
      <c r="AK8" s="257" t="e">
        <v>#N/A</v>
      </c>
      <c r="AL8" s="48">
        <v>-2091851</v>
      </c>
      <c r="AM8" s="48">
        <v>-370299</v>
      </c>
      <c r="AN8" s="48">
        <v>-213796</v>
      </c>
      <c r="AO8" s="48">
        <v>-7118852</v>
      </c>
      <c r="AP8" s="257" t="e">
        <v>#N/A</v>
      </c>
      <c r="AQ8" s="48">
        <v>-2365738</v>
      </c>
      <c r="AR8" s="48">
        <v>-431733</v>
      </c>
      <c r="AS8" s="48">
        <v>-244624</v>
      </c>
      <c r="AT8" s="48">
        <v>-8227582</v>
      </c>
      <c r="AU8" s="257" t="e">
        <v>#N/A</v>
      </c>
      <c r="AV8" s="48"/>
      <c r="AW8" s="48">
        <v>-2016082</v>
      </c>
      <c r="AX8" s="48">
        <v>-440687</v>
      </c>
      <c r="AY8" s="48">
        <v>-221583</v>
      </c>
      <c r="AZ8" s="48">
        <v>-7561456</v>
      </c>
      <c r="BA8" s="257" t="e">
        <v>#N/A</v>
      </c>
      <c r="BB8" s="48">
        <v>-1999750</v>
      </c>
      <c r="BC8" s="48">
        <v>-408136</v>
      </c>
      <c r="BD8" s="48">
        <v>-224094</v>
      </c>
      <c r="BE8" s="48">
        <v>-7015567</v>
      </c>
      <c r="BF8" s="257" t="e">
        <v>#N/A</v>
      </c>
      <c r="BG8" s="48">
        <v>-2060424</v>
      </c>
      <c r="BH8" s="48">
        <v>-411349</v>
      </c>
      <c r="BI8" s="48">
        <v>-240929</v>
      </c>
      <c r="BJ8" s="48">
        <v>-7952608</v>
      </c>
      <c r="BK8" s="257" t="e">
        <v>#N/A</v>
      </c>
      <c r="BL8" s="48">
        <v>-2297050</v>
      </c>
      <c r="BM8" s="48">
        <v>-465731</v>
      </c>
      <c r="BN8" s="48">
        <v>-268456</v>
      </c>
      <c r="BO8" s="48">
        <v>-8580966</v>
      </c>
      <c r="BP8" s="257" t="e">
        <v>#N/A</v>
      </c>
      <c r="BQ8" s="48"/>
      <c r="BR8" s="48">
        <v>-2026016</v>
      </c>
      <c r="BS8" s="48">
        <v>-465474</v>
      </c>
      <c r="BT8" s="48">
        <v>-220627</v>
      </c>
      <c r="BU8" s="48">
        <v>0</v>
      </c>
      <c r="BV8" s="257">
        <v>-2713699</v>
      </c>
      <c r="BW8" s="48">
        <v>-2085700</v>
      </c>
      <c r="BX8" s="48">
        <v>-388544</v>
      </c>
      <c r="BY8" s="48">
        <v>-195435</v>
      </c>
      <c r="BZ8" s="48">
        <v>0</v>
      </c>
      <c r="CA8" s="257">
        <v>-2666023</v>
      </c>
      <c r="CB8" s="48">
        <v>-2069340</v>
      </c>
      <c r="CC8" s="48">
        <v>-386532</v>
      </c>
      <c r="CD8" s="48">
        <v>-162395</v>
      </c>
      <c r="CE8" s="48">
        <v>0</v>
      </c>
      <c r="CF8" s="257">
        <v>-2615216</v>
      </c>
      <c r="CG8" s="48">
        <v>-2350165</v>
      </c>
      <c r="CH8" s="48">
        <v>-459109</v>
      </c>
      <c r="CI8" s="48">
        <v>-136705</v>
      </c>
      <c r="CJ8" s="48">
        <v>0</v>
      </c>
      <c r="CK8" s="257">
        <v>-2941397</v>
      </c>
      <c r="CL8" s="48"/>
      <c r="CM8" s="48">
        <v>-2106972</v>
      </c>
      <c r="CN8" s="48">
        <v>-439320</v>
      </c>
      <c r="CO8" s="48">
        <v>-155351</v>
      </c>
      <c r="CP8" s="48">
        <v>0</v>
      </c>
      <c r="CQ8" s="257">
        <v>-2701572</v>
      </c>
      <c r="CR8" s="48">
        <v>-2180380</v>
      </c>
      <c r="CS8" s="48">
        <v>-390574</v>
      </c>
      <c r="CT8" s="48">
        <v>-190209</v>
      </c>
      <c r="CU8" s="48">
        <v>0</v>
      </c>
      <c r="CV8" s="257">
        <v>-2761046</v>
      </c>
      <c r="CW8" s="48">
        <v>-2183097</v>
      </c>
      <c r="CX8" s="48">
        <v>-403502</v>
      </c>
      <c r="CY8" s="48">
        <v>-107209</v>
      </c>
      <c r="CZ8" s="48">
        <v>0</v>
      </c>
      <c r="DA8" s="257">
        <v>-2690627</v>
      </c>
      <c r="DB8" s="48">
        <v>-2467081</v>
      </c>
      <c r="DC8" s="48">
        <v>-471509</v>
      </c>
      <c r="DD8" s="48">
        <v>-187905</v>
      </c>
      <c r="DE8" s="48">
        <v>0</v>
      </c>
      <c r="DF8" s="257">
        <v>-3123986</v>
      </c>
      <c r="DG8" s="48">
        <v>-8937530</v>
      </c>
      <c r="DH8" s="48">
        <v>-1704905</v>
      </c>
      <c r="DI8" s="48">
        <v>-640674</v>
      </c>
      <c r="DJ8" s="48">
        <v>0</v>
      </c>
      <c r="DK8" s="257">
        <v>-11277231</v>
      </c>
      <c r="DL8" s="48"/>
      <c r="DM8" s="48">
        <v>-2364498</v>
      </c>
      <c r="DN8" s="48">
        <v>-470994</v>
      </c>
      <c r="DO8" s="48">
        <v>-199521</v>
      </c>
      <c r="DP8" s="48">
        <v>0</v>
      </c>
      <c r="DQ8" s="257">
        <v>-3034922</v>
      </c>
      <c r="DR8" s="48">
        <v>-2198073</v>
      </c>
      <c r="DS8" s="48">
        <v>-428594</v>
      </c>
      <c r="DT8" s="48">
        <v>-132701</v>
      </c>
      <c r="DU8" s="48">
        <v>0</v>
      </c>
      <c r="DV8" s="257">
        <v>-2759014</v>
      </c>
      <c r="DW8" s="48">
        <v>-2152203</v>
      </c>
      <c r="DX8" s="48">
        <v>-418347</v>
      </c>
      <c r="DY8" s="48">
        <v>-156339</v>
      </c>
      <c r="DZ8" s="48">
        <v>0</v>
      </c>
      <c r="EA8" s="257">
        <v>-2724185</v>
      </c>
      <c r="EB8" s="48">
        <v>-2640361</v>
      </c>
      <c r="EC8" s="48">
        <v>-445818</v>
      </c>
      <c r="ED8" s="48">
        <v>-101977</v>
      </c>
      <c r="EE8" s="48">
        <v>0</v>
      </c>
      <c r="EF8" s="257">
        <v>-3186064</v>
      </c>
      <c r="EG8" s="48">
        <v>-9355135</v>
      </c>
      <c r="EH8" s="48">
        <v>-1763753</v>
      </c>
      <c r="EI8" s="48">
        <v>-590538</v>
      </c>
      <c r="EJ8" s="48">
        <v>0</v>
      </c>
      <c r="EK8" s="257">
        <v>-11704185</v>
      </c>
      <c r="EL8" s="48"/>
      <c r="EM8" s="48">
        <v>-2225207</v>
      </c>
      <c r="EN8" s="48">
        <v>-411165</v>
      </c>
      <c r="EO8" s="48">
        <v>-149080</v>
      </c>
      <c r="EP8" s="48">
        <v>0</v>
      </c>
      <c r="EQ8" s="257">
        <v>-2785351</v>
      </c>
      <c r="ER8" s="48">
        <v>-2129896</v>
      </c>
      <c r="ES8" s="48">
        <v>-416604</v>
      </c>
      <c r="ET8" s="48">
        <v>-169832</v>
      </c>
      <c r="EU8" s="48">
        <v>0</v>
      </c>
      <c r="EV8" s="257">
        <v>-2715735</v>
      </c>
      <c r="EW8" s="48">
        <v>-2455115</v>
      </c>
      <c r="EX8" s="48">
        <v>-426823</v>
      </c>
      <c r="EY8" s="48">
        <v>-199132</v>
      </c>
      <c r="EZ8" s="48">
        <v>0</v>
      </c>
      <c r="FA8" s="257">
        <v>-3080818</v>
      </c>
      <c r="FB8" s="48">
        <v>-3046461</v>
      </c>
      <c r="FC8" s="48">
        <v>-491531</v>
      </c>
      <c r="FD8" s="48">
        <v>-287470</v>
      </c>
      <c r="FE8" s="48">
        <v>0</v>
      </c>
      <c r="FF8" s="257">
        <v>-3824641</v>
      </c>
      <c r="FG8" s="48">
        <v>-9856679</v>
      </c>
      <c r="FH8" s="48">
        <v>-1746123</v>
      </c>
      <c r="FI8" s="48">
        <v>-805514</v>
      </c>
      <c r="FJ8" s="48">
        <v>0</v>
      </c>
      <c r="FK8" s="257">
        <v>-12406545</v>
      </c>
      <c r="FL8" s="48"/>
      <c r="FM8" s="48">
        <v>-2700671</v>
      </c>
      <c r="FN8" s="48">
        <v>-500755</v>
      </c>
      <c r="FO8" s="48">
        <v>-202459</v>
      </c>
      <c r="FP8" s="48">
        <v>0</v>
      </c>
      <c r="FQ8" s="257">
        <v>-3403740</v>
      </c>
      <c r="FR8" s="48">
        <v>-2737839</v>
      </c>
      <c r="FS8" s="48">
        <v>-511561</v>
      </c>
      <c r="FT8" s="48">
        <v>-256111</v>
      </c>
      <c r="FU8" s="48">
        <v>0</v>
      </c>
      <c r="FV8" s="257">
        <v>-3505354</v>
      </c>
      <c r="FW8" s="48">
        <v>-2868018</v>
      </c>
      <c r="FX8" s="48">
        <v>-572251</v>
      </c>
      <c r="FY8" s="48">
        <v>-336261</v>
      </c>
      <c r="FZ8" s="48">
        <v>0</v>
      </c>
      <c r="GA8" s="257">
        <v>-3776016</v>
      </c>
      <c r="GB8" s="48">
        <v>-3496142</v>
      </c>
      <c r="GC8" s="48">
        <v>-750425</v>
      </c>
      <c r="GD8" s="48">
        <v>-350877</v>
      </c>
      <c r="GE8" s="48">
        <v>0</v>
      </c>
      <c r="GF8" s="257">
        <v>-4596720</v>
      </c>
      <c r="GG8" s="48">
        <v>-11802670</v>
      </c>
      <c r="GH8" s="48">
        <v>-2334992</v>
      </c>
      <c r="GI8" s="48">
        <v>-1145708</v>
      </c>
      <c r="GJ8" s="48">
        <v>0</v>
      </c>
      <c r="GK8" s="257">
        <v>-15281830</v>
      </c>
      <c r="GL8" s="48"/>
      <c r="GM8" s="48">
        <v>-2936503</v>
      </c>
      <c r="GN8" s="48">
        <v>-753041</v>
      </c>
      <c r="GO8" s="48">
        <v>-307275</v>
      </c>
      <c r="GP8" s="48">
        <v>0</v>
      </c>
      <c r="GQ8" s="257">
        <v>-3996736</v>
      </c>
      <c r="GR8" s="48">
        <v>-2836991</v>
      </c>
      <c r="GS8" s="48">
        <v>-671340</v>
      </c>
      <c r="GT8" s="48">
        <v>-245606</v>
      </c>
      <c r="GU8" s="48">
        <v>0</v>
      </c>
      <c r="GV8" s="257">
        <v>-3753326</v>
      </c>
      <c r="GW8" s="48">
        <v>-2967640</v>
      </c>
      <c r="GX8" s="48">
        <v>-606088</v>
      </c>
      <c r="GY8" s="48">
        <v>-251633</v>
      </c>
      <c r="GZ8" s="48">
        <v>0</v>
      </c>
      <c r="HA8" s="257">
        <v>-3825340</v>
      </c>
      <c r="HB8" s="48">
        <v>-3437124</v>
      </c>
      <c r="HC8" s="48">
        <v>-690105</v>
      </c>
      <c r="HD8" s="48">
        <v>111621</v>
      </c>
      <c r="HE8" s="48">
        <v>0</v>
      </c>
      <c r="HF8" s="257">
        <v>-4015268</v>
      </c>
      <c r="HG8" s="48">
        <v>-5773494</v>
      </c>
      <c r="HH8" s="48">
        <v>-1424381</v>
      </c>
      <c r="HI8" s="48">
        <v>-552881</v>
      </c>
      <c r="HJ8" s="48">
        <v>0</v>
      </c>
      <c r="HK8" s="257">
        <v>-7750062</v>
      </c>
      <c r="HL8" s="48">
        <v>-8741134</v>
      </c>
      <c r="HM8" s="48">
        <v>-2030469</v>
      </c>
      <c r="HN8" s="48">
        <v>-804514</v>
      </c>
      <c r="HO8" s="48">
        <v>0</v>
      </c>
      <c r="HP8" s="257">
        <v>-11575402</v>
      </c>
      <c r="HQ8" s="48">
        <v>-12178258</v>
      </c>
      <c r="HR8" s="48">
        <v>-2720574</v>
      </c>
      <c r="HS8" s="48">
        <v>-692893</v>
      </c>
      <c r="HT8" s="48">
        <v>0</v>
      </c>
      <c r="HU8" s="257">
        <v>-15590670</v>
      </c>
      <c r="HW8" s="48">
        <v>-3055709</v>
      </c>
      <c r="HX8" s="48">
        <v>-665068</v>
      </c>
      <c r="HY8" s="48">
        <v>-206573</v>
      </c>
      <c r="HZ8" s="48">
        <v>0</v>
      </c>
      <c r="IA8" s="257">
        <v>-3927350</v>
      </c>
      <c r="IB8" s="48">
        <v>-2858788</v>
      </c>
      <c r="IC8" s="48">
        <v>-612483</v>
      </c>
      <c r="ID8" s="48">
        <v>-275687</v>
      </c>
      <c r="IE8" s="48">
        <v>0</v>
      </c>
      <c r="IF8" s="257">
        <v>-3746958</v>
      </c>
      <c r="IG8" s="48">
        <v>-3067819</v>
      </c>
      <c r="IH8" s="48">
        <v>-599762</v>
      </c>
      <c r="II8" s="48">
        <v>-260601</v>
      </c>
      <c r="IJ8" s="48">
        <v>0</v>
      </c>
      <c r="IK8" s="257">
        <v>-3927745</v>
      </c>
      <c r="IL8" s="48">
        <v>-3573467</v>
      </c>
      <c r="IM8" s="48">
        <v>-718872</v>
      </c>
      <c r="IN8" s="48">
        <v>-342908</v>
      </c>
      <c r="IO8" s="48">
        <v>0</v>
      </c>
      <c r="IP8" s="257">
        <v>-4635048</v>
      </c>
      <c r="IQ8" s="48">
        <v>-5914497</v>
      </c>
      <c r="IR8" s="48">
        <v>-1277551</v>
      </c>
      <c r="IS8" s="48">
        <v>-482260</v>
      </c>
      <c r="IT8" s="48">
        <v>0</v>
      </c>
      <c r="IU8" s="257">
        <v>-7674308</v>
      </c>
      <c r="IV8" s="48">
        <v>-8982316</v>
      </c>
      <c r="IW8" s="48">
        <v>-1877313</v>
      </c>
      <c r="IX8" s="48">
        <v>-742861</v>
      </c>
      <c r="IY8" s="48">
        <v>0</v>
      </c>
      <c r="IZ8" s="257">
        <v>-11602053</v>
      </c>
      <c r="JA8" s="48">
        <v>-12555783</v>
      </c>
      <c r="JB8" s="48">
        <v>-2596185</v>
      </c>
      <c r="JC8" s="48">
        <v>-1085769</v>
      </c>
      <c r="JD8" s="48">
        <v>0</v>
      </c>
      <c r="JE8" s="257">
        <v>-16237101</v>
      </c>
      <c r="JG8" s="48">
        <v>-3122064</v>
      </c>
      <c r="JH8" s="48">
        <v>-655564</v>
      </c>
      <c r="JI8" s="48">
        <v>-216205</v>
      </c>
      <c r="JJ8" s="48" t="e">
        <v>#N/A</v>
      </c>
      <c r="JK8" s="257">
        <v>-3993833</v>
      </c>
      <c r="JL8" s="48">
        <v>-3032880</v>
      </c>
      <c r="JM8" s="48">
        <v>-637886</v>
      </c>
      <c r="JN8" s="48">
        <v>-174521</v>
      </c>
      <c r="JO8" s="48" t="e">
        <v>#N/A</v>
      </c>
      <c r="JP8" s="257">
        <v>-3845287</v>
      </c>
      <c r="JQ8" s="48">
        <v>-3160665</v>
      </c>
      <c r="JR8" s="48">
        <v>-617730</v>
      </c>
      <c r="JS8" s="48">
        <v>-111962</v>
      </c>
      <c r="JT8" s="48">
        <v>0</v>
      </c>
      <c r="JU8" s="257">
        <v>-3890286</v>
      </c>
      <c r="JV8" s="48">
        <v>-3660523</v>
      </c>
      <c r="JW8" s="48">
        <v>-722804</v>
      </c>
      <c r="JX8" s="48">
        <v>-145275</v>
      </c>
      <c r="JY8" s="48">
        <v>0</v>
      </c>
      <c r="JZ8" s="257">
        <v>-4528579</v>
      </c>
      <c r="KA8" s="48">
        <v>-6154944</v>
      </c>
      <c r="KB8" s="48">
        <v>-1293450</v>
      </c>
      <c r="KC8" s="48">
        <v>-390728</v>
      </c>
      <c r="KD8" s="48">
        <v>0</v>
      </c>
      <c r="KE8" s="257">
        <v>-7839122</v>
      </c>
      <c r="KF8" s="48">
        <v>-9315609</v>
      </c>
      <c r="KG8" s="48">
        <v>-1911180</v>
      </c>
      <c r="KH8" s="48">
        <v>-502690</v>
      </c>
      <c r="KI8" s="48">
        <v>0</v>
      </c>
      <c r="KJ8" s="257">
        <v>-11729408</v>
      </c>
      <c r="KK8" s="48">
        <v>-12976132</v>
      </c>
      <c r="KL8" s="48">
        <v>-2633984</v>
      </c>
      <c r="KM8" s="48">
        <v>-647965</v>
      </c>
      <c r="KN8" s="48">
        <v>0</v>
      </c>
      <c r="KO8" s="257">
        <v>-16257987</v>
      </c>
      <c r="KQ8" s="48">
        <v>-3187823</v>
      </c>
      <c r="KR8" s="48">
        <v>-667111</v>
      </c>
      <c r="KS8" s="48">
        <v>-153094</v>
      </c>
      <c r="KT8" s="48" t="e">
        <v>#N/A</v>
      </c>
      <c r="KU8" s="257">
        <v>-4007771</v>
      </c>
      <c r="KV8" s="48">
        <v>-3227230</v>
      </c>
      <c r="KW8" s="48">
        <v>-583570</v>
      </c>
      <c r="KX8" s="48">
        <v>-106339</v>
      </c>
      <c r="KY8" s="48" t="e">
        <v>#N/A</v>
      </c>
      <c r="KZ8" s="257">
        <v>-3917111</v>
      </c>
      <c r="LA8" s="48">
        <v>6415053</v>
      </c>
      <c r="LB8" s="48">
        <v>1250681</v>
      </c>
      <c r="LC8" s="48">
        <v>259433</v>
      </c>
      <c r="LD8" s="48">
        <v>0</v>
      </c>
      <c r="LE8" s="257">
        <v>7924882</v>
      </c>
      <c r="LF8" s="48">
        <v>0</v>
      </c>
      <c r="LG8" s="48">
        <v>0</v>
      </c>
      <c r="LH8" s="48">
        <v>0</v>
      </c>
      <c r="LI8" s="48">
        <v>0</v>
      </c>
      <c r="LJ8" s="257">
        <v>0</v>
      </c>
      <c r="LK8" s="48">
        <v>-6415053</v>
      </c>
      <c r="LL8" s="48">
        <v>-1250681</v>
      </c>
      <c r="LM8" s="48">
        <v>-259433</v>
      </c>
      <c r="LN8" s="48">
        <v>0</v>
      </c>
      <c r="LO8" s="257">
        <v>-7924882</v>
      </c>
      <c r="LP8" s="48">
        <v>0</v>
      </c>
      <c r="LQ8" s="48">
        <v>0</v>
      </c>
      <c r="LR8" s="48">
        <v>0</v>
      </c>
      <c r="LS8" s="48">
        <v>0</v>
      </c>
      <c r="LT8" s="257">
        <v>0</v>
      </c>
      <c r="LU8" s="48">
        <v>0</v>
      </c>
      <c r="LV8" s="48">
        <v>0</v>
      </c>
      <c r="LW8" s="48">
        <v>0</v>
      </c>
      <c r="LX8" s="48">
        <v>0</v>
      </c>
      <c r="LY8" s="257">
        <v>0</v>
      </c>
    </row>
    <row r="9" spans="1:337">
      <c r="A9" s="42" t="s">
        <v>93</v>
      </c>
      <c r="B9" s="42"/>
      <c r="C9" s="43" t="s">
        <v>203</v>
      </c>
      <c r="D9" s="43" t="s">
        <v>94</v>
      </c>
      <c r="E9" s="43" t="s">
        <v>680</v>
      </c>
      <c r="F9" s="53"/>
      <c r="G9" s="48">
        <v>0</v>
      </c>
      <c r="H9" s="48">
        <v>0</v>
      </c>
      <c r="I9" s="48"/>
      <c r="J9" s="48"/>
      <c r="K9" s="48">
        <v>0</v>
      </c>
      <c r="L9" s="48">
        <v>0</v>
      </c>
      <c r="M9" s="48">
        <v>0</v>
      </c>
      <c r="N9" s="48"/>
      <c r="O9" s="48"/>
      <c r="P9" s="48">
        <v>0</v>
      </c>
      <c r="Q9" s="48">
        <v>0</v>
      </c>
      <c r="R9" s="48">
        <v>0</v>
      </c>
      <c r="S9" s="48">
        <v>0</v>
      </c>
      <c r="T9" s="48">
        <v>0</v>
      </c>
      <c r="U9" s="257">
        <v>0</v>
      </c>
      <c r="V9" s="48">
        <v>0</v>
      </c>
      <c r="W9" s="48">
        <v>0</v>
      </c>
      <c r="X9" s="48">
        <v>0</v>
      </c>
      <c r="Y9" s="48">
        <v>0</v>
      </c>
      <c r="Z9" s="257">
        <v>0</v>
      </c>
      <c r="AA9" s="48"/>
      <c r="AB9" s="48">
        <v>0</v>
      </c>
      <c r="AC9" s="48">
        <v>0</v>
      </c>
      <c r="AD9" s="48">
        <v>0</v>
      </c>
      <c r="AE9" s="48">
        <v>0</v>
      </c>
      <c r="AF9" s="257" t="e">
        <v>#N/A</v>
      </c>
      <c r="AG9" s="48">
        <v>0</v>
      </c>
      <c r="AH9" s="48">
        <v>0</v>
      </c>
      <c r="AI9" s="48">
        <v>0</v>
      </c>
      <c r="AJ9" s="48">
        <v>0</v>
      </c>
      <c r="AK9" s="257" t="e">
        <v>#N/A</v>
      </c>
      <c r="AL9" s="48">
        <v>0</v>
      </c>
      <c r="AM9" s="48">
        <v>0</v>
      </c>
      <c r="AN9" s="48">
        <v>0</v>
      </c>
      <c r="AO9" s="48">
        <v>0</v>
      </c>
      <c r="AP9" s="257" t="e">
        <v>#N/A</v>
      </c>
      <c r="AQ9" s="48">
        <v>0</v>
      </c>
      <c r="AR9" s="48">
        <v>0</v>
      </c>
      <c r="AS9" s="48">
        <v>0</v>
      </c>
      <c r="AT9" s="48">
        <v>0</v>
      </c>
      <c r="AU9" s="257" t="e">
        <v>#N/A</v>
      </c>
      <c r="AV9" s="48"/>
      <c r="AW9" s="48">
        <v>0</v>
      </c>
      <c r="AX9" s="48">
        <v>0</v>
      </c>
      <c r="AY9" s="48">
        <v>0</v>
      </c>
      <c r="AZ9" s="48">
        <v>0</v>
      </c>
      <c r="BA9" s="257" t="e">
        <v>#N/A</v>
      </c>
      <c r="BB9" s="48">
        <v>0</v>
      </c>
      <c r="BC9" s="48">
        <v>0</v>
      </c>
      <c r="BD9" s="48">
        <v>0</v>
      </c>
      <c r="BE9" s="48">
        <v>0</v>
      </c>
      <c r="BF9" s="257" t="e">
        <v>#N/A</v>
      </c>
      <c r="BG9" s="48">
        <v>0</v>
      </c>
      <c r="BH9" s="48">
        <v>0</v>
      </c>
      <c r="BI9" s="48">
        <v>0</v>
      </c>
      <c r="BJ9" s="48">
        <v>0</v>
      </c>
      <c r="BK9" s="257" t="e">
        <v>#N/A</v>
      </c>
      <c r="BL9" s="48">
        <v>0</v>
      </c>
      <c r="BM9" s="48">
        <v>0</v>
      </c>
      <c r="BN9" s="48">
        <v>0</v>
      </c>
      <c r="BO9" s="48">
        <v>0</v>
      </c>
      <c r="BP9" s="257" t="e">
        <v>#N/A</v>
      </c>
      <c r="BQ9" s="48"/>
      <c r="BR9" s="48">
        <v>-11256</v>
      </c>
      <c r="BS9" s="48">
        <v>-800</v>
      </c>
      <c r="BT9" s="48">
        <v>-59</v>
      </c>
      <c r="BU9" s="48">
        <v>0</v>
      </c>
      <c r="BV9" s="257">
        <v>-9729</v>
      </c>
      <c r="BW9" s="48">
        <v>-13464</v>
      </c>
      <c r="BX9" s="48">
        <v>-758</v>
      </c>
      <c r="BY9" s="48">
        <v>-51</v>
      </c>
      <c r="BZ9" s="48">
        <v>0</v>
      </c>
      <c r="CA9" s="257">
        <v>-16659</v>
      </c>
      <c r="CB9" s="48">
        <v>-12168</v>
      </c>
      <c r="CC9" s="48">
        <v>-717</v>
      </c>
      <c r="CD9" s="48">
        <v>-50</v>
      </c>
      <c r="CE9" s="48">
        <v>0</v>
      </c>
      <c r="CF9" s="257">
        <v>-12935</v>
      </c>
      <c r="CG9" s="48">
        <v>-13112</v>
      </c>
      <c r="CH9" s="48">
        <v>-757</v>
      </c>
      <c r="CI9" s="48">
        <v>-52</v>
      </c>
      <c r="CJ9" s="48">
        <v>0</v>
      </c>
      <c r="CK9" s="257">
        <v>-13921</v>
      </c>
      <c r="CL9" s="48"/>
      <c r="CM9" s="48">
        <v>-11663</v>
      </c>
      <c r="CN9" s="48">
        <v>-1308</v>
      </c>
      <c r="CO9" s="48">
        <v>-64</v>
      </c>
      <c r="CP9" s="48">
        <v>0</v>
      </c>
      <c r="CQ9" s="257">
        <v>-13035</v>
      </c>
      <c r="CR9" s="48">
        <v>-14928</v>
      </c>
      <c r="CS9" s="48">
        <v>-1324</v>
      </c>
      <c r="CT9" s="48">
        <v>-92</v>
      </c>
      <c r="CU9" s="48">
        <v>0</v>
      </c>
      <c r="CV9" s="257">
        <v>-16344</v>
      </c>
      <c r="CW9" s="48">
        <v>-14670</v>
      </c>
      <c r="CX9" s="48">
        <v>-1414</v>
      </c>
      <c r="CY9" s="48">
        <v>-52</v>
      </c>
      <c r="CZ9" s="48">
        <v>0</v>
      </c>
      <c r="DA9" s="257">
        <v>-16136</v>
      </c>
      <c r="DB9" s="48">
        <v>-14788</v>
      </c>
      <c r="DC9" s="48">
        <v>-1364</v>
      </c>
      <c r="DD9" s="48">
        <v>-79</v>
      </c>
      <c r="DE9" s="48">
        <v>0</v>
      </c>
      <c r="DF9" s="257">
        <v>-16231</v>
      </c>
      <c r="DG9" s="48">
        <v>-56049</v>
      </c>
      <c r="DH9" s="48">
        <v>-5410</v>
      </c>
      <c r="DI9" s="48">
        <v>-287</v>
      </c>
      <c r="DJ9" s="48">
        <v>0</v>
      </c>
      <c r="DK9" s="257">
        <v>-61746</v>
      </c>
      <c r="DL9" s="48"/>
      <c r="DM9" s="48">
        <v>-14941</v>
      </c>
      <c r="DN9" s="48">
        <v>-1362</v>
      </c>
      <c r="DO9" s="48">
        <v>-84</v>
      </c>
      <c r="DP9" s="48">
        <v>0</v>
      </c>
      <c r="DQ9" s="257">
        <v>-16387</v>
      </c>
      <c r="DR9" s="48">
        <v>-16140</v>
      </c>
      <c r="DS9" s="48">
        <v>-1365</v>
      </c>
      <c r="DT9" s="48">
        <v>-62</v>
      </c>
      <c r="DU9" s="48">
        <v>0</v>
      </c>
      <c r="DV9" s="257">
        <v>-17567</v>
      </c>
      <c r="DW9" s="48">
        <v>-22483</v>
      </c>
      <c r="DX9" s="48">
        <v>-1325</v>
      </c>
      <c r="DY9" s="48">
        <v>-75</v>
      </c>
      <c r="DZ9" s="48">
        <v>0</v>
      </c>
      <c r="EA9" s="257">
        <v>-23883</v>
      </c>
      <c r="EB9" s="48">
        <v>-15135</v>
      </c>
      <c r="EC9" s="48">
        <v>-1293</v>
      </c>
      <c r="ED9" s="48">
        <v>-460</v>
      </c>
      <c r="EE9" s="48">
        <v>0</v>
      </c>
      <c r="EF9" s="257">
        <v>-16888</v>
      </c>
      <c r="EG9" s="48">
        <v>-68699</v>
      </c>
      <c r="EH9" s="48">
        <v>-5345</v>
      </c>
      <c r="EI9" s="48">
        <v>-681</v>
      </c>
      <c r="EJ9" s="48">
        <v>0</v>
      </c>
      <c r="EK9" s="257">
        <v>-74725</v>
      </c>
      <c r="EL9" s="48"/>
      <c r="EM9" s="48">
        <v>-16266</v>
      </c>
      <c r="EN9" s="48">
        <v>-1191</v>
      </c>
      <c r="EO9" s="48">
        <v>171</v>
      </c>
      <c r="EP9" s="48">
        <v>0</v>
      </c>
      <c r="EQ9" s="257">
        <v>-17286</v>
      </c>
      <c r="ER9" s="48">
        <v>-19874</v>
      </c>
      <c r="ES9" s="48">
        <v>-1260</v>
      </c>
      <c r="ET9" s="48">
        <v>-185</v>
      </c>
      <c r="EU9" s="48">
        <v>0</v>
      </c>
      <c r="EV9" s="257">
        <v>-21319</v>
      </c>
      <c r="EW9" s="48">
        <v>-19807</v>
      </c>
      <c r="EX9" s="48">
        <v>-1342</v>
      </c>
      <c r="EY9" s="48">
        <v>-212</v>
      </c>
      <c r="EZ9" s="48">
        <v>0</v>
      </c>
      <c r="FA9" s="257">
        <v>-21361</v>
      </c>
      <c r="FB9" s="48">
        <v>-20744</v>
      </c>
      <c r="FC9" s="48">
        <v>-1337</v>
      </c>
      <c r="FD9" s="48">
        <v>-264</v>
      </c>
      <c r="FE9" s="48">
        <v>0</v>
      </c>
      <c r="FF9" s="257">
        <v>-22345</v>
      </c>
      <c r="FG9" s="48">
        <v>-76691</v>
      </c>
      <c r="FH9" s="48">
        <v>-5130</v>
      </c>
      <c r="FI9" s="48">
        <v>-490</v>
      </c>
      <c r="FJ9" s="48">
        <v>0</v>
      </c>
      <c r="FK9" s="257">
        <v>-82311</v>
      </c>
      <c r="FL9" s="48"/>
      <c r="FM9" s="48">
        <v>-21899</v>
      </c>
      <c r="FN9" s="48">
        <v>-1392</v>
      </c>
      <c r="FO9" s="48">
        <v>-438</v>
      </c>
      <c r="FP9" s="48">
        <v>0</v>
      </c>
      <c r="FQ9" s="257">
        <v>-23729</v>
      </c>
      <c r="FR9" s="48">
        <v>-22783</v>
      </c>
      <c r="FS9" s="48">
        <v>-1498</v>
      </c>
      <c r="FT9" s="48">
        <v>-708</v>
      </c>
      <c r="FU9" s="48">
        <v>0</v>
      </c>
      <c r="FV9" s="257">
        <v>-24989</v>
      </c>
      <c r="FW9" s="48">
        <v>-22927</v>
      </c>
      <c r="FX9" s="48">
        <v>-1675</v>
      </c>
      <c r="FY9" s="48">
        <v>454</v>
      </c>
      <c r="FZ9" s="48">
        <v>0</v>
      </c>
      <c r="GA9" s="257">
        <v>-24148</v>
      </c>
      <c r="GB9" s="48">
        <v>-23572</v>
      </c>
      <c r="GC9" s="48">
        <v>-1910</v>
      </c>
      <c r="GD9" s="48">
        <v>88</v>
      </c>
      <c r="GE9" s="48">
        <v>0</v>
      </c>
      <c r="GF9" s="257">
        <v>-25394</v>
      </c>
      <c r="GG9" s="48">
        <v>-91181</v>
      </c>
      <c r="GH9" s="48">
        <v>-6475</v>
      </c>
      <c r="GI9" s="48">
        <v>-604</v>
      </c>
      <c r="GJ9" s="48">
        <v>0</v>
      </c>
      <c r="GK9" s="257">
        <v>-98260</v>
      </c>
      <c r="GL9" s="48"/>
      <c r="GM9" s="48">
        <v>-24143</v>
      </c>
      <c r="GN9" s="48">
        <v>-2124</v>
      </c>
      <c r="GO9" s="48">
        <v>-232</v>
      </c>
      <c r="GP9" s="48">
        <v>0</v>
      </c>
      <c r="GQ9" s="257">
        <v>-26499</v>
      </c>
      <c r="GR9" s="48">
        <v>-24756</v>
      </c>
      <c r="GS9" s="48">
        <v>-2077</v>
      </c>
      <c r="GT9" s="48">
        <v>467</v>
      </c>
      <c r="GU9" s="48">
        <v>0</v>
      </c>
      <c r="GV9" s="257">
        <v>-26366</v>
      </c>
      <c r="GW9" s="48">
        <v>-24505</v>
      </c>
      <c r="GX9" s="48">
        <v>-1967</v>
      </c>
      <c r="GY9" s="48">
        <v>205</v>
      </c>
      <c r="GZ9" s="48">
        <v>0</v>
      </c>
      <c r="HA9" s="257">
        <v>-26267</v>
      </c>
      <c r="HB9" s="48">
        <v>-24575</v>
      </c>
      <c r="HC9" s="48">
        <v>-1946</v>
      </c>
      <c r="HD9" s="48">
        <v>279</v>
      </c>
      <c r="HE9" s="48">
        <v>0</v>
      </c>
      <c r="HF9" s="257">
        <v>-26242</v>
      </c>
      <c r="HG9" s="48">
        <v>-48899</v>
      </c>
      <c r="HH9" s="48">
        <v>-4201</v>
      </c>
      <c r="HI9" s="48">
        <v>235</v>
      </c>
      <c r="HJ9" s="48">
        <v>0</v>
      </c>
      <c r="HK9" s="257">
        <v>-52865</v>
      </c>
      <c r="HL9" s="48">
        <v>-73404</v>
      </c>
      <c r="HM9" s="48">
        <v>-6168</v>
      </c>
      <c r="HN9" s="48">
        <v>440</v>
      </c>
      <c r="HO9" s="48">
        <v>0</v>
      </c>
      <c r="HP9" s="257">
        <v>-79132</v>
      </c>
      <c r="HQ9" s="48">
        <v>-97979</v>
      </c>
      <c r="HR9" s="48">
        <v>-8114</v>
      </c>
      <c r="HS9" s="48">
        <v>719</v>
      </c>
      <c r="HT9" s="48">
        <v>0</v>
      </c>
      <c r="HU9" s="257">
        <v>-105374</v>
      </c>
      <c r="HW9" s="48">
        <v>-25089</v>
      </c>
      <c r="HX9" s="48">
        <v>-2095</v>
      </c>
      <c r="HY9" s="48">
        <v>1348</v>
      </c>
      <c r="HZ9" s="48">
        <v>0</v>
      </c>
      <c r="IA9" s="257">
        <v>-25836</v>
      </c>
      <c r="IB9" s="48">
        <v>-25479</v>
      </c>
      <c r="IC9" s="48">
        <v>-2118</v>
      </c>
      <c r="ID9" s="48">
        <v>-658</v>
      </c>
      <c r="IE9" s="48">
        <v>0</v>
      </c>
      <c r="IF9" s="257">
        <v>-28255</v>
      </c>
      <c r="IG9" s="48">
        <v>-25591</v>
      </c>
      <c r="IH9" s="48">
        <v>-2143</v>
      </c>
      <c r="II9" s="48">
        <v>-569</v>
      </c>
      <c r="IJ9" s="48">
        <v>0</v>
      </c>
      <c r="IK9" s="257">
        <v>-28303</v>
      </c>
      <c r="IL9" s="48">
        <v>-25703</v>
      </c>
      <c r="IM9" s="48">
        <v>-2177</v>
      </c>
      <c r="IN9" s="48">
        <v>-126</v>
      </c>
      <c r="IO9" s="48">
        <v>0</v>
      </c>
      <c r="IP9" s="257">
        <v>-28006</v>
      </c>
      <c r="IQ9" s="48">
        <v>-50568</v>
      </c>
      <c r="IR9" s="48">
        <v>-4213</v>
      </c>
      <c r="IS9" s="48">
        <v>690</v>
      </c>
      <c r="IT9" s="48">
        <v>0</v>
      </c>
      <c r="IU9" s="257">
        <v>-54091</v>
      </c>
      <c r="IV9" s="48">
        <v>-76159</v>
      </c>
      <c r="IW9" s="48">
        <v>-6356</v>
      </c>
      <c r="IX9" s="48">
        <v>121</v>
      </c>
      <c r="IY9" s="48">
        <v>0</v>
      </c>
      <c r="IZ9" s="257">
        <v>-82394</v>
      </c>
      <c r="JA9" s="48">
        <v>-101862</v>
      </c>
      <c r="JB9" s="48">
        <v>-8533</v>
      </c>
      <c r="JC9" s="48">
        <v>-5</v>
      </c>
      <c r="JD9" s="48">
        <v>0</v>
      </c>
      <c r="JE9" s="257">
        <v>-110400</v>
      </c>
      <c r="JG9" s="48">
        <v>-25903</v>
      </c>
      <c r="JH9" s="48">
        <v>-2115</v>
      </c>
      <c r="JI9" s="48">
        <v>-18</v>
      </c>
      <c r="JJ9" s="48" t="e">
        <v>#N/A</v>
      </c>
      <c r="JK9" s="257">
        <v>-28036</v>
      </c>
      <c r="JL9" s="48">
        <v>-25337</v>
      </c>
      <c r="JM9" s="48">
        <v>-2160</v>
      </c>
      <c r="JN9" s="48">
        <v>98</v>
      </c>
      <c r="JO9" s="48" t="e">
        <v>#N/A</v>
      </c>
      <c r="JP9" s="257">
        <v>-27399</v>
      </c>
      <c r="JQ9" s="48">
        <v>-23955</v>
      </c>
      <c r="JR9" s="48">
        <v>-2095</v>
      </c>
      <c r="JS9" s="48">
        <v>-513</v>
      </c>
      <c r="JT9" s="48">
        <v>0</v>
      </c>
      <c r="JU9" s="257">
        <v>-26563</v>
      </c>
      <c r="JV9" s="48">
        <v>-23499</v>
      </c>
      <c r="JW9" s="48">
        <v>-1920</v>
      </c>
      <c r="JX9" s="48">
        <v>82</v>
      </c>
      <c r="JY9" s="48">
        <v>0</v>
      </c>
      <c r="JZ9" s="257">
        <v>-25337</v>
      </c>
      <c r="KA9" s="48">
        <v>-51240</v>
      </c>
      <c r="KB9" s="48">
        <v>-4275</v>
      </c>
      <c r="KC9" s="48">
        <v>82</v>
      </c>
      <c r="KD9" s="48">
        <v>0</v>
      </c>
      <c r="KE9" s="257">
        <v>-55433</v>
      </c>
      <c r="KF9" s="48">
        <v>-75195</v>
      </c>
      <c r="KG9" s="48">
        <v>-6370</v>
      </c>
      <c r="KH9" s="48">
        <v>-431</v>
      </c>
      <c r="KI9" s="48">
        <v>0</v>
      </c>
      <c r="KJ9" s="257">
        <v>-81996</v>
      </c>
      <c r="KK9" s="48">
        <v>-98694</v>
      </c>
      <c r="KL9" s="48">
        <v>-8290</v>
      </c>
      <c r="KM9" s="48">
        <v>-349</v>
      </c>
      <c r="KN9" s="48">
        <v>0</v>
      </c>
      <c r="KO9" s="257">
        <v>-107333</v>
      </c>
      <c r="KQ9" s="48">
        <v>-23949</v>
      </c>
      <c r="KR9" s="48">
        <v>-1814</v>
      </c>
      <c r="KS9" s="48">
        <v>-5</v>
      </c>
      <c r="KT9" s="48" t="e">
        <v>#N/A</v>
      </c>
      <c r="KU9" s="257">
        <v>-25768</v>
      </c>
      <c r="KV9" s="48">
        <v>-23906</v>
      </c>
      <c r="KW9" s="48">
        <v>-1757</v>
      </c>
      <c r="KX9" s="48">
        <v>8</v>
      </c>
      <c r="KY9" s="48" t="e">
        <v>#N/A</v>
      </c>
      <c r="KZ9" s="257">
        <v>-25655</v>
      </c>
      <c r="LA9" s="48">
        <v>47855</v>
      </c>
      <c r="LB9" s="48">
        <v>3571</v>
      </c>
      <c r="LC9" s="48">
        <v>-3</v>
      </c>
      <c r="LD9" s="48">
        <v>0</v>
      </c>
      <c r="LE9" s="257">
        <v>51423</v>
      </c>
      <c r="LF9" s="48">
        <v>0</v>
      </c>
      <c r="LG9" s="48">
        <v>0</v>
      </c>
      <c r="LH9" s="48">
        <v>0</v>
      </c>
      <c r="LI9" s="48">
        <v>0</v>
      </c>
      <c r="LJ9" s="257">
        <v>0</v>
      </c>
      <c r="LK9" s="48">
        <v>-47855</v>
      </c>
      <c r="LL9" s="48">
        <v>-3571</v>
      </c>
      <c r="LM9" s="48">
        <v>3</v>
      </c>
      <c r="LN9" s="48">
        <v>0</v>
      </c>
      <c r="LO9" s="257">
        <v>-51423</v>
      </c>
      <c r="LP9" s="48">
        <v>0</v>
      </c>
      <c r="LQ9" s="48">
        <v>0</v>
      </c>
      <c r="LR9" s="48">
        <v>0</v>
      </c>
      <c r="LS9" s="48">
        <v>0</v>
      </c>
      <c r="LT9" s="257">
        <v>0</v>
      </c>
      <c r="LU9" s="48">
        <v>0</v>
      </c>
      <c r="LV9" s="48">
        <v>0</v>
      </c>
      <c r="LW9" s="48">
        <v>0</v>
      </c>
      <c r="LX9" s="48">
        <v>0</v>
      </c>
      <c r="LY9" s="257">
        <v>0</v>
      </c>
    </row>
    <row r="10" spans="1:337">
      <c r="A10" s="258" t="s">
        <v>7</v>
      </c>
      <c r="B10" s="258"/>
      <c r="C10" s="349" t="s">
        <v>7</v>
      </c>
      <c r="D10" s="349" t="s">
        <v>8</v>
      </c>
      <c r="E10" s="349" t="s">
        <v>681</v>
      </c>
      <c r="F10" s="439"/>
      <c r="G10" s="335">
        <v>596064</v>
      </c>
      <c r="H10" s="335">
        <v>185084</v>
      </c>
      <c r="I10" s="335"/>
      <c r="J10" s="335"/>
      <c r="K10" s="335">
        <v>781801.10000000009</v>
      </c>
      <c r="L10" s="335">
        <v>611475</v>
      </c>
      <c r="M10" s="335">
        <v>153883</v>
      </c>
      <c r="N10" s="335"/>
      <c r="O10" s="335"/>
      <c r="P10" s="335">
        <v>765358</v>
      </c>
      <c r="Q10" s="335">
        <v>624060</v>
      </c>
      <c r="R10" s="335">
        <v>191705</v>
      </c>
      <c r="S10" s="335">
        <v>52183</v>
      </c>
      <c r="T10" s="335">
        <v>983488</v>
      </c>
      <c r="U10" s="365">
        <v>1851408</v>
      </c>
      <c r="V10" s="335">
        <v>776359</v>
      </c>
      <c r="W10" s="335">
        <v>216629</v>
      </c>
      <c r="X10" s="335">
        <v>184275</v>
      </c>
      <c r="Y10" s="335">
        <v>2108848</v>
      </c>
      <c r="Z10" s="365">
        <v>3285400</v>
      </c>
      <c r="AA10" s="335"/>
      <c r="AB10" s="335">
        <v>661643</v>
      </c>
      <c r="AC10" s="335">
        <v>216132</v>
      </c>
      <c r="AD10" s="335">
        <v>125358</v>
      </c>
      <c r="AE10" s="335">
        <v>1825668</v>
      </c>
      <c r="AF10" s="365" t="e">
        <v>#N/A</v>
      </c>
      <c r="AG10" s="335">
        <v>677956</v>
      </c>
      <c r="AH10" s="335">
        <v>186384</v>
      </c>
      <c r="AI10" s="335">
        <v>107592</v>
      </c>
      <c r="AJ10" s="335">
        <v>2031022</v>
      </c>
      <c r="AK10" s="365" t="e">
        <v>#N/A</v>
      </c>
      <c r="AL10" s="335">
        <v>679741</v>
      </c>
      <c r="AM10" s="335">
        <v>199400</v>
      </c>
      <c r="AN10" s="335">
        <v>111482</v>
      </c>
      <c r="AO10" s="335">
        <v>2043319</v>
      </c>
      <c r="AP10" s="365" t="e">
        <v>#N/A</v>
      </c>
      <c r="AQ10" s="335">
        <v>838912</v>
      </c>
      <c r="AR10" s="335">
        <v>230642</v>
      </c>
      <c r="AS10" s="335">
        <v>138725</v>
      </c>
      <c r="AT10" s="335">
        <v>2458265</v>
      </c>
      <c r="AU10" s="365" t="e">
        <v>#N/A</v>
      </c>
      <c r="AV10" s="335"/>
      <c r="AW10" s="335">
        <v>680060</v>
      </c>
      <c r="AX10" s="335">
        <v>232814</v>
      </c>
      <c r="AY10" s="335">
        <v>117079</v>
      </c>
      <c r="AZ10" s="335">
        <v>2248455</v>
      </c>
      <c r="BA10" s="365" t="e">
        <v>#N/A</v>
      </c>
      <c r="BB10" s="335">
        <v>643485</v>
      </c>
      <c r="BC10" s="335">
        <v>201965</v>
      </c>
      <c r="BD10" s="335">
        <v>115854</v>
      </c>
      <c r="BE10" s="335">
        <v>2672335</v>
      </c>
      <c r="BF10" s="365" t="e">
        <v>#N/A</v>
      </c>
      <c r="BG10" s="335">
        <v>636279</v>
      </c>
      <c r="BH10" s="335">
        <v>204549</v>
      </c>
      <c r="BI10" s="335">
        <v>122058</v>
      </c>
      <c r="BJ10" s="335">
        <v>2298530</v>
      </c>
      <c r="BK10" s="365" t="e">
        <v>#N/A</v>
      </c>
      <c r="BL10" s="335">
        <v>777877</v>
      </c>
      <c r="BM10" s="335">
        <v>247748</v>
      </c>
      <c r="BN10" s="335">
        <v>156768</v>
      </c>
      <c r="BO10" s="335">
        <v>2942092</v>
      </c>
      <c r="BP10" s="365" t="e">
        <v>#N/A</v>
      </c>
      <c r="BQ10" s="335"/>
      <c r="BR10" s="335">
        <v>656590</v>
      </c>
      <c r="BS10" s="335">
        <v>248778</v>
      </c>
      <c r="BT10" s="335">
        <v>113132</v>
      </c>
      <c r="BU10" s="335">
        <v>0</v>
      </c>
      <c r="BV10" s="365">
        <v>1017734</v>
      </c>
      <c r="BW10" s="335">
        <v>573292</v>
      </c>
      <c r="BX10" s="335">
        <v>197977</v>
      </c>
      <c r="BY10" s="335">
        <v>104267</v>
      </c>
      <c r="BZ10" s="335">
        <v>0</v>
      </c>
      <c r="CA10" s="365">
        <v>874410</v>
      </c>
      <c r="CB10" s="335">
        <v>620322</v>
      </c>
      <c r="CC10" s="335">
        <v>191468</v>
      </c>
      <c r="CD10" s="335">
        <v>86371</v>
      </c>
      <c r="CE10" s="335">
        <v>0</v>
      </c>
      <c r="CF10" s="365">
        <v>896825</v>
      </c>
      <c r="CG10" s="335">
        <v>779977</v>
      </c>
      <c r="CH10" s="335">
        <v>230394</v>
      </c>
      <c r="CI10" s="335">
        <v>81329</v>
      </c>
      <c r="CJ10" s="335">
        <v>0</v>
      </c>
      <c r="CK10" s="365">
        <v>1091479</v>
      </c>
      <c r="CL10" s="335"/>
      <c r="CM10" s="335">
        <v>672241</v>
      </c>
      <c r="CN10" s="335">
        <v>233128</v>
      </c>
      <c r="CO10" s="335">
        <v>74463</v>
      </c>
      <c r="CP10" s="335">
        <v>0</v>
      </c>
      <c r="CQ10" s="365">
        <v>979156</v>
      </c>
      <c r="CR10" s="335">
        <v>576587</v>
      </c>
      <c r="CS10" s="335">
        <v>202750</v>
      </c>
      <c r="CT10" s="335">
        <v>94779</v>
      </c>
      <c r="CU10" s="335">
        <v>0</v>
      </c>
      <c r="CV10" s="365">
        <v>872933</v>
      </c>
      <c r="CW10" s="335">
        <v>660194</v>
      </c>
      <c r="CX10" s="335">
        <v>199956</v>
      </c>
      <c r="CY10" s="335">
        <v>58357</v>
      </c>
      <c r="CZ10" s="335">
        <v>0</v>
      </c>
      <c r="DA10" s="365">
        <v>917706</v>
      </c>
      <c r="DB10" s="335">
        <v>848828</v>
      </c>
      <c r="DC10" s="335">
        <v>234026</v>
      </c>
      <c r="DD10" s="335">
        <v>102254</v>
      </c>
      <c r="DE10" s="335">
        <v>0</v>
      </c>
      <c r="DF10" s="365">
        <v>1184311</v>
      </c>
      <c r="DG10" s="335">
        <v>2757850</v>
      </c>
      <c r="DH10" s="335">
        <v>869860</v>
      </c>
      <c r="DI10" s="335">
        <v>329853</v>
      </c>
      <c r="DJ10" s="335">
        <v>0</v>
      </c>
      <c r="DK10" s="365">
        <v>3954106</v>
      </c>
      <c r="DL10" s="335"/>
      <c r="DM10" s="335">
        <v>672129</v>
      </c>
      <c r="DN10" s="335">
        <v>237929</v>
      </c>
      <c r="DO10" s="335">
        <v>91925</v>
      </c>
      <c r="DP10" s="335">
        <v>0</v>
      </c>
      <c r="DQ10" s="365">
        <v>1001122</v>
      </c>
      <c r="DR10" s="335">
        <v>639242</v>
      </c>
      <c r="DS10" s="335">
        <v>217767</v>
      </c>
      <c r="DT10" s="335">
        <v>53825</v>
      </c>
      <c r="DU10" s="335">
        <v>0</v>
      </c>
      <c r="DV10" s="365">
        <v>911875</v>
      </c>
      <c r="DW10" s="335">
        <v>613492</v>
      </c>
      <c r="DX10" s="335">
        <v>208807</v>
      </c>
      <c r="DY10" s="335">
        <v>79267</v>
      </c>
      <c r="DZ10" s="335">
        <v>0</v>
      </c>
      <c r="EA10" s="365">
        <v>901871</v>
      </c>
      <c r="EB10" s="335">
        <v>833575</v>
      </c>
      <c r="EC10" s="335">
        <v>249060</v>
      </c>
      <c r="ED10" s="335">
        <v>57977</v>
      </c>
      <c r="EE10" s="335">
        <v>0</v>
      </c>
      <c r="EF10" s="365">
        <v>1142061</v>
      </c>
      <c r="EG10" s="335">
        <v>2758438</v>
      </c>
      <c r="EH10" s="335">
        <v>913563</v>
      </c>
      <c r="EI10" s="335">
        <v>282994</v>
      </c>
      <c r="EJ10" s="335">
        <v>0</v>
      </c>
      <c r="EK10" s="365">
        <v>3956929</v>
      </c>
      <c r="EL10" s="335"/>
      <c r="EM10" s="335">
        <v>724553</v>
      </c>
      <c r="EN10" s="335">
        <v>218430</v>
      </c>
      <c r="EO10" s="335">
        <v>73564</v>
      </c>
      <c r="EP10" s="335">
        <v>0</v>
      </c>
      <c r="EQ10" s="365">
        <v>1016535</v>
      </c>
      <c r="ER10" s="335">
        <v>661230</v>
      </c>
      <c r="ES10" s="335">
        <v>214716</v>
      </c>
      <c r="ET10" s="335">
        <v>83612</v>
      </c>
      <c r="EU10" s="335">
        <v>0</v>
      </c>
      <c r="EV10" s="365">
        <v>959633</v>
      </c>
      <c r="EW10" s="335">
        <v>733706</v>
      </c>
      <c r="EX10" s="335">
        <v>225809</v>
      </c>
      <c r="EY10" s="335">
        <v>102111</v>
      </c>
      <c r="EZ10" s="335">
        <v>0</v>
      </c>
      <c r="FA10" s="365">
        <v>1061678</v>
      </c>
      <c r="FB10" s="335">
        <v>979964</v>
      </c>
      <c r="FC10" s="335">
        <v>262185</v>
      </c>
      <c r="FD10" s="335">
        <v>153178</v>
      </c>
      <c r="FE10" s="335">
        <v>0</v>
      </c>
      <c r="FF10" s="365">
        <v>1395683</v>
      </c>
      <c r="FG10" s="335">
        <v>3099453</v>
      </c>
      <c r="FH10" s="335">
        <v>921140</v>
      </c>
      <c r="FI10" s="335">
        <v>412465</v>
      </c>
      <c r="FJ10" s="335">
        <v>0</v>
      </c>
      <c r="FK10" s="365">
        <v>4433529</v>
      </c>
      <c r="FL10" s="335"/>
      <c r="FM10" s="335">
        <v>804441</v>
      </c>
      <c r="FN10" s="335">
        <v>265870</v>
      </c>
      <c r="FO10" s="335">
        <v>104109</v>
      </c>
      <c r="FP10" s="335">
        <v>0</v>
      </c>
      <c r="FQ10" s="365">
        <v>1174498</v>
      </c>
      <c r="FR10" s="335">
        <v>789746</v>
      </c>
      <c r="FS10" s="335">
        <v>265750</v>
      </c>
      <c r="FT10" s="335">
        <v>131362</v>
      </c>
      <c r="FU10" s="335">
        <v>0</v>
      </c>
      <c r="FV10" s="365">
        <v>1186872</v>
      </c>
      <c r="FW10" s="335">
        <v>815655</v>
      </c>
      <c r="FX10" s="335">
        <v>307444</v>
      </c>
      <c r="FY10" s="335">
        <v>180543</v>
      </c>
      <c r="FZ10" s="335">
        <v>0</v>
      </c>
      <c r="GA10" s="365">
        <v>1303681</v>
      </c>
      <c r="GB10" s="335">
        <v>975975</v>
      </c>
      <c r="GC10" s="335">
        <v>409992</v>
      </c>
      <c r="GD10" s="335">
        <v>188389</v>
      </c>
      <c r="GE10" s="335">
        <v>0</v>
      </c>
      <c r="GF10" s="365">
        <v>1574532</v>
      </c>
      <c r="GG10" s="335">
        <v>3385817</v>
      </c>
      <c r="GH10" s="335">
        <v>1249056</v>
      </c>
      <c r="GI10" s="335">
        <v>604403</v>
      </c>
      <c r="GJ10" s="335">
        <v>0</v>
      </c>
      <c r="GK10" s="365">
        <v>5239583</v>
      </c>
      <c r="GL10" s="335"/>
      <c r="GM10" s="335">
        <v>862503</v>
      </c>
      <c r="GN10" s="335">
        <v>415959</v>
      </c>
      <c r="GO10" s="335">
        <v>154457</v>
      </c>
      <c r="GP10" s="335">
        <v>0</v>
      </c>
      <c r="GQ10" s="365">
        <v>1432919</v>
      </c>
      <c r="GR10" s="335">
        <v>838622</v>
      </c>
      <c r="GS10" s="335">
        <v>371859</v>
      </c>
      <c r="GT10" s="335">
        <v>128947</v>
      </c>
      <c r="GU10" s="335">
        <v>0</v>
      </c>
      <c r="GV10" s="365">
        <v>1339428</v>
      </c>
      <c r="GW10" s="335">
        <v>822127</v>
      </c>
      <c r="GX10" s="335">
        <v>337803</v>
      </c>
      <c r="GY10" s="335">
        <v>119940</v>
      </c>
      <c r="GZ10" s="335">
        <v>0</v>
      </c>
      <c r="HA10" s="365">
        <v>1279870</v>
      </c>
      <c r="HB10" s="335">
        <v>1035505</v>
      </c>
      <c r="HC10" s="335">
        <v>381033</v>
      </c>
      <c r="HD10" s="335">
        <v>-42712</v>
      </c>
      <c r="HE10" s="335">
        <v>0</v>
      </c>
      <c r="HF10" s="365">
        <v>1373826</v>
      </c>
      <c r="HG10" s="335">
        <v>1701125</v>
      </c>
      <c r="HH10" s="335">
        <v>787818</v>
      </c>
      <c r="HI10" s="335">
        <v>283404</v>
      </c>
      <c r="HJ10" s="335">
        <v>0</v>
      </c>
      <c r="HK10" s="365">
        <v>2772347</v>
      </c>
      <c r="HL10" s="335">
        <v>2523252</v>
      </c>
      <c r="HM10" s="335">
        <v>1125621</v>
      </c>
      <c r="HN10" s="335">
        <v>403344</v>
      </c>
      <c r="HO10" s="335">
        <v>0</v>
      </c>
      <c r="HP10" s="365">
        <v>4052217</v>
      </c>
      <c r="HQ10" s="335">
        <v>3558757</v>
      </c>
      <c r="HR10" s="335">
        <v>1506654</v>
      </c>
      <c r="HS10" s="335">
        <v>360632</v>
      </c>
      <c r="HT10" s="335">
        <v>0</v>
      </c>
      <c r="HU10" s="365">
        <v>5426043</v>
      </c>
      <c r="HW10" s="335">
        <v>843260</v>
      </c>
      <c r="HX10" s="335">
        <v>378392</v>
      </c>
      <c r="HY10" s="335">
        <v>100301</v>
      </c>
      <c r="HZ10" s="335">
        <v>0</v>
      </c>
      <c r="IA10" s="365">
        <v>1321953</v>
      </c>
      <c r="IB10" s="335">
        <v>814546</v>
      </c>
      <c r="IC10" s="335">
        <v>354104</v>
      </c>
      <c r="ID10" s="335">
        <v>131054</v>
      </c>
      <c r="IE10" s="335">
        <v>0</v>
      </c>
      <c r="IF10" s="365">
        <v>1299704</v>
      </c>
      <c r="IG10" s="335">
        <v>829413</v>
      </c>
      <c r="IH10" s="335">
        <v>343559</v>
      </c>
      <c r="II10" s="335">
        <v>113409</v>
      </c>
      <c r="IJ10" s="335">
        <v>0</v>
      </c>
      <c r="IK10" s="365">
        <v>1286381</v>
      </c>
      <c r="IL10" s="335">
        <v>1111471</v>
      </c>
      <c r="IM10" s="335">
        <v>398886</v>
      </c>
      <c r="IN10" s="335">
        <v>114613</v>
      </c>
      <c r="IO10" s="335">
        <v>0</v>
      </c>
      <c r="IP10" s="365">
        <v>1624970</v>
      </c>
      <c r="IQ10" s="335">
        <v>1657806</v>
      </c>
      <c r="IR10" s="335">
        <v>732496</v>
      </c>
      <c r="IS10" s="335">
        <v>231355</v>
      </c>
      <c r="IT10" s="335">
        <v>0</v>
      </c>
      <c r="IU10" s="365">
        <v>2621657</v>
      </c>
      <c r="IV10" s="335">
        <v>2487219</v>
      </c>
      <c r="IW10" s="335">
        <v>1076055</v>
      </c>
      <c r="IX10" s="335">
        <v>344764</v>
      </c>
      <c r="IY10" s="335">
        <v>0</v>
      </c>
      <c r="IZ10" s="365">
        <v>3908038</v>
      </c>
      <c r="JA10" s="335">
        <v>3598690</v>
      </c>
      <c r="JB10" s="335">
        <v>1474941</v>
      </c>
      <c r="JC10" s="335">
        <v>459377</v>
      </c>
      <c r="JD10" s="335">
        <v>0</v>
      </c>
      <c r="JE10" s="365">
        <v>5533008</v>
      </c>
      <c r="JG10" s="335">
        <v>876340</v>
      </c>
      <c r="JH10" s="335">
        <v>405834</v>
      </c>
      <c r="JI10" s="335">
        <v>100599</v>
      </c>
      <c r="JJ10" s="335" t="e">
        <v>#N/A</v>
      </c>
      <c r="JK10" s="365">
        <v>1382773</v>
      </c>
      <c r="JL10" s="335">
        <v>893438</v>
      </c>
      <c r="JM10" s="335">
        <v>366625</v>
      </c>
      <c r="JN10" s="335">
        <v>75720</v>
      </c>
      <c r="JO10" s="335" t="e">
        <v>#N/A</v>
      </c>
      <c r="JP10" s="365">
        <v>1335783</v>
      </c>
      <c r="JQ10" s="335">
        <v>910911</v>
      </c>
      <c r="JR10" s="335">
        <v>350350</v>
      </c>
      <c r="JS10" s="335">
        <v>50795</v>
      </c>
      <c r="JT10" s="335">
        <v>0</v>
      </c>
      <c r="JU10" s="365">
        <v>1312056</v>
      </c>
      <c r="JV10" s="335">
        <v>1151197</v>
      </c>
      <c r="JW10" s="335">
        <v>393192</v>
      </c>
      <c r="JX10" s="335">
        <v>68487</v>
      </c>
      <c r="JY10" s="335">
        <v>0</v>
      </c>
      <c r="JZ10" s="365">
        <v>1612428</v>
      </c>
      <c r="KA10" s="335">
        <v>1769778</v>
      </c>
      <c r="KB10" s="335">
        <v>772459</v>
      </c>
      <c r="KC10" s="335">
        <v>176319</v>
      </c>
      <c r="KD10" s="335">
        <v>0</v>
      </c>
      <c r="KE10" s="365">
        <v>2718556</v>
      </c>
      <c r="KF10" s="335">
        <v>2680689</v>
      </c>
      <c r="KG10" s="335">
        <v>1122809</v>
      </c>
      <c r="KH10" s="335">
        <v>227114</v>
      </c>
      <c r="KI10" s="335">
        <v>0</v>
      </c>
      <c r="KJ10" s="365">
        <v>4030612</v>
      </c>
      <c r="KK10" s="335">
        <v>3831886</v>
      </c>
      <c r="KL10" s="335">
        <v>1516001</v>
      </c>
      <c r="KM10" s="335">
        <v>295601</v>
      </c>
      <c r="KN10" s="335">
        <v>0</v>
      </c>
      <c r="KO10" s="365">
        <v>5643040</v>
      </c>
      <c r="KQ10" s="335">
        <v>944484</v>
      </c>
      <c r="KR10" s="335">
        <v>415743</v>
      </c>
      <c r="KS10" s="335">
        <v>64274</v>
      </c>
      <c r="KT10" s="335" t="e">
        <v>#N/A</v>
      </c>
      <c r="KU10" s="365">
        <v>1424318</v>
      </c>
      <c r="KV10" s="335">
        <v>977090</v>
      </c>
      <c r="KW10" s="335">
        <v>343424</v>
      </c>
      <c r="KX10" s="335">
        <v>35865</v>
      </c>
      <c r="KY10" s="335" t="e">
        <v>#N/A</v>
      </c>
      <c r="KZ10" s="365">
        <v>1356402</v>
      </c>
      <c r="LA10" s="335">
        <v>-1921574</v>
      </c>
      <c r="LB10" s="335">
        <v>-759167</v>
      </c>
      <c r="LC10" s="335">
        <v>-100139</v>
      </c>
      <c r="LD10" s="335">
        <v>0</v>
      </c>
      <c r="LE10" s="365">
        <v>-2780720</v>
      </c>
      <c r="LF10" s="335">
        <v>0</v>
      </c>
      <c r="LG10" s="335">
        <v>0</v>
      </c>
      <c r="LH10" s="335">
        <v>0</v>
      </c>
      <c r="LI10" s="335">
        <v>0</v>
      </c>
      <c r="LJ10" s="365">
        <v>0</v>
      </c>
      <c r="LK10" s="335">
        <v>1921574</v>
      </c>
      <c r="LL10" s="335">
        <v>759167</v>
      </c>
      <c r="LM10" s="335">
        <v>100139</v>
      </c>
      <c r="LN10" s="335">
        <v>0</v>
      </c>
      <c r="LO10" s="365">
        <v>2780720</v>
      </c>
      <c r="LP10" s="335">
        <v>0</v>
      </c>
      <c r="LQ10" s="335">
        <v>0</v>
      </c>
      <c r="LR10" s="335">
        <v>0</v>
      </c>
      <c r="LS10" s="335">
        <v>0</v>
      </c>
      <c r="LT10" s="365">
        <v>0</v>
      </c>
      <c r="LU10" s="335">
        <v>0</v>
      </c>
      <c r="LV10" s="335">
        <v>0</v>
      </c>
      <c r="LW10" s="335">
        <v>0</v>
      </c>
      <c r="LX10" s="335">
        <v>0</v>
      </c>
      <c r="LY10" s="365">
        <v>0</v>
      </c>
    </row>
    <row r="11" spans="1:337" s="64" customFormat="1" ht="11.25">
      <c r="A11" s="57" t="s">
        <v>9</v>
      </c>
      <c r="B11" s="57"/>
      <c r="C11" s="59" t="s">
        <v>9</v>
      </c>
      <c r="D11" s="59" t="s">
        <v>248</v>
      </c>
      <c r="E11" s="59" t="s">
        <v>682</v>
      </c>
      <c r="F11" s="58"/>
      <c r="G11" s="63">
        <f t="shared" ref="G11:K11" si="66">IFERROR(G10/G$7,"")</f>
        <v>0.23306282441031856</v>
      </c>
      <c r="H11" s="63">
        <f t="shared" si="66"/>
        <v>0.34710495816001591</v>
      </c>
      <c r="I11" s="63"/>
      <c r="J11" s="63"/>
      <c r="K11" s="63">
        <f t="shared" si="66"/>
        <v>0.25289552514969355</v>
      </c>
      <c r="L11" s="63">
        <f t="shared" ref="L11:M11" si="67">IFERROR(L10/L$7,"")</f>
        <v>0.24364572662190415</v>
      </c>
      <c r="M11" s="63">
        <f t="shared" si="67"/>
        <v>0.34456792141460868</v>
      </c>
      <c r="N11" s="63"/>
      <c r="O11" s="63"/>
      <c r="P11" s="63">
        <f t="shared" ref="P11:Z11" si="68">IFERROR(P10/P$7,"")</f>
        <v>0.25889173104361352</v>
      </c>
      <c r="Q11" s="63">
        <f t="shared" si="68"/>
        <v>0.24966144921738262</v>
      </c>
      <c r="R11" s="63">
        <f t="shared" si="68"/>
        <v>0.33850345469345666</v>
      </c>
      <c r="S11" s="63">
        <f t="shared" si="68"/>
        <v>0.38011261408914432</v>
      </c>
      <c r="T11" s="63">
        <f t="shared" si="68"/>
        <v>0.26000193516765374</v>
      </c>
      <c r="U11" s="259">
        <f t="shared" si="68"/>
        <v>0.26508219388143001</v>
      </c>
      <c r="V11" s="63">
        <f t="shared" si="68"/>
        <v>0.2543933835877456</v>
      </c>
      <c r="W11" s="63">
        <f t="shared" si="68"/>
        <v>0.35118244776738816</v>
      </c>
      <c r="X11" s="63">
        <f t="shared" si="68"/>
        <v>0.3682436213070725</v>
      </c>
      <c r="Y11" s="63">
        <f t="shared" si="68"/>
        <v>0.25260181251569891</v>
      </c>
      <c r="Z11" s="259">
        <f t="shared" si="68"/>
        <v>0.26245716916927919</v>
      </c>
      <c r="AA11" s="63"/>
      <c r="AB11" s="63">
        <f t="shared" ref="AB11:AU11" si="69">IFERROR(AB10/AB$7,"")</f>
        <v>0.24007670634423878</v>
      </c>
      <c r="AC11" s="63">
        <f t="shared" si="69"/>
        <v>0.33888652823662413</v>
      </c>
      <c r="AD11" s="63">
        <f t="shared" si="69"/>
        <v>0.35738049827664359</v>
      </c>
      <c r="AE11" s="63">
        <f t="shared" si="69"/>
        <v>0.22158176494662379</v>
      </c>
      <c r="AF11" s="259" t="str">
        <f t="shared" si="69"/>
        <v/>
      </c>
      <c r="AG11" s="63">
        <f t="shared" si="69"/>
        <v>0.25150980599470607</v>
      </c>
      <c r="AH11" s="63">
        <f t="shared" si="69"/>
        <v>0.34996301039088817</v>
      </c>
      <c r="AI11" s="63">
        <f t="shared" si="69"/>
        <v>0.3226224317225001</v>
      </c>
      <c r="AJ11" s="63">
        <f t="shared" si="69"/>
        <v>0.2445754746802099</v>
      </c>
      <c r="AK11" s="259" t="str">
        <f t="shared" si="69"/>
        <v/>
      </c>
      <c r="AL11" s="63">
        <f t="shared" si="69"/>
        <v>0.24525290879754308</v>
      </c>
      <c r="AM11" s="63">
        <f t="shared" si="69"/>
        <v>0.35000939092397915</v>
      </c>
      <c r="AN11" s="63">
        <f t="shared" si="69"/>
        <v>0.34272837388326294</v>
      </c>
      <c r="AO11" s="63">
        <f t="shared" si="69"/>
        <v>0.22301690287160106</v>
      </c>
      <c r="AP11" s="259" t="str">
        <f t="shared" si="69"/>
        <v/>
      </c>
      <c r="AQ11" s="63">
        <f t="shared" si="69"/>
        <v>0.26177960151654628</v>
      </c>
      <c r="AR11" s="63">
        <f t="shared" si="69"/>
        <v>0.34820456689941498</v>
      </c>
      <c r="AS11" s="63">
        <f t="shared" si="69"/>
        <v>0.36187651461201154</v>
      </c>
      <c r="AT11" s="63">
        <f t="shared" si="69"/>
        <v>0.2300486802777543</v>
      </c>
      <c r="AU11" s="259" t="str">
        <f t="shared" si="69"/>
        <v/>
      </c>
      <c r="AV11" s="63"/>
      <c r="AW11" s="63">
        <f t="shared" ref="AW11:BP11" si="70">IFERROR(AW10/AW$7,"")</f>
        <v>0.25223448913299079</v>
      </c>
      <c r="AX11" s="63">
        <f t="shared" si="70"/>
        <v>0.34567728926905827</v>
      </c>
      <c r="AY11" s="63">
        <f t="shared" si="70"/>
        <v>0.34571047238839903</v>
      </c>
      <c r="AZ11" s="63">
        <f t="shared" si="70"/>
        <v>0.22920238522041636</v>
      </c>
      <c r="BA11" s="259" t="str">
        <f t="shared" si="70"/>
        <v/>
      </c>
      <c r="BB11" s="63">
        <f t="shared" si="70"/>
        <v>0.24344600461177307</v>
      </c>
      <c r="BC11" s="63">
        <f t="shared" si="70"/>
        <v>0.331035353162837</v>
      </c>
      <c r="BD11" s="63">
        <f t="shared" si="70"/>
        <v>0.34079918105121959</v>
      </c>
      <c r="BE11" s="63">
        <f t="shared" si="70"/>
        <v>0.27584248891039564</v>
      </c>
      <c r="BF11" s="259" t="str">
        <f t="shared" si="70"/>
        <v/>
      </c>
      <c r="BG11" s="63">
        <f t="shared" si="70"/>
        <v>0.23594700640003738</v>
      </c>
      <c r="BH11" s="63">
        <f t="shared" si="70"/>
        <v>0.33211505801285279</v>
      </c>
      <c r="BI11" s="63">
        <f t="shared" si="70"/>
        <v>0.33625997625259307</v>
      </c>
      <c r="BJ11" s="63">
        <f t="shared" si="70"/>
        <v>0.22422193516466171</v>
      </c>
      <c r="BK11" s="259" t="str">
        <f t="shared" si="70"/>
        <v/>
      </c>
      <c r="BL11" s="63">
        <f t="shared" si="70"/>
        <v>0.25297413564614707</v>
      </c>
      <c r="BM11" s="63">
        <f t="shared" si="70"/>
        <v>0.3472393721469027</v>
      </c>
      <c r="BN11" s="63">
        <f t="shared" si="70"/>
        <v>0.36867157074859369</v>
      </c>
      <c r="BO11" s="63">
        <f t="shared" si="70"/>
        <v>0.255322154934914</v>
      </c>
      <c r="BP11" s="259" t="str">
        <f t="shared" si="70"/>
        <v/>
      </c>
      <c r="BQ11" s="63"/>
      <c r="BR11" s="63">
        <f t="shared" ref="BR11:CK11" si="71">IFERROR(BR10/BR$7,"")</f>
        <v>0.24373557368566021</v>
      </c>
      <c r="BS11" s="63">
        <f t="shared" si="71"/>
        <v>0.34791595576265782</v>
      </c>
      <c r="BT11" s="63">
        <f t="shared" si="71"/>
        <v>0.33890323469675093</v>
      </c>
      <c r="BU11" s="63" t="str">
        <f t="shared" si="71"/>
        <v/>
      </c>
      <c r="BV11" s="259">
        <f t="shared" si="71"/>
        <v>0.27203686982814429</v>
      </c>
      <c r="BW11" s="63">
        <f t="shared" si="71"/>
        <v>0.21451877972920788</v>
      </c>
      <c r="BX11" s="63">
        <f t="shared" si="71"/>
        <v>0.33710893800050745</v>
      </c>
      <c r="BY11" s="63">
        <f t="shared" si="71"/>
        <v>0.34784305745063437</v>
      </c>
      <c r="BZ11" s="63" t="str">
        <f t="shared" si="71"/>
        <v/>
      </c>
      <c r="CA11" s="259">
        <f t="shared" si="71"/>
        <v>0.24582158684678385</v>
      </c>
      <c r="CB11" s="63">
        <f t="shared" si="71"/>
        <v>0.22959327566871343</v>
      </c>
      <c r="CC11" s="63">
        <f t="shared" si="71"/>
        <v>0.330849102411023</v>
      </c>
      <c r="CD11" s="63">
        <f t="shared" si="71"/>
        <v>0.34712799819947271</v>
      </c>
      <c r="CE11" s="63" t="str">
        <f t="shared" si="71"/>
        <v/>
      </c>
      <c r="CF11" s="259">
        <f t="shared" si="71"/>
        <v>0.25442017193875932</v>
      </c>
      <c r="CG11" s="63">
        <f t="shared" si="71"/>
        <v>0.24814316628563901</v>
      </c>
      <c r="CH11" s="63">
        <f t="shared" si="71"/>
        <v>0.33377857618868251</v>
      </c>
      <c r="CI11" s="63">
        <f t="shared" si="71"/>
        <v>0.37292169144282533</v>
      </c>
      <c r="CJ11" s="63" t="str">
        <f t="shared" si="71"/>
        <v/>
      </c>
      <c r="CK11" s="259">
        <f t="shared" si="71"/>
        <v>0.26971429503382549</v>
      </c>
      <c r="CL11" s="63"/>
      <c r="CM11" s="63">
        <f t="shared" ref="CM11" si="72">IFERROR(CM10/CM$7,"")</f>
        <v>0.24087096667856259</v>
      </c>
      <c r="CN11" s="63">
        <f t="shared" ref="CN11:CO11" si="73">IFERROR(CN10/CN$7,"")</f>
        <v>0.34601250304264453</v>
      </c>
      <c r="CO11" s="63">
        <f t="shared" si="73"/>
        <v>0.32392399446663012</v>
      </c>
      <c r="CP11" s="63" t="str">
        <f t="shared" ref="CP11:CT11" si="74">IFERROR(CP10/CP$7,"")</f>
        <v/>
      </c>
      <c r="CQ11" s="259">
        <f t="shared" si="74"/>
        <v>0.26508360173622403</v>
      </c>
      <c r="CR11" s="63">
        <f t="shared" si="74"/>
        <v>0.20801184749061563</v>
      </c>
      <c r="CS11" s="63">
        <f t="shared" si="74"/>
        <v>0.34095801213491006</v>
      </c>
      <c r="CT11" s="63">
        <f t="shared" si="74"/>
        <v>0.33246457134839341</v>
      </c>
      <c r="CU11" s="63" t="str">
        <f t="shared" ref="CU11:DK11" si="75">IFERROR(CU10/CU$7,"")</f>
        <v/>
      </c>
      <c r="CV11" s="259">
        <f t="shared" si="75"/>
        <v>0.23913856390242727</v>
      </c>
      <c r="CW11" s="63">
        <f t="shared" si="75"/>
        <v>0.23100175264812922</v>
      </c>
      <c r="CX11" s="63">
        <f t="shared" si="75"/>
        <v>0.33057572511208982</v>
      </c>
      <c r="CY11" s="63">
        <f t="shared" si="75"/>
        <v>0.35235904309918004</v>
      </c>
      <c r="CZ11" s="63" t="str">
        <f t="shared" si="75"/>
        <v/>
      </c>
      <c r="DA11" s="259">
        <f t="shared" si="75"/>
        <v>0.25319736491055655</v>
      </c>
      <c r="DB11" s="63">
        <f t="shared" si="75"/>
        <v>0.25484996083402361</v>
      </c>
      <c r="DC11" s="63">
        <f t="shared" si="75"/>
        <v>0.33106002413357494</v>
      </c>
      <c r="DD11" s="63">
        <f t="shared" si="75"/>
        <v>0.35231086212005319</v>
      </c>
      <c r="DE11" s="63" t="str">
        <f t="shared" si="75"/>
        <v/>
      </c>
      <c r="DF11" s="259">
        <f t="shared" si="75"/>
        <v>0.27385901999015844</v>
      </c>
      <c r="DG11" s="63">
        <f t="shared" si="75"/>
        <v>0.23468209696029307</v>
      </c>
      <c r="DH11" s="63">
        <f t="shared" si="75"/>
        <v>0.33713217126745276</v>
      </c>
      <c r="DI11" s="63">
        <f t="shared" si="75"/>
        <v>0.33976951300661096</v>
      </c>
      <c r="DJ11" s="63" t="str">
        <f t="shared" si="75"/>
        <v/>
      </c>
      <c r="DK11" s="259">
        <f t="shared" si="75"/>
        <v>0.25855519125868864</v>
      </c>
      <c r="DL11" s="63"/>
      <c r="DM11" s="63">
        <f t="shared" ref="DM11:EK11" si="76">IFERROR(DM10/DM$7,"")</f>
        <v>0.22025693020768339</v>
      </c>
      <c r="DN11" s="63">
        <f t="shared" si="76"/>
        <v>0.33497680508528266</v>
      </c>
      <c r="DO11" s="63">
        <f t="shared" si="76"/>
        <v>0.31531917812918053</v>
      </c>
      <c r="DP11" s="63" t="str">
        <f t="shared" si="76"/>
        <v/>
      </c>
      <c r="DQ11" s="259">
        <f t="shared" si="76"/>
        <v>0.24704233088731184</v>
      </c>
      <c r="DR11" s="63">
        <f t="shared" si="76"/>
        <v>0.2240238587957406</v>
      </c>
      <c r="DS11" s="63">
        <f t="shared" si="76"/>
        <v>0.33620234481864247</v>
      </c>
      <c r="DT11" s="63">
        <f t="shared" si="76"/>
        <v>0.288469783694557</v>
      </c>
      <c r="DU11" s="63" t="str">
        <f t="shared" si="76"/>
        <v/>
      </c>
      <c r="DV11" s="259">
        <f t="shared" si="76"/>
        <v>0.24722404171284679</v>
      </c>
      <c r="DW11" s="63">
        <f t="shared" si="76"/>
        <v>0.22003329773063268</v>
      </c>
      <c r="DX11" s="63">
        <f t="shared" si="76"/>
        <v>0.33224180919330637</v>
      </c>
      <c r="DY11" s="63">
        <f t="shared" si="76"/>
        <v>0.33633173654219051</v>
      </c>
      <c r="DZ11" s="63" t="str">
        <f t="shared" si="76"/>
        <v/>
      </c>
      <c r="EA11" s="259">
        <f t="shared" si="76"/>
        <v>0.24709207468946742</v>
      </c>
      <c r="EB11" s="63">
        <f t="shared" si="76"/>
        <v>0.2389103001916556</v>
      </c>
      <c r="EC11" s="63">
        <f t="shared" si="76"/>
        <v>0.35775693040933909</v>
      </c>
      <c r="ED11" s="63">
        <f t="shared" si="76"/>
        <v>0.36142107297368059</v>
      </c>
      <c r="EE11" s="63" t="str">
        <f t="shared" si="76"/>
        <v/>
      </c>
      <c r="EF11" s="259">
        <f t="shared" si="76"/>
        <v>0.26284409275645437</v>
      </c>
      <c r="EG11" s="63">
        <f t="shared" si="76"/>
        <v>0.22643050491730934</v>
      </c>
      <c r="EH11" s="63">
        <f t="shared" si="76"/>
        <v>0.34054358713232868</v>
      </c>
      <c r="EI11" s="63">
        <f t="shared" si="76"/>
        <v>0.32371287089073258</v>
      </c>
      <c r="EJ11" s="63" t="str">
        <f t="shared" si="76"/>
        <v/>
      </c>
      <c r="EK11" s="259">
        <f t="shared" si="76"/>
        <v>0.25145967749161641</v>
      </c>
      <c r="EL11" s="63"/>
      <c r="EM11" s="63">
        <f t="shared" ref="EM11:FK11" si="77">IFERROR(EM10/EM$7,"")</f>
        <v>0.24428410270172951</v>
      </c>
      <c r="EN11" s="63">
        <f t="shared" si="77"/>
        <v>0.34628225737413321</v>
      </c>
      <c r="EO11" s="63">
        <f t="shared" si="77"/>
        <v>0.33066484472273039</v>
      </c>
      <c r="EP11" s="63" t="str">
        <f t="shared" si="77"/>
        <v/>
      </c>
      <c r="EQ11" s="259">
        <f t="shared" si="77"/>
        <v>0.26616633134092937</v>
      </c>
      <c r="ER11" s="63">
        <f t="shared" si="77"/>
        <v>0.23522945570971185</v>
      </c>
      <c r="ES11" s="63">
        <f t="shared" si="77"/>
        <v>0.33942900502703216</v>
      </c>
      <c r="ET11" s="63">
        <f t="shared" si="77"/>
        <v>0.32966261744516595</v>
      </c>
      <c r="EU11" s="63" t="str">
        <f t="shared" si="77"/>
        <v/>
      </c>
      <c r="EV11" s="259">
        <f t="shared" si="77"/>
        <v>0.25959271098689179</v>
      </c>
      <c r="EW11" s="63">
        <f t="shared" si="77"/>
        <v>0.22866658272632415</v>
      </c>
      <c r="EX11" s="63">
        <f t="shared" si="77"/>
        <v>0.34528742732891521</v>
      </c>
      <c r="EY11" s="63">
        <f t="shared" si="77"/>
        <v>0.33872717320993184</v>
      </c>
      <c r="EZ11" s="63" t="str">
        <f t="shared" si="77"/>
        <v/>
      </c>
      <c r="FA11" s="259">
        <f t="shared" si="77"/>
        <v>0.25497465450902851</v>
      </c>
      <c r="FB11" s="63">
        <f t="shared" si="77"/>
        <v>0.24213567557964591</v>
      </c>
      <c r="FC11" s="63">
        <f t="shared" si="77"/>
        <v>0.34724052483732931</v>
      </c>
      <c r="FD11" s="63">
        <f t="shared" si="77"/>
        <v>0.34741172841746198</v>
      </c>
      <c r="FE11" s="63" t="str">
        <f t="shared" si="77"/>
        <v/>
      </c>
      <c r="FF11" s="259">
        <f t="shared" si="77"/>
        <v>0.26621612007166578</v>
      </c>
      <c r="FG11" s="63">
        <f t="shared" si="77"/>
        <v>0.23781900513802728</v>
      </c>
      <c r="FH11" s="63">
        <f t="shared" si="77"/>
        <v>0.34468732705107369</v>
      </c>
      <c r="FI11" s="63">
        <f t="shared" si="77"/>
        <v>0.33851086896753219</v>
      </c>
      <c r="FJ11" s="63" t="str">
        <f t="shared" si="77"/>
        <v/>
      </c>
      <c r="FK11" s="259">
        <f t="shared" si="77"/>
        <v>0.26199197098990479</v>
      </c>
      <c r="FL11" s="63"/>
      <c r="FM11" s="63">
        <f t="shared" ref="FM11:GK11" si="78">IFERROR(FM10/FM$7,"")</f>
        <v>0.22808009388119288</v>
      </c>
      <c r="FN11" s="63">
        <f t="shared" si="78"/>
        <v>0.34617723305603915</v>
      </c>
      <c r="FO11" s="63">
        <f t="shared" si="78"/>
        <v>0.33911063627420962</v>
      </c>
      <c r="FP11" s="63" t="str">
        <f t="shared" si="78"/>
        <v/>
      </c>
      <c r="FQ11" s="259">
        <f t="shared" si="78"/>
        <v>0.25521651937095596</v>
      </c>
      <c r="FR11" s="63">
        <f t="shared" si="78"/>
        <v>0.22244060334027346</v>
      </c>
      <c r="FS11" s="63">
        <f t="shared" si="78"/>
        <v>0.34122615429457032</v>
      </c>
      <c r="FT11" s="63">
        <f t="shared" si="78"/>
        <v>0.33840399195220788</v>
      </c>
      <c r="FU11" s="63" t="str">
        <f t="shared" si="78"/>
        <v/>
      </c>
      <c r="FV11" s="259">
        <f t="shared" si="78"/>
        <v>0.25160438945437086</v>
      </c>
      <c r="FW11" s="63">
        <f t="shared" si="78"/>
        <v>0.22005476717207145</v>
      </c>
      <c r="FX11" s="63">
        <f t="shared" si="78"/>
        <v>0.34882512452205089</v>
      </c>
      <c r="FY11" s="63">
        <f t="shared" si="78"/>
        <v>0.34965236758012974</v>
      </c>
      <c r="FZ11" s="63" t="str">
        <f t="shared" si="78"/>
        <v/>
      </c>
      <c r="GA11" s="259">
        <f t="shared" si="78"/>
        <v>0.2554311504365826</v>
      </c>
      <c r="GB11" s="63">
        <f t="shared" si="78"/>
        <v>0.21709130680525277</v>
      </c>
      <c r="GC11" s="63">
        <f t="shared" si="78"/>
        <v>0.35273378317805576</v>
      </c>
      <c r="GD11" s="63">
        <f t="shared" si="78"/>
        <v>0.34940038354680641</v>
      </c>
      <c r="GE11" s="63" t="str">
        <f t="shared" si="78"/>
        <v/>
      </c>
      <c r="GF11" s="259">
        <f t="shared" si="78"/>
        <v>0.25409423097591827</v>
      </c>
      <c r="GG11" s="63">
        <f t="shared" si="78"/>
        <v>0.22158969684419844</v>
      </c>
      <c r="GH11" s="63">
        <f t="shared" si="78"/>
        <v>0.34787578299874422</v>
      </c>
      <c r="GI11" s="63">
        <f t="shared" si="78"/>
        <v>0.34523209088857981</v>
      </c>
      <c r="GJ11" s="63" t="str">
        <f t="shared" si="78"/>
        <v/>
      </c>
      <c r="GK11" s="259">
        <f t="shared" si="78"/>
        <v>0.25410601807312849</v>
      </c>
      <c r="GL11" s="63"/>
      <c r="GM11" s="63">
        <f t="shared" ref="GM11:HU11" si="79">IFERROR(GM10/GM$7,"")</f>
        <v>0.22560015317216253</v>
      </c>
      <c r="GN11" s="63">
        <f t="shared" si="79"/>
        <v>0.35517929783694979</v>
      </c>
      <c r="GO11" s="63">
        <f t="shared" si="79"/>
        <v>0.33434856395736462</v>
      </c>
      <c r="GP11" s="63" t="str">
        <f t="shared" si="79"/>
        <v/>
      </c>
      <c r="GQ11" s="259">
        <f t="shared" si="79"/>
        <v>0.26262436874032513</v>
      </c>
      <c r="GR11" s="63">
        <f t="shared" si="79"/>
        <v>0.22663199264721978</v>
      </c>
      <c r="GS11" s="63">
        <f t="shared" si="79"/>
        <v>0.35575197364141148</v>
      </c>
      <c r="GT11" s="63">
        <f t="shared" si="79"/>
        <v>0.34469881257251006</v>
      </c>
      <c r="GU11" s="63" t="str">
        <f t="shared" si="79"/>
        <v/>
      </c>
      <c r="GV11" s="259">
        <f t="shared" si="79"/>
        <v>0.26165200268796202</v>
      </c>
      <c r="GW11" s="63">
        <f t="shared" si="79"/>
        <v>0.21553968883183999</v>
      </c>
      <c r="GX11" s="63">
        <f t="shared" si="79"/>
        <v>0.35713923231605588</v>
      </c>
      <c r="GY11" s="63">
        <f t="shared" si="79"/>
        <v>0.32296805325176103</v>
      </c>
      <c r="GZ11" s="63" t="str">
        <f t="shared" si="79"/>
        <v/>
      </c>
      <c r="HA11" s="259">
        <f t="shared" si="79"/>
        <v>0.2494155191575447</v>
      </c>
      <c r="HB11" s="63">
        <f t="shared" si="79"/>
        <v>0.23025528750752691</v>
      </c>
      <c r="HC11" s="63">
        <f t="shared" si="79"/>
        <v>0.35508217436845579</v>
      </c>
      <c r="HD11" s="63">
        <f t="shared" si="79"/>
        <v>0.27625281349442476</v>
      </c>
      <c r="HE11" s="63" t="str">
        <f t="shared" si="79"/>
        <v/>
      </c>
      <c r="HF11" s="259">
        <f t="shared" si="79"/>
        <v>0.25369173768719061</v>
      </c>
      <c r="HG11" s="63">
        <f t="shared" si="79"/>
        <v>0.22610765336110047</v>
      </c>
      <c r="HH11" s="63">
        <f t="shared" si="79"/>
        <v>0.35544937736870602</v>
      </c>
      <c r="HI11" s="63">
        <f t="shared" si="79"/>
        <v>0.33897972609293703</v>
      </c>
      <c r="HJ11" s="63" t="str">
        <f t="shared" si="79"/>
        <v/>
      </c>
      <c r="HK11" s="259">
        <f t="shared" si="79"/>
        <v>0.26215368036799802</v>
      </c>
      <c r="HL11" s="63">
        <f t="shared" ref="HL11:HP11" si="80">IFERROR(HL10/HL$7,"")</f>
        <v>0.22255236690748373</v>
      </c>
      <c r="HM11" s="63">
        <f t="shared" si="80"/>
        <v>0.35595482721523669</v>
      </c>
      <c r="HN11" s="63">
        <f t="shared" si="80"/>
        <v>0.3340549834440103</v>
      </c>
      <c r="HO11" s="63" t="str">
        <f t="shared" si="80"/>
        <v/>
      </c>
      <c r="HP11" s="259">
        <f t="shared" si="80"/>
        <v>0.25799205704604344</v>
      </c>
      <c r="HQ11" s="63">
        <f t="shared" si="79"/>
        <v>0.22474002831955603</v>
      </c>
      <c r="HR11" s="63">
        <f t="shared" si="79"/>
        <v>0.35573372823257249</v>
      </c>
      <c r="HS11" s="63">
        <f t="shared" si="79"/>
        <v>0.34254364051876607</v>
      </c>
      <c r="HT11" s="63" t="str">
        <f t="shared" si="79"/>
        <v/>
      </c>
      <c r="HU11" s="259">
        <f t="shared" si="79"/>
        <v>0.25688952990298736</v>
      </c>
      <c r="HW11" s="63">
        <f t="shared" ref="HW11:JE11" si="81">IFERROR(HW10/HW$7,"")</f>
        <v>0.21489488687476077</v>
      </c>
      <c r="HX11" s="63">
        <f t="shared" si="81"/>
        <v>0.36190539952465439</v>
      </c>
      <c r="HY11" s="63">
        <f t="shared" si="81"/>
        <v>0.32828957273685383</v>
      </c>
      <c r="HZ11" s="63" t="str">
        <f t="shared" si="81"/>
        <v/>
      </c>
      <c r="IA11" s="259">
        <f t="shared" si="81"/>
        <v>0.25060060028749953</v>
      </c>
      <c r="IB11" s="63">
        <f t="shared" si="81"/>
        <v>0.22021821595198243</v>
      </c>
      <c r="IC11" s="63">
        <f t="shared" si="81"/>
        <v>0.36554368977139584</v>
      </c>
      <c r="ID11" s="63">
        <f t="shared" si="81"/>
        <v>0.32168463840117428</v>
      </c>
      <c r="IE11" s="63" t="str">
        <f t="shared" si="81"/>
        <v/>
      </c>
      <c r="IF11" s="259">
        <f t="shared" si="81"/>
        <v>0.25610349883554745</v>
      </c>
      <c r="IG11" s="63">
        <f t="shared" si="81"/>
        <v>0.21143268508418556</v>
      </c>
      <c r="IH11" s="63">
        <f t="shared" si="81"/>
        <v>0.36337607777768377</v>
      </c>
      <c r="II11" s="63">
        <f t="shared" si="81"/>
        <v>0.30276390294170258</v>
      </c>
      <c r="IJ11" s="63" t="str">
        <f t="shared" si="81"/>
        <v/>
      </c>
      <c r="IK11" s="259">
        <f t="shared" si="81"/>
        <v>0.24537881199726311</v>
      </c>
      <c r="IL11" s="63">
        <f t="shared" si="81"/>
        <v>0.2359489929289878</v>
      </c>
      <c r="IM11" s="63">
        <f t="shared" si="81"/>
        <v>0.35616888480135006</v>
      </c>
      <c r="IN11" s="63">
        <f t="shared" si="81"/>
        <v>0.25043974941384956</v>
      </c>
      <c r="IO11" s="63" t="str">
        <f t="shared" si="81"/>
        <v/>
      </c>
      <c r="IP11" s="259">
        <f t="shared" si="81"/>
        <v>0.25842299584098277</v>
      </c>
      <c r="IQ11" s="63">
        <f t="shared" si="81"/>
        <v>0.21747790301055861</v>
      </c>
      <c r="IR11" s="63">
        <f t="shared" si="81"/>
        <v>0.36365513885992873</v>
      </c>
      <c r="IS11" s="63">
        <f t="shared" si="81"/>
        <v>0.32451520145877899</v>
      </c>
      <c r="IT11" s="63" t="str">
        <f t="shared" si="81"/>
        <v/>
      </c>
      <c r="IU11" s="259">
        <f t="shared" si="81"/>
        <v>0.25329882273100746</v>
      </c>
      <c r="IV11" s="63">
        <f t="shared" si="81"/>
        <v>0.21542394939619913</v>
      </c>
      <c r="IW11" s="63">
        <f t="shared" si="81"/>
        <v>0.36356599466707029</v>
      </c>
      <c r="IX11" s="63">
        <f t="shared" si="81"/>
        <v>0.31702320175374066</v>
      </c>
      <c r="IY11" s="63" t="str">
        <f t="shared" si="81"/>
        <v/>
      </c>
      <c r="IZ11" s="259">
        <f t="shared" si="81"/>
        <v>0.25063599548115645</v>
      </c>
      <c r="JA11" s="63">
        <f t="shared" si="81"/>
        <v>0.22137154530833672</v>
      </c>
      <c r="JB11" s="63">
        <f t="shared" si="81"/>
        <v>0.36153536361740035</v>
      </c>
      <c r="JC11" s="63">
        <f t="shared" si="81"/>
        <v>0.29730233485271018</v>
      </c>
      <c r="JD11" s="63" t="str">
        <f t="shared" si="81"/>
        <v/>
      </c>
      <c r="JE11" s="259">
        <f t="shared" si="81"/>
        <v>0.25287382482738402</v>
      </c>
      <c r="JG11" s="63">
        <f t="shared" ref="JG11:KO11" si="82">IFERROR(JG10/JG$7,"")</f>
        <v>0.21776171648932349</v>
      </c>
      <c r="JH11" s="63">
        <f t="shared" si="82"/>
        <v>0.38159759213098476</v>
      </c>
      <c r="JI11" s="63">
        <f t="shared" si="82"/>
        <v>0.3175252981169237</v>
      </c>
      <c r="JJ11" s="63" t="str">
        <f t="shared" si="82"/>
        <v/>
      </c>
      <c r="JK11" s="259">
        <f t="shared" si="82"/>
        <v>0.25584913857384078</v>
      </c>
      <c r="JL11" s="63">
        <f t="shared" ref="JL11:JP11" si="83">IFERROR(JL10/JL$7,"")</f>
        <v>0.22609210571266974</v>
      </c>
      <c r="JM11" s="63">
        <f t="shared" si="83"/>
        <v>0.36419545213878218</v>
      </c>
      <c r="JN11" s="63">
        <f t="shared" si="83"/>
        <v>0.30270685168083855</v>
      </c>
      <c r="JO11" s="63" t="str">
        <f t="shared" si="83"/>
        <v/>
      </c>
      <c r="JP11" s="259">
        <f t="shared" si="83"/>
        <v>0.25646365563469803</v>
      </c>
      <c r="JQ11" s="63">
        <f t="shared" ref="JQ11:JU11" si="84">IFERROR(JQ10/JQ$7,"")</f>
        <v>0.22241584790836647</v>
      </c>
      <c r="JR11" s="63">
        <f t="shared" si="84"/>
        <v>0.36112041641971809</v>
      </c>
      <c r="JS11" s="63">
        <f t="shared" si="84"/>
        <v>0.31111043057512094</v>
      </c>
      <c r="JT11" s="63" t="str">
        <f t="shared" si="84"/>
        <v/>
      </c>
      <c r="JU11" s="259">
        <f t="shared" si="84"/>
        <v>0.2509236637498673</v>
      </c>
      <c r="JV11" s="63">
        <f t="shared" ref="JV11:JZ11" si="85">IFERROR(JV10/JV$7,"")</f>
        <v>0.23808580335244381</v>
      </c>
      <c r="JW11" s="63">
        <f t="shared" si="85"/>
        <v>0.35171873378679613</v>
      </c>
      <c r="JX11" s="63">
        <f t="shared" si="85"/>
        <v>0.3205119805316361</v>
      </c>
      <c r="JY11" s="63" t="str">
        <f t="shared" si="85"/>
        <v/>
      </c>
      <c r="JZ11" s="259">
        <f t="shared" si="85"/>
        <v>0.26148849301952665</v>
      </c>
      <c r="KA11" s="63">
        <f t="shared" si="82"/>
        <v>0.22188897088526752</v>
      </c>
      <c r="KB11" s="63">
        <f t="shared" si="82"/>
        <v>0.37313543143991068</v>
      </c>
      <c r="KC11" s="63">
        <f t="shared" si="82"/>
        <v>0.31098745072447154</v>
      </c>
      <c r="KD11" s="63" t="str">
        <f t="shared" si="82"/>
        <v/>
      </c>
      <c r="KE11" s="259">
        <f t="shared" si="82"/>
        <v>0.25615071773017356</v>
      </c>
      <c r="KF11" s="63">
        <f t="shared" si="82"/>
        <v>0.22206772600539137</v>
      </c>
      <c r="KG11" s="63">
        <f t="shared" si="82"/>
        <v>0.3693014542032701</v>
      </c>
      <c r="KH11" s="63">
        <f t="shared" si="82"/>
        <v>0.31101494724301082</v>
      </c>
      <c r="KI11" s="63" t="str">
        <f t="shared" si="82"/>
        <v/>
      </c>
      <c r="KJ11" s="259">
        <f t="shared" si="82"/>
        <v>0.25442544686231855</v>
      </c>
      <c r="KK11" s="63">
        <f t="shared" si="82"/>
        <v>0.22664880078397265</v>
      </c>
      <c r="KL11" s="63">
        <f t="shared" si="82"/>
        <v>0.36457449302896033</v>
      </c>
      <c r="KM11" s="63">
        <f t="shared" si="82"/>
        <v>0.31316485064862831</v>
      </c>
      <c r="KN11" s="63" t="str">
        <f t="shared" si="82"/>
        <v/>
      </c>
      <c r="KO11" s="259">
        <f t="shared" si="82"/>
        <v>0.25640438451570219</v>
      </c>
      <c r="KQ11" s="63">
        <f t="shared" ref="KQ11:LY11" si="86">IFERROR(KQ10/KQ$7,"")</f>
        <v>0.22724394262528583</v>
      </c>
      <c r="KR11" s="63">
        <f t="shared" si="86"/>
        <v>0.38329055526668065</v>
      </c>
      <c r="KS11" s="63">
        <f t="shared" si="86"/>
        <v>0.29568529670198229</v>
      </c>
      <c r="KT11" s="63" t="str">
        <f t="shared" si="86"/>
        <v/>
      </c>
      <c r="KU11" s="259">
        <f t="shared" si="86"/>
        <v>0.2609665295371425</v>
      </c>
      <c r="KV11" s="63">
        <f t="shared" si="86"/>
        <v>0.23108745842819187</v>
      </c>
      <c r="KW11" s="63">
        <f t="shared" si="86"/>
        <v>0.36976972299356881</v>
      </c>
      <c r="KX11" s="63">
        <f t="shared" si="86"/>
        <v>0.2522222847337478</v>
      </c>
      <c r="KY11" s="63" t="str">
        <f t="shared" si="86"/>
        <v/>
      </c>
      <c r="KZ11" s="259">
        <f t="shared" si="86"/>
        <v>0.2559650873495613</v>
      </c>
      <c r="LA11" s="63">
        <f t="shared" si="86"/>
        <v>0.2291821963479676</v>
      </c>
      <c r="LB11" s="63">
        <f t="shared" si="86"/>
        <v>0.37705365847843891</v>
      </c>
      <c r="LC11" s="63">
        <f t="shared" si="86"/>
        <v>0.27849731205971595</v>
      </c>
      <c r="LD11" s="63" t="str">
        <f t="shared" si="86"/>
        <v/>
      </c>
      <c r="LE11" s="259">
        <f t="shared" si="86"/>
        <v>0.25850269939876497</v>
      </c>
      <c r="LF11" s="63" t="str">
        <f t="shared" si="86"/>
        <v/>
      </c>
      <c r="LG11" s="63" t="str">
        <f t="shared" si="86"/>
        <v/>
      </c>
      <c r="LH11" s="63" t="str">
        <f t="shared" si="86"/>
        <v/>
      </c>
      <c r="LI11" s="63" t="str">
        <f t="shared" si="86"/>
        <v/>
      </c>
      <c r="LJ11" s="259" t="str">
        <f t="shared" si="86"/>
        <v/>
      </c>
      <c r="LK11" s="63">
        <f t="shared" si="86"/>
        <v>0.2291821963479676</v>
      </c>
      <c r="LL11" s="63">
        <f t="shared" si="86"/>
        <v>0.37705365847843891</v>
      </c>
      <c r="LM11" s="63">
        <f t="shared" si="86"/>
        <v>0.27849731205971595</v>
      </c>
      <c r="LN11" s="63" t="str">
        <f t="shared" si="86"/>
        <v/>
      </c>
      <c r="LO11" s="259">
        <f t="shared" si="86"/>
        <v>0.25850269939876497</v>
      </c>
      <c r="LP11" s="63" t="str">
        <f t="shared" si="86"/>
        <v/>
      </c>
      <c r="LQ11" s="63" t="str">
        <f t="shared" si="86"/>
        <v/>
      </c>
      <c r="LR11" s="63" t="str">
        <f t="shared" si="86"/>
        <v/>
      </c>
      <c r="LS11" s="63" t="str">
        <f t="shared" si="86"/>
        <v/>
      </c>
      <c r="LT11" s="259" t="str">
        <f t="shared" si="86"/>
        <v/>
      </c>
      <c r="LU11" s="63" t="str">
        <f t="shared" si="86"/>
        <v/>
      </c>
      <c r="LV11" s="63" t="str">
        <f t="shared" si="86"/>
        <v/>
      </c>
      <c r="LW11" s="63" t="str">
        <f t="shared" si="86"/>
        <v/>
      </c>
      <c r="LX11" s="63" t="str">
        <f t="shared" si="86"/>
        <v/>
      </c>
      <c r="LY11" s="259" t="str">
        <f t="shared" si="86"/>
        <v/>
      </c>
    </row>
    <row r="12" spans="1:337">
      <c r="A12" s="42" t="s">
        <v>10</v>
      </c>
      <c r="B12" s="42"/>
      <c r="C12" s="43" t="s">
        <v>10</v>
      </c>
      <c r="D12" s="43" t="s">
        <v>11</v>
      </c>
      <c r="E12" s="43" t="s">
        <v>683</v>
      </c>
      <c r="F12" s="53"/>
      <c r="G12" s="48">
        <v>-464154</v>
      </c>
      <c r="H12" s="48">
        <v>-138138.833029</v>
      </c>
      <c r="I12" s="48"/>
      <c r="J12" s="48"/>
      <c r="K12" s="48">
        <v>-602944.97075199999</v>
      </c>
      <c r="L12" s="48">
        <v>-433301</v>
      </c>
      <c r="M12" s="48">
        <v>-119655</v>
      </c>
      <c r="N12" s="48"/>
      <c r="O12" s="48"/>
      <c r="P12" s="48">
        <v>-552956</v>
      </c>
      <c r="Q12" s="48">
        <v>-440089</v>
      </c>
      <c r="R12" s="48">
        <v>-156829</v>
      </c>
      <c r="S12" s="48">
        <v>-43355.195969700049</v>
      </c>
      <c r="T12" s="48">
        <v>-750599.723083889</v>
      </c>
      <c r="U12" s="257">
        <v>-1390844.919053589</v>
      </c>
      <c r="V12" s="48">
        <v>-463512</v>
      </c>
      <c r="W12" s="48">
        <v>-164355</v>
      </c>
      <c r="X12" s="48">
        <v>-142124</v>
      </c>
      <c r="Y12" s="48">
        <v>-1444002</v>
      </c>
      <c r="Z12" s="257">
        <v>-2213281</v>
      </c>
      <c r="AA12" s="48"/>
      <c r="AB12" s="48">
        <v>-507867</v>
      </c>
      <c r="AC12" s="48">
        <v>-152916</v>
      </c>
      <c r="AD12" s="48">
        <v>-110699</v>
      </c>
      <c r="AE12" s="48">
        <v>-1515480</v>
      </c>
      <c r="AF12" s="257" t="e">
        <v>#N/A</v>
      </c>
      <c r="AG12" s="48">
        <v>-486863</v>
      </c>
      <c r="AH12" s="48">
        <v>-144907</v>
      </c>
      <c r="AI12" s="48">
        <v>-99604</v>
      </c>
      <c r="AJ12" s="48">
        <v>-1575618</v>
      </c>
      <c r="AK12" s="257" t="e">
        <v>#N/A</v>
      </c>
      <c r="AL12" s="48">
        <v>-507999</v>
      </c>
      <c r="AM12" s="48">
        <v>-167685</v>
      </c>
      <c r="AN12" s="48">
        <v>-99368</v>
      </c>
      <c r="AO12" s="48">
        <v>-1623571</v>
      </c>
      <c r="AP12" s="257" t="e">
        <v>#N/A</v>
      </c>
      <c r="AQ12" s="48">
        <v>-532548</v>
      </c>
      <c r="AR12" s="48">
        <v>-178641</v>
      </c>
      <c r="AS12" s="48">
        <v>-104646</v>
      </c>
      <c r="AT12" s="48">
        <v>-1815479</v>
      </c>
      <c r="AU12" s="257" t="e">
        <v>#N/A</v>
      </c>
      <c r="AV12" s="48"/>
      <c r="AW12" s="48">
        <v>-529875</v>
      </c>
      <c r="AX12" s="48">
        <v>-165911</v>
      </c>
      <c r="AY12" s="48">
        <v>-105918</v>
      </c>
      <c r="AZ12" s="48">
        <v>-1802499</v>
      </c>
      <c r="BA12" s="257" t="e">
        <v>#N/A</v>
      </c>
      <c r="BB12" s="48">
        <v>-520161</v>
      </c>
      <c r="BC12" s="48">
        <v>-162588</v>
      </c>
      <c r="BD12" s="48">
        <v>-107054</v>
      </c>
      <c r="BE12" s="48">
        <v>-1784925</v>
      </c>
      <c r="BF12" s="257" t="e">
        <v>#N/A</v>
      </c>
      <c r="BG12" s="48">
        <v>-521174</v>
      </c>
      <c r="BH12" s="48">
        <v>-164996</v>
      </c>
      <c r="BI12" s="48">
        <v>-117714</v>
      </c>
      <c r="BJ12" s="48">
        <v>-1787406</v>
      </c>
      <c r="BK12" s="257" t="e">
        <v>#N/A</v>
      </c>
      <c r="BL12" s="48">
        <v>-533723</v>
      </c>
      <c r="BM12" s="48">
        <v>-188677</v>
      </c>
      <c r="BN12" s="48">
        <v>-117304</v>
      </c>
      <c r="BO12" s="48">
        <v>-2069962</v>
      </c>
      <c r="BP12" s="257" t="e">
        <v>#N/A</v>
      </c>
      <c r="BQ12" s="48"/>
      <c r="BR12" s="48">
        <v>-491811</v>
      </c>
      <c r="BS12" s="48">
        <v>-164508</v>
      </c>
      <c r="BT12" s="48">
        <v>-104488</v>
      </c>
      <c r="BU12" s="48">
        <v>0</v>
      </c>
      <c r="BV12" s="257">
        <v>-760042</v>
      </c>
      <c r="BW12" s="48">
        <v>-360791</v>
      </c>
      <c r="BX12" s="48">
        <v>-149636</v>
      </c>
      <c r="BY12" s="48">
        <v>-95213</v>
      </c>
      <c r="BZ12" s="48">
        <v>0</v>
      </c>
      <c r="CA12" s="257">
        <v>-604513</v>
      </c>
      <c r="CB12" s="48">
        <v>-439567</v>
      </c>
      <c r="CC12" s="48">
        <v>-148918</v>
      </c>
      <c r="CD12" s="48">
        <v>-74597</v>
      </c>
      <c r="CE12" s="48">
        <v>0</v>
      </c>
      <c r="CF12" s="257">
        <v>-661746</v>
      </c>
      <c r="CG12" s="48">
        <v>-454405</v>
      </c>
      <c r="CH12" s="48">
        <v>-173098</v>
      </c>
      <c r="CI12" s="48">
        <v>-64911</v>
      </c>
      <c r="CJ12" s="48">
        <v>0</v>
      </c>
      <c r="CK12" s="257">
        <v>-692192</v>
      </c>
      <c r="CL12" s="48"/>
      <c r="CM12" s="48">
        <v>-500727</v>
      </c>
      <c r="CN12" s="48">
        <v>-161663</v>
      </c>
      <c r="CO12" s="48">
        <v>-72992</v>
      </c>
      <c r="CP12" s="48">
        <v>0</v>
      </c>
      <c r="CQ12" s="257">
        <v>-734706</v>
      </c>
      <c r="CR12" s="48">
        <v>-373508</v>
      </c>
      <c r="CS12" s="48">
        <v>-151109</v>
      </c>
      <c r="CT12" s="48">
        <v>-89352</v>
      </c>
      <c r="CU12" s="48">
        <v>0</v>
      </c>
      <c r="CV12" s="257">
        <v>-612754</v>
      </c>
      <c r="CW12" s="48">
        <v>-457312</v>
      </c>
      <c r="CX12" s="48">
        <v>-150749</v>
      </c>
      <c r="CY12" s="48">
        <v>-51229</v>
      </c>
      <c r="CZ12" s="48">
        <v>0</v>
      </c>
      <c r="DA12" s="257">
        <v>-658489</v>
      </c>
      <c r="DB12" s="48">
        <v>-474885</v>
      </c>
      <c r="DC12" s="48">
        <v>-173685</v>
      </c>
      <c r="DD12" s="48">
        <v>-82395</v>
      </c>
      <c r="DE12" s="48">
        <v>0</v>
      </c>
      <c r="DF12" s="257">
        <v>-730121</v>
      </c>
      <c r="DG12" s="48">
        <v>-1806432</v>
      </c>
      <c r="DH12" s="48">
        <v>-637206</v>
      </c>
      <c r="DI12" s="48">
        <v>-295968</v>
      </c>
      <c r="DJ12" s="48">
        <v>0</v>
      </c>
      <c r="DK12" s="257">
        <v>-2736070</v>
      </c>
      <c r="DL12" s="48"/>
      <c r="DM12" s="48">
        <v>-509284</v>
      </c>
      <c r="DN12" s="48">
        <v>-159145</v>
      </c>
      <c r="DO12" s="48">
        <v>-87109</v>
      </c>
      <c r="DP12" s="48">
        <v>0</v>
      </c>
      <c r="DQ12" s="257">
        <v>-754677</v>
      </c>
      <c r="DR12" s="48">
        <v>-412141</v>
      </c>
      <c r="DS12" s="48">
        <v>-152735</v>
      </c>
      <c r="DT12" s="48">
        <v>-64665</v>
      </c>
      <c r="DU12" s="48">
        <v>0</v>
      </c>
      <c r="DV12" s="257">
        <v>-630299</v>
      </c>
      <c r="DW12" s="48">
        <v>-449421</v>
      </c>
      <c r="DX12" s="48">
        <v>-152001</v>
      </c>
      <c r="DY12" s="48">
        <v>-74762</v>
      </c>
      <c r="DZ12" s="48">
        <v>0</v>
      </c>
      <c r="EA12" s="257">
        <v>-676297</v>
      </c>
      <c r="EB12" s="48">
        <v>-479997</v>
      </c>
      <c r="EC12" s="48">
        <v>-177409</v>
      </c>
      <c r="ED12" s="48">
        <v>-41113</v>
      </c>
      <c r="EE12" s="48">
        <v>0</v>
      </c>
      <c r="EF12" s="257">
        <v>-698520</v>
      </c>
      <c r="EG12" s="48">
        <v>-1850843</v>
      </c>
      <c r="EH12" s="48">
        <v>-641290</v>
      </c>
      <c r="EI12" s="48">
        <v>-267649</v>
      </c>
      <c r="EJ12" s="48">
        <v>0</v>
      </c>
      <c r="EK12" s="257">
        <v>-2759793</v>
      </c>
      <c r="EL12" s="48"/>
      <c r="EM12" s="48">
        <v>-499300</v>
      </c>
      <c r="EN12" s="48">
        <v>-154379</v>
      </c>
      <c r="EO12" s="48">
        <v>-73460</v>
      </c>
      <c r="EP12" s="48">
        <v>0</v>
      </c>
      <c r="EQ12" s="257">
        <v>-727127</v>
      </c>
      <c r="ER12" s="48">
        <v>-434032</v>
      </c>
      <c r="ES12" s="48">
        <v>-155766</v>
      </c>
      <c r="ET12" s="48">
        <v>-84585</v>
      </c>
      <c r="EU12" s="48">
        <v>0</v>
      </c>
      <c r="EV12" s="257">
        <v>-674395</v>
      </c>
      <c r="EW12" s="48">
        <v>-474775</v>
      </c>
      <c r="EX12" s="48">
        <v>-160773</v>
      </c>
      <c r="EY12" s="48">
        <v>-93977</v>
      </c>
      <c r="EZ12" s="48">
        <v>0</v>
      </c>
      <c r="FA12" s="257">
        <v>-729525</v>
      </c>
      <c r="FB12" s="48">
        <v>-546480</v>
      </c>
      <c r="FC12" s="48">
        <v>-183295</v>
      </c>
      <c r="FD12" s="48">
        <v>-119617</v>
      </c>
      <c r="FE12" s="48">
        <v>0</v>
      </c>
      <c r="FF12" s="257">
        <v>-849390</v>
      </c>
      <c r="FG12" s="48">
        <v>-1954587</v>
      </c>
      <c r="FH12" s="48">
        <v>-654213</v>
      </c>
      <c r="FI12" s="48">
        <v>-371639</v>
      </c>
      <c r="FJ12" s="48">
        <v>0</v>
      </c>
      <c r="FK12" s="257">
        <v>-2980437</v>
      </c>
      <c r="FL12" s="48"/>
      <c r="FM12" s="48">
        <v>-564531</v>
      </c>
      <c r="FN12" s="48">
        <v>-181375</v>
      </c>
      <c r="FO12" s="48">
        <v>-97158</v>
      </c>
      <c r="FP12" s="48">
        <v>0</v>
      </c>
      <c r="FQ12" s="257">
        <v>-843064</v>
      </c>
      <c r="FR12" s="48">
        <v>-522872</v>
      </c>
      <c r="FS12" s="48">
        <v>-192948</v>
      </c>
      <c r="FT12" s="48">
        <v>-125124</v>
      </c>
      <c r="FU12" s="48">
        <v>0</v>
      </c>
      <c r="FV12" s="257">
        <v>-840944</v>
      </c>
      <c r="FW12" s="48">
        <v>-553880</v>
      </c>
      <c r="FX12" s="48">
        <v>-221319</v>
      </c>
      <c r="FY12" s="48">
        <v>-153632</v>
      </c>
      <c r="FZ12" s="48">
        <v>0</v>
      </c>
      <c r="GA12" s="257">
        <v>-928831</v>
      </c>
      <c r="GB12" s="48">
        <v>-604854</v>
      </c>
      <c r="GC12" s="48">
        <v>-304358</v>
      </c>
      <c r="GD12" s="48">
        <v>-153390</v>
      </c>
      <c r="GE12" s="48">
        <v>0</v>
      </c>
      <c r="GF12" s="257">
        <v>-1062602</v>
      </c>
      <c r="GG12" s="48">
        <v>-2246137</v>
      </c>
      <c r="GH12" s="48">
        <v>-900000</v>
      </c>
      <c r="GI12" s="48">
        <v>-529304</v>
      </c>
      <c r="GJ12" s="48">
        <v>0</v>
      </c>
      <c r="GK12" s="257">
        <v>-3675441</v>
      </c>
      <c r="GL12" s="48"/>
      <c r="GM12" s="48">
        <v>-653136</v>
      </c>
      <c r="GN12" s="48">
        <v>-278500</v>
      </c>
      <c r="GO12" s="48">
        <v>-140496</v>
      </c>
      <c r="GP12" s="48">
        <v>0</v>
      </c>
      <c r="GQ12" s="257">
        <v>-1072132</v>
      </c>
      <c r="GR12" s="48">
        <v>-593163</v>
      </c>
      <c r="GS12" s="48">
        <v>-255383</v>
      </c>
      <c r="GT12" s="48">
        <v>-121858</v>
      </c>
      <c r="GU12" s="48">
        <v>0</v>
      </c>
      <c r="GV12" s="257">
        <v>-970404</v>
      </c>
      <c r="GW12" s="48">
        <v>-620567</v>
      </c>
      <c r="GX12" s="48">
        <v>-259503</v>
      </c>
      <c r="GY12" s="48">
        <v>-97358</v>
      </c>
      <c r="GZ12" s="48">
        <v>0</v>
      </c>
      <c r="HA12" s="257">
        <v>-977428</v>
      </c>
      <c r="HB12" s="48">
        <v>-652140</v>
      </c>
      <c r="HC12" s="48">
        <v>-269993</v>
      </c>
      <c r="HD12" s="48">
        <v>49100</v>
      </c>
      <c r="HE12" s="48">
        <v>0</v>
      </c>
      <c r="HF12" s="257">
        <v>-873033</v>
      </c>
      <c r="HG12" s="48">
        <v>-1246299</v>
      </c>
      <c r="HH12" s="48">
        <v>-533883</v>
      </c>
      <c r="HI12" s="48">
        <v>-262354</v>
      </c>
      <c r="HJ12" s="48">
        <v>0</v>
      </c>
      <c r="HK12" s="257">
        <v>-2042536</v>
      </c>
      <c r="HL12" s="48">
        <v>-1866866</v>
      </c>
      <c r="HM12" s="48">
        <v>-793386</v>
      </c>
      <c r="HN12" s="48">
        <v>-359712</v>
      </c>
      <c r="HO12" s="48">
        <v>0</v>
      </c>
      <c r="HP12" s="257">
        <v>-3019964</v>
      </c>
      <c r="HQ12" s="48">
        <v>-2519006</v>
      </c>
      <c r="HR12" s="48">
        <v>-1063379</v>
      </c>
      <c r="HS12" s="48">
        <v>-310612</v>
      </c>
      <c r="HT12" s="48">
        <v>0</v>
      </c>
      <c r="HU12" s="257">
        <v>-3892997</v>
      </c>
      <c r="HW12" s="48">
        <v>-691238</v>
      </c>
      <c r="HX12" s="48">
        <v>-258083</v>
      </c>
      <c r="HY12" s="48">
        <v>-96355</v>
      </c>
      <c r="HZ12" s="48">
        <v>0</v>
      </c>
      <c r="IA12" s="257">
        <v>-1045676</v>
      </c>
      <c r="IB12" s="48">
        <v>-609372</v>
      </c>
      <c r="IC12" s="48">
        <v>-247401</v>
      </c>
      <c r="ID12" s="48">
        <v>-129255</v>
      </c>
      <c r="IE12" s="48">
        <v>0</v>
      </c>
      <c r="IF12" s="257">
        <v>-986028</v>
      </c>
      <c r="IG12" s="48">
        <v>-604282</v>
      </c>
      <c r="IH12" s="48">
        <v>-247541</v>
      </c>
      <c r="II12" s="48">
        <v>-120680</v>
      </c>
      <c r="IJ12" s="48">
        <v>0</v>
      </c>
      <c r="IK12" s="257">
        <v>-972503</v>
      </c>
      <c r="IL12" s="48">
        <v>-604963</v>
      </c>
      <c r="IM12" s="48">
        <v>-264737</v>
      </c>
      <c r="IN12" s="48">
        <v>-145066</v>
      </c>
      <c r="IO12" s="48">
        <v>0</v>
      </c>
      <c r="IP12" s="257">
        <v>-1014766</v>
      </c>
      <c r="IQ12" s="48">
        <v>-1300610</v>
      </c>
      <c r="IR12" s="48">
        <v>-505484</v>
      </c>
      <c r="IS12" s="48">
        <v>-225610</v>
      </c>
      <c r="IT12" s="48">
        <v>0</v>
      </c>
      <c r="IU12" s="257">
        <v>-2031704</v>
      </c>
      <c r="IV12" s="48">
        <v>-1904892</v>
      </c>
      <c r="IW12" s="48">
        <v>-753025</v>
      </c>
      <c r="IX12" s="48">
        <v>-346290</v>
      </c>
      <c r="IY12" s="48">
        <v>0</v>
      </c>
      <c r="IZ12" s="257">
        <v>-3004207</v>
      </c>
      <c r="JA12" s="48">
        <v>-2509855</v>
      </c>
      <c r="JB12" s="48">
        <v>-1017762</v>
      </c>
      <c r="JC12" s="48">
        <v>-491356</v>
      </c>
      <c r="JD12" s="48">
        <v>0</v>
      </c>
      <c r="JE12" s="257">
        <v>-4018973</v>
      </c>
      <c r="JG12" s="48">
        <v>-674865</v>
      </c>
      <c r="JH12" s="48">
        <v>-255755</v>
      </c>
      <c r="JI12" s="48">
        <v>-109039</v>
      </c>
      <c r="JJ12" s="48" t="e">
        <v>#N/A</v>
      </c>
      <c r="JK12" s="257">
        <v>-1039659</v>
      </c>
      <c r="JL12" s="48">
        <v>-570858</v>
      </c>
      <c r="JM12" s="48">
        <v>-249212</v>
      </c>
      <c r="JN12" s="48">
        <v>-90870</v>
      </c>
      <c r="JO12" s="48" t="e">
        <v>#N/A</v>
      </c>
      <c r="JP12" s="257">
        <v>-910940</v>
      </c>
      <c r="JQ12" s="48">
        <v>-589772</v>
      </c>
      <c r="JR12" s="48">
        <v>-240890</v>
      </c>
      <c r="JS12" s="48">
        <v>-59940</v>
      </c>
      <c r="JT12" s="48">
        <v>0</v>
      </c>
      <c r="JU12" s="257">
        <v>-890602</v>
      </c>
      <c r="JV12" s="48">
        <v>-636471</v>
      </c>
      <c r="JW12" s="48">
        <v>-257683</v>
      </c>
      <c r="JX12" s="48">
        <v>-73444</v>
      </c>
      <c r="JY12" s="48">
        <v>0</v>
      </c>
      <c r="JZ12" s="257">
        <v>-967150</v>
      </c>
      <c r="KA12" s="48">
        <v>-1245723</v>
      </c>
      <c r="KB12" s="48">
        <v>-504967</v>
      </c>
      <c r="KC12" s="48">
        <v>-199909</v>
      </c>
      <c r="KD12" s="48">
        <v>0</v>
      </c>
      <c r="KE12" s="257">
        <v>-1950600</v>
      </c>
      <c r="KF12" s="48">
        <v>-1835495</v>
      </c>
      <c r="KG12" s="48">
        <v>-745857</v>
      </c>
      <c r="KH12" s="48">
        <v>-259849</v>
      </c>
      <c r="KI12" s="48">
        <v>0</v>
      </c>
      <c r="KJ12" s="257">
        <v>-2841201</v>
      </c>
      <c r="KK12" s="48">
        <v>-2471966</v>
      </c>
      <c r="KL12" s="48">
        <v>-1003540</v>
      </c>
      <c r="KM12" s="48">
        <v>-333293</v>
      </c>
      <c r="KN12" s="48">
        <v>0</v>
      </c>
      <c r="KO12" s="257">
        <v>-3808351</v>
      </c>
      <c r="KQ12" s="48">
        <v>-706915</v>
      </c>
      <c r="KR12" s="48">
        <v>-238194</v>
      </c>
      <c r="KS12" s="48">
        <v>-74380</v>
      </c>
      <c r="KT12" s="48" t="e">
        <v>#N/A</v>
      </c>
      <c r="KU12" s="257">
        <v>-1019306</v>
      </c>
      <c r="KV12" s="48">
        <v>-610311</v>
      </c>
      <c r="KW12" s="48">
        <v>-223242</v>
      </c>
      <c r="KX12" s="48">
        <v>-48510</v>
      </c>
      <c r="KY12" s="48" t="e">
        <v>#N/A</v>
      </c>
      <c r="KZ12" s="257">
        <v>-882086</v>
      </c>
      <c r="LA12" s="48">
        <v>1317226</v>
      </c>
      <c r="LB12" s="48">
        <v>461436</v>
      </c>
      <c r="LC12" s="48">
        <v>122890</v>
      </c>
      <c r="LD12" s="48">
        <v>0</v>
      </c>
      <c r="LE12" s="257">
        <v>1901392</v>
      </c>
      <c r="LF12" s="48">
        <v>0</v>
      </c>
      <c r="LG12" s="48">
        <v>0</v>
      </c>
      <c r="LH12" s="48">
        <v>0</v>
      </c>
      <c r="LI12" s="48">
        <v>0</v>
      </c>
      <c r="LJ12" s="257">
        <v>0</v>
      </c>
      <c r="LK12" s="48">
        <v>-1317226</v>
      </c>
      <c r="LL12" s="48">
        <v>-461436</v>
      </c>
      <c r="LM12" s="48">
        <v>-122890</v>
      </c>
      <c r="LN12" s="48">
        <v>0</v>
      </c>
      <c r="LO12" s="257">
        <v>-1901392</v>
      </c>
      <c r="LP12" s="48">
        <v>0</v>
      </c>
      <c r="LQ12" s="48">
        <v>0</v>
      </c>
      <c r="LR12" s="48">
        <v>0</v>
      </c>
      <c r="LS12" s="48">
        <v>0</v>
      </c>
      <c r="LT12" s="257">
        <v>0</v>
      </c>
      <c r="LU12" s="48">
        <v>0</v>
      </c>
      <c r="LV12" s="48">
        <v>0</v>
      </c>
      <c r="LW12" s="48">
        <v>0</v>
      </c>
      <c r="LX12" s="48">
        <v>0</v>
      </c>
      <c r="LY12" s="257">
        <v>0</v>
      </c>
    </row>
    <row r="13" spans="1:337">
      <c r="A13" s="42" t="s">
        <v>153</v>
      </c>
      <c r="B13" s="42"/>
      <c r="C13" s="43" t="s">
        <v>197</v>
      </c>
      <c r="D13" s="43" t="s">
        <v>95</v>
      </c>
      <c r="E13" s="43" t="s">
        <v>684</v>
      </c>
      <c r="F13" s="53"/>
      <c r="G13" s="48">
        <v>-51235</v>
      </c>
      <c r="H13" s="48">
        <v>-8005.1669709999996</v>
      </c>
      <c r="I13" s="48"/>
      <c r="J13" s="48"/>
      <c r="K13" s="48">
        <v>-59240.229247999996</v>
      </c>
      <c r="L13" s="48">
        <v>-51488</v>
      </c>
      <c r="M13" s="48">
        <v>-4299</v>
      </c>
      <c r="N13" s="48"/>
      <c r="O13" s="48"/>
      <c r="P13" s="48">
        <v>-55787</v>
      </c>
      <c r="Q13" s="48">
        <v>-51962</v>
      </c>
      <c r="R13" s="48">
        <v>-12965</v>
      </c>
      <c r="S13" s="48">
        <v>-1779.8040302999536</v>
      </c>
      <c r="T13" s="48">
        <v>-58962.276916110975</v>
      </c>
      <c r="U13" s="257">
        <v>-125669.08094641093</v>
      </c>
      <c r="V13" s="48">
        <v>-56559</v>
      </c>
      <c r="W13" s="48">
        <v>-13146</v>
      </c>
      <c r="X13" s="48">
        <v>-5196</v>
      </c>
      <c r="Y13" s="48">
        <v>-135737</v>
      </c>
      <c r="Z13" s="257">
        <v>-210638</v>
      </c>
      <c r="AA13" s="48"/>
      <c r="AB13" s="48">
        <v>-59744</v>
      </c>
      <c r="AC13" s="48">
        <v>8975</v>
      </c>
      <c r="AD13" s="48">
        <v>-3711</v>
      </c>
      <c r="AE13" s="48">
        <v>-144288</v>
      </c>
      <c r="AF13" s="257" t="e">
        <v>#N/A</v>
      </c>
      <c r="AG13" s="48">
        <v>-63781</v>
      </c>
      <c r="AH13" s="48">
        <v>-6651</v>
      </c>
      <c r="AI13" s="48">
        <v>-3548</v>
      </c>
      <c r="AJ13" s="48">
        <v>-148002</v>
      </c>
      <c r="AK13" s="257" t="e">
        <v>#N/A</v>
      </c>
      <c r="AL13" s="48">
        <v>-57392</v>
      </c>
      <c r="AM13" s="48">
        <v>-4399</v>
      </c>
      <c r="AN13" s="48">
        <v>-3239</v>
      </c>
      <c r="AO13" s="48">
        <v>-162523</v>
      </c>
      <c r="AP13" s="257" t="e">
        <v>#N/A</v>
      </c>
      <c r="AQ13" s="48">
        <v>-58004</v>
      </c>
      <c r="AR13" s="48">
        <v>-5708</v>
      </c>
      <c r="AS13" s="48">
        <v>-3585</v>
      </c>
      <c r="AT13" s="48">
        <v>-170594</v>
      </c>
      <c r="AU13" s="257" t="e">
        <v>#N/A</v>
      </c>
      <c r="AV13" s="48"/>
      <c r="AW13" s="48">
        <v>-61249</v>
      </c>
      <c r="AX13" s="48">
        <v>-6114</v>
      </c>
      <c r="AY13" s="48">
        <v>-3908</v>
      </c>
      <c r="AZ13" s="48">
        <v>-177675</v>
      </c>
      <c r="BA13" s="257" t="e">
        <v>#N/A</v>
      </c>
      <c r="BB13" s="48">
        <v>-61021</v>
      </c>
      <c r="BC13" s="48">
        <v>-6163</v>
      </c>
      <c r="BD13" s="48">
        <v>-4035</v>
      </c>
      <c r="BE13" s="48">
        <v>-174163</v>
      </c>
      <c r="BF13" s="257" t="e">
        <v>#N/A</v>
      </c>
      <c r="BG13" s="48">
        <v>-61971</v>
      </c>
      <c r="BH13" s="48">
        <v>-6203</v>
      </c>
      <c r="BI13" s="48">
        <v>-3887</v>
      </c>
      <c r="BJ13" s="48">
        <v>-183982</v>
      </c>
      <c r="BK13" s="257" t="e">
        <v>#N/A</v>
      </c>
      <c r="BL13" s="48">
        <v>-68619</v>
      </c>
      <c r="BM13" s="48">
        <v>-6254</v>
      </c>
      <c r="BN13" s="48">
        <v>-4320</v>
      </c>
      <c r="BO13" s="48">
        <v>-189522</v>
      </c>
      <c r="BP13" s="257" t="e">
        <v>#N/A</v>
      </c>
      <c r="BQ13" s="48"/>
      <c r="BR13" s="48">
        <v>-94017</v>
      </c>
      <c r="BS13" s="48">
        <v>-11433</v>
      </c>
      <c r="BT13" s="48">
        <v>-3770</v>
      </c>
      <c r="BU13" s="48">
        <v>0</v>
      </c>
      <c r="BV13" s="257">
        <v>-109219</v>
      </c>
      <c r="BW13" s="48">
        <v>-92757</v>
      </c>
      <c r="BX13" s="48">
        <v>-11186</v>
      </c>
      <c r="BY13" s="48">
        <v>-3526</v>
      </c>
      <c r="BZ13" s="48">
        <v>0</v>
      </c>
      <c r="CA13" s="257">
        <v>-107470</v>
      </c>
      <c r="CB13" s="48">
        <v>-94869</v>
      </c>
      <c r="CC13" s="48">
        <v>-11495</v>
      </c>
      <c r="CD13" s="48">
        <v>-2758</v>
      </c>
      <c r="CE13" s="48">
        <v>0</v>
      </c>
      <c r="CF13" s="257">
        <v>-109122</v>
      </c>
      <c r="CG13" s="48">
        <v>-98960</v>
      </c>
      <c r="CH13" s="48">
        <v>-12038</v>
      </c>
      <c r="CI13" s="48">
        <v>-2367</v>
      </c>
      <c r="CJ13" s="48">
        <v>0</v>
      </c>
      <c r="CK13" s="257">
        <v>-113365</v>
      </c>
      <c r="CL13" s="48"/>
      <c r="CM13" s="48">
        <v>-98234</v>
      </c>
      <c r="CN13" s="48">
        <v>-11278</v>
      </c>
      <c r="CO13" s="48">
        <v>-9837</v>
      </c>
      <c r="CP13" s="48">
        <v>0</v>
      </c>
      <c r="CQ13" s="257">
        <v>-119349</v>
      </c>
      <c r="CR13" s="48">
        <v>-96023</v>
      </c>
      <c r="CS13" s="48">
        <v>-11177</v>
      </c>
      <c r="CT13" s="48">
        <v>-249</v>
      </c>
      <c r="CU13" s="48">
        <v>0</v>
      </c>
      <c r="CV13" s="257">
        <v>-107449</v>
      </c>
      <c r="CW13" s="48">
        <v>-98523</v>
      </c>
      <c r="CX13" s="48">
        <v>-11305</v>
      </c>
      <c r="CY13" s="48">
        <v>40</v>
      </c>
      <c r="CZ13" s="48">
        <v>0</v>
      </c>
      <c r="DA13" s="257">
        <v>-109788</v>
      </c>
      <c r="DB13" s="48">
        <v>-97903</v>
      </c>
      <c r="DC13" s="48">
        <v>-11443</v>
      </c>
      <c r="DD13" s="48">
        <v>-4597</v>
      </c>
      <c r="DE13" s="48">
        <v>0</v>
      </c>
      <c r="DF13" s="257">
        <v>-113943</v>
      </c>
      <c r="DG13" s="48">
        <v>-390683</v>
      </c>
      <c r="DH13" s="48">
        <v>-45203</v>
      </c>
      <c r="DI13" s="48">
        <v>-14643</v>
      </c>
      <c r="DJ13" s="48">
        <v>0</v>
      </c>
      <c r="DK13" s="257">
        <v>-450529</v>
      </c>
      <c r="DL13" s="48"/>
      <c r="DM13" s="48">
        <v>-94364</v>
      </c>
      <c r="DN13" s="48">
        <v>-11598</v>
      </c>
      <c r="DO13" s="48">
        <v>-4537</v>
      </c>
      <c r="DP13" s="48">
        <v>0</v>
      </c>
      <c r="DQ13" s="257">
        <v>-110499</v>
      </c>
      <c r="DR13" s="48">
        <v>-93667</v>
      </c>
      <c r="DS13" s="48">
        <v>-11830</v>
      </c>
      <c r="DT13" s="48">
        <v>-4254</v>
      </c>
      <c r="DU13" s="48">
        <v>0</v>
      </c>
      <c r="DV13" s="257">
        <v>-109751</v>
      </c>
      <c r="DW13" s="48">
        <v>-90541</v>
      </c>
      <c r="DX13" s="48">
        <v>-11622</v>
      </c>
      <c r="DY13" s="48">
        <v>-5224</v>
      </c>
      <c r="DZ13" s="48">
        <v>0</v>
      </c>
      <c r="EA13" s="257">
        <v>-107387</v>
      </c>
      <c r="EB13" s="48">
        <v>-100348</v>
      </c>
      <c r="EC13" s="48">
        <v>-11980</v>
      </c>
      <c r="ED13" s="48">
        <v>-3343</v>
      </c>
      <c r="EE13" s="48">
        <v>0</v>
      </c>
      <c r="EF13" s="257">
        <v>-115671</v>
      </c>
      <c r="EG13" s="48">
        <v>-378920</v>
      </c>
      <c r="EH13" s="48">
        <v>-47030</v>
      </c>
      <c r="EI13" s="48">
        <v>-17358</v>
      </c>
      <c r="EJ13" s="48">
        <v>0</v>
      </c>
      <c r="EK13" s="257">
        <v>-443308</v>
      </c>
      <c r="EL13" s="48"/>
      <c r="EM13" s="48">
        <v>-98393</v>
      </c>
      <c r="EN13" s="48">
        <v>-11498</v>
      </c>
      <c r="EO13" s="48">
        <v>-4722</v>
      </c>
      <c r="EP13" s="48">
        <v>0</v>
      </c>
      <c r="EQ13" s="257">
        <v>-114613</v>
      </c>
      <c r="ER13" s="48">
        <v>-96390</v>
      </c>
      <c r="ES13" s="48">
        <v>-12323</v>
      </c>
      <c r="ET13" s="48">
        <v>-5583</v>
      </c>
      <c r="EU13" s="48">
        <v>0</v>
      </c>
      <c r="EV13" s="257">
        <v>-114296</v>
      </c>
      <c r="EW13" s="48">
        <v>-96479</v>
      </c>
      <c r="EX13" s="48">
        <v>-13171</v>
      </c>
      <c r="EY13" s="48">
        <v>-6398</v>
      </c>
      <c r="EZ13" s="48">
        <v>0</v>
      </c>
      <c r="FA13" s="257">
        <v>-116048</v>
      </c>
      <c r="FB13" s="48">
        <v>-99006</v>
      </c>
      <c r="FC13" s="48">
        <v>-13430</v>
      </c>
      <c r="FD13" s="48">
        <v>-7680</v>
      </c>
      <c r="FE13" s="48">
        <v>0</v>
      </c>
      <c r="FF13" s="257">
        <v>-120116</v>
      </c>
      <c r="FG13" s="48">
        <v>-390268</v>
      </c>
      <c r="FH13" s="48">
        <v>-50422</v>
      </c>
      <c r="FI13" s="48">
        <v>-24383</v>
      </c>
      <c r="FJ13" s="48">
        <v>0</v>
      </c>
      <c r="FK13" s="257">
        <v>-465073</v>
      </c>
      <c r="FL13" s="48"/>
      <c r="FM13" s="48">
        <v>-100301</v>
      </c>
      <c r="FN13" s="48">
        <v>-13907</v>
      </c>
      <c r="FO13" s="48">
        <v>-6150</v>
      </c>
      <c r="FP13" s="48">
        <v>0</v>
      </c>
      <c r="FQ13" s="257">
        <v>-120358</v>
      </c>
      <c r="FR13" s="48">
        <v>-102859</v>
      </c>
      <c r="FS13" s="48">
        <v>-15150</v>
      </c>
      <c r="FT13" s="48">
        <v>-1170</v>
      </c>
      <c r="FU13" s="48">
        <v>0</v>
      </c>
      <c r="FV13" s="257">
        <v>-119179</v>
      </c>
      <c r="FW13" s="48">
        <v>-104560</v>
      </c>
      <c r="FX13" s="48">
        <v>-17095</v>
      </c>
      <c r="FY13" s="48">
        <v>-7685</v>
      </c>
      <c r="FZ13" s="48">
        <v>0</v>
      </c>
      <c r="GA13" s="257">
        <v>-129340</v>
      </c>
      <c r="GB13" s="48">
        <v>-107815</v>
      </c>
      <c r="GC13" s="48">
        <v>-19558</v>
      </c>
      <c r="GD13" s="48">
        <v>-8818</v>
      </c>
      <c r="GE13" s="48">
        <v>0</v>
      </c>
      <c r="GF13" s="257">
        <v>-136191</v>
      </c>
      <c r="GG13" s="48">
        <v>-415535</v>
      </c>
      <c r="GH13" s="48">
        <v>-65710</v>
      </c>
      <c r="GI13" s="48">
        <v>-23823</v>
      </c>
      <c r="GJ13" s="48">
        <v>0</v>
      </c>
      <c r="GK13" s="257">
        <v>-505068</v>
      </c>
      <c r="GL13" s="48"/>
      <c r="GM13" s="48">
        <v>-111181</v>
      </c>
      <c r="GN13" s="48">
        <v>-20168</v>
      </c>
      <c r="GO13" s="48">
        <v>-10843</v>
      </c>
      <c r="GP13" s="48">
        <v>0</v>
      </c>
      <c r="GQ13" s="257">
        <v>-142192</v>
      </c>
      <c r="GR13" s="48">
        <v>-115519</v>
      </c>
      <c r="GS13" s="48">
        <v>-19450</v>
      </c>
      <c r="GT13" s="48">
        <v>-6266</v>
      </c>
      <c r="GU13" s="48">
        <v>0</v>
      </c>
      <c r="GV13" s="257">
        <v>-141235</v>
      </c>
      <c r="GW13" s="48">
        <v>-114448</v>
      </c>
      <c r="GX13" s="48">
        <v>-18413</v>
      </c>
      <c r="GY13" s="48">
        <v>-6775</v>
      </c>
      <c r="GZ13" s="48">
        <v>0</v>
      </c>
      <c r="HA13" s="257">
        <v>-139636</v>
      </c>
      <c r="HB13" s="48">
        <v>-117542</v>
      </c>
      <c r="HC13" s="48">
        <v>-18030</v>
      </c>
      <c r="HD13" s="48">
        <v>3864</v>
      </c>
      <c r="HE13" s="48">
        <v>0</v>
      </c>
      <c r="HF13" s="257">
        <v>-131708</v>
      </c>
      <c r="HG13" s="48">
        <v>-226700</v>
      </c>
      <c r="HH13" s="48">
        <v>-39618</v>
      </c>
      <c r="HI13" s="48">
        <v>-17109</v>
      </c>
      <c r="HJ13" s="48">
        <v>0</v>
      </c>
      <c r="HK13" s="257">
        <v>-283427</v>
      </c>
      <c r="HL13" s="48">
        <v>-341148</v>
      </c>
      <c r="HM13" s="48">
        <v>-58031</v>
      </c>
      <c r="HN13" s="48">
        <v>-23884</v>
      </c>
      <c r="HO13" s="48">
        <v>0</v>
      </c>
      <c r="HP13" s="257">
        <v>-423063</v>
      </c>
      <c r="HQ13" s="48">
        <v>-458690</v>
      </c>
      <c r="HR13" s="48">
        <v>-76061</v>
      </c>
      <c r="HS13" s="48">
        <v>-20020</v>
      </c>
      <c r="HT13" s="48">
        <v>0</v>
      </c>
      <c r="HU13" s="257">
        <v>-554771</v>
      </c>
      <c r="HW13" s="48">
        <v>-117977</v>
      </c>
      <c r="HX13" s="48">
        <v>-21092</v>
      </c>
      <c r="HY13" s="48">
        <v>-8726</v>
      </c>
      <c r="HZ13" s="48">
        <v>0</v>
      </c>
      <c r="IA13" s="257">
        <v>-147795</v>
      </c>
      <c r="IB13" s="48">
        <v>-117551</v>
      </c>
      <c r="IC13" s="48">
        <v>-22193</v>
      </c>
      <c r="ID13" s="48">
        <v>-9859</v>
      </c>
      <c r="IE13" s="48">
        <v>0</v>
      </c>
      <c r="IF13" s="257">
        <v>-149603</v>
      </c>
      <c r="IG13" s="48">
        <v>-117189</v>
      </c>
      <c r="IH13" s="48">
        <v>-22274</v>
      </c>
      <c r="II13" s="48">
        <v>-7122</v>
      </c>
      <c r="IJ13" s="48">
        <v>0</v>
      </c>
      <c r="IK13" s="257">
        <v>-146585</v>
      </c>
      <c r="IL13" s="48">
        <v>-119217</v>
      </c>
      <c r="IM13" s="48">
        <v>-22969</v>
      </c>
      <c r="IN13" s="48">
        <v>-8834</v>
      </c>
      <c r="IO13" s="48">
        <v>0</v>
      </c>
      <c r="IP13" s="257">
        <v>-151020</v>
      </c>
      <c r="IQ13" s="48">
        <v>-235528</v>
      </c>
      <c r="IR13" s="48">
        <v>-43285</v>
      </c>
      <c r="IS13" s="48">
        <v>-18585</v>
      </c>
      <c r="IT13" s="48">
        <v>0</v>
      </c>
      <c r="IU13" s="257">
        <v>-297398</v>
      </c>
      <c r="IV13" s="48">
        <v>-352717</v>
      </c>
      <c r="IW13" s="48">
        <v>-65559</v>
      </c>
      <c r="IX13" s="48">
        <v>-25707</v>
      </c>
      <c r="IY13" s="48">
        <v>0</v>
      </c>
      <c r="IZ13" s="257">
        <v>-443983</v>
      </c>
      <c r="JA13" s="48">
        <v>-471934</v>
      </c>
      <c r="JB13" s="48">
        <v>-88528</v>
      </c>
      <c r="JC13" s="48">
        <v>-34541</v>
      </c>
      <c r="JD13" s="48">
        <v>0</v>
      </c>
      <c r="JE13" s="257">
        <v>-595003</v>
      </c>
      <c r="JG13" s="48">
        <v>-116885</v>
      </c>
      <c r="JH13" s="48">
        <v>-22457</v>
      </c>
      <c r="JI13" s="48">
        <v>-10587</v>
      </c>
      <c r="JJ13" s="48" t="e">
        <v>#N/A</v>
      </c>
      <c r="JK13" s="257">
        <v>-149929</v>
      </c>
      <c r="JL13" s="48">
        <v>-112330</v>
      </c>
      <c r="JM13" s="48">
        <v>-23515</v>
      </c>
      <c r="JN13" s="48">
        <v>-8324</v>
      </c>
      <c r="JO13" s="48" t="e">
        <v>#N/A</v>
      </c>
      <c r="JP13" s="257">
        <v>-144169</v>
      </c>
      <c r="JQ13" s="48">
        <v>-111941</v>
      </c>
      <c r="JR13" s="48">
        <v>-23078</v>
      </c>
      <c r="JS13" s="48">
        <v>-5827</v>
      </c>
      <c r="JT13" s="48">
        <v>0</v>
      </c>
      <c r="JU13" s="257">
        <v>-140846</v>
      </c>
      <c r="JV13" s="48">
        <v>-110639</v>
      </c>
      <c r="JW13" s="48">
        <v>-22172</v>
      </c>
      <c r="JX13" s="48">
        <v>-6729</v>
      </c>
      <c r="JY13" s="48">
        <v>0</v>
      </c>
      <c r="JZ13" s="257">
        <v>-139540</v>
      </c>
      <c r="KA13" s="48">
        <v>-229215</v>
      </c>
      <c r="KB13" s="48">
        <v>-45972</v>
      </c>
      <c r="KC13" s="48">
        <v>-18911</v>
      </c>
      <c r="KD13" s="48">
        <v>0</v>
      </c>
      <c r="KE13" s="257">
        <v>-294098</v>
      </c>
      <c r="KF13" s="48">
        <v>-341156</v>
      </c>
      <c r="KG13" s="48">
        <v>-69050</v>
      </c>
      <c r="KH13" s="48">
        <v>-24738</v>
      </c>
      <c r="KI13" s="48">
        <v>0</v>
      </c>
      <c r="KJ13" s="257">
        <v>-434944</v>
      </c>
      <c r="KK13" s="48">
        <v>-451795</v>
      </c>
      <c r="KL13" s="48">
        <v>-91222</v>
      </c>
      <c r="KM13" s="48">
        <v>-31467</v>
      </c>
      <c r="KN13" s="48">
        <v>0</v>
      </c>
      <c r="KO13" s="257">
        <v>-574484</v>
      </c>
      <c r="KQ13" s="48">
        <v>-106396</v>
      </c>
      <c r="KR13" s="48">
        <v>-21979</v>
      </c>
      <c r="KS13" s="48">
        <v>-9353</v>
      </c>
      <c r="KT13" s="48" t="e">
        <v>#N/A</v>
      </c>
      <c r="KU13" s="257">
        <v>-137728</v>
      </c>
      <c r="KV13" s="48">
        <v>-92564</v>
      </c>
      <c r="KW13" s="48">
        <v>-20972</v>
      </c>
      <c r="KX13" s="48">
        <v>-1425</v>
      </c>
      <c r="KY13" s="48" t="e">
        <v>#N/A</v>
      </c>
      <c r="KZ13" s="257">
        <v>-114961</v>
      </c>
      <c r="LA13" s="48">
        <v>198960</v>
      </c>
      <c r="LB13" s="48">
        <v>42951</v>
      </c>
      <c r="LC13" s="48">
        <v>10778</v>
      </c>
      <c r="LD13" s="48">
        <v>0</v>
      </c>
      <c r="LE13" s="257">
        <v>252689</v>
      </c>
      <c r="LF13" s="48">
        <v>0</v>
      </c>
      <c r="LG13" s="48">
        <v>0</v>
      </c>
      <c r="LH13" s="48">
        <v>0</v>
      </c>
      <c r="LI13" s="48">
        <v>0</v>
      </c>
      <c r="LJ13" s="257">
        <v>0</v>
      </c>
      <c r="LK13" s="48">
        <v>-198960</v>
      </c>
      <c r="LL13" s="48">
        <v>-42951</v>
      </c>
      <c r="LM13" s="48">
        <v>-10778</v>
      </c>
      <c r="LN13" s="48">
        <v>0</v>
      </c>
      <c r="LO13" s="257">
        <v>-252689</v>
      </c>
      <c r="LP13" s="48">
        <v>0</v>
      </c>
      <c r="LQ13" s="48">
        <v>0</v>
      </c>
      <c r="LR13" s="48">
        <v>0</v>
      </c>
      <c r="LS13" s="48">
        <v>0</v>
      </c>
      <c r="LT13" s="257">
        <v>0</v>
      </c>
      <c r="LU13" s="48">
        <v>0</v>
      </c>
      <c r="LV13" s="48">
        <v>0</v>
      </c>
      <c r="LW13" s="48">
        <v>0</v>
      </c>
      <c r="LX13" s="48">
        <v>0</v>
      </c>
      <c r="LY13" s="257">
        <v>0</v>
      </c>
    </row>
    <row r="14" spans="1:337" s="37" customFormat="1" ht="15.75">
      <c r="A14" s="66" t="s">
        <v>304</v>
      </c>
      <c r="B14" s="66"/>
      <c r="C14" s="68" t="s">
        <v>304</v>
      </c>
      <c r="D14" s="68" t="s">
        <v>305</v>
      </c>
      <c r="E14" s="68" t="s">
        <v>685</v>
      </c>
      <c r="F14" s="67"/>
      <c r="G14" s="72">
        <f t="shared" ref="G14:K14" si="87">G12+G13</f>
        <v>-515389</v>
      </c>
      <c r="H14" s="72">
        <f t="shared" si="87"/>
        <v>-146144</v>
      </c>
      <c r="I14" s="72"/>
      <c r="J14" s="72"/>
      <c r="K14" s="72">
        <f t="shared" si="87"/>
        <v>-662185.19999999995</v>
      </c>
      <c r="L14" s="72">
        <f t="shared" ref="L14:M14" si="88">L12+L13</f>
        <v>-484789</v>
      </c>
      <c r="M14" s="72">
        <f t="shared" si="88"/>
        <v>-123954</v>
      </c>
      <c r="N14" s="72"/>
      <c r="O14" s="72"/>
      <c r="P14" s="72">
        <f t="shared" ref="P14:Z14" si="89">P12+P13</f>
        <v>-608743</v>
      </c>
      <c r="Q14" s="72">
        <f t="shared" si="89"/>
        <v>-492051</v>
      </c>
      <c r="R14" s="72">
        <f t="shared" si="89"/>
        <v>-169794</v>
      </c>
      <c r="S14" s="72">
        <f t="shared" si="89"/>
        <v>-45135</v>
      </c>
      <c r="T14" s="72">
        <f t="shared" si="89"/>
        <v>-809562</v>
      </c>
      <c r="U14" s="260">
        <f t="shared" si="89"/>
        <v>-1516514</v>
      </c>
      <c r="V14" s="72">
        <f t="shared" si="89"/>
        <v>-520071</v>
      </c>
      <c r="W14" s="72">
        <f t="shared" si="89"/>
        <v>-177501</v>
      </c>
      <c r="X14" s="72">
        <f t="shared" si="89"/>
        <v>-147320</v>
      </c>
      <c r="Y14" s="72">
        <f t="shared" si="89"/>
        <v>-1579739</v>
      </c>
      <c r="Z14" s="260">
        <f t="shared" si="89"/>
        <v>-2423919</v>
      </c>
      <c r="AA14" s="72"/>
      <c r="AB14" s="72">
        <f t="shared" ref="AB14:AU14" si="90">AB12+AB13</f>
        <v>-567611</v>
      </c>
      <c r="AC14" s="72">
        <f t="shared" si="90"/>
        <v>-143941</v>
      </c>
      <c r="AD14" s="72">
        <f t="shared" si="90"/>
        <v>-114410</v>
      </c>
      <c r="AE14" s="72">
        <f t="shared" si="90"/>
        <v>-1659768</v>
      </c>
      <c r="AF14" s="260" t="e">
        <f t="shared" si="90"/>
        <v>#N/A</v>
      </c>
      <c r="AG14" s="72">
        <f t="shared" si="90"/>
        <v>-550644</v>
      </c>
      <c r="AH14" s="72">
        <f t="shared" si="90"/>
        <v>-151558</v>
      </c>
      <c r="AI14" s="72">
        <f t="shared" si="90"/>
        <v>-103152</v>
      </c>
      <c r="AJ14" s="72">
        <f t="shared" si="90"/>
        <v>-1723620</v>
      </c>
      <c r="AK14" s="260" t="e">
        <f t="shared" si="90"/>
        <v>#N/A</v>
      </c>
      <c r="AL14" s="72">
        <f t="shared" si="90"/>
        <v>-565391</v>
      </c>
      <c r="AM14" s="72">
        <f t="shared" si="90"/>
        <v>-172084</v>
      </c>
      <c r="AN14" s="72">
        <f t="shared" si="90"/>
        <v>-102607</v>
      </c>
      <c r="AO14" s="72">
        <f t="shared" si="90"/>
        <v>-1786094</v>
      </c>
      <c r="AP14" s="260" t="e">
        <f t="shared" si="90"/>
        <v>#N/A</v>
      </c>
      <c r="AQ14" s="72">
        <f t="shared" si="90"/>
        <v>-590552</v>
      </c>
      <c r="AR14" s="72">
        <f t="shared" si="90"/>
        <v>-184349</v>
      </c>
      <c r="AS14" s="72">
        <f t="shared" si="90"/>
        <v>-108231</v>
      </c>
      <c r="AT14" s="72">
        <f t="shared" si="90"/>
        <v>-1986073</v>
      </c>
      <c r="AU14" s="260" t="e">
        <f t="shared" si="90"/>
        <v>#N/A</v>
      </c>
      <c r="AV14" s="72"/>
      <c r="AW14" s="72">
        <f t="shared" ref="AW14:BP14" si="91">AW12+AW13</f>
        <v>-591124</v>
      </c>
      <c r="AX14" s="72">
        <f t="shared" si="91"/>
        <v>-172025</v>
      </c>
      <c r="AY14" s="72">
        <f t="shared" si="91"/>
        <v>-109826</v>
      </c>
      <c r="AZ14" s="72">
        <f t="shared" si="91"/>
        <v>-1980174</v>
      </c>
      <c r="BA14" s="260" t="e">
        <f t="shared" si="91"/>
        <v>#N/A</v>
      </c>
      <c r="BB14" s="72">
        <f t="shared" si="91"/>
        <v>-581182</v>
      </c>
      <c r="BC14" s="72">
        <f t="shared" si="91"/>
        <v>-168751</v>
      </c>
      <c r="BD14" s="72">
        <f t="shared" si="91"/>
        <v>-111089</v>
      </c>
      <c r="BE14" s="72">
        <f t="shared" si="91"/>
        <v>-1959088</v>
      </c>
      <c r="BF14" s="260" t="e">
        <f t="shared" si="91"/>
        <v>#N/A</v>
      </c>
      <c r="BG14" s="72">
        <f t="shared" si="91"/>
        <v>-583145</v>
      </c>
      <c r="BH14" s="72">
        <f t="shared" si="91"/>
        <v>-171199</v>
      </c>
      <c r="BI14" s="72">
        <f t="shared" si="91"/>
        <v>-121601</v>
      </c>
      <c r="BJ14" s="72">
        <f t="shared" si="91"/>
        <v>-1971388</v>
      </c>
      <c r="BK14" s="260" t="e">
        <f t="shared" si="91"/>
        <v>#N/A</v>
      </c>
      <c r="BL14" s="72">
        <f t="shared" si="91"/>
        <v>-602342</v>
      </c>
      <c r="BM14" s="72">
        <f t="shared" si="91"/>
        <v>-194931</v>
      </c>
      <c r="BN14" s="72">
        <f t="shared" si="91"/>
        <v>-121624</v>
      </c>
      <c r="BO14" s="72">
        <f t="shared" si="91"/>
        <v>-2259484</v>
      </c>
      <c r="BP14" s="260" t="e">
        <f t="shared" si="91"/>
        <v>#N/A</v>
      </c>
      <c r="BQ14" s="72"/>
      <c r="BR14" s="72">
        <f t="shared" ref="BR14:CK14" si="92">BR12+BR13</f>
        <v>-585828</v>
      </c>
      <c r="BS14" s="72">
        <f t="shared" si="92"/>
        <v>-175941</v>
      </c>
      <c r="BT14" s="72">
        <f t="shared" si="92"/>
        <v>-108258</v>
      </c>
      <c r="BU14" s="72">
        <f t="shared" si="92"/>
        <v>0</v>
      </c>
      <c r="BV14" s="260">
        <f t="shared" si="92"/>
        <v>-869261</v>
      </c>
      <c r="BW14" s="72">
        <f t="shared" si="92"/>
        <v>-453548</v>
      </c>
      <c r="BX14" s="72">
        <f t="shared" si="92"/>
        <v>-160822</v>
      </c>
      <c r="BY14" s="72">
        <f t="shared" si="92"/>
        <v>-98739</v>
      </c>
      <c r="BZ14" s="72">
        <f t="shared" si="92"/>
        <v>0</v>
      </c>
      <c r="CA14" s="260">
        <f t="shared" si="92"/>
        <v>-711983</v>
      </c>
      <c r="CB14" s="72">
        <f t="shared" si="92"/>
        <v>-534436</v>
      </c>
      <c r="CC14" s="72">
        <f t="shared" si="92"/>
        <v>-160413</v>
      </c>
      <c r="CD14" s="72">
        <f t="shared" si="92"/>
        <v>-77355</v>
      </c>
      <c r="CE14" s="72">
        <f t="shared" si="92"/>
        <v>0</v>
      </c>
      <c r="CF14" s="260">
        <f t="shared" si="92"/>
        <v>-770868</v>
      </c>
      <c r="CG14" s="72">
        <f t="shared" si="92"/>
        <v>-553365</v>
      </c>
      <c r="CH14" s="72">
        <f t="shared" si="92"/>
        <v>-185136</v>
      </c>
      <c r="CI14" s="72">
        <f t="shared" si="92"/>
        <v>-67278</v>
      </c>
      <c r="CJ14" s="72">
        <f t="shared" si="92"/>
        <v>0</v>
      </c>
      <c r="CK14" s="260">
        <f t="shared" si="92"/>
        <v>-805557</v>
      </c>
      <c r="CL14" s="72"/>
      <c r="CM14" s="72">
        <f t="shared" ref="CM14" si="93">CM12+CM13</f>
        <v>-598961</v>
      </c>
      <c r="CN14" s="72">
        <f t="shared" ref="CN14:CO14" si="94">CN12+CN13</f>
        <v>-172941</v>
      </c>
      <c r="CO14" s="72">
        <f t="shared" si="94"/>
        <v>-82829</v>
      </c>
      <c r="CP14" s="72">
        <f t="shared" ref="CP14:CT14" si="95">CP12+CP13</f>
        <v>0</v>
      </c>
      <c r="CQ14" s="260">
        <f t="shared" si="95"/>
        <v>-854055</v>
      </c>
      <c r="CR14" s="72">
        <f t="shared" si="95"/>
        <v>-469531</v>
      </c>
      <c r="CS14" s="72">
        <f t="shared" si="95"/>
        <v>-162286</v>
      </c>
      <c r="CT14" s="72">
        <f t="shared" si="95"/>
        <v>-89601</v>
      </c>
      <c r="CU14" s="72">
        <f t="shared" ref="CU14:DK14" si="96">CU12+CU13</f>
        <v>0</v>
      </c>
      <c r="CV14" s="260">
        <f t="shared" si="96"/>
        <v>-720203</v>
      </c>
      <c r="CW14" s="72">
        <f t="shared" si="96"/>
        <v>-555835</v>
      </c>
      <c r="CX14" s="72">
        <f t="shared" si="96"/>
        <v>-162054</v>
      </c>
      <c r="CY14" s="72">
        <f t="shared" si="96"/>
        <v>-51189</v>
      </c>
      <c r="CZ14" s="72">
        <f t="shared" si="96"/>
        <v>0</v>
      </c>
      <c r="DA14" s="260">
        <f t="shared" si="96"/>
        <v>-768277</v>
      </c>
      <c r="DB14" s="72">
        <f t="shared" si="96"/>
        <v>-572788</v>
      </c>
      <c r="DC14" s="72">
        <f t="shared" si="96"/>
        <v>-185128</v>
      </c>
      <c r="DD14" s="72">
        <f t="shared" si="96"/>
        <v>-86992</v>
      </c>
      <c r="DE14" s="72">
        <f t="shared" si="96"/>
        <v>0</v>
      </c>
      <c r="DF14" s="260">
        <f t="shared" si="96"/>
        <v>-844064</v>
      </c>
      <c r="DG14" s="72">
        <f t="shared" si="96"/>
        <v>-2197115</v>
      </c>
      <c r="DH14" s="72">
        <f t="shared" si="96"/>
        <v>-682409</v>
      </c>
      <c r="DI14" s="72">
        <f t="shared" si="96"/>
        <v>-310611</v>
      </c>
      <c r="DJ14" s="72">
        <f t="shared" si="96"/>
        <v>0</v>
      </c>
      <c r="DK14" s="260">
        <f t="shared" si="96"/>
        <v>-3186599</v>
      </c>
      <c r="DL14" s="72"/>
      <c r="DM14" s="72">
        <f t="shared" ref="DM14:EK14" si="97">DM12+DM13</f>
        <v>-603648</v>
      </c>
      <c r="DN14" s="72">
        <f t="shared" si="97"/>
        <v>-170743</v>
      </c>
      <c r="DO14" s="72">
        <f t="shared" si="97"/>
        <v>-91646</v>
      </c>
      <c r="DP14" s="72">
        <f t="shared" si="97"/>
        <v>0</v>
      </c>
      <c r="DQ14" s="260">
        <f t="shared" si="97"/>
        <v>-865176</v>
      </c>
      <c r="DR14" s="72">
        <f t="shared" si="97"/>
        <v>-505808</v>
      </c>
      <c r="DS14" s="72">
        <f t="shared" si="97"/>
        <v>-164565</v>
      </c>
      <c r="DT14" s="72">
        <f t="shared" si="97"/>
        <v>-68919</v>
      </c>
      <c r="DU14" s="72">
        <f t="shared" si="97"/>
        <v>0</v>
      </c>
      <c r="DV14" s="260">
        <f t="shared" si="97"/>
        <v>-740050</v>
      </c>
      <c r="DW14" s="72">
        <f t="shared" si="97"/>
        <v>-539962</v>
      </c>
      <c r="DX14" s="72">
        <f t="shared" si="97"/>
        <v>-163623</v>
      </c>
      <c r="DY14" s="72">
        <f t="shared" si="97"/>
        <v>-79986</v>
      </c>
      <c r="DZ14" s="72">
        <f t="shared" si="97"/>
        <v>0</v>
      </c>
      <c r="EA14" s="260">
        <f t="shared" si="97"/>
        <v>-783684</v>
      </c>
      <c r="EB14" s="72">
        <f t="shared" si="97"/>
        <v>-580345</v>
      </c>
      <c r="EC14" s="72">
        <f t="shared" si="97"/>
        <v>-189389</v>
      </c>
      <c r="ED14" s="72">
        <f t="shared" si="97"/>
        <v>-44456</v>
      </c>
      <c r="EE14" s="72">
        <f t="shared" si="97"/>
        <v>0</v>
      </c>
      <c r="EF14" s="260">
        <f t="shared" si="97"/>
        <v>-814191</v>
      </c>
      <c r="EG14" s="72">
        <f t="shared" si="97"/>
        <v>-2229763</v>
      </c>
      <c r="EH14" s="72">
        <f t="shared" si="97"/>
        <v>-688320</v>
      </c>
      <c r="EI14" s="72">
        <f t="shared" si="97"/>
        <v>-285007</v>
      </c>
      <c r="EJ14" s="72">
        <f t="shared" si="97"/>
        <v>0</v>
      </c>
      <c r="EK14" s="260">
        <f t="shared" si="97"/>
        <v>-3203101</v>
      </c>
      <c r="EL14" s="72"/>
      <c r="EM14" s="72">
        <f t="shared" ref="EM14:FK14" si="98">EM12+EM13</f>
        <v>-597693</v>
      </c>
      <c r="EN14" s="72">
        <f t="shared" si="98"/>
        <v>-165877</v>
      </c>
      <c r="EO14" s="72">
        <f t="shared" si="98"/>
        <v>-78182</v>
      </c>
      <c r="EP14" s="72">
        <f t="shared" si="98"/>
        <v>0</v>
      </c>
      <c r="EQ14" s="260">
        <f t="shared" si="98"/>
        <v>-841740</v>
      </c>
      <c r="ER14" s="72">
        <f t="shared" si="98"/>
        <v>-530422</v>
      </c>
      <c r="ES14" s="72">
        <f t="shared" si="98"/>
        <v>-168089</v>
      </c>
      <c r="ET14" s="72">
        <f t="shared" si="98"/>
        <v>-90168</v>
      </c>
      <c r="EU14" s="72">
        <f t="shared" si="98"/>
        <v>0</v>
      </c>
      <c r="EV14" s="260">
        <f t="shared" si="98"/>
        <v>-788691</v>
      </c>
      <c r="EW14" s="72">
        <f t="shared" si="98"/>
        <v>-571254</v>
      </c>
      <c r="EX14" s="72">
        <f t="shared" si="98"/>
        <v>-173944</v>
      </c>
      <c r="EY14" s="72">
        <f t="shared" si="98"/>
        <v>-100375</v>
      </c>
      <c r="EZ14" s="72">
        <f t="shared" si="98"/>
        <v>0</v>
      </c>
      <c r="FA14" s="260">
        <f t="shared" si="98"/>
        <v>-845573</v>
      </c>
      <c r="FB14" s="72">
        <f t="shared" si="98"/>
        <v>-645486</v>
      </c>
      <c r="FC14" s="72">
        <f t="shared" si="98"/>
        <v>-196725</v>
      </c>
      <c r="FD14" s="72">
        <f t="shared" si="98"/>
        <v>-127297</v>
      </c>
      <c r="FE14" s="72">
        <f t="shared" si="98"/>
        <v>0</v>
      </c>
      <c r="FF14" s="260">
        <f t="shared" si="98"/>
        <v>-969506</v>
      </c>
      <c r="FG14" s="72">
        <f t="shared" si="98"/>
        <v>-2344855</v>
      </c>
      <c r="FH14" s="72">
        <f t="shared" si="98"/>
        <v>-704635</v>
      </c>
      <c r="FI14" s="72">
        <f t="shared" si="98"/>
        <v>-396022</v>
      </c>
      <c r="FJ14" s="72">
        <f t="shared" si="98"/>
        <v>0</v>
      </c>
      <c r="FK14" s="260">
        <f t="shared" si="98"/>
        <v>-3445510</v>
      </c>
      <c r="FL14" s="72"/>
      <c r="FM14" s="72">
        <f t="shared" ref="FM14:GK14" si="99">FM12+FM13</f>
        <v>-664832</v>
      </c>
      <c r="FN14" s="72">
        <f t="shared" si="99"/>
        <v>-195282</v>
      </c>
      <c r="FO14" s="72">
        <f t="shared" si="99"/>
        <v>-103308</v>
      </c>
      <c r="FP14" s="72">
        <f t="shared" si="99"/>
        <v>0</v>
      </c>
      <c r="FQ14" s="260">
        <f t="shared" si="99"/>
        <v>-963422</v>
      </c>
      <c r="FR14" s="72">
        <f t="shared" si="99"/>
        <v>-625731</v>
      </c>
      <c r="FS14" s="72">
        <f t="shared" si="99"/>
        <v>-208098</v>
      </c>
      <c r="FT14" s="72">
        <f t="shared" si="99"/>
        <v>-126294</v>
      </c>
      <c r="FU14" s="72">
        <f t="shared" si="99"/>
        <v>0</v>
      </c>
      <c r="FV14" s="260">
        <f t="shared" si="99"/>
        <v>-960123</v>
      </c>
      <c r="FW14" s="72">
        <f t="shared" si="99"/>
        <v>-658440</v>
      </c>
      <c r="FX14" s="72">
        <f t="shared" si="99"/>
        <v>-238414</v>
      </c>
      <c r="FY14" s="72">
        <f t="shared" si="99"/>
        <v>-161317</v>
      </c>
      <c r="FZ14" s="72">
        <f t="shared" si="99"/>
        <v>0</v>
      </c>
      <c r="GA14" s="260">
        <f t="shared" si="99"/>
        <v>-1058171</v>
      </c>
      <c r="GB14" s="72">
        <f t="shared" si="99"/>
        <v>-712669</v>
      </c>
      <c r="GC14" s="72">
        <f t="shared" si="99"/>
        <v>-323916</v>
      </c>
      <c r="GD14" s="72">
        <f t="shared" si="99"/>
        <v>-162208</v>
      </c>
      <c r="GE14" s="72">
        <f t="shared" si="99"/>
        <v>0</v>
      </c>
      <c r="GF14" s="260">
        <f t="shared" si="99"/>
        <v>-1198793</v>
      </c>
      <c r="GG14" s="72">
        <f t="shared" si="99"/>
        <v>-2661672</v>
      </c>
      <c r="GH14" s="72">
        <f t="shared" si="99"/>
        <v>-965710</v>
      </c>
      <c r="GI14" s="72">
        <f t="shared" si="99"/>
        <v>-553127</v>
      </c>
      <c r="GJ14" s="72">
        <f t="shared" si="99"/>
        <v>0</v>
      </c>
      <c r="GK14" s="260">
        <f t="shared" si="99"/>
        <v>-4180509</v>
      </c>
      <c r="GL14" s="72"/>
      <c r="GM14" s="72">
        <f t="shared" ref="GM14:HU14" si="100">GM12+GM13</f>
        <v>-764317</v>
      </c>
      <c r="GN14" s="72">
        <f t="shared" si="100"/>
        <v>-298668</v>
      </c>
      <c r="GO14" s="72">
        <f t="shared" si="100"/>
        <v>-151339</v>
      </c>
      <c r="GP14" s="72">
        <f t="shared" si="100"/>
        <v>0</v>
      </c>
      <c r="GQ14" s="260">
        <f t="shared" si="100"/>
        <v>-1214324</v>
      </c>
      <c r="GR14" s="72">
        <f t="shared" si="100"/>
        <v>-708682</v>
      </c>
      <c r="GS14" s="72">
        <f t="shared" si="100"/>
        <v>-274833</v>
      </c>
      <c r="GT14" s="72">
        <f t="shared" si="100"/>
        <v>-128124</v>
      </c>
      <c r="GU14" s="72">
        <f t="shared" si="100"/>
        <v>0</v>
      </c>
      <c r="GV14" s="260">
        <f t="shared" si="100"/>
        <v>-1111639</v>
      </c>
      <c r="GW14" s="72">
        <f t="shared" si="100"/>
        <v>-735015</v>
      </c>
      <c r="GX14" s="72">
        <f t="shared" si="100"/>
        <v>-277916</v>
      </c>
      <c r="GY14" s="72">
        <f t="shared" si="100"/>
        <v>-104133</v>
      </c>
      <c r="GZ14" s="72">
        <f t="shared" si="100"/>
        <v>0</v>
      </c>
      <c r="HA14" s="260">
        <f t="shared" si="100"/>
        <v>-1117064</v>
      </c>
      <c r="HB14" s="72">
        <f t="shared" si="100"/>
        <v>-769682</v>
      </c>
      <c r="HC14" s="72">
        <f t="shared" si="100"/>
        <v>-288023</v>
      </c>
      <c r="HD14" s="72">
        <f t="shared" si="100"/>
        <v>52964</v>
      </c>
      <c r="HE14" s="72">
        <f t="shared" si="100"/>
        <v>0</v>
      </c>
      <c r="HF14" s="260">
        <f t="shared" si="100"/>
        <v>-1004741</v>
      </c>
      <c r="HG14" s="72">
        <f t="shared" si="100"/>
        <v>-1472999</v>
      </c>
      <c r="HH14" s="72">
        <f t="shared" si="100"/>
        <v>-573501</v>
      </c>
      <c r="HI14" s="72">
        <f t="shared" si="100"/>
        <v>-279463</v>
      </c>
      <c r="HJ14" s="72">
        <f t="shared" si="100"/>
        <v>0</v>
      </c>
      <c r="HK14" s="260">
        <f t="shared" si="100"/>
        <v>-2325963</v>
      </c>
      <c r="HL14" s="72">
        <f t="shared" ref="HL14:HP14" si="101">HL12+HL13</f>
        <v>-2208014</v>
      </c>
      <c r="HM14" s="72">
        <f t="shared" si="101"/>
        <v>-851417</v>
      </c>
      <c r="HN14" s="72">
        <f t="shared" si="101"/>
        <v>-383596</v>
      </c>
      <c r="HO14" s="72">
        <f t="shared" si="101"/>
        <v>0</v>
      </c>
      <c r="HP14" s="260">
        <f t="shared" si="101"/>
        <v>-3443027</v>
      </c>
      <c r="HQ14" s="72">
        <f t="shared" si="100"/>
        <v>-2977696</v>
      </c>
      <c r="HR14" s="72">
        <f t="shared" si="100"/>
        <v>-1139440</v>
      </c>
      <c r="HS14" s="72">
        <f t="shared" si="100"/>
        <v>-330632</v>
      </c>
      <c r="HT14" s="72">
        <f t="shared" si="100"/>
        <v>0</v>
      </c>
      <c r="HU14" s="260">
        <f t="shared" si="100"/>
        <v>-4447768</v>
      </c>
      <c r="HW14" s="72">
        <f t="shared" ref="HW14:JE14" si="102">HW12+HW13</f>
        <v>-809215</v>
      </c>
      <c r="HX14" s="72">
        <f t="shared" si="102"/>
        <v>-279175</v>
      </c>
      <c r="HY14" s="72">
        <f t="shared" si="102"/>
        <v>-105081</v>
      </c>
      <c r="HZ14" s="72">
        <f t="shared" si="102"/>
        <v>0</v>
      </c>
      <c r="IA14" s="260">
        <f t="shared" si="102"/>
        <v>-1193471</v>
      </c>
      <c r="IB14" s="72">
        <f t="shared" si="102"/>
        <v>-726923</v>
      </c>
      <c r="IC14" s="72">
        <f t="shared" si="102"/>
        <v>-269594</v>
      </c>
      <c r="ID14" s="72">
        <f t="shared" si="102"/>
        <v>-139114</v>
      </c>
      <c r="IE14" s="72">
        <f t="shared" si="102"/>
        <v>0</v>
      </c>
      <c r="IF14" s="260">
        <f t="shared" si="102"/>
        <v>-1135631</v>
      </c>
      <c r="IG14" s="72">
        <f t="shared" si="102"/>
        <v>-721471</v>
      </c>
      <c r="IH14" s="72">
        <f t="shared" si="102"/>
        <v>-269815</v>
      </c>
      <c r="II14" s="72">
        <f t="shared" si="102"/>
        <v>-127802</v>
      </c>
      <c r="IJ14" s="72">
        <f t="shared" si="102"/>
        <v>0</v>
      </c>
      <c r="IK14" s="260">
        <f t="shared" si="102"/>
        <v>-1119088</v>
      </c>
      <c r="IL14" s="72">
        <f t="shared" si="102"/>
        <v>-724180</v>
      </c>
      <c r="IM14" s="72">
        <f t="shared" si="102"/>
        <v>-287706</v>
      </c>
      <c r="IN14" s="72">
        <f t="shared" si="102"/>
        <v>-153900</v>
      </c>
      <c r="IO14" s="72">
        <f t="shared" si="102"/>
        <v>0</v>
      </c>
      <c r="IP14" s="260">
        <f t="shared" si="102"/>
        <v>-1165786</v>
      </c>
      <c r="IQ14" s="72">
        <f t="shared" si="102"/>
        <v>-1536138</v>
      </c>
      <c r="IR14" s="72">
        <f t="shared" si="102"/>
        <v>-548769</v>
      </c>
      <c r="IS14" s="72">
        <f t="shared" si="102"/>
        <v>-244195</v>
      </c>
      <c r="IT14" s="72">
        <f t="shared" si="102"/>
        <v>0</v>
      </c>
      <c r="IU14" s="260">
        <f t="shared" si="102"/>
        <v>-2329102</v>
      </c>
      <c r="IV14" s="72">
        <f t="shared" si="102"/>
        <v>-2257609</v>
      </c>
      <c r="IW14" s="72">
        <f t="shared" si="102"/>
        <v>-818584</v>
      </c>
      <c r="IX14" s="72">
        <f t="shared" si="102"/>
        <v>-371997</v>
      </c>
      <c r="IY14" s="72">
        <f t="shared" si="102"/>
        <v>0</v>
      </c>
      <c r="IZ14" s="260">
        <f t="shared" si="102"/>
        <v>-3448190</v>
      </c>
      <c r="JA14" s="72">
        <f t="shared" si="102"/>
        <v>-2981789</v>
      </c>
      <c r="JB14" s="72">
        <f t="shared" si="102"/>
        <v>-1106290</v>
      </c>
      <c r="JC14" s="72">
        <f t="shared" si="102"/>
        <v>-525897</v>
      </c>
      <c r="JD14" s="72">
        <f t="shared" si="102"/>
        <v>0</v>
      </c>
      <c r="JE14" s="260">
        <f t="shared" si="102"/>
        <v>-4613976</v>
      </c>
      <c r="JG14" s="72">
        <f t="shared" ref="JG14:KO14" si="103">JG12+JG13</f>
        <v>-791750</v>
      </c>
      <c r="JH14" s="72">
        <f t="shared" si="103"/>
        <v>-278212</v>
      </c>
      <c r="JI14" s="72">
        <f t="shared" si="103"/>
        <v>-119626</v>
      </c>
      <c r="JJ14" s="72" t="e">
        <f t="shared" si="103"/>
        <v>#N/A</v>
      </c>
      <c r="JK14" s="260">
        <f t="shared" si="103"/>
        <v>-1189588</v>
      </c>
      <c r="JL14" s="72">
        <f t="shared" ref="JL14:JP14" si="104">JL12+JL13</f>
        <v>-683188</v>
      </c>
      <c r="JM14" s="72">
        <f t="shared" si="104"/>
        <v>-272727</v>
      </c>
      <c r="JN14" s="72">
        <f t="shared" si="104"/>
        <v>-99194</v>
      </c>
      <c r="JO14" s="72" t="e">
        <f t="shared" si="104"/>
        <v>#N/A</v>
      </c>
      <c r="JP14" s="260">
        <f t="shared" si="104"/>
        <v>-1055109</v>
      </c>
      <c r="JQ14" s="72">
        <f t="shared" ref="JQ14:JU14" si="105">JQ12+JQ13</f>
        <v>-701713</v>
      </c>
      <c r="JR14" s="72">
        <f t="shared" si="105"/>
        <v>-263968</v>
      </c>
      <c r="JS14" s="72">
        <f t="shared" si="105"/>
        <v>-65767</v>
      </c>
      <c r="JT14" s="72">
        <f t="shared" si="105"/>
        <v>0</v>
      </c>
      <c r="JU14" s="260">
        <f t="shared" si="105"/>
        <v>-1031448</v>
      </c>
      <c r="JV14" s="72">
        <f t="shared" ref="JV14:JZ14" si="106">JV12+JV13</f>
        <v>-747110</v>
      </c>
      <c r="JW14" s="72">
        <f t="shared" si="106"/>
        <v>-279855</v>
      </c>
      <c r="JX14" s="72">
        <f t="shared" si="106"/>
        <v>-80173</v>
      </c>
      <c r="JY14" s="72">
        <f t="shared" si="106"/>
        <v>0</v>
      </c>
      <c r="JZ14" s="260">
        <f t="shared" si="106"/>
        <v>-1106690</v>
      </c>
      <c r="KA14" s="72">
        <f t="shared" si="103"/>
        <v>-1474938</v>
      </c>
      <c r="KB14" s="72">
        <f t="shared" si="103"/>
        <v>-550939</v>
      </c>
      <c r="KC14" s="72">
        <f t="shared" si="103"/>
        <v>-218820</v>
      </c>
      <c r="KD14" s="72">
        <f t="shared" si="103"/>
        <v>0</v>
      </c>
      <c r="KE14" s="260">
        <f t="shared" si="103"/>
        <v>-2244698</v>
      </c>
      <c r="KF14" s="72">
        <f t="shared" si="103"/>
        <v>-2176651</v>
      </c>
      <c r="KG14" s="72">
        <f t="shared" si="103"/>
        <v>-814907</v>
      </c>
      <c r="KH14" s="72">
        <f t="shared" si="103"/>
        <v>-284587</v>
      </c>
      <c r="KI14" s="72">
        <f t="shared" si="103"/>
        <v>0</v>
      </c>
      <c r="KJ14" s="260">
        <f t="shared" si="103"/>
        <v>-3276145</v>
      </c>
      <c r="KK14" s="72">
        <f t="shared" si="103"/>
        <v>-2923761</v>
      </c>
      <c r="KL14" s="72">
        <f t="shared" si="103"/>
        <v>-1094762</v>
      </c>
      <c r="KM14" s="72">
        <f t="shared" si="103"/>
        <v>-364760</v>
      </c>
      <c r="KN14" s="72">
        <f t="shared" si="103"/>
        <v>0</v>
      </c>
      <c r="KO14" s="260">
        <f t="shared" si="103"/>
        <v>-4382835</v>
      </c>
      <c r="KQ14" s="72">
        <f t="shared" ref="KQ14:LY14" si="107">KQ12+KQ13</f>
        <v>-813311</v>
      </c>
      <c r="KR14" s="72">
        <f t="shared" si="107"/>
        <v>-260173</v>
      </c>
      <c r="KS14" s="72">
        <f t="shared" si="107"/>
        <v>-83733</v>
      </c>
      <c r="KT14" s="72" t="e">
        <f t="shared" si="107"/>
        <v>#N/A</v>
      </c>
      <c r="KU14" s="260">
        <f t="shared" si="107"/>
        <v>-1157034</v>
      </c>
      <c r="KV14" s="72">
        <f t="shared" si="107"/>
        <v>-702875</v>
      </c>
      <c r="KW14" s="72">
        <f t="shared" si="107"/>
        <v>-244214</v>
      </c>
      <c r="KX14" s="72">
        <f t="shared" si="107"/>
        <v>-49935</v>
      </c>
      <c r="KY14" s="72" t="e">
        <f t="shared" si="107"/>
        <v>#N/A</v>
      </c>
      <c r="KZ14" s="260">
        <f t="shared" si="107"/>
        <v>-997047</v>
      </c>
      <c r="LA14" s="72">
        <f t="shared" si="107"/>
        <v>1516186</v>
      </c>
      <c r="LB14" s="72">
        <f t="shared" si="107"/>
        <v>504387</v>
      </c>
      <c r="LC14" s="72">
        <f t="shared" si="107"/>
        <v>133668</v>
      </c>
      <c r="LD14" s="72">
        <f t="shared" si="107"/>
        <v>0</v>
      </c>
      <c r="LE14" s="260">
        <f t="shared" si="107"/>
        <v>2154081</v>
      </c>
      <c r="LF14" s="72">
        <f t="shared" si="107"/>
        <v>0</v>
      </c>
      <c r="LG14" s="72">
        <f t="shared" si="107"/>
        <v>0</v>
      </c>
      <c r="LH14" s="72">
        <f t="shared" si="107"/>
        <v>0</v>
      </c>
      <c r="LI14" s="72">
        <f t="shared" si="107"/>
        <v>0</v>
      </c>
      <c r="LJ14" s="260">
        <f t="shared" si="107"/>
        <v>0</v>
      </c>
      <c r="LK14" s="72">
        <f t="shared" si="107"/>
        <v>-1516186</v>
      </c>
      <c r="LL14" s="72">
        <f t="shared" si="107"/>
        <v>-504387</v>
      </c>
      <c r="LM14" s="72">
        <f t="shared" si="107"/>
        <v>-133668</v>
      </c>
      <c r="LN14" s="72">
        <f t="shared" si="107"/>
        <v>0</v>
      </c>
      <c r="LO14" s="260">
        <f t="shared" si="107"/>
        <v>-2154081</v>
      </c>
      <c r="LP14" s="72">
        <f t="shared" si="107"/>
        <v>0</v>
      </c>
      <c r="LQ14" s="72">
        <f t="shared" si="107"/>
        <v>0</v>
      </c>
      <c r="LR14" s="72">
        <f t="shared" si="107"/>
        <v>0</v>
      </c>
      <c r="LS14" s="72">
        <f t="shared" si="107"/>
        <v>0</v>
      </c>
      <c r="LT14" s="260">
        <f t="shared" si="107"/>
        <v>0</v>
      </c>
      <c r="LU14" s="72">
        <f t="shared" si="107"/>
        <v>0</v>
      </c>
      <c r="LV14" s="72">
        <f t="shared" si="107"/>
        <v>0</v>
      </c>
      <c r="LW14" s="72">
        <f t="shared" si="107"/>
        <v>0</v>
      </c>
      <c r="LX14" s="72">
        <f t="shared" si="107"/>
        <v>0</v>
      </c>
      <c r="LY14" s="260">
        <f t="shared" si="107"/>
        <v>0</v>
      </c>
    </row>
    <row r="15" spans="1:337" s="64" customFormat="1" ht="11.25">
      <c r="A15" s="57"/>
      <c r="B15" s="57"/>
      <c r="C15" s="59" t="s">
        <v>600</v>
      </c>
      <c r="D15" s="59" t="s">
        <v>599</v>
      </c>
      <c r="E15" s="59" t="s">
        <v>686</v>
      </c>
      <c r="F15" s="58"/>
      <c r="G15" s="63">
        <f t="shared" ref="G15:K15" si="108">IFERROR(-G14/G$7,"")</f>
        <v>0.20151865573161554</v>
      </c>
      <c r="H15" s="63">
        <f t="shared" si="108"/>
        <v>0.27407721361834281</v>
      </c>
      <c r="I15" s="63"/>
      <c r="J15" s="63"/>
      <c r="K15" s="63">
        <f t="shared" si="108"/>
        <v>0.21420240250410857</v>
      </c>
      <c r="L15" s="63">
        <f t="shared" ref="L15:M15" si="109">IFERROR(-L14/L$7,"")</f>
        <v>0.19316696212160153</v>
      </c>
      <c r="M15" s="63">
        <f t="shared" si="109"/>
        <v>0.27755224508897286</v>
      </c>
      <c r="N15" s="63"/>
      <c r="O15" s="63"/>
      <c r="P15" s="63">
        <f t="shared" ref="P15:Z15" si="110">IFERROR(-P14/P$7,"")</f>
        <v>0.20591478632310947</v>
      </c>
      <c r="Q15" s="63">
        <f t="shared" si="110"/>
        <v>0.19684992748912336</v>
      </c>
      <c r="R15" s="63">
        <f t="shared" si="110"/>
        <v>0.29981406633223329</v>
      </c>
      <c r="S15" s="63">
        <f t="shared" si="110"/>
        <v>0.32877340967199142</v>
      </c>
      <c r="T15" s="63">
        <f t="shared" si="110"/>
        <v>0.21402161148707061</v>
      </c>
      <c r="U15" s="259">
        <f t="shared" si="110"/>
        <v>0.21713250573180137</v>
      </c>
      <c r="V15" s="63">
        <f t="shared" si="110"/>
        <v>0.17041423026700592</v>
      </c>
      <c r="W15" s="63">
        <f t="shared" si="110"/>
        <v>0.28775111209099047</v>
      </c>
      <c r="X15" s="63">
        <f t="shared" si="110"/>
        <v>0.29439506330732829</v>
      </c>
      <c r="Y15" s="63">
        <f t="shared" si="110"/>
        <v>0.18922413312943259</v>
      </c>
      <c r="Z15" s="259">
        <f t="shared" si="110"/>
        <v>0.19363697541718819</v>
      </c>
      <c r="AA15" s="63"/>
      <c r="AB15" s="63">
        <f t="shared" ref="AB15:AU15" si="111">IFERROR(-AB14/AB$7,"")</f>
        <v>0.20595725997971673</v>
      </c>
      <c r="AC15" s="63">
        <f t="shared" si="111"/>
        <v>0.22569386190341048</v>
      </c>
      <c r="AD15" s="63">
        <f t="shared" si="111"/>
        <v>0.32616907423404007</v>
      </c>
      <c r="AE15" s="63">
        <f t="shared" si="111"/>
        <v>0.2014464419828402</v>
      </c>
      <c r="AF15" s="259" t="str">
        <f t="shared" si="111"/>
        <v/>
      </c>
      <c r="AG15" s="63">
        <f t="shared" si="111"/>
        <v>0.20427928303923695</v>
      </c>
      <c r="AH15" s="63">
        <f t="shared" si="111"/>
        <v>0.28457214100363887</v>
      </c>
      <c r="AI15" s="63">
        <f t="shared" si="111"/>
        <v>0.30930876902594368</v>
      </c>
      <c r="AJ15" s="63">
        <f t="shared" si="111"/>
        <v>0.20755815528748747</v>
      </c>
      <c r="AK15" s="259" t="str">
        <f t="shared" si="111"/>
        <v/>
      </c>
      <c r="AL15" s="63">
        <f t="shared" si="111"/>
        <v>0.20399503245787981</v>
      </c>
      <c r="AM15" s="63">
        <f t="shared" si="111"/>
        <v>0.30206126393060195</v>
      </c>
      <c r="AN15" s="63">
        <f t="shared" si="111"/>
        <v>0.31544402019195888</v>
      </c>
      <c r="AO15" s="63">
        <f t="shared" si="111"/>
        <v>0.19494222493773583</v>
      </c>
      <c r="AP15" s="259" t="str">
        <f t="shared" si="111"/>
        <v/>
      </c>
      <c r="AQ15" s="63">
        <f t="shared" si="111"/>
        <v>0.18427971853400527</v>
      </c>
      <c r="AR15" s="63">
        <f t="shared" si="111"/>
        <v>0.27831515380260424</v>
      </c>
      <c r="AS15" s="63">
        <f t="shared" si="111"/>
        <v>0.28233020041789597</v>
      </c>
      <c r="AT15" s="63">
        <f t="shared" si="111"/>
        <v>0.18586013818090413</v>
      </c>
      <c r="AU15" s="259" t="str">
        <f t="shared" si="111"/>
        <v/>
      </c>
      <c r="AV15" s="63"/>
      <c r="AW15" s="63">
        <f t="shared" ref="AW15:BP15" si="112">IFERROR(-AW14/AW$7,"")</f>
        <v>0.21924809598307507</v>
      </c>
      <c r="AX15" s="63">
        <f t="shared" si="112"/>
        <v>0.25541907138964903</v>
      </c>
      <c r="AY15" s="63">
        <f t="shared" si="112"/>
        <v>0.32429383869462769</v>
      </c>
      <c r="AZ15" s="63">
        <f t="shared" si="112"/>
        <v>0.20185443068749553</v>
      </c>
      <c r="BA15" s="259" t="str">
        <f t="shared" si="112"/>
        <v/>
      </c>
      <c r="BB15" s="63">
        <f t="shared" si="112"/>
        <v>0.21987526648217051</v>
      </c>
      <c r="BC15" s="63">
        <f t="shared" si="112"/>
        <v>0.27659518669859579</v>
      </c>
      <c r="BD15" s="63">
        <f t="shared" si="112"/>
        <v>0.32678233141539292</v>
      </c>
      <c r="BE15" s="63">
        <f t="shared" si="112"/>
        <v>0.20222004723004011</v>
      </c>
      <c r="BF15" s="259" t="str">
        <f t="shared" si="112"/>
        <v/>
      </c>
      <c r="BG15" s="63">
        <f t="shared" si="112"/>
        <v>0.21624368719877568</v>
      </c>
      <c r="BH15" s="63">
        <f t="shared" si="112"/>
        <v>0.27796648146283964</v>
      </c>
      <c r="BI15" s="63">
        <f t="shared" si="112"/>
        <v>0.33500097799645717</v>
      </c>
      <c r="BJ15" s="63">
        <f t="shared" si="112"/>
        <v>0.19230918557529905</v>
      </c>
      <c r="BK15" s="259" t="str">
        <f t="shared" si="112"/>
        <v/>
      </c>
      <c r="BL15" s="63">
        <f t="shared" si="112"/>
        <v>0.19588822759044361</v>
      </c>
      <c r="BM15" s="63">
        <f t="shared" si="112"/>
        <v>0.27321196559394179</v>
      </c>
      <c r="BN15" s="63">
        <f t="shared" si="112"/>
        <v>0.28602336650800519</v>
      </c>
      <c r="BO15" s="63">
        <f t="shared" si="112"/>
        <v>0.19608371319488282</v>
      </c>
      <c r="BP15" s="259" t="str">
        <f t="shared" si="112"/>
        <v/>
      </c>
      <c r="BQ15" s="63"/>
      <c r="BR15" s="63">
        <f t="shared" ref="BR15:CK15" si="113">IFERROR(-BR14/BR$7,"")</f>
        <v>0.21746770992723458</v>
      </c>
      <c r="BS15" s="63">
        <f t="shared" si="113"/>
        <v>0.24605343387613768</v>
      </c>
      <c r="BT15" s="63">
        <f t="shared" si="113"/>
        <v>0.32430246421702846</v>
      </c>
      <c r="BU15" s="63" t="str">
        <f t="shared" si="113"/>
        <v/>
      </c>
      <c r="BV15" s="259">
        <f t="shared" si="113"/>
        <v>0.2323505370791214</v>
      </c>
      <c r="BW15" s="63">
        <f t="shared" si="113"/>
        <v>0.16971205512831641</v>
      </c>
      <c r="BX15" s="63">
        <f t="shared" si="113"/>
        <v>0.27384258589188443</v>
      </c>
      <c r="BY15" s="63">
        <f t="shared" si="113"/>
        <v>0.32940120699375819</v>
      </c>
      <c r="BZ15" s="63" t="str">
        <f t="shared" si="113"/>
        <v/>
      </c>
      <c r="CA15" s="259">
        <f t="shared" si="113"/>
        <v>0.20015872516088984</v>
      </c>
      <c r="CB15" s="63">
        <f t="shared" si="113"/>
        <v>0.19780519129626956</v>
      </c>
      <c r="CC15" s="63">
        <f t="shared" si="113"/>
        <v>0.27718729534470216</v>
      </c>
      <c r="CD15" s="63">
        <f t="shared" si="113"/>
        <v>0.31089238634171434</v>
      </c>
      <c r="CE15" s="63" t="str">
        <f t="shared" si="113"/>
        <v/>
      </c>
      <c r="CF15" s="259">
        <f t="shared" si="113"/>
        <v>0.21868744638261367</v>
      </c>
      <c r="CG15" s="63">
        <f t="shared" si="113"/>
        <v>0.17604845170005351</v>
      </c>
      <c r="CH15" s="63">
        <f t="shared" si="113"/>
        <v>0.26821197809521052</v>
      </c>
      <c r="CI15" s="63">
        <f t="shared" si="113"/>
        <v>0.3084929798336436</v>
      </c>
      <c r="CJ15" s="63" t="str">
        <f t="shared" si="113"/>
        <v/>
      </c>
      <c r="CK15" s="259">
        <f t="shared" si="113"/>
        <v>0.19906039270069636</v>
      </c>
      <c r="CL15" s="63"/>
      <c r="CM15" s="63">
        <f t="shared" ref="CM15:DK15" si="114">IFERROR(-CM14/CM$7,"")</f>
        <v>0.2146139778334831</v>
      </c>
      <c r="CN15" s="63">
        <f t="shared" si="114"/>
        <v>0.25668194420532064</v>
      </c>
      <c r="CO15" s="63">
        <f t="shared" si="114"/>
        <v>0.36031721173840037</v>
      </c>
      <c r="CP15" s="63" t="str">
        <f t="shared" si="114"/>
        <v/>
      </c>
      <c r="CQ15" s="259">
        <f t="shared" si="114"/>
        <v>0.23121542990170188</v>
      </c>
      <c r="CR15" s="63">
        <f t="shared" si="114"/>
        <v>0.16938989391733814</v>
      </c>
      <c r="CS15" s="63">
        <f t="shared" si="114"/>
        <v>0.2729110330817559</v>
      </c>
      <c r="CT15" s="63">
        <f t="shared" si="114"/>
        <v>0.31430124877227444</v>
      </c>
      <c r="CU15" s="63" t="str">
        <f t="shared" si="114"/>
        <v/>
      </c>
      <c r="CV15" s="259">
        <f t="shared" si="114"/>
        <v>0.1972984308511877</v>
      </c>
      <c r="CW15" s="63">
        <f t="shared" si="114"/>
        <v>0.19448655877389509</v>
      </c>
      <c r="CX15" s="63">
        <f t="shared" si="114"/>
        <v>0.26791453398404952</v>
      </c>
      <c r="CY15" s="63">
        <f t="shared" si="114"/>
        <v>0.30907872332717456</v>
      </c>
      <c r="CZ15" s="63" t="str">
        <f t="shared" si="114"/>
        <v/>
      </c>
      <c r="DA15" s="259">
        <f t="shared" si="114"/>
        <v>0.21196953264050541</v>
      </c>
      <c r="DB15" s="63">
        <f t="shared" si="114"/>
        <v>0.17197241298142701</v>
      </c>
      <c r="DC15" s="63">
        <f t="shared" si="114"/>
        <v>0.26188748321896055</v>
      </c>
      <c r="DD15" s="63">
        <f t="shared" si="114"/>
        <v>0.29972643141146232</v>
      </c>
      <c r="DE15" s="63" t="str">
        <f t="shared" si="114"/>
        <v/>
      </c>
      <c r="DF15" s="259">
        <f t="shared" si="114"/>
        <v>0.19518060699341061</v>
      </c>
      <c r="DG15" s="63">
        <f t="shared" si="114"/>
        <v>0.18696577241797571</v>
      </c>
      <c r="DH15" s="63">
        <f t="shared" si="114"/>
        <v>0.26448167275475498</v>
      </c>
      <c r="DI15" s="63">
        <f t="shared" si="114"/>
        <v>0.31994903246141898</v>
      </c>
      <c r="DJ15" s="63" t="str">
        <f t="shared" si="114"/>
        <v/>
      </c>
      <c r="DK15" s="259">
        <f t="shared" si="114"/>
        <v>0.20836864613891129</v>
      </c>
      <c r="DL15" s="63"/>
      <c r="DM15" s="63">
        <f t="shared" ref="DM15:EK15" si="115">IFERROR(-DM14/DM$7,"")</f>
        <v>0.19781568033220953</v>
      </c>
      <c r="DN15" s="63">
        <f t="shared" si="115"/>
        <v>0.24038660537671497</v>
      </c>
      <c r="DO15" s="63">
        <f t="shared" si="115"/>
        <v>0.31436215826844577</v>
      </c>
      <c r="DP15" s="63" t="str">
        <f t="shared" si="115"/>
        <v/>
      </c>
      <c r="DQ15" s="259">
        <f t="shared" si="115"/>
        <v>0.21349555365655826</v>
      </c>
      <c r="DR15" s="63">
        <f t="shared" si="115"/>
        <v>0.17726160041073016</v>
      </c>
      <c r="DS15" s="63">
        <f t="shared" si="115"/>
        <v>0.25406576237483131</v>
      </c>
      <c r="DT15" s="63">
        <f t="shared" si="115"/>
        <v>0.36936458936265998</v>
      </c>
      <c r="DU15" s="63" t="str">
        <f t="shared" si="115"/>
        <v/>
      </c>
      <c r="DV15" s="259">
        <f t="shared" si="115"/>
        <v>0.20063950878090994</v>
      </c>
      <c r="DW15" s="63">
        <f t="shared" si="115"/>
        <v>0.19366123683638561</v>
      </c>
      <c r="DX15" s="63">
        <f t="shared" si="115"/>
        <v>0.26034760111316368</v>
      </c>
      <c r="DY15" s="63">
        <f t="shared" si="115"/>
        <v>0.33938247037308905</v>
      </c>
      <c r="DZ15" s="63" t="str">
        <f t="shared" si="115"/>
        <v/>
      </c>
      <c r="EA15" s="259">
        <f t="shared" si="115"/>
        <v>0.21471153353521799</v>
      </c>
      <c r="EB15" s="63">
        <f t="shared" si="115"/>
        <v>0.16633224144765182</v>
      </c>
      <c r="EC15" s="63">
        <f t="shared" si="115"/>
        <v>0.2720437938380082</v>
      </c>
      <c r="ED15" s="63">
        <f t="shared" si="115"/>
        <v>0.27713291857319189</v>
      </c>
      <c r="EE15" s="63" t="str">
        <f t="shared" si="115"/>
        <v/>
      </c>
      <c r="EF15" s="259">
        <f t="shared" si="115"/>
        <v>0.18738517007889274</v>
      </c>
      <c r="EG15" s="63">
        <f t="shared" si="115"/>
        <v>0.18303342759051841</v>
      </c>
      <c r="EH15" s="63">
        <f t="shared" si="115"/>
        <v>0.25658105888146138</v>
      </c>
      <c r="EI15" s="63">
        <f t="shared" si="115"/>
        <v>0.32601551338175022</v>
      </c>
      <c r="EJ15" s="63" t="str">
        <f t="shared" si="115"/>
        <v/>
      </c>
      <c r="EK15" s="259">
        <f t="shared" si="115"/>
        <v>0.20355451018531645</v>
      </c>
      <c r="EL15" s="63"/>
      <c r="EM15" s="63">
        <f t="shared" ref="EM15:FK15" si="116">IFERROR(-EM14/EM$7,"")</f>
        <v>0.20151306832778945</v>
      </c>
      <c r="EN15" s="63">
        <f t="shared" si="116"/>
        <v>0.26296874058714048</v>
      </c>
      <c r="EO15" s="63">
        <f t="shared" si="116"/>
        <v>0.35142241979925654</v>
      </c>
      <c r="EP15" s="63" t="str">
        <f t="shared" si="116"/>
        <v/>
      </c>
      <c r="EQ15" s="259">
        <f t="shared" si="116"/>
        <v>0.2203985575931118</v>
      </c>
      <c r="ER15" s="63">
        <f t="shared" si="116"/>
        <v>0.18869512628957666</v>
      </c>
      <c r="ES15" s="63">
        <f t="shared" si="116"/>
        <v>0.26571975086155109</v>
      </c>
      <c r="ET15" s="63">
        <f t="shared" si="116"/>
        <v>0.35551139656742725</v>
      </c>
      <c r="EU15" s="63" t="str">
        <f t="shared" si="116"/>
        <v/>
      </c>
      <c r="EV15" s="259">
        <f t="shared" si="116"/>
        <v>0.21335076515809967</v>
      </c>
      <c r="EW15" s="63">
        <f t="shared" si="116"/>
        <v>0.17803684316162546</v>
      </c>
      <c r="EX15" s="63">
        <f t="shared" si="116"/>
        <v>0.26597999308841025</v>
      </c>
      <c r="EY15" s="63">
        <f t="shared" si="116"/>
        <v>0.33296843641671225</v>
      </c>
      <c r="EZ15" s="63" t="str">
        <f t="shared" si="116"/>
        <v/>
      </c>
      <c r="FA15" s="259">
        <f t="shared" si="116"/>
        <v>0.2030744571679575</v>
      </c>
      <c r="FB15" s="63">
        <f t="shared" si="116"/>
        <v>0.159490745259217</v>
      </c>
      <c r="FC15" s="63">
        <f t="shared" si="116"/>
        <v>0.2605446240197708</v>
      </c>
      <c r="FD15" s="63">
        <f t="shared" si="116"/>
        <v>0.28871294045070217</v>
      </c>
      <c r="FE15" s="63" t="str">
        <f t="shared" si="116"/>
        <v/>
      </c>
      <c r="FF15" s="259">
        <f t="shared" si="116"/>
        <v>0.18492603671908336</v>
      </c>
      <c r="FG15" s="63">
        <f t="shared" si="116"/>
        <v>0.17991919325536762</v>
      </c>
      <c r="FH15" s="63">
        <f t="shared" si="116"/>
        <v>0.26367192250540994</v>
      </c>
      <c r="FI15" s="63">
        <f t="shared" si="116"/>
        <v>0.32501606524252974</v>
      </c>
      <c r="FJ15" s="63" t="str">
        <f t="shared" si="116"/>
        <v/>
      </c>
      <c r="FK15" s="259">
        <f t="shared" si="116"/>
        <v>0.20360664291705927</v>
      </c>
      <c r="FL15" s="63"/>
      <c r="FM15" s="63">
        <f t="shared" ref="FM15:GK15" si="117">IFERROR(-FM14/FM$7,"")</f>
        <v>0.18849728566199539</v>
      </c>
      <c r="FN15" s="63">
        <f t="shared" si="117"/>
        <v>0.25426780917609898</v>
      </c>
      <c r="FO15" s="63">
        <f t="shared" si="117"/>
        <v>0.33650156674462389</v>
      </c>
      <c r="FP15" s="63" t="str">
        <f t="shared" si="117"/>
        <v/>
      </c>
      <c r="FQ15" s="259">
        <f t="shared" si="117"/>
        <v>0.20935004531757834</v>
      </c>
      <c r="FR15" s="63">
        <f t="shared" si="117"/>
        <v>0.17624398372225075</v>
      </c>
      <c r="FS15" s="63">
        <f t="shared" si="117"/>
        <v>0.26720030199959166</v>
      </c>
      <c r="FT15" s="63">
        <f t="shared" si="117"/>
        <v>0.32534822672928349</v>
      </c>
      <c r="FU15" s="63" t="str">
        <f t="shared" si="117"/>
        <v/>
      </c>
      <c r="FV15" s="259">
        <f t="shared" si="117"/>
        <v>0.20353598468587927</v>
      </c>
      <c r="FW15" s="63">
        <f t="shared" si="117"/>
        <v>0.1776398856094534</v>
      </c>
      <c r="FX15" s="63">
        <f t="shared" si="117"/>
        <v>0.27050387464969311</v>
      </c>
      <c r="FY15" s="63">
        <f t="shared" si="117"/>
        <v>0.31241793357218939</v>
      </c>
      <c r="FZ15" s="63" t="str">
        <f t="shared" si="117"/>
        <v/>
      </c>
      <c r="GA15" s="259">
        <f t="shared" si="117"/>
        <v>0.20732820060170323</v>
      </c>
      <c r="GB15" s="63">
        <f t="shared" si="117"/>
        <v>0.15852275368692095</v>
      </c>
      <c r="GC15" s="63">
        <f t="shared" si="117"/>
        <v>0.27867889156837966</v>
      </c>
      <c r="GD15" s="63">
        <f t="shared" si="117"/>
        <v>0.30084313529112833</v>
      </c>
      <c r="GE15" s="63" t="str">
        <f t="shared" si="117"/>
        <v/>
      </c>
      <c r="GF15" s="259">
        <f t="shared" si="117"/>
        <v>0.19345836441197384</v>
      </c>
      <c r="GG15" s="63">
        <f t="shared" si="117"/>
        <v>0.1741969786254518</v>
      </c>
      <c r="GH15" s="63">
        <f t="shared" si="117"/>
        <v>0.26896081712886954</v>
      </c>
      <c r="GI15" s="63">
        <f t="shared" si="117"/>
        <v>0.31594348594717014</v>
      </c>
      <c r="GJ15" s="63" t="str">
        <f t="shared" si="117"/>
        <v/>
      </c>
      <c r="GK15" s="259">
        <f t="shared" si="117"/>
        <v>0.20274370985417664</v>
      </c>
      <c r="GL15" s="63"/>
      <c r="GM15" s="63">
        <f t="shared" ref="GM15:HU15" si="118">IFERROR(-GM14/GM$7,"")</f>
        <v>0.19991818262903172</v>
      </c>
      <c r="GN15" s="63">
        <f t="shared" si="118"/>
        <v>0.25502679477151863</v>
      </c>
      <c r="GO15" s="63">
        <f t="shared" si="118"/>
        <v>0.32759912027777055</v>
      </c>
      <c r="GP15" s="63" t="str">
        <f t="shared" si="118"/>
        <v/>
      </c>
      <c r="GQ15" s="259">
        <f t="shared" si="118"/>
        <v>0.22256043359479957</v>
      </c>
      <c r="GR15" s="63">
        <f t="shared" si="118"/>
        <v>0.19151657577933445</v>
      </c>
      <c r="GS15" s="63">
        <f t="shared" si="118"/>
        <v>0.26292864276994782</v>
      </c>
      <c r="GT15" s="63">
        <f t="shared" si="118"/>
        <v>0.34249878370214337</v>
      </c>
      <c r="GU15" s="63" t="str">
        <f t="shared" si="118"/>
        <v/>
      </c>
      <c r="GV15" s="259">
        <f t="shared" si="118"/>
        <v>0.21715431558549125</v>
      </c>
      <c r="GW15" s="63">
        <f t="shared" si="118"/>
        <v>0.19270125465619653</v>
      </c>
      <c r="GX15" s="63">
        <f t="shared" si="118"/>
        <v>0.29382423154426984</v>
      </c>
      <c r="GY15" s="63">
        <f t="shared" si="118"/>
        <v>0.28040380431270329</v>
      </c>
      <c r="GZ15" s="63" t="str">
        <f t="shared" si="118"/>
        <v/>
      </c>
      <c r="HA15" s="259">
        <f t="shared" si="118"/>
        <v>0.21768859141334942</v>
      </c>
      <c r="HB15" s="63">
        <f t="shared" si="118"/>
        <v>0.17114678364601651</v>
      </c>
      <c r="HC15" s="63">
        <f t="shared" si="118"/>
        <v>0.26840676032817562</v>
      </c>
      <c r="HD15" s="63">
        <f t="shared" si="118"/>
        <v>0.34256073267275505</v>
      </c>
      <c r="HE15" s="63" t="str">
        <f t="shared" si="118"/>
        <v/>
      </c>
      <c r="HF15" s="259">
        <f t="shared" si="118"/>
        <v>0.18553622526838592</v>
      </c>
      <c r="HG15" s="63">
        <f t="shared" si="118"/>
        <v>0.19578593418663981</v>
      </c>
      <c r="HH15" s="63">
        <f t="shared" si="118"/>
        <v>0.25875338386572821</v>
      </c>
      <c r="HI15" s="63">
        <f t="shared" si="118"/>
        <v>0.33426589318820643</v>
      </c>
      <c r="HJ15" s="63" t="str">
        <f t="shared" si="118"/>
        <v/>
      </c>
      <c r="HK15" s="259">
        <f t="shared" si="118"/>
        <v>0.21994352108512744</v>
      </c>
      <c r="HL15" s="63">
        <f t="shared" ref="HL15:HP15" si="119">IFERROR(-HL14/HL$7,"")</f>
        <v>0.19474818284692166</v>
      </c>
      <c r="HM15" s="63">
        <f t="shared" si="119"/>
        <v>0.26924336976932306</v>
      </c>
      <c r="HN15" s="63">
        <f t="shared" si="119"/>
        <v>0.31769942140998397</v>
      </c>
      <c r="HO15" s="63" t="str">
        <f t="shared" si="119"/>
        <v/>
      </c>
      <c r="HP15" s="259">
        <f t="shared" si="119"/>
        <v>0.21920682386828441</v>
      </c>
      <c r="HQ15" s="63">
        <f t="shared" si="118"/>
        <v>0.18804528754478847</v>
      </c>
      <c r="HR15" s="63">
        <f t="shared" si="118"/>
        <v>0.26903140289497285</v>
      </c>
      <c r="HS15" s="63">
        <f t="shared" si="118"/>
        <v>0.31404836218638571</v>
      </c>
      <c r="HT15" s="63" t="str">
        <f t="shared" si="118"/>
        <v/>
      </c>
      <c r="HU15" s="259">
        <f t="shared" si="118"/>
        <v>0.2105742675901297</v>
      </c>
      <c r="HW15" s="63">
        <f t="shared" ref="HW15:JE15" si="120">IFERROR(-HW14/HW$7,"")</f>
        <v>0.2062189192922225</v>
      </c>
      <c r="HX15" s="63">
        <f t="shared" si="120"/>
        <v>0.26701130021854425</v>
      </c>
      <c r="HY15" s="63">
        <f t="shared" si="120"/>
        <v>0.34393472241314976</v>
      </c>
      <c r="HZ15" s="63" t="str">
        <f t="shared" si="120"/>
        <v/>
      </c>
      <c r="IA15" s="259">
        <f t="shared" si="120"/>
        <v>0.22624446483779859</v>
      </c>
      <c r="IB15" s="63">
        <f t="shared" si="120"/>
        <v>0.19652872421503872</v>
      </c>
      <c r="IC15" s="63">
        <f t="shared" si="120"/>
        <v>0.27830350829199807</v>
      </c>
      <c r="ID15" s="63">
        <f t="shared" si="120"/>
        <v>0.34146868303554989</v>
      </c>
      <c r="IE15" s="63" t="str">
        <f t="shared" si="120"/>
        <v/>
      </c>
      <c r="IF15" s="259">
        <f t="shared" si="120"/>
        <v>0.22377331491332764</v>
      </c>
      <c r="IG15" s="63">
        <f t="shared" si="120"/>
        <v>0.1839162766201789</v>
      </c>
      <c r="IH15" s="63">
        <f t="shared" si="120"/>
        <v>0.28537839621603783</v>
      </c>
      <c r="II15" s="63">
        <f t="shared" si="120"/>
        <v>0.34118837414804354</v>
      </c>
      <c r="IJ15" s="63" t="str">
        <f t="shared" si="120"/>
        <v/>
      </c>
      <c r="IK15" s="259">
        <f t="shared" si="120"/>
        <v>0.2134674594543865</v>
      </c>
      <c r="IL15" s="63">
        <f t="shared" si="120"/>
        <v>0.15373279347757557</v>
      </c>
      <c r="IM15" s="63">
        <f t="shared" si="120"/>
        <v>0.25689526624313019</v>
      </c>
      <c r="IN15" s="63">
        <f t="shared" si="120"/>
        <v>0.33628539026804505</v>
      </c>
      <c r="IO15" s="63" t="str">
        <f t="shared" si="120"/>
        <v/>
      </c>
      <c r="IP15" s="259">
        <f t="shared" si="120"/>
        <v>0.18539782927037174</v>
      </c>
      <c r="IQ15" s="63">
        <f t="shared" si="120"/>
        <v>0.20151698749723038</v>
      </c>
      <c r="IR15" s="63">
        <f t="shared" si="120"/>
        <v>0.27244198862113134</v>
      </c>
      <c r="IS15" s="63">
        <f t="shared" si="120"/>
        <v>0.34252551109864293</v>
      </c>
      <c r="IT15" s="63" t="str">
        <f t="shared" si="120"/>
        <v/>
      </c>
      <c r="IU15" s="259">
        <f t="shared" si="120"/>
        <v>0.22503279209310559</v>
      </c>
      <c r="IV15" s="63">
        <f t="shared" si="120"/>
        <v>0.19553688154215762</v>
      </c>
      <c r="IW15" s="63">
        <f t="shared" si="120"/>
        <v>0.27657443734618498</v>
      </c>
      <c r="IX15" s="63">
        <f t="shared" si="120"/>
        <v>0.34206494872662535</v>
      </c>
      <c r="IY15" s="63" t="str">
        <f t="shared" si="120"/>
        <v/>
      </c>
      <c r="IZ15" s="259">
        <f t="shared" si="120"/>
        <v>0.22114435255188639</v>
      </c>
      <c r="JA15" s="63">
        <f t="shared" si="120"/>
        <v>0.18342320086292513</v>
      </c>
      <c r="JB15" s="63">
        <f t="shared" si="120"/>
        <v>0.27117217394885212</v>
      </c>
      <c r="JC15" s="63">
        <f t="shared" si="120"/>
        <v>0.340353143479181</v>
      </c>
      <c r="JD15" s="63" t="str">
        <f t="shared" si="120"/>
        <v/>
      </c>
      <c r="JE15" s="259">
        <f t="shared" si="120"/>
        <v>0.21087151126146106</v>
      </c>
      <c r="JG15" s="63">
        <f t="shared" ref="JG15:KO15" si="121">IFERROR(-JG14/JG$7,"")</f>
        <v>0.19674194836527134</v>
      </c>
      <c r="JH15" s="63">
        <f t="shared" si="121"/>
        <v>0.26159717840778629</v>
      </c>
      <c r="JI15" s="63">
        <f t="shared" si="121"/>
        <v>0.37758110232243974</v>
      </c>
      <c r="JJ15" s="63" t="str">
        <f t="shared" si="121"/>
        <v/>
      </c>
      <c r="JK15" s="259">
        <f t="shared" si="121"/>
        <v>0.22010486541014188</v>
      </c>
      <c r="JL15" s="63">
        <f t="shared" ref="JL15:JP15" si="122">IFERROR(-JL14/JL$7,"")</f>
        <v>0.17288655006573195</v>
      </c>
      <c r="JM15" s="63">
        <f t="shared" si="122"/>
        <v>0.27091969471654592</v>
      </c>
      <c r="JN15" s="63">
        <f t="shared" si="122"/>
        <v>0.3965491738725449</v>
      </c>
      <c r="JO15" s="63" t="str">
        <f t="shared" si="122"/>
        <v/>
      </c>
      <c r="JP15" s="259">
        <f t="shared" si="122"/>
        <v>0.2025756513094347</v>
      </c>
      <c r="JQ15" s="63">
        <f t="shared" ref="JQ15:JU15" si="123">IFERROR(-JQ14/JQ$7,"")</f>
        <v>0.17133626872803551</v>
      </c>
      <c r="JR15" s="63">
        <f t="shared" si="123"/>
        <v>0.27208287164686784</v>
      </c>
      <c r="JS15" s="63">
        <f t="shared" si="123"/>
        <v>0.40281129417529243</v>
      </c>
      <c r="JT15" s="63" t="str">
        <f t="shared" si="123"/>
        <v/>
      </c>
      <c r="JU15" s="259">
        <f t="shared" si="123"/>
        <v>0.19725889072377487</v>
      </c>
      <c r="JV15" s="63">
        <f t="shared" ref="JV15:JZ15" si="124">IFERROR(-JV14/JV$7,"")</f>
        <v>0.154514200907963</v>
      </c>
      <c r="JW15" s="63">
        <f t="shared" si="124"/>
        <v>0.2503363401185778</v>
      </c>
      <c r="JX15" s="63">
        <f t="shared" si="124"/>
        <v>0.37520123549232498</v>
      </c>
      <c r="JY15" s="63" t="str">
        <f t="shared" si="124"/>
        <v/>
      </c>
      <c r="JZ15" s="259">
        <f t="shared" si="124"/>
        <v>0.17947263402755345</v>
      </c>
      <c r="KA15" s="63">
        <f t="shared" si="121"/>
        <v>0.18492289707498608</v>
      </c>
      <c r="KB15" s="63">
        <f t="shared" si="121"/>
        <v>0.2661304502401719</v>
      </c>
      <c r="KC15" s="63">
        <f t="shared" si="121"/>
        <v>0.38594974998456694</v>
      </c>
      <c r="KD15" s="63" t="str">
        <f t="shared" si="121"/>
        <v/>
      </c>
      <c r="KE15" s="259">
        <f t="shared" si="121"/>
        <v>0.21150235779122634</v>
      </c>
      <c r="KF15" s="63">
        <f t="shared" si="121"/>
        <v>0.18031332164132474</v>
      </c>
      <c r="KG15" s="63">
        <f t="shared" si="121"/>
        <v>0.26802986094734205</v>
      </c>
      <c r="KH15" s="63">
        <f t="shared" si="121"/>
        <v>0.38971974775243584</v>
      </c>
      <c r="KI15" s="63" t="str">
        <f t="shared" si="121"/>
        <v/>
      </c>
      <c r="KJ15" s="259">
        <f t="shared" si="121"/>
        <v>0.20680101572931123</v>
      </c>
      <c r="KK15" s="63">
        <f t="shared" si="121"/>
        <v>0.17293492667290955</v>
      </c>
      <c r="KL15" s="63">
        <f t="shared" si="121"/>
        <v>0.26327311204766402</v>
      </c>
      <c r="KM15" s="63">
        <f t="shared" si="121"/>
        <v>0.38643310043806911</v>
      </c>
      <c r="KN15" s="63" t="str">
        <f t="shared" si="121"/>
        <v/>
      </c>
      <c r="KO15" s="259">
        <f t="shared" si="121"/>
        <v>0.19914409797004412</v>
      </c>
      <c r="KQ15" s="63">
        <f t="shared" ref="KQ15:LY15" si="125">IFERROR(-KQ14/KQ$7,"")</f>
        <v>0.19568356713349708</v>
      </c>
      <c r="KR15" s="63">
        <f t="shared" si="125"/>
        <v>0.23986417963837783</v>
      </c>
      <c r="KS15" s="63">
        <f t="shared" si="125"/>
        <v>0.38520423419651934</v>
      </c>
      <c r="KT15" s="63" t="str">
        <f t="shared" si="125"/>
        <v/>
      </c>
      <c r="KU15" s="259">
        <f t="shared" si="125"/>
        <v>0.21199419479110573</v>
      </c>
      <c r="KV15" s="63">
        <f t="shared" si="125"/>
        <v>0.16623401871139337</v>
      </c>
      <c r="KW15" s="63">
        <f t="shared" si="125"/>
        <v>0.26294884204700719</v>
      </c>
      <c r="KX15" s="63">
        <f t="shared" si="125"/>
        <v>0.35117021575853047</v>
      </c>
      <c r="KY15" s="63" t="str">
        <f t="shared" si="125"/>
        <v/>
      </c>
      <c r="KZ15" s="259">
        <f t="shared" si="125"/>
        <v>0.18815161172470848</v>
      </c>
      <c r="LA15" s="63">
        <f t="shared" si="125"/>
        <v>0.18083239966404605</v>
      </c>
      <c r="LB15" s="63">
        <f t="shared" si="125"/>
        <v>0.2505126851390595</v>
      </c>
      <c r="LC15" s="63">
        <f t="shared" si="125"/>
        <v>0.37174506144856762</v>
      </c>
      <c r="LD15" s="63" t="str">
        <f t="shared" si="125"/>
        <v/>
      </c>
      <c r="LE15" s="259">
        <f t="shared" si="125"/>
        <v>0.2002487676657812</v>
      </c>
      <c r="LF15" s="63" t="str">
        <f t="shared" si="125"/>
        <v/>
      </c>
      <c r="LG15" s="63" t="str">
        <f t="shared" si="125"/>
        <v/>
      </c>
      <c r="LH15" s="63" t="str">
        <f t="shared" si="125"/>
        <v/>
      </c>
      <c r="LI15" s="63" t="str">
        <f t="shared" si="125"/>
        <v/>
      </c>
      <c r="LJ15" s="259" t="str">
        <f t="shared" si="125"/>
        <v/>
      </c>
      <c r="LK15" s="63">
        <f t="shared" si="125"/>
        <v>0.18083239966404605</v>
      </c>
      <c r="LL15" s="63">
        <f t="shared" si="125"/>
        <v>0.2505126851390595</v>
      </c>
      <c r="LM15" s="63">
        <f t="shared" si="125"/>
        <v>0.37174506144856762</v>
      </c>
      <c r="LN15" s="63" t="str">
        <f t="shared" si="125"/>
        <v/>
      </c>
      <c r="LO15" s="259">
        <f t="shared" si="125"/>
        <v>0.2002487676657812</v>
      </c>
      <c r="LP15" s="63" t="str">
        <f t="shared" si="125"/>
        <v/>
      </c>
      <c r="LQ15" s="63" t="str">
        <f t="shared" si="125"/>
        <v/>
      </c>
      <c r="LR15" s="63" t="str">
        <f t="shared" si="125"/>
        <v/>
      </c>
      <c r="LS15" s="63" t="str">
        <f t="shared" si="125"/>
        <v/>
      </c>
      <c r="LT15" s="259" t="str">
        <f t="shared" si="125"/>
        <v/>
      </c>
      <c r="LU15" s="63" t="str">
        <f t="shared" si="125"/>
        <v/>
      </c>
      <c r="LV15" s="63" t="str">
        <f t="shared" si="125"/>
        <v/>
      </c>
      <c r="LW15" s="63" t="str">
        <f t="shared" si="125"/>
        <v/>
      </c>
      <c r="LX15" s="63" t="str">
        <f t="shared" si="125"/>
        <v/>
      </c>
      <c r="LY15" s="259" t="str">
        <f t="shared" si="125"/>
        <v/>
      </c>
    </row>
    <row r="16" spans="1:337">
      <c r="A16" s="258" t="s">
        <v>12</v>
      </c>
      <c r="B16" s="258"/>
      <c r="C16" s="349" t="s">
        <v>12</v>
      </c>
      <c r="D16" s="349" t="s">
        <v>13</v>
      </c>
      <c r="E16" s="349" t="s">
        <v>687</v>
      </c>
      <c r="F16" s="439"/>
      <c r="G16" s="335">
        <v>80675</v>
      </c>
      <c r="H16" s="335">
        <v>38940</v>
      </c>
      <c r="I16" s="335"/>
      <c r="J16" s="335"/>
      <c r="K16" s="335">
        <v>119615.90000000011</v>
      </c>
      <c r="L16" s="335">
        <v>126686</v>
      </c>
      <c r="M16" s="335">
        <v>29929</v>
      </c>
      <c r="N16" s="335"/>
      <c r="O16" s="335"/>
      <c r="P16" s="335">
        <v>156615</v>
      </c>
      <c r="Q16" s="335">
        <v>132009</v>
      </c>
      <c r="R16" s="335">
        <v>21911</v>
      </c>
      <c r="S16" s="335">
        <v>7048</v>
      </c>
      <c r="T16" s="335">
        <v>173926</v>
      </c>
      <c r="U16" s="365">
        <v>334894</v>
      </c>
      <c r="V16" s="335">
        <v>256288</v>
      </c>
      <c r="W16" s="335">
        <v>39128</v>
      </c>
      <c r="X16" s="335">
        <v>36955</v>
      </c>
      <c r="Y16" s="335">
        <v>529109</v>
      </c>
      <c r="Z16" s="365">
        <v>861481</v>
      </c>
      <c r="AA16" s="335"/>
      <c r="AB16" s="335">
        <v>94032</v>
      </c>
      <c r="AC16" s="335">
        <v>72191</v>
      </c>
      <c r="AD16" s="335">
        <v>10948</v>
      </c>
      <c r="AE16" s="335">
        <v>165900</v>
      </c>
      <c r="AF16" s="365" t="e">
        <v>#N/A</v>
      </c>
      <c r="AG16" s="335">
        <v>127312</v>
      </c>
      <c r="AH16" s="335">
        <v>34826</v>
      </c>
      <c r="AI16" s="335">
        <v>4440</v>
      </c>
      <c r="AJ16" s="335">
        <v>307402</v>
      </c>
      <c r="AK16" s="365" t="e">
        <v>#N/A</v>
      </c>
      <c r="AL16" s="335">
        <v>114350</v>
      </c>
      <c r="AM16" s="335">
        <v>27316</v>
      </c>
      <c r="AN16" s="335">
        <v>8875</v>
      </c>
      <c r="AO16" s="335">
        <v>257225</v>
      </c>
      <c r="AP16" s="365" t="e">
        <v>#N/A</v>
      </c>
      <c r="AQ16" s="335">
        <v>248360</v>
      </c>
      <c r="AR16" s="335">
        <v>46293</v>
      </c>
      <c r="AS16" s="335">
        <v>30494</v>
      </c>
      <c r="AT16" s="335">
        <v>472192</v>
      </c>
      <c r="AU16" s="365" t="e">
        <v>#N/A</v>
      </c>
      <c r="AV16" s="335"/>
      <c r="AW16" s="335">
        <v>88936</v>
      </c>
      <c r="AX16" s="335">
        <v>60789</v>
      </c>
      <c r="AY16" s="335">
        <v>7253</v>
      </c>
      <c r="AZ16" s="335">
        <v>268281</v>
      </c>
      <c r="BA16" s="365" t="e">
        <v>#N/A</v>
      </c>
      <c r="BB16" s="335">
        <v>62303</v>
      </c>
      <c r="BC16" s="335">
        <v>33214</v>
      </c>
      <c r="BD16" s="335">
        <v>4765</v>
      </c>
      <c r="BE16" s="335">
        <v>713247</v>
      </c>
      <c r="BF16" s="365" t="e">
        <v>#N/A</v>
      </c>
      <c r="BG16" s="335">
        <v>53134</v>
      </c>
      <c r="BH16" s="335">
        <v>33350</v>
      </c>
      <c r="BI16" s="335">
        <v>457</v>
      </c>
      <c r="BJ16" s="335">
        <v>327142</v>
      </c>
      <c r="BK16" s="365" t="e">
        <v>#N/A</v>
      </c>
      <c r="BL16" s="335">
        <v>175535</v>
      </c>
      <c r="BM16" s="335">
        <v>52817</v>
      </c>
      <c r="BN16" s="335">
        <v>35144</v>
      </c>
      <c r="BO16" s="335">
        <v>682608</v>
      </c>
      <c r="BP16" s="365" t="e">
        <v>#N/A</v>
      </c>
      <c r="BQ16" s="335"/>
      <c r="BR16" s="335">
        <v>70762</v>
      </c>
      <c r="BS16" s="335">
        <v>72837</v>
      </c>
      <c r="BT16" s="335">
        <v>4874</v>
      </c>
      <c r="BU16" s="335">
        <v>0</v>
      </c>
      <c r="BV16" s="365">
        <v>148473</v>
      </c>
      <c r="BW16" s="335">
        <v>119744</v>
      </c>
      <c r="BX16" s="335">
        <v>37155</v>
      </c>
      <c r="BY16" s="335">
        <v>5528</v>
      </c>
      <c r="BZ16" s="335">
        <v>0</v>
      </c>
      <c r="CA16" s="365">
        <v>162427</v>
      </c>
      <c r="CB16" s="335">
        <v>85886</v>
      </c>
      <c r="CC16" s="335">
        <v>31055</v>
      </c>
      <c r="CD16" s="335">
        <v>9016</v>
      </c>
      <c r="CE16" s="335">
        <v>0</v>
      </c>
      <c r="CF16" s="365">
        <v>125957</v>
      </c>
      <c r="CG16" s="335">
        <v>226612</v>
      </c>
      <c r="CH16" s="335">
        <v>45258</v>
      </c>
      <c r="CI16" s="335">
        <v>14051</v>
      </c>
      <c r="CJ16" s="335">
        <v>0</v>
      </c>
      <c r="CK16" s="365">
        <v>285922</v>
      </c>
      <c r="CL16" s="335"/>
      <c r="CM16" s="335">
        <v>73280</v>
      </c>
      <c r="CN16" s="335">
        <v>60187</v>
      </c>
      <c r="CO16" s="335">
        <v>-8366</v>
      </c>
      <c r="CP16" s="335">
        <v>0</v>
      </c>
      <c r="CQ16" s="365">
        <v>125101</v>
      </c>
      <c r="CR16" s="335">
        <v>107056</v>
      </c>
      <c r="CS16" s="335">
        <v>40464</v>
      </c>
      <c r="CT16" s="335">
        <v>5178</v>
      </c>
      <c r="CU16" s="335">
        <v>0</v>
      </c>
      <c r="CV16" s="365">
        <v>152730</v>
      </c>
      <c r="CW16" s="335">
        <v>104359</v>
      </c>
      <c r="CX16" s="335">
        <v>37902</v>
      </c>
      <c r="CY16" s="335">
        <v>7168</v>
      </c>
      <c r="CZ16" s="335">
        <v>0</v>
      </c>
      <c r="DA16" s="365">
        <v>149429</v>
      </c>
      <c r="DB16" s="335">
        <v>276040</v>
      </c>
      <c r="DC16" s="335">
        <v>48898</v>
      </c>
      <c r="DD16" s="335">
        <v>15262</v>
      </c>
      <c r="DE16" s="335">
        <v>0</v>
      </c>
      <c r="DF16" s="365">
        <v>340247</v>
      </c>
      <c r="DG16" s="335">
        <v>560735</v>
      </c>
      <c r="DH16" s="335">
        <v>187451</v>
      </c>
      <c r="DI16" s="335">
        <v>19242</v>
      </c>
      <c r="DJ16" s="335">
        <v>0</v>
      </c>
      <c r="DK16" s="365">
        <v>767507</v>
      </c>
      <c r="DL16" s="335"/>
      <c r="DM16" s="335">
        <v>68481</v>
      </c>
      <c r="DN16" s="335">
        <v>67186</v>
      </c>
      <c r="DO16" s="335">
        <v>279</v>
      </c>
      <c r="DP16" s="335">
        <v>0</v>
      </c>
      <c r="DQ16" s="365">
        <v>135946</v>
      </c>
      <c r="DR16" s="335">
        <v>133434</v>
      </c>
      <c r="DS16" s="335">
        <v>53202</v>
      </c>
      <c r="DT16" s="335">
        <v>-15094</v>
      </c>
      <c r="DU16" s="335">
        <v>0</v>
      </c>
      <c r="DV16" s="365">
        <v>171825</v>
      </c>
      <c r="DW16" s="335">
        <v>73530</v>
      </c>
      <c r="DX16" s="335">
        <v>45184</v>
      </c>
      <c r="DY16" s="335">
        <v>-719</v>
      </c>
      <c r="DZ16" s="335">
        <v>0</v>
      </c>
      <c r="EA16" s="365">
        <v>118187</v>
      </c>
      <c r="EB16" s="335">
        <v>253230</v>
      </c>
      <c r="EC16" s="335">
        <v>59671</v>
      </c>
      <c r="ED16" s="335">
        <v>13521</v>
      </c>
      <c r="EE16" s="335">
        <v>0</v>
      </c>
      <c r="EF16" s="365">
        <v>327870</v>
      </c>
      <c r="EG16" s="335">
        <v>528675</v>
      </c>
      <c r="EH16" s="335">
        <v>225243</v>
      </c>
      <c r="EI16" s="335">
        <v>-2013</v>
      </c>
      <c r="EJ16" s="335">
        <v>0</v>
      </c>
      <c r="EK16" s="365">
        <v>753828</v>
      </c>
      <c r="EL16" s="335"/>
      <c r="EM16" s="335">
        <v>126860</v>
      </c>
      <c r="EN16" s="335">
        <v>52553</v>
      </c>
      <c r="EO16" s="335">
        <v>-4618</v>
      </c>
      <c r="EP16" s="335">
        <v>0</v>
      </c>
      <c r="EQ16" s="365">
        <v>174795</v>
      </c>
      <c r="ER16" s="335">
        <v>130808</v>
      </c>
      <c r="ES16" s="335">
        <v>46627</v>
      </c>
      <c r="ET16" s="335">
        <v>-6556</v>
      </c>
      <c r="EU16" s="335">
        <v>0</v>
      </c>
      <c r="EV16" s="365">
        <v>170942</v>
      </c>
      <c r="EW16" s="335">
        <v>162452</v>
      </c>
      <c r="EX16" s="335">
        <v>51865</v>
      </c>
      <c r="EY16" s="335">
        <v>1736</v>
      </c>
      <c r="EZ16" s="335">
        <v>0</v>
      </c>
      <c r="FA16" s="365">
        <v>216105</v>
      </c>
      <c r="FB16" s="335">
        <v>334478</v>
      </c>
      <c r="FC16" s="335">
        <v>65460</v>
      </c>
      <c r="FD16" s="335">
        <v>25881</v>
      </c>
      <c r="FE16" s="335">
        <v>0</v>
      </c>
      <c r="FF16" s="365">
        <v>426177</v>
      </c>
      <c r="FG16" s="335">
        <v>754598</v>
      </c>
      <c r="FH16" s="335">
        <v>216505</v>
      </c>
      <c r="FI16" s="335">
        <v>16443</v>
      </c>
      <c r="FJ16" s="335">
        <v>0</v>
      </c>
      <c r="FK16" s="365">
        <v>988019</v>
      </c>
      <c r="FL16" s="335"/>
      <c r="FM16" s="335">
        <v>139609</v>
      </c>
      <c r="FN16" s="335">
        <v>70588</v>
      </c>
      <c r="FO16" s="335">
        <v>801</v>
      </c>
      <c r="FP16" s="335">
        <v>0</v>
      </c>
      <c r="FQ16" s="365">
        <v>211076</v>
      </c>
      <c r="FR16" s="335">
        <v>164015</v>
      </c>
      <c r="FS16" s="335">
        <v>57652</v>
      </c>
      <c r="FT16" s="335">
        <v>5068</v>
      </c>
      <c r="FU16" s="335">
        <v>0</v>
      </c>
      <c r="FV16" s="365">
        <v>226749</v>
      </c>
      <c r="FW16" s="335">
        <v>157215</v>
      </c>
      <c r="FX16" s="335">
        <v>69030</v>
      </c>
      <c r="FY16" s="335">
        <v>19226</v>
      </c>
      <c r="FZ16" s="335">
        <v>0</v>
      </c>
      <c r="GA16" s="365">
        <v>245510</v>
      </c>
      <c r="GB16" s="335">
        <v>263306</v>
      </c>
      <c r="GC16" s="335">
        <v>86076</v>
      </c>
      <c r="GD16" s="335">
        <v>26181</v>
      </c>
      <c r="GE16" s="335">
        <v>0</v>
      </c>
      <c r="GF16" s="365">
        <v>375739</v>
      </c>
      <c r="GG16" s="335">
        <v>724145</v>
      </c>
      <c r="GH16" s="335">
        <v>283346</v>
      </c>
      <c r="GI16" s="335">
        <v>51276</v>
      </c>
      <c r="GJ16" s="335">
        <v>0</v>
      </c>
      <c r="GK16" s="365">
        <v>1059074</v>
      </c>
      <c r="GL16" s="335"/>
      <c r="GM16" s="335">
        <v>98186</v>
      </c>
      <c r="GN16" s="335">
        <v>117291</v>
      </c>
      <c r="GO16" s="335">
        <v>3118</v>
      </c>
      <c r="GP16" s="335">
        <v>0</v>
      </c>
      <c r="GQ16" s="365">
        <v>218595</v>
      </c>
      <c r="GR16" s="335">
        <v>129940</v>
      </c>
      <c r="GS16" s="335">
        <v>97026</v>
      </c>
      <c r="GT16" s="335">
        <v>823</v>
      </c>
      <c r="GU16" s="335">
        <v>0</v>
      </c>
      <c r="GV16" s="365">
        <v>227789</v>
      </c>
      <c r="GW16" s="335">
        <v>87112</v>
      </c>
      <c r="GX16" s="335">
        <v>59887</v>
      </c>
      <c r="GY16" s="335">
        <v>15807</v>
      </c>
      <c r="GZ16" s="335">
        <v>0</v>
      </c>
      <c r="HA16" s="365">
        <v>162806</v>
      </c>
      <c r="HB16" s="335">
        <v>265823</v>
      </c>
      <c r="HC16" s="335">
        <v>93010</v>
      </c>
      <c r="HD16" s="335">
        <v>10252</v>
      </c>
      <c r="HE16" s="335">
        <v>0</v>
      </c>
      <c r="HF16" s="365">
        <v>369085</v>
      </c>
      <c r="HG16" s="335">
        <v>228126</v>
      </c>
      <c r="HH16" s="335">
        <v>214317</v>
      </c>
      <c r="HI16" s="335">
        <v>3941</v>
      </c>
      <c r="HJ16" s="335">
        <v>0</v>
      </c>
      <c r="HK16" s="365">
        <v>446384</v>
      </c>
      <c r="HL16" s="335">
        <v>315238</v>
      </c>
      <c r="HM16" s="335">
        <v>274204</v>
      </c>
      <c r="HN16" s="335">
        <v>19748</v>
      </c>
      <c r="HO16" s="335">
        <v>0</v>
      </c>
      <c r="HP16" s="365">
        <v>609190</v>
      </c>
      <c r="HQ16" s="335">
        <v>581061</v>
      </c>
      <c r="HR16" s="335">
        <v>367214</v>
      </c>
      <c r="HS16" s="335">
        <v>30000</v>
      </c>
      <c r="HT16" s="335">
        <v>0</v>
      </c>
      <c r="HU16" s="365">
        <v>978275</v>
      </c>
      <c r="HW16" s="335">
        <v>34045</v>
      </c>
      <c r="HX16" s="335">
        <v>99217</v>
      </c>
      <c r="HY16" s="335">
        <v>-4780</v>
      </c>
      <c r="HZ16" s="335">
        <v>0</v>
      </c>
      <c r="IA16" s="365">
        <v>128482</v>
      </c>
      <c r="IB16" s="335">
        <v>87623</v>
      </c>
      <c r="IC16" s="335">
        <v>84510</v>
      </c>
      <c r="ID16" s="335">
        <v>-8060</v>
      </c>
      <c r="IE16" s="335">
        <v>0</v>
      </c>
      <c r="IF16" s="365">
        <v>164073</v>
      </c>
      <c r="IG16" s="335">
        <v>107942</v>
      </c>
      <c r="IH16" s="335">
        <v>73744</v>
      </c>
      <c r="II16" s="335">
        <v>-14393</v>
      </c>
      <c r="IJ16" s="335">
        <v>0</v>
      </c>
      <c r="IK16" s="365">
        <v>167293</v>
      </c>
      <c r="IL16" s="335">
        <v>387291</v>
      </c>
      <c r="IM16" s="335">
        <v>111180</v>
      </c>
      <c r="IN16" s="335">
        <v>-39287</v>
      </c>
      <c r="IO16" s="335">
        <v>0</v>
      </c>
      <c r="IP16" s="365">
        <v>459184</v>
      </c>
      <c r="IQ16" s="335">
        <v>121668</v>
      </c>
      <c r="IR16" s="335">
        <v>183727</v>
      </c>
      <c r="IS16" s="335">
        <v>-12840</v>
      </c>
      <c r="IT16" s="335">
        <v>0</v>
      </c>
      <c r="IU16" s="365">
        <v>292555</v>
      </c>
      <c r="IV16" s="335">
        <v>229610</v>
      </c>
      <c r="IW16" s="335">
        <v>257471</v>
      </c>
      <c r="IX16" s="335">
        <v>-27233</v>
      </c>
      <c r="IY16" s="335">
        <v>0</v>
      </c>
      <c r="IZ16" s="365">
        <v>459848</v>
      </c>
      <c r="JA16" s="335">
        <v>616901</v>
      </c>
      <c r="JB16" s="335">
        <v>368651</v>
      </c>
      <c r="JC16" s="335">
        <v>-66520</v>
      </c>
      <c r="JD16" s="335">
        <v>0</v>
      </c>
      <c r="JE16" s="365">
        <v>919032</v>
      </c>
      <c r="JG16" s="335">
        <v>84590</v>
      </c>
      <c r="JH16" s="335">
        <v>127622</v>
      </c>
      <c r="JI16" s="335">
        <v>-19027</v>
      </c>
      <c r="JJ16" s="335" t="e">
        <v>#N/A</v>
      </c>
      <c r="JK16" s="365">
        <v>193185</v>
      </c>
      <c r="JL16" s="335">
        <v>210250</v>
      </c>
      <c r="JM16" s="335">
        <v>93898</v>
      </c>
      <c r="JN16" s="335">
        <v>-23474</v>
      </c>
      <c r="JO16" s="335" t="e">
        <v>#N/A</v>
      </c>
      <c r="JP16" s="365">
        <v>280674</v>
      </c>
      <c r="JQ16" s="335">
        <v>209198</v>
      </c>
      <c r="JR16" s="335">
        <v>86382</v>
      </c>
      <c r="JS16" s="335">
        <v>-14972</v>
      </c>
      <c r="JT16" s="335">
        <v>0</v>
      </c>
      <c r="JU16" s="365">
        <v>280608</v>
      </c>
      <c r="JV16" s="335">
        <v>404087</v>
      </c>
      <c r="JW16" s="335">
        <v>113337</v>
      </c>
      <c r="JX16" s="335">
        <v>-11686</v>
      </c>
      <c r="JY16" s="335">
        <v>0</v>
      </c>
      <c r="JZ16" s="365">
        <v>505738</v>
      </c>
      <c r="KA16" s="335">
        <v>294840</v>
      </c>
      <c r="KB16" s="335">
        <v>221520</v>
      </c>
      <c r="KC16" s="335">
        <v>-42501</v>
      </c>
      <c r="KD16" s="335">
        <v>0</v>
      </c>
      <c r="KE16" s="365">
        <v>473858</v>
      </c>
      <c r="KF16" s="335">
        <v>504038</v>
      </c>
      <c r="KG16" s="335">
        <v>307902</v>
      </c>
      <c r="KH16" s="335">
        <v>-57473</v>
      </c>
      <c r="KI16" s="335">
        <v>0</v>
      </c>
      <c r="KJ16" s="365">
        <v>754467</v>
      </c>
      <c r="KK16" s="335">
        <v>908125</v>
      </c>
      <c r="KL16" s="335">
        <v>421239</v>
      </c>
      <c r="KM16" s="335">
        <v>-69159</v>
      </c>
      <c r="KN16" s="335">
        <v>0</v>
      </c>
      <c r="KO16" s="365">
        <v>1260205</v>
      </c>
      <c r="KQ16" s="335">
        <v>131173</v>
      </c>
      <c r="KR16" s="335">
        <v>155570</v>
      </c>
      <c r="KS16" s="335">
        <v>-19459</v>
      </c>
      <c r="KT16" s="335" t="e">
        <v>#N/A</v>
      </c>
      <c r="KU16" s="365">
        <v>267284</v>
      </c>
      <c r="KV16" s="335">
        <v>274215</v>
      </c>
      <c r="KW16" s="335">
        <v>99210</v>
      </c>
      <c r="KX16" s="335">
        <v>-14070</v>
      </c>
      <c r="KY16" s="335" t="e">
        <v>#N/A</v>
      </c>
      <c r="KZ16" s="365">
        <v>359355</v>
      </c>
      <c r="LA16" s="335">
        <v>-405388</v>
      </c>
      <c r="LB16" s="335">
        <v>-254780</v>
      </c>
      <c r="LC16" s="335">
        <v>33529</v>
      </c>
      <c r="LD16" s="335">
        <v>0</v>
      </c>
      <c r="LE16" s="365">
        <v>-626639</v>
      </c>
      <c r="LF16" s="335">
        <v>0</v>
      </c>
      <c r="LG16" s="335">
        <v>0</v>
      </c>
      <c r="LH16" s="335">
        <v>0</v>
      </c>
      <c r="LI16" s="335">
        <v>0</v>
      </c>
      <c r="LJ16" s="365">
        <v>0</v>
      </c>
      <c r="LK16" s="335">
        <v>405388</v>
      </c>
      <c r="LL16" s="335">
        <v>254780</v>
      </c>
      <c r="LM16" s="335">
        <v>-33529</v>
      </c>
      <c r="LN16" s="335">
        <v>0</v>
      </c>
      <c r="LO16" s="365">
        <v>626639</v>
      </c>
      <c r="LP16" s="335">
        <v>0</v>
      </c>
      <c r="LQ16" s="335">
        <v>0</v>
      </c>
      <c r="LR16" s="335">
        <v>0</v>
      </c>
      <c r="LS16" s="335">
        <v>0</v>
      </c>
      <c r="LT16" s="365">
        <v>0</v>
      </c>
      <c r="LU16" s="335">
        <v>0</v>
      </c>
      <c r="LV16" s="335">
        <v>0</v>
      </c>
      <c r="LW16" s="335">
        <v>0</v>
      </c>
      <c r="LX16" s="335">
        <v>0</v>
      </c>
      <c r="LY16" s="365">
        <v>0</v>
      </c>
    </row>
    <row r="17" spans="1:338" s="64" customFormat="1" ht="11.25">
      <c r="A17" s="57" t="s">
        <v>14</v>
      </c>
      <c r="B17" s="57"/>
      <c r="C17" s="59" t="s">
        <v>14</v>
      </c>
      <c r="D17" s="59" t="s">
        <v>249</v>
      </c>
      <c r="E17" s="59" t="s">
        <v>688</v>
      </c>
      <c r="F17" s="58"/>
      <c r="G17" s="63">
        <f t="shared" ref="G17:K17" si="126">IFERROR(G16/G$7,"")</f>
        <v>3.1544168678703043E-2</v>
      </c>
      <c r="H17" s="63">
        <f t="shared" si="126"/>
        <v>7.3027744541673073E-2</v>
      </c>
      <c r="I17" s="63"/>
      <c r="J17" s="63"/>
      <c r="K17" s="63">
        <f t="shared" si="126"/>
        <v>3.8693122645584992E-2</v>
      </c>
      <c r="L17" s="63">
        <f t="shared" ref="L17:M17" si="127">IFERROR(L16/L$7,"")</f>
        <v>5.0478764500302628E-2</v>
      </c>
      <c r="M17" s="63">
        <f t="shared" si="127"/>
        <v>6.7015676325635862E-2</v>
      </c>
      <c r="N17" s="63"/>
      <c r="O17" s="63"/>
      <c r="P17" s="63">
        <f t="shared" ref="P17:Z17" si="128">IFERROR(P16/P$7,"")</f>
        <v>5.2976944720504036E-2</v>
      </c>
      <c r="Q17" s="63">
        <f t="shared" si="128"/>
        <v>5.2811521728259238E-2</v>
      </c>
      <c r="R17" s="63">
        <f t="shared" si="128"/>
        <v>3.8689388361223383E-2</v>
      </c>
      <c r="S17" s="63">
        <f t="shared" si="128"/>
        <v>5.1339204417152888E-2</v>
      </c>
      <c r="T17" s="63">
        <f t="shared" si="128"/>
        <v>4.5980323680583128E-2</v>
      </c>
      <c r="U17" s="259">
        <f t="shared" si="128"/>
        <v>4.7949688149628619E-2</v>
      </c>
      <c r="V17" s="63">
        <f t="shared" si="128"/>
        <v>8.39791533207397E-2</v>
      </c>
      <c r="W17" s="63">
        <f t="shared" si="128"/>
        <v>6.3431335676397735E-2</v>
      </c>
      <c r="X17" s="63">
        <f t="shared" si="128"/>
        <v>7.3848557999744213E-2</v>
      </c>
      <c r="Y17" s="63">
        <f t="shared" si="128"/>
        <v>6.3377679386266317E-2</v>
      </c>
      <c r="Z17" s="259">
        <f t="shared" si="128"/>
        <v>6.8820193752091016E-2</v>
      </c>
      <c r="AA17" s="63"/>
      <c r="AB17" s="63">
        <f t="shared" ref="AB17:AU17" si="129">IFERROR(AB16/AB$7,"")</f>
        <v>3.4119446364522049E-2</v>
      </c>
      <c r="AC17" s="63">
        <f t="shared" si="129"/>
        <v>0.11319266633321365</v>
      </c>
      <c r="AD17" s="63">
        <f t="shared" si="129"/>
        <v>3.1211424042603537E-2</v>
      </c>
      <c r="AE17" s="63">
        <f t="shared" si="129"/>
        <v>2.0135322963783606E-2</v>
      </c>
      <c r="AF17" s="259" t="str">
        <f t="shared" si="129"/>
        <v/>
      </c>
      <c r="AG17" s="63">
        <f t="shared" si="129"/>
        <v>4.7230522955469117E-2</v>
      </c>
      <c r="AH17" s="63">
        <f t="shared" si="129"/>
        <v>6.5390869387249292E-2</v>
      </c>
      <c r="AI17" s="63">
        <f t="shared" si="129"/>
        <v>1.331366269655644E-2</v>
      </c>
      <c r="AJ17" s="63">
        <f t="shared" si="129"/>
        <v>3.7017319392722424E-2</v>
      </c>
      <c r="AK17" s="259" t="str">
        <f t="shared" si="129"/>
        <v/>
      </c>
      <c r="AL17" s="63">
        <f t="shared" si="129"/>
        <v>4.1257876339663269E-2</v>
      </c>
      <c r="AM17" s="63">
        <f t="shared" si="129"/>
        <v>4.7948126993377208E-2</v>
      </c>
      <c r="AN17" s="63">
        <f t="shared" si="129"/>
        <v>2.7284353691304053E-2</v>
      </c>
      <c r="AO17" s="63">
        <f t="shared" si="129"/>
        <v>2.8074677933865238E-2</v>
      </c>
      <c r="AP17" s="259" t="str">
        <f t="shared" si="129"/>
        <v/>
      </c>
      <c r="AQ17" s="63">
        <f t="shared" si="129"/>
        <v>7.7499882982540999E-2</v>
      </c>
      <c r="AR17" s="63">
        <f t="shared" si="129"/>
        <v>6.9889413096810724E-2</v>
      </c>
      <c r="AS17" s="63">
        <f t="shared" si="129"/>
        <v>7.954631419411555E-2</v>
      </c>
      <c r="AT17" s="63">
        <f t="shared" si="129"/>
        <v>4.4188542096850164E-2</v>
      </c>
      <c r="AU17" s="259" t="str">
        <f t="shared" si="129"/>
        <v/>
      </c>
      <c r="AV17" s="63"/>
      <c r="AW17" s="63">
        <f t="shared" ref="AW17:BP17" si="130">IFERROR(AW16/AW$7,"")</f>
        <v>3.2986393149915694E-2</v>
      </c>
      <c r="AX17" s="63">
        <f t="shared" si="130"/>
        <v>9.0258217879409242E-2</v>
      </c>
      <c r="AY17" s="63">
        <f t="shared" si="130"/>
        <v>2.1416633693771371E-2</v>
      </c>
      <c r="AZ17" s="63">
        <f t="shared" si="130"/>
        <v>2.734795453292084E-2</v>
      </c>
      <c r="BA17" s="259" t="str">
        <f t="shared" si="130"/>
        <v/>
      </c>
      <c r="BB17" s="63">
        <f t="shared" si="130"/>
        <v>2.3570738129602552E-2</v>
      </c>
      <c r="BC17" s="63">
        <f t="shared" si="130"/>
        <v>5.4440166464241165E-2</v>
      </c>
      <c r="BD17" s="63">
        <f t="shared" si="130"/>
        <v>1.4016849635826657E-2</v>
      </c>
      <c r="BE17" s="63">
        <f t="shared" si="130"/>
        <v>7.362244168035556E-2</v>
      </c>
      <c r="BF17" s="259" t="str">
        <f t="shared" si="130"/>
        <v/>
      </c>
      <c r="BG17" s="63">
        <f t="shared" si="130"/>
        <v>1.9703319201261688E-2</v>
      </c>
      <c r="BH17" s="63">
        <f t="shared" si="130"/>
        <v>5.414857655001315E-2</v>
      </c>
      <c r="BI17" s="63">
        <f t="shared" si="130"/>
        <v>1.2589982561358947E-3</v>
      </c>
      <c r="BJ17" s="63">
        <f t="shared" si="130"/>
        <v>3.1912749589362667E-2</v>
      </c>
      <c r="BK17" s="259" t="str">
        <f t="shared" si="130"/>
        <v/>
      </c>
      <c r="BL17" s="63">
        <f t="shared" si="130"/>
        <v>5.708590805570344E-2</v>
      </c>
      <c r="BM17" s="63">
        <f t="shared" si="130"/>
        <v>7.4027406552960917E-2</v>
      </c>
      <c r="BN17" s="63">
        <f t="shared" si="130"/>
        <v>8.2648204240588496E-2</v>
      </c>
      <c r="BO17" s="63">
        <f t="shared" si="130"/>
        <v>5.9238441740031164E-2</v>
      </c>
      <c r="BP17" s="259" t="str">
        <f t="shared" si="130"/>
        <v/>
      </c>
      <c r="BQ17" s="63"/>
      <c r="BR17" s="63">
        <f t="shared" ref="BR17:CK17" si="131">IFERROR(BR16/BR$7,"")</f>
        <v>2.6267863758425637E-2</v>
      </c>
      <c r="BS17" s="63">
        <f t="shared" si="131"/>
        <v>0.10186252188652015</v>
      </c>
      <c r="BT17" s="63">
        <f t="shared" si="131"/>
        <v>1.4600770479722483E-2</v>
      </c>
      <c r="BU17" s="63" t="str">
        <f t="shared" si="131"/>
        <v/>
      </c>
      <c r="BV17" s="259">
        <f t="shared" si="131"/>
        <v>3.9686332749022897E-2</v>
      </c>
      <c r="BW17" s="63">
        <f t="shared" si="131"/>
        <v>4.4806724600891468E-2</v>
      </c>
      <c r="BX17" s="63">
        <f t="shared" si="131"/>
        <v>6.3266352108622984E-2</v>
      </c>
      <c r="BY17" s="63">
        <f t="shared" si="131"/>
        <v>1.8441850456876161E-2</v>
      </c>
      <c r="BZ17" s="63" t="str">
        <f t="shared" si="131"/>
        <v/>
      </c>
      <c r="CA17" s="259">
        <f t="shared" si="131"/>
        <v>4.5662861685893986E-2</v>
      </c>
      <c r="CB17" s="63">
        <f t="shared" si="131"/>
        <v>3.1788084372443862E-2</v>
      </c>
      <c r="CC17" s="63">
        <f t="shared" si="131"/>
        <v>5.3661807066320844E-2</v>
      </c>
      <c r="CD17" s="63">
        <f t="shared" si="131"/>
        <v>3.6235611857758344E-2</v>
      </c>
      <c r="CE17" s="63" t="str">
        <f t="shared" si="131"/>
        <v/>
      </c>
      <c r="CF17" s="259">
        <f t="shared" si="131"/>
        <v>3.5732725556145629E-2</v>
      </c>
      <c r="CG17" s="63">
        <f t="shared" si="131"/>
        <v>7.2094714585585515E-2</v>
      </c>
      <c r="CH17" s="63">
        <f t="shared" si="131"/>
        <v>6.5566598093472025E-2</v>
      </c>
      <c r="CI17" s="63">
        <f t="shared" si="131"/>
        <v>6.4428711609181705E-2</v>
      </c>
      <c r="CJ17" s="63" t="str">
        <f t="shared" si="131"/>
        <v/>
      </c>
      <c r="CK17" s="259">
        <f t="shared" si="131"/>
        <v>7.065390233312914E-2</v>
      </c>
      <c r="CL17" s="63"/>
      <c r="CM17" s="63">
        <f t="shared" ref="CM17" si="132">IFERROR(CM16/CM$7,"")</f>
        <v>2.6256988845079467E-2</v>
      </c>
      <c r="CN17" s="63">
        <f t="shared" ref="CN17:CO17" si="133">IFERROR(CN16/CN$7,"")</f>
        <v>8.9330558837323895E-2</v>
      </c>
      <c r="CO17" s="63">
        <f t="shared" si="133"/>
        <v>-3.6393217271770244E-2</v>
      </c>
      <c r="CP17" s="63" t="str">
        <f t="shared" ref="CP17:CT17" si="134">IFERROR(CP16/CP$7,"")</f>
        <v/>
      </c>
      <c r="CQ17" s="259">
        <f t="shared" si="134"/>
        <v>3.3868171834522141E-2</v>
      </c>
      <c r="CR17" s="63">
        <f t="shared" si="134"/>
        <v>3.8621953573277489E-2</v>
      </c>
      <c r="CS17" s="63">
        <f t="shared" si="134"/>
        <v>6.8046979053154141E-2</v>
      </c>
      <c r="CT17" s="63">
        <f t="shared" si="134"/>
        <v>1.8163322576118985E-2</v>
      </c>
      <c r="CU17" s="63" t="str">
        <f t="shared" ref="CU17:DK17" si="135">IFERROR(CU16/CU$7,"")</f>
        <v/>
      </c>
      <c r="CV17" s="259">
        <f t="shared" si="135"/>
        <v>4.1840133051239577E-2</v>
      </c>
      <c r="CW17" s="63">
        <f t="shared" si="135"/>
        <v>3.651519387423411E-2</v>
      </c>
      <c r="CX17" s="63">
        <f t="shared" si="135"/>
        <v>6.2661191128040319E-2</v>
      </c>
      <c r="CY17" s="63">
        <f t="shared" si="135"/>
        <v>4.3280319772005457E-2</v>
      </c>
      <c r="CZ17" s="63" t="str">
        <f t="shared" si="135"/>
        <v/>
      </c>
      <c r="DA17" s="259">
        <f t="shared" si="135"/>
        <v>4.1227832270051147E-2</v>
      </c>
      <c r="DB17" s="63">
        <f t="shared" si="135"/>
        <v>8.2877547852596614E-2</v>
      </c>
      <c r="DC17" s="63">
        <f t="shared" si="135"/>
        <v>6.9172540914614389E-2</v>
      </c>
      <c r="DD17" s="63">
        <f t="shared" si="135"/>
        <v>5.2584430708590882E-2</v>
      </c>
      <c r="DE17" s="63" t="str">
        <f t="shared" si="135"/>
        <v/>
      </c>
      <c r="DF17" s="259">
        <f t="shared" si="135"/>
        <v>7.8678412996747854E-2</v>
      </c>
      <c r="DG17" s="63">
        <f t="shared" si="135"/>
        <v>4.7716324542317362E-2</v>
      </c>
      <c r="DH17" s="63">
        <f t="shared" si="135"/>
        <v>7.2650498512697781E-2</v>
      </c>
      <c r="DI17" s="63">
        <f t="shared" si="135"/>
        <v>1.9820480545191973E-2</v>
      </c>
      <c r="DJ17" s="63" t="str">
        <f t="shared" si="135"/>
        <v/>
      </c>
      <c r="DK17" s="259">
        <f t="shared" si="135"/>
        <v>5.0186545119777354E-2</v>
      </c>
      <c r="DL17" s="63"/>
      <c r="DM17" s="63">
        <f t="shared" ref="DM17:EK17" si="136">IFERROR(DM16/DM$7,"")</f>
        <v>2.2441249875473853E-2</v>
      </c>
      <c r="DN17" s="63">
        <f t="shared" si="136"/>
        <v>9.459019970856769E-2</v>
      </c>
      <c r="DO17" s="63">
        <f t="shared" si="136"/>
        <v>9.5701986073474426E-4</v>
      </c>
      <c r="DP17" s="63" t="str">
        <f t="shared" si="136"/>
        <v/>
      </c>
      <c r="DQ17" s="259">
        <f t="shared" si="136"/>
        <v>3.354677723075359E-2</v>
      </c>
      <c r="DR17" s="63">
        <f t="shared" si="136"/>
        <v>4.6762258385010455E-2</v>
      </c>
      <c r="DS17" s="63">
        <f t="shared" si="136"/>
        <v>8.2136582443811113E-2</v>
      </c>
      <c r="DT17" s="63">
        <f t="shared" si="136"/>
        <v>-8.089480566810299E-2</v>
      </c>
      <c r="DU17" s="63" t="str">
        <f t="shared" si="136"/>
        <v/>
      </c>
      <c r="DV17" s="259">
        <f t="shared" si="136"/>
        <v>4.6584532931936831E-2</v>
      </c>
      <c r="DW17" s="63">
        <f t="shared" si="136"/>
        <v>2.6372060894247068E-2</v>
      </c>
      <c r="DX17" s="63">
        <f t="shared" si="136"/>
        <v>7.1894208080142699E-2</v>
      </c>
      <c r="DY17" s="63">
        <f t="shared" si="136"/>
        <v>-3.0507338308985452E-3</v>
      </c>
      <c r="DZ17" s="63" t="str">
        <f t="shared" si="136"/>
        <v/>
      </c>
      <c r="EA17" s="259">
        <f t="shared" si="136"/>
        <v>3.2380541154249425E-2</v>
      </c>
      <c r="EB17" s="63">
        <f t="shared" si="136"/>
        <v>7.2578058744003776E-2</v>
      </c>
      <c r="EC17" s="63">
        <f t="shared" si="136"/>
        <v>8.5713136571330895E-2</v>
      </c>
      <c r="ED17" s="63">
        <f t="shared" si="136"/>
        <v>8.428815440048873E-2</v>
      </c>
      <c r="EE17" s="63" t="str">
        <f t="shared" si="136"/>
        <v/>
      </c>
      <c r="EF17" s="259">
        <f t="shared" si="136"/>
        <v>7.5458922677561616E-2</v>
      </c>
      <c r="EG17" s="63">
        <f t="shared" si="136"/>
        <v>4.3397077326790927E-2</v>
      </c>
      <c r="EH17" s="63">
        <f t="shared" si="136"/>
        <v>8.3962528250867335E-2</v>
      </c>
      <c r="EI17" s="63">
        <f t="shared" si="136"/>
        <v>-2.3026424910176351E-3</v>
      </c>
      <c r="EJ17" s="63" t="str">
        <f t="shared" si="136"/>
        <v/>
      </c>
      <c r="EK17" s="259">
        <f t="shared" si="136"/>
        <v>4.790516730629997E-2</v>
      </c>
      <c r="EL17" s="63"/>
      <c r="EM17" s="63">
        <f t="shared" ref="EM17:FK17" si="137">IFERROR(EM16/EM$7,"")</f>
        <v>4.277103437394008E-2</v>
      </c>
      <c r="EN17" s="63">
        <f t="shared" si="137"/>
        <v>8.3313516786992739E-2</v>
      </c>
      <c r="EO17" s="63">
        <f t="shared" si="137"/>
        <v>-2.075757507652614E-2</v>
      </c>
      <c r="EP17" s="63" t="str">
        <f t="shared" si="137"/>
        <v/>
      </c>
      <c r="EQ17" s="259">
        <f t="shared" si="137"/>
        <v>4.576777374781759E-2</v>
      </c>
      <c r="ER17" s="63">
        <f t="shared" si="137"/>
        <v>4.6534329420135183E-2</v>
      </c>
      <c r="ES17" s="63">
        <f t="shared" si="137"/>
        <v>7.3709254165481047E-2</v>
      </c>
      <c r="ET17" s="63">
        <f t="shared" si="137"/>
        <v>-2.5848779122261255E-2</v>
      </c>
      <c r="EU17" s="63" t="str">
        <f t="shared" si="137"/>
        <v/>
      </c>
      <c r="EV17" s="259">
        <f t="shared" si="137"/>
        <v>4.6241945828792104E-2</v>
      </c>
      <c r="EW17" s="63">
        <f t="shared" si="137"/>
        <v>5.0629739564698684E-2</v>
      </c>
      <c r="EX17" s="63">
        <f t="shared" si="137"/>
        <v>7.9307434240504973E-2</v>
      </c>
      <c r="EY17" s="63">
        <f t="shared" si="137"/>
        <v>5.7587367932195521E-3</v>
      </c>
      <c r="EZ17" s="63" t="str">
        <f t="shared" si="137"/>
        <v/>
      </c>
      <c r="FA17" s="259">
        <f t="shared" si="137"/>
        <v>5.1900197341071028E-2</v>
      </c>
      <c r="FB17" s="63">
        <f t="shared" si="137"/>
        <v>8.2644930320428925E-2</v>
      </c>
      <c r="FC17" s="63">
        <f t="shared" si="137"/>
        <v>8.6695900817558499E-2</v>
      </c>
      <c r="FD17" s="63">
        <f t="shared" si="137"/>
        <v>5.8698787966759806E-2</v>
      </c>
      <c r="FE17" s="63" t="str">
        <f t="shared" si="137"/>
        <v/>
      </c>
      <c r="FF17" s="259">
        <f t="shared" si="137"/>
        <v>8.1290083352582435E-2</v>
      </c>
      <c r="FG17" s="63">
        <f t="shared" si="137"/>
        <v>5.7899811882659649E-2</v>
      </c>
      <c r="FH17" s="63">
        <f t="shared" si="137"/>
        <v>8.1015404545663749E-2</v>
      </c>
      <c r="FI17" s="63">
        <f t="shared" si="137"/>
        <v>1.3494803725002441E-2</v>
      </c>
      <c r="FJ17" s="63" t="str">
        <f t="shared" si="137"/>
        <v/>
      </c>
      <c r="FK17" s="259">
        <f t="shared" si="137"/>
        <v>5.8385328072845522E-2</v>
      </c>
      <c r="FL17" s="63"/>
      <c r="FM17" s="63">
        <f t="shared" ref="FM17:GK17" si="138">IFERROR(FM16/FM$7,"")</f>
        <v>3.9582808219197504E-2</v>
      </c>
      <c r="FN17" s="63">
        <f t="shared" si="138"/>
        <v>9.1909423879940153E-2</v>
      </c>
      <c r="FO17" s="63">
        <f t="shared" si="138"/>
        <v>2.609069529585741E-3</v>
      </c>
      <c r="FP17" s="63" t="str">
        <f t="shared" si="138"/>
        <v/>
      </c>
      <c r="FQ17" s="259">
        <f t="shared" si="138"/>
        <v>4.5866474053377612E-2</v>
      </c>
      <c r="FR17" s="63">
        <f t="shared" si="138"/>
        <v>4.6196619618022697E-2</v>
      </c>
      <c r="FS17" s="63">
        <f t="shared" si="138"/>
        <v>7.4025852294978614E-2</v>
      </c>
      <c r="FT17" s="63">
        <f t="shared" si="138"/>
        <v>1.3055765222924358E-2</v>
      </c>
      <c r="FU17" s="63" t="str">
        <f t="shared" si="138"/>
        <v/>
      </c>
      <c r="FV17" s="259">
        <f t="shared" si="138"/>
        <v>4.8068404768491578E-2</v>
      </c>
      <c r="FW17" s="63">
        <f t="shared" si="138"/>
        <v>4.241488156261803E-2</v>
      </c>
      <c r="FX17" s="63">
        <f t="shared" si="138"/>
        <v>7.8321249872357807E-2</v>
      </c>
      <c r="FY17" s="63">
        <f t="shared" si="138"/>
        <v>3.7234434007940354E-2</v>
      </c>
      <c r="FZ17" s="63" t="str">
        <f t="shared" si="138"/>
        <v/>
      </c>
      <c r="GA17" s="259">
        <f t="shared" si="138"/>
        <v>4.8102949834879387E-2</v>
      </c>
      <c r="GB17" s="63">
        <f t="shared" si="138"/>
        <v>5.8568553118331805E-2</v>
      </c>
      <c r="GC17" s="63">
        <f t="shared" si="138"/>
        <v>7.4054891609676113E-2</v>
      </c>
      <c r="GD17" s="63">
        <f t="shared" si="138"/>
        <v>4.8557248255678087E-2</v>
      </c>
      <c r="GE17" s="63" t="str">
        <f t="shared" si="138"/>
        <v/>
      </c>
      <c r="GF17" s="259">
        <f t="shared" si="138"/>
        <v>6.0635866563944429E-2</v>
      </c>
      <c r="GG17" s="63">
        <f t="shared" si="138"/>
        <v>4.7392718218746639E-2</v>
      </c>
      <c r="GH17" s="63">
        <f t="shared" si="138"/>
        <v>7.8914965869874662E-2</v>
      </c>
      <c r="GI17" s="63">
        <f t="shared" si="138"/>
        <v>2.9288604941409651E-2</v>
      </c>
      <c r="GJ17" s="63" t="str">
        <f t="shared" si="138"/>
        <v/>
      </c>
      <c r="GK17" s="259">
        <f t="shared" si="138"/>
        <v>5.1362308218951873E-2</v>
      </c>
      <c r="GL17" s="63"/>
      <c r="GM17" s="63">
        <f t="shared" ref="GM17:HU17" si="139">IFERROR(GM16/GM$7,"")</f>
        <v>2.5681970543130806E-2</v>
      </c>
      <c r="GN17" s="63">
        <f t="shared" si="139"/>
        <v>0.10015250306543116</v>
      </c>
      <c r="GO17" s="63">
        <f t="shared" si="139"/>
        <v>6.7494436795940806E-3</v>
      </c>
      <c r="GP17" s="63" t="str">
        <f t="shared" si="139"/>
        <v/>
      </c>
      <c r="GQ17" s="259">
        <f t="shared" si="139"/>
        <v>4.0063935145525587E-2</v>
      </c>
      <c r="GR17" s="63">
        <f t="shared" si="139"/>
        <v>3.5115416867885337E-2</v>
      </c>
      <c r="GS17" s="63">
        <f t="shared" si="139"/>
        <v>9.2823330871463619E-2</v>
      </c>
      <c r="GT17" s="63">
        <f t="shared" si="139"/>
        <v>2.2000288703667072E-3</v>
      </c>
      <c r="GU17" s="63" t="str">
        <f t="shared" si="139"/>
        <v/>
      </c>
      <c r="GV17" s="259">
        <f t="shared" si="139"/>
        <v>4.4497687102470734E-2</v>
      </c>
      <c r="GW17" s="63">
        <f t="shared" si="139"/>
        <v>2.2838434175643477E-2</v>
      </c>
      <c r="GX17" s="63">
        <f t="shared" si="139"/>
        <v>6.3315000771786034E-2</v>
      </c>
      <c r="GY17" s="63">
        <f t="shared" si="139"/>
        <v>4.2564248939057754E-2</v>
      </c>
      <c r="GZ17" s="63" t="str">
        <f t="shared" si="139"/>
        <v/>
      </c>
      <c r="HA17" s="259">
        <f t="shared" si="139"/>
        <v>3.1726927744195291E-2</v>
      </c>
      <c r="HB17" s="63">
        <f t="shared" si="139"/>
        <v>5.9108503861510397E-2</v>
      </c>
      <c r="HC17" s="63">
        <f t="shared" si="139"/>
        <v>8.667541404028016E-2</v>
      </c>
      <c r="HD17" s="63">
        <f t="shared" si="139"/>
        <v>-6.6307919178330274E-2</v>
      </c>
      <c r="HE17" s="63" t="str">
        <f t="shared" si="139"/>
        <v/>
      </c>
      <c r="HF17" s="259">
        <f t="shared" si="139"/>
        <v>6.8155512418804673E-2</v>
      </c>
      <c r="HG17" s="63">
        <f t="shared" si="139"/>
        <v>3.0321719174460672E-2</v>
      </c>
      <c r="HH17" s="63">
        <f t="shared" si="139"/>
        <v>9.6695993502977806E-2</v>
      </c>
      <c r="HI17" s="63">
        <f t="shared" si="139"/>
        <v>4.713832904730578E-3</v>
      </c>
      <c r="HJ17" s="63" t="str">
        <f t="shared" si="139"/>
        <v/>
      </c>
      <c r="HK17" s="259">
        <f t="shared" si="139"/>
        <v>4.2210159282870592E-2</v>
      </c>
      <c r="HL17" s="63">
        <f t="shared" ref="HL17:HP17" si="140">IFERROR(HL16/HL$7,"")</f>
        <v>2.7804184060562068E-2</v>
      </c>
      <c r="HM17" s="63">
        <f t="shared" si="140"/>
        <v>8.6711457445913645E-2</v>
      </c>
      <c r="HN17" s="63">
        <f t="shared" si="140"/>
        <v>1.6355562034026327E-2</v>
      </c>
      <c r="HO17" s="63" t="str">
        <f t="shared" si="140"/>
        <v/>
      </c>
      <c r="HP17" s="259">
        <f t="shared" si="140"/>
        <v>3.8785233177759039E-2</v>
      </c>
      <c r="HQ17" s="63">
        <f t="shared" si="139"/>
        <v>3.669474077476758E-2</v>
      </c>
      <c r="HR17" s="63">
        <f t="shared" si="139"/>
        <v>8.6702325337599653E-2</v>
      </c>
      <c r="HS17" s="63">
        <f t="shared" si="139"/>
        <v>2.8495278332380324E-2</v>
      </c>
      <c r="HT17" s="63" t="str">
        <f t="shared" si="139"/>
        <v/>
      </c>
      <c r="HU17" s="259">
        <f t="shared" si="139"/>
        <v>4.6315262312857625E-2</v>
      </c>
      <c r="HW17" s="63">
        <f t="shared" ref="HW17:JE17" si="141">IFERROR(HW16/HW$7,"")</f>
        <v>8.6759675825382812E-3</v>
      </c>
      <c r="HX17" s="63">
        <f t="shared" si="141"/>
        <v>9.4894099306110147E-2</v>
      </c>
      <c r="HY17" s="63">
        <f t="shared" si="141"/>
        <v>-1.5645149676295961E-2</v>
      </c>
      <c r="HZ17" s="63" t="str">
        <f t="shared" si="141"/>
        <v/>
      </c>
      <c r="IA17" s="259">
        <f t="shared" si="141"/>
        <v>2.4356135449700948E-2</v>
      </c>
      <c r="IB17" s="63">
        <f t="shared" si="141"/>
        <v>2.3689491736943718E-2</v>
      </c>
      <c r="IC17" s="63">
        <f t="shared" si="141"/>
        <v>8.7240181479397758E-2</v>
      </c>
      <c r="ID17" s="63">
        <f t="shared" si="141"/>
        <v>-1.9784044634375636E-2</v>
      </c>
      <c r="IE17" s="63" t="str">
        <f t="shared" si="141"/>
        <v/>
      </c>
      <c r="IF17" s="259">
        <f t="shared" si="141"/>
        <v>3.2330183922219813E-2</v>
      </c>
      <c r="IG17" s="63">
        <f t="shared" si="141"/>
        <v>2.7516408464006662E-2</v>
      </c>
      <c r="IH17" s="63">
        <f t="shared" si="141"/>
        <v>7.7997681561645923E-2</v>
      </c>
      <c r="II17" s="63">
        <f t="shared" si="141"/>
        <v>-3.8424471206340988E-2</v>
      </c>
      <c r="IJ17" s="63" t="str">
        <f t="shared" si="141"/>
        <v/>
      </c>
      <c r="IK17" s="259">
        <f t="shared" si="141"/>
        <v>3.1911352542876595E-2</v>
      </c>
      <c r="IL17" s="63">
        <f t="shared" si="141"/>
        <v>8.2216199451412245E-2</v>
      </c>
      <c r="IM17" s="63">
        <f t="shared" si="141"/>
        <v>9.9273618558219895E-2</v>
      </c>
      <c r="IN17" s="63">
        <f t="shared" si="141"/>
        <v>-8.5845640854195479E-2</v>
      </c>
      <c r="IO17" s="63" t="str">
        <f t="shared" si="141"/>
        <v/>
      </c>
      <c r="IP17" s="259">
        <f t="shared" si="141"/>
        <v>7.3025166570611047E-2</v>
      </c>
      <c r="IQ17" s="63">
        <f t="shared" si="141"/>
        <v>1.5960915513328247E-2</v>
      </c>
      <c r="IR17" s="63">
        <f t="shared" si="141"/>
        <v>9.1213150238797377E-2</v>
      </c>
      <c r="IS17" s="63">
        <f t="shared" si="141"/>
        <v>-1.8010309639863942E-2</v>
      </c>
      <c r="IT17" s="63" t="str">
        <f t="shared" si="141"/>
        <v/>
      </c>
      <c r="IU17" s="259">
        <f t="shared" si="141"/>
        <v>2.8266030637901864E-2</v>
      </c>
      <c r="IV17" s="63">
        <f t="shared" si="141"/>
        <v>1.9887067854041516E-2</v>
      </c>
      <c r="IW17" s="63">
        <f t="shared" si="141"/>
        <v>8.6991557320885329E-2</v>
      </c>
      <c r="IX17" s="63">
        <f t="shared" si="141"/>
        <v>-2.5041746972884697E-2</v>
      </c>
      <c r="IY17" s="63" t="str">
        <f t="shared" si="141"/>
        <v/>
      </c>
      <c r="IZ17" s="259">
        <f t="shared" si="141"/>
        <v>2.9491642929270093E-2</v>
      </c>
      <c r="JA17" s="63">
        <f t="shared" si="141"/>
        <v>3.7948344445411591E-2</v>
      </c>
      <c r="JB17" s="63">
        <f t="shared" si="141"/>
        <v>9.0363189668548283E-2</v>
      </c>
      <c r="JC17" s="63">
        <f t="shared" si="141"/>
        <v>-4.3050808626470809E-2</v>
      </c>
      <c r="JD17" s="63" t="str">
        <f t="shared" si="141"/>
        <v/>
      </c>
      <c r="JE17" s="259">
        <f t="shared" si="141"/>
        <v>4.2002313565922988E-2</v>
      </c>
      <c r="JG17" s="63">
        <f t="shared" ref="JG17:KO17" si="142">IFERROR(JG16/JG$7,"")</f>
        <v>2.1019768124052166E-2</v>
      </c>
      <c r="JH17" s="63">
        <f t="shared" si="142"/>
        <v>0.12000041372319849</v>
      </c>
      <c r="JI17" s="63">
        <f t="shared" si="142"/>
        <v>-6.0055804205516032E-2</v>
      </c>
      <c r="JJ17" s="63" t="str">
        <f t="shared" si="142"/>
        <v/>
      </c>
      <c r="JK17" s="259">
        <f t="shared" si="142"/>
        <v>3.5744273163698909E-2</v>
      </c>
      <c r="JL17" s="63">
        <f t="shared" ref="JL17:JP17" si="143">IFERROR(JL16/JL$7,"")</f>
        <v>5.3205555646937804E-2</v>
      </c>
      <c r="JM17" s="63">
        <f t="shared" si="143"/>
        <v>9.3275757422236261E-2</v>
      </c>
      <c r="JN17" s="63">
        <f t="shared" si="143"/>
        <v>-9.3842322191706337E-2</v>
      </c>
      <c r="JO17" s="63" t="str">
        <f t="shared" si="143"/>
        <v/>
      </c>
      <c r="JP17" s="259">
        <f t="shared" si="143"/>
        <v>5.3888004325263333E-2</v>
      </c>
      <c r="JQ17" s="63">
        <f t="shared" ref="JQ17:JU17" si="144">IFERROR(JQ16/JQ$7,"")</f>
        <v>5.1079579180330952E-2</v>
      </c>
      <c r="JR17" s="63">
        <f t="shared" si="144"/>
        <v>8.9037544772850252E-2</v>
      </c>
      <c r="JS17" s="63">
        <f t="shared" si="144"/>
        <v>-9.1700863600171489E-2</v>
      </c>
      <c r="JT17" s="63" t="str">
        <f t="shared" si="144"/>
        <v/>
      </c>
      <c r="JU17" s="259">
        <f t="shared" si="144"/>
        <v>5.366477302609246E-2</v>
      </c>
      <c r="JV17" s="63">
        <f t="shared" ref="JV17:JZ17" si="145">IFERROR(JV16/JV$7,"")</f>
        <v>8.3571602444480794E-2</v>
      </c>
      <c r="JW17" s="63">
        <f t="shared" si="145"/>
        <v>0.10138239366821836</v>
      </c>
      <c r="JX17" s="63">
        <f t="shared" si="145"/>
        <v>-5.4689254960688882E-2</v>
      </c>
      <c r="JY17" s="63" t="str">
        <f t="shared" si="145"/>
        <v/>
      </c>
      <c r="JZ17" s="259">
        <f t="shared" si="145"/>
        <v>8.2015858991973195E-2</v>
      </c>
      <c r="KA17" s="63">
        <f t="shared" si="142"/>
        <v>3.6966073810281441E-2</v>
      </c>
      <c r="KB17" s="63">
        <f t="shared" si="142"/>
        <v>0.10700498119973877</v>
      </c>
      <c r="KC17" s="63">
        <f t="shared" si="142"/>
        <v>-7.4962299260095414E-2</v>
      </c>
      <c r="KD17" s="63" t="str">
        <f t="shared" si="142"/>
        <v/>
      </c>
      <c r="KE17" s="259">
        <f t="shared" si="142"/>
        <v>4.464835993894721E-2</v>
      </c>
      <c r="KF17" s="63">
        <f t="shared" si="142"/>
        <v>4.1754404364066647E-2</v>
      </c>
      <c r="KG17" s="63">
        <f t="shared" si="142"/>
        <v>0.10127159325592799</v>
      </c>
      <c r="KH17" s="63">
        <f t="shared" si="142"/>
        <v>-7.8704800509425049E-2</v>
      </c>
      <c r="KI17" s="63" t="str">
        <f t="shared" si="142"/>
        <v/>
      </c>
      <c r="KJ17" s="259">
        <f t="shared" si="142"/>
        <v>4.7624431133007315E-2</v>
      </c>
      <c r="KK17" s="63">
        <f t="shared" si="142"/>
        <v>5.3713874111063112E-2</v>
      </c>
      <c r="KL17" s="63">
        <f t="shared" si="142"/>
        <v>0.10130138098129633</v>
      </c>
      <c r="KM17" s="63">
        <f t="shared" si="142"/>
        <v>-7.3268249789440784E-2</v>
      </c>
      <c r="KN17" s="63" t="str">
        <f t="shared" si="142"/>
        <v/>
      </c>
      <c r="KO17" s="259">
        <f t="shared" si="142"/>
        <v>5.7260286545658103E-2</v>
      </c>
      <c r="KQ17" s="63">
        <f t="shared" ref="KQ17:LY17" si="146">IFERROR(KQ16/KQ$7,"")</f>
        <v>3.1560375491788764E-2</v>
      </c>
      <c r="KR17" s="63">
        <f t="shared" si="146"/>
        <v>0.14342637562830285</v>
      </c>
      <c r="KS17" s="63">
        <f t="shared" si="146"/>
        <v>-8.9518937494537043E-2</v>
      </c>
      <c r="KT17" s="63" t="str">
        <f t="shared" si="146"/>
        <v/>
      </c>
      <c r="KU17" s="259">
        <f t="shared" si="146"/>
        <v>4.8972334746036766E-2</v>
      </c>
      <c r="KV17" s="63">
        <f t="shared" si="146"/>
        <v>6.4853439716798481E-2</v>
      </c>
      <c r="KW17" s="63">
        <f t="shared" si="146"/>
        <v>0.10682088094656156</v>
      </c>
      <c r="KX17" s="63">
        <f t="shared" si="146"/>
        <v>-9.8947931024782693E-2</v>
      </c>
      <c r="KY17" s="63" t="str">
        <f t="shared" si="146"/>
        <v/>
      </c>
      <c r="KZ17" s="259">
        <f t="shared" si="146"/>
        <v>6.7813475624852806E-2</v>
      </c>
      <c r="LA17" s="63">
        <f t="shared" si="146"/>
        <v>4.8349796683921559E-2</v>
      </c>
      <c r="LB17" s="63">
        <f t="shared" si="146"/>
        <v>0.12654097333937944</v>
      </c>
      <c r="LC17" s="63">
        <f t="shared" si="146"/>
        <v>-9.324774938885165E-2</v>
      </c>
      <c r="LD17" s="63" t="str">
        <f t="shared" si="146"/>
        <v/>
      </c>
      <c r="LE17" s="259">
        <f t="shared" si="146"/>
        <v>5.8253931732983794E-2</v>
      </c>
      <c r="LF17" s="63" t="str">
        <f t="shared" si="146"/>
        <v/>
      </c>
      <c r="LG17" s="63" t="str">
        <f t="shared" si="146"/>
        <v/>
      </c>
      <c r="LH17" s="63" t="str">
        <f t="shared" si="146"/>
        <v/>
      </c>
      <c r="LI17" s="63" t="str">
        <f t="shared" si="146"/>
        <v/>
      </c>
      <c r="LJ17" s="259" t="str">
        <f t="shared" si="146"/>
        <v/>
      </c>
      <c r="LK17" s="63">
        <f t="shared" si="146"/>
        <v>4.8349796683921559E-2</v>
      </c>
      <c r="LL17" s="63">
        <f t="shared" si="146"/>
        <v>0.12654097333937944</v>
      </c>
      <c r="LM17" s="63">
        <f t="shared" si="146"/>
        <v>-9.324774938885165E-2</v>
      </c>
      <c r="LN17" s="63" t="str">
        <f t="shared" si="146"/>
        <v/>
      </c>
      <c r="LO17" s="259">
        <f t="shared" si="146"/>
        <v>5.8253931732983794E-2</v>
      </c>
      <c r="LP17" s="63" t="str">
        <f t="shared" si="146"/>
        <v/>
      </c>
      <c r="LQ17" s="63" t="str">
        <f t="shared" si="146"/>
        <v/>
      </c>
      <c r="LR17" s="63" t="str">
        <f t="shared" si="146"/>
        <v/>
      </c>
      <c r="LS17" s="63" t="str">
        <f t="shared" si="146"/>
        <v/>
      </c>
      <c r="LT17" s="259" t="str">
        <f t="shared" si="146"/>
        <v/>
      </c>
      <c r="LU17" s="63" t="str">
        <f t="shared" si="146"/>
        <v/>
      </c>
      <c r="LV17" s="63" t="str">
        <f t="shared" si="146"/>
        <v/>
      </c>
      <c r="LW17" s="63" t="str">
        <f t="shared" si="146"/>
        <v/>
      </c>
      <c r="LX17" s="63" t="str">
        <f t="shared" si="146"/>
        <v/>
      </c>
      <c r="LY17" s="259" t="str">
        <f t="shared" si="146"/>
        <v/>
      </c>
    </row>
    <row r="18" spans="1:338">
      <c r="A18" s="42" t="s">
        <v>15</v>
      </c>
      <c r="B18" s="42"/>
      <c r="C18" s="43" t="s">
        <v>15</v>
      </c>
      <c r="D18" s="43" t="s">
        <v>763</v>
      </c>
      <c r="E18" s="43" t="s">
        <v>767</v>
      </c>
      <c r="F18" s="53"/>
      <c r="G18" s="48">
        <v>-30773</v>
      </c>
      <c r="H18" s="48">
        <v>-26</v>
      </c>
      <c r="I18" s="48"/>
      <c r="J18" s="48"/>
      <c r="K18" s="48">
        <v>-30799</v>
      </c>
      <c r="L18" s="48">
        <v>60203</v>
      </c>
      <c r="M18" s="48">
        <v>16</v>
      </c>
      <c r="N18" s="48"/>
      <c r="O18" s="48"/>
      <c r="P18" s="48">
        <v>60219</v>
      </c>
      <c r="Q18" s="48">
        <v>-55135</v>
      </c>
      <c r="R18" s="48">
        <v>-8</v>
      </c>
      <c r="S18" s="48">
        <v>188</v>
      </c>
      <c r="T18" s="48">
        <v>-15257</v>
      </c>
      <c r="U18" s="257">
        <v>-70212</v>
      </c>
      <c r="V18" s="48">
        <v>2975</v>
      </c>
      <c r="W18" s="48">
        <v>-13432</v>
      </c>
      <c r="X18" s="48">
        <v>-4927</v>
      </c>
      <c r="Y18" s="48">
        <v>-31527</v>
      </c>
      <c r="Z18" s="257">
        <v>-46911</v>
      </c>
      <c r="AA18" s="48"/>
      <c r="AB18" s="48">
        <v>-62518</v>
      </c>
      <c r="AC18" s="48">
        <v>-7828</v>
      </c>
      <c r="AD18" s="48">
        <v>-84</v>
      </c>
      <c r="AE18" s="48">
        <v>-15066</v>
      </c>
      <c r="AF18" s="257" t="e">
        <v>#N/A</v>
      </c>
      <c r="AG18" s="48">
        <v>1880</v>
      </c>
      <c r="AH18" s="48">
        <v>-3496</v>
      </c>
      <c r="AI18" s="48">
        <v>-605</v>
      </c>
      <c r="AJ18" s="48">
        <v>-128901</v>
      </c>
      <c r="AK18" s="257" t="e">
        <v>#N/A</v>
      </c>
      <c r="AL18" s="48">
        <v>-4988</v>
      </c>
      <c r="AM18" s="48">
        <v>-265</v>
      </c>
      <c r="AN18" s="48">
        <v>-212</v>
      </c>
      <c r="AO18" s="48">
        <v>-28991</v>
      </c>
      <c r="AP18" s="257" t="e">
        <v>#N/A</v>
      </c>
      <c r="AQ18" s="48">
        <v>7933</v>
      </c>
      <c r="AR18" s="48">
        <v>-11609</v>
      </c>
      <c r="AS18" s="48">
        <v>-4120</v>
      </c>
      <c r="AT18" s="48">
        <v>-184117</v>
      </c>
      <c r="AU18" s="257" t="e">
        <v>#N/A</v>
      </c>
      <c r="AV18" s="48"/>
      <c r="AW18" s="48">
        <v>-36596</v>
      </c>
      <c r="AX18" s="48">
        <v>-11</v>
      </c>
      <c r="AY18" s="48">
        <v>114</v>
      </c>
      <c r="AZ18" s="48">
        <v>31607</v>
      </c>
      <c r="BA18" s="257" t="e">
        <v>#N/A</v>
      </c>
      <c r="BB18" s="48">
        <v>-16832</v>
      </c>
      <c r="BC18" s="48">
        <v>382</v>
      </c>
      <c r="BD18" s="48">
        <v>990</v>
      </c>
      <c r="BE18" s="48">
        <v>-176834</v>
      </c>
      <c r="BF18" s="257" t="e">
        <v>#N/A</v>
      </c>
      <c r="BG18" s="48">
        <v>-1806</v>
      </c>
      <c r="BH18" s="48">
        <v>-16</v>
      </c>
      <c r="BI18" s="48">
        <v>5</v>
      </c>
      <c r="BJ18" s="48">
        <v>-121644</v>
      </c>
      <c r="BK18" s="257" t="e">
        <v>#N/A</v>
      </c>
      <c r="BL18" s="48">
        <v>5392</v>
      </c>
      <c r="BM18" s="48">
        <v>2941</v>
      </c>
      <c r="BN18" s="48">
        <v>-2230</v>
      </c>
      <c r="BO18" s="48">
        <v>-152874</v>
      </c>
      <c r="BP18" s="257" t="e">
        <v>#N/A</v>
      </c>
      <c r="BQ18" s="48"/>
      <c r="BR18" s="48">
        <v>-37942</v>
      </c>
      <c r="BS18" s="48">
        <v>19</v>
      </c>
      <c r="BT18" s="48">
        <v>-3660</v>
      </c>
      <c r="BU18" s="48">
        <v>0</v>
      </c>
      <c r="BV18" s="257">
        <v>-41583</v>
      </c>
      <c r="BW18" s="48">
        <v>-10778</v>
      </c>
      <c r="BX18" s="48">
        <v>-544</v>
      </c>
      <c r="BY18" s="48">
        <v>145</v>
      </c>
      <c r="BZ18" s="48">
        <v>0</v>
      </c>
      <c r="CA18" s="257">
        <v>-11177</v>
      </c>
      <c r="CB18" s="48">
        <v>-2257</v>
      </c>
      <c r="CC18" s="48">
        <v>-9</v>
      </c>
      <c r="CD18" s="48">
        <v>19151</v>
      </c>
      <c r="CE18" s="48">
        <v>0</v>
      </c>
      <c r="CF18" s="257">
        <v>16885</v>
      </c>
      <c r="CG18" s="48">
        <v>-22103</v>
      </c>
      <c r="CH18" s="48">
        <v>-7652</v>
      </c>
      <c r="CI18" s="48">
        <v>-2453</v>
      </c>
      <c r="CJ18" s="48">
        <v>0</v>
      </c>
      <c r="CK18" s="257">
        <v>-32209</v>
      </c>
      <c r="CL18" s="48"/>
      <c r="CM18" s="48">
        <v>-20321</v>
      </c>
      <c r="CN18" s="48">
        <v>-6</v>
      </c>
      <c r="CO18" s="48">
        <v>-2434</v>
      </c>
      <c r="CP18" s="48">
        <v>0</v>
      </c>
      <c r="CQ18" s="257">
        <v>-22761</v>
      </c>
      <c r="CR18" s="48">
        <v>-10866</v>
      </c>
      <c r="CS18" s="48">
        <v>-142</v>
      </c>
      <c r="CT18" s="48">
        <v>602</v>
      </c>
      <c r="CU18" s="48">
        <v>0</v>
      </c>
      <c r="CV18" s="257">
        <v>-10406</v>
      </c>
      <c r="CW18" s="48">
        <v>-2769</v>
      </c>
      <c r="CX18" s="48">
        <v>-2585</v>
      </c>
      <c r="CY18" s="48">
        <v>237</v>
      </c>
      <c r="CZ18" s="48">
        <v>0</v>
      </c>
      <c r="DA18" s="257">
        <v>-5117</v>
      </c>
      <c r="DB18" s="48">
        <v>-43317</v>
      </c>
      <c r="DC18" s="48">
        <v>-12638</v>
      </c>
      <c r="DD18" s="48">
        <v>919</v>
      </c>
      <c r="DE18" s="48">
        <v>0</v>
      </c>
      <c r="DF18" s="257">
        <v>-55036</v>
      </c>
      <c r="DG18" s="48">
        <v>-77273</v>
      </c>
      <c r="DH18" s="48">
        <v>-15371</v>
      </c>
      <c r="DI18" s="48">
        <v>-676</v>
      </c>
      <c r="DJ18" s="48">
        <v>0</v>
      </c>
      <c r="DK18" s="257">
        <v>-93320</v>
      </c>
      <c r="DL18" s="48"/>
      <c r="DM18" s="48">
        <v>-24274</v>
      </c>
      <c r="DN18" s="48">
        <v>90</v>
      </c>
      <c r="DO18" s="48">
        <v>-6877</v>
      </c>
      <c r="DP18" s="48">
        <v>0</v>
      </c>
      <c r="DQ18" s="257">
        <v>-31061</v>
      </c>
      <c r="DR18" s="48">
        <v>-30524</v>
      </c>
      <c r="DS18" s="48">
        <v>-5491</v>
      </c>
      <c r="DT18" s="48">
        <v>-2151</v>
      </c>
      <c r="DU18" s="48">
        <v>0</v>
      </c>
      <c r="DV18" s="257">
        <v>-38166</v>
      </c>
      <c r="DW18" s="48">
        <v>-15082</v>
      </c>
      <c r="DX18" s="48">
        <v>-2413</v>
      </c>
      <c r="DY18" s="48">
        <v>-1774</v>
      </c>
      <c r="DZ18" s="48">
        <v>0</v>
      </c>
      <c r="EA18" s="257">
        <v>-19269</v>
      </c>
      <c r="EB18" s="48">
        <v>-40174</v>
      </c>
      <c r="EC18" s="48">
        <v>-15597</v>
      </c>
      <c r="ED18" s="48">
        <v>1684</v>
      </c>
      <c r="EE18" s="48">
        <v>0</v>
      </c>
      <c r="EF18" s="257">
        <v>-54087</v>
      </c>
      <c r="EG18" s="48">
        <v>-110054</v>
      </c>
      <c r="EH18" s="48">
        <v>-23411</v>
      </c>
      <c r="EI18" s="48">
        <v>-9118</v>
      </c>
      <c r="EJ18" s="48">
        <v>0</v>
      </c>
      <c r="EK18" s="257">
        <v>-142583</v>
      </c>
      <c r="EL18" s="48"/>
      <c r="EM18" s="48">
        <v>-9627</v>
      </c>
      <c r="EN18" s="48">
        <v>1</v>
      </c>
      <c r="EO18" s="48">
        <v>-40</v>
      </c>
      <c r="EP18" s="48">
        <v>0</v>
      </c>
      <c r="EQ18" s="257">
        <v>-9666</v>
      </c>
      <c r="ER18" s="48">
        <v>-14619</v>
      </c>
      <c r="ES18" s="48">
        <v>871</v>
      </c>
      <c r="ET18" s="48">
        <v>2</v>
      </c>
      <c r="EU18" s="48">
        <v>0</v>
      </c>
      <c r="EV18" s="257">
        <v>-13746</v>
      </c>
      <c r="EW18" s="48">
        <v>-18422</v>
      </c>
      <c r="EX18" s="48">
        <v>9</v>
      </c>
      <c r="EY18" s="48">
        <v>1235</v>
      </c>
      <c r="EZ18" s="48">
        <v>0</v>
      </c>
      <c r="FA18" s="257">
        <v>-17178</v>
      </c>
      <c r="FB18" s="48">
        <v>-9956</v>
      </c>
      <c r="FC18" s="48">
        <v>-16577</v>
      </c>
      <c r="FD18" s="48">
        <v>-1488</v>
      </c>
      <c r="FE18" s="48">
        <v>0</v>
      </c>
      <c r="FF18" s="257">
        <v>-28021</v>
      </c>
      <c r="FG18" s="48">
        <v>-52624</v>
      </c>
      <c r="FH18" s="48">
        <v>-15696</v>
      </c>
      <c r="FI18" s="48">
        <v>-291</v>
      </c>
      <c r="FJ18" s="48">
        <v>0</v>
      </c>
      <c r="FK18" s="257">
        <v>-68611</v>
      </c>
      <c r="FL18" s="48"/>
      <c r="FM18" s="48">
        <v>-2396</v>
      </c>
      <c r="FN18" s="48">
        <v>-354</v>
      </c>
      <c r="FO18" s="48">
        <v>-243</v>
      </c>
      <c r="FP18" s="48">
        <v>0</v>
      </c>
      <c r="FQ18" s="257">
        <v>-2993</v>
      </c>
      <c r="FR18" s="48">
        <v>-4431</v>
      </c>
      <c r="FS18" s="48">
        <v>-467</v>
      </c>
      <c r="FT18" s="48">
        <v>15409</v>
      </c>
      <c r="FU18" s="48">
        <v>0</v>
      </c>
      <c r="FV18" s="257">
        <v>10511</v>
      </c>
      <c r="FW18" s="48">
        <v>-8697</v>
      </c>
      <c r="FX18" s="48">
        <v>-236</v>
      </c>
      <c r="FY18" s="48">
        <v>2853</v>
      </c>
      <c r="FZ18" s="48">
        <v>0</v>
      </c>
      <c r="GA18" s="257">
        <v>-6080</v>
      </c>
      <c r="GB18" s="48">
        <v>-44637</v>
      </c>
      <c r="GC18" s="48">
        <v>-25149</v>
      </c>
      <c r="GD18" s="48">
        <v>-592</v>
      </c>
      <c r="GE18" s="48">
        <v>0</v>
      </c>
      <c r="GF18" s="257">
        <v>-70378</v>
      </c>
      <c r="GG18" s="48">
        <v>-60161</v>
      </c>
      <c r="GH18" s="48">
        <v>-26206</v>
      </c>
      <c r="GI18" s="48">
        <v>17427</v>
      </c>
      <c r="GJ18" s="48">
        <v>0</v>
      </c>
      <c r="GK18" s="257">
        <v>-68940</v>
      </c>
      <c r="GL18" s="48"/>
      <c r="GM18" s="48">
        <v>-5171</v>
      </c>
      <c r="GN18" s="48">
        <v>-286</v>
      </c>
      <c r="GO18" s="48">
        <v>247</v>
      </c>
      <c r="GP18" s="48">
        <v>0</v>
      </c>
      <c r="GQ18" s="257">
        <v>-5210</v>
      </c>
      <c r="GR18" s="48">
        <v>-30711</v>
      </c>
      <c r="GS18" s="48">
        <v>1575</v>
      </c>
      <c r="GT18" s="48">
        <v>668</v>
      </c>
      <c r="GU18" s="48">
        <v>0</v>
      </c>
      <c r="GV18" s="257">
        <v>-28468</v>
      </c>
      <c r="GW18" s="48">
        <v>-25285</v>
      </c>
      <c r="GX18" s="48">
        <v>-69</v>
      </c>
      <c r="GY18" s="48">
        <v>-935</v>
      </c>
      <c r="GZ18" s="48">
        <v>0</v>
      </c>
      <c r="HA18" s="257">
        <v>-26289</v>
      </c>
      <c r="HB18" s="48">
        <v>-7306</v>
      </c>
      <c r="HC18" s="48">
        <v>-27159</v>
      </c>
      <c r="HD18" s="48">
        <v>-1062</v>
      </c>
      <c r="HE18" s="48">
        <v>0</v>
      </c>
      <c r="HF18" s="257">
        <v>-35527</v>
      </c>
      <c r="HG18" s="48">
        <v>-35882</v>
      </c>
      <c r="HH18" s="48">
        <v>1289</v>
      </c>
      <c r="HI18" s="48">
        <v>915</v>
      </c>
      <c r="HJ18" s="48">
        <v>0</v>
      </c>
      <c r="HK18" s="257">
        <v>-33678</v>
      </c>
      <c r="HL18" s="48">
        <v>-61167</v>
      </c>
      <c r="HM18" s="48">
        <v>1220</v>
      </c>
      <c r="HN18" s="48">
        <v>-20</v>
      </c>
      <c r="HO18" s="48">
        <v>0</v>
      </c>
      <c r="HP18" s="257">
        <v>-59967</v>
      </c>
      <c r="HQ18" s="48">
        <v>-68473</v>
      </c>
      <c r="HR18" s="48">
        <v>-25939</v>
      </c>
      <c r="HS18" s="48">
        <v>-1082</v>
      </c>
      <c r="HT18" s="48">
        <v>0</v>
      </c>
      <c r="HU18" s="257">
        <v>-95494</v>
      </c>
      <c r="HW18" s="48">
        <v>-35093</v>
      </c>
      <c r="HX18" s="48">
        <v>-91</v>
      </c>
      <c r="HY18" s="48">
        <v>1930</v>
      </c>
      <c r="HZ18" s="48">
        <v>0</v>
      </c>
      <c r="IA18" s="257">
        <v>-33254</v>
      </c>
      <c r="IB18" s="48">
        <v>-17231</v>
      </c>
      <c r="IC18" s="48">
        <v>347</v>
      </c>
      <c r="ID18" s="48">
        <v>974</v>
      </c>
      <c r="IE18" s="48">
        <v>0</v>
      </c>
      <c r="IF18" s="257">
        <v>-15910</v>
      </c>
      <c r="IG18" s="48">
        <v>-32702</v>
      </c>
      <c r="IH18" s="48">
        <v>90</v>
      </c>
      <c r="II18" s="48">
        <v>353</v>
      </c>
      <c r="IJ18" s="48">
        <v>0</v>
      </c>
      <c r="IK18" s="257">
        <v>-32259</v>
      </c>
      <c r="IL18" s="48">
        <v>-12550</v>
      </c>
      <c r="IM18" s="48">
        <v>-37691</v>
      </c>
      <c r="IN18" s="48">
        <v>-11242</v>
      </c>
      <c r="IO18" s="48">
        <v>0</v>
      </c>
      <c r="IP18" s="257">
        <v>-61483</v>
      </c>
      <c r="IQ18" s="48">
        <v>-52324</v>
      </c>
      <c r="IR18" s="48">
        <v>256</v>
      </c>
      <c r="IS18" s="48">
        <v>2904</v>
      </c>
      <c r="IT18" s="48">
        <v>0</v>
      </c>
      <c r="IU18" s="257">
        <v>-49164</v>
      </c>
      <c r="IV18" s="48">
        <v>-85026</v>
      </c>
      <c r="IW18" s="48">
        <v>346</v>
      </c>
      <c r="IX18" s="48">
        <v>3257</v>
      </c>
      <c r="IY18" s="48">
        <v>0</v>
      </c>
      <c r="IZ18" s="257">
        <v>-81423</v>
      </c>
      <c r="JA18" s="48">
        <v>-97576</v>
      </c>
      <c r="JB18" s="48">
        <v>-37345</v>
      </c>
      <c r="JC18" s="48">
        <v>-7985</v>
      </c>
      <c r="JD18" s="48">
        <v>0</v>
      </c>
      <c r="JE18" s="257">
        <v>-142906</v>
      </c>
      <c r="JG18" s="48">
        <v>6470</v>
      </c>
      <c r="JH18" s="48">
        <v>654</v>
      </c>
      <c r="JI18" s="48">
        <v>-1967</v>
      </c>
      <c r="JJ18" s="48" t="e">
        <v>#N/A</v>
      </c>
      <c r="JK18" s="257">
        <v>5157</v>
      </c>
      <c r="JL18" s="48">
        <v>6452</v>
      </c>
      <c r="JM18" s="48">
        <v>10720</v>
      </c>
      <c r="JN18" s="48">
        <v>138</v>
      </c>
      <c r="JO18" s="48" t="e">
        <v>#N/A</v>
      </c>
      <c r="JP18" s="257">
        <v>17310</v>
      </c>
      <c r="JQ18" s="48">
        <v>-227</v>
      </c>
      <c r="JR18" s="48">
        <v>8961</v>
      </c>
      <c r="JS18" s="48">
        <v>-3086</v>
      </c>
      <c r="JT18" s="48">
        <v>0</v>
      </c>
      <c r="JU18" s="257">
        <v>5648</v>
      </c>
      <c r="JV18" s="48">
        <v>-28159</v>
      </c>
      <c r="JW18" s="48">
        <v>-24412</v>
      </c>
      <c r="JX18" s="48">
        <v>-49457</v>
      </c>
      <c r="JY18" s="48">
        <v>0</v>
      </c>
      <c r="JZ18" s="257">
        <v>-102028</v>
      </c>
      <c r="KA18" s="48">
        <v>12922</v>
      </c>
      <c r="KB18" s="48">
        <v>11374</v>
      </c>
      <c r="KC18" s="48">
        <v>-1829</v>
      </c>
      <c r="KD18" s="48">
        <v>0</v>
      </c>
      <c r="KE18" s="257">
        <v>22468</v>
      </c>
      <c r="KF18" s="48">
        <v>12695</v>
      </c>
      <c r="KG18" s="48">
        <v>20335</v>
      </c>
      <c r="KH18" s="48">
        <v>-4915</v>
      </c>
      <c r="KI18" s="48">
        <v>0</v>
      </c>
      <c r="KJ18" s="257">
        <v>28115</v>
      </c>
      <c r="KK18" s="48">
        <v>-15464</v>
      </c>
      <c r="KL18" s="48">
        <v>-4077</v>
      </c>
      <c r="KM18" s="48">
        <v>-54372</v>
      </c>
      <c r="KN18" s="48">
        <v>0</v>
      </c>
      <c r="KO18" s="257">
        <v>-73913</v>
      </c>
      <c r="KQ18" s="48">
        <v>-3491</v>
      </c>
      <c r="KR18" s="48">
        <v>-163</v>
      </c>
      <c r="KS18" s="48">
        <v>-26</v>
      </c>
      <c r="KT18" s="48" t="e">
        <v>#N/A</v>
      </c>
      <c r="KU18" s="257">
        <v>-3680</v>
      </c>
      <c r="KV18" s="48">
        <v>-6688</v>
      </c>
      <c r="KW18" s="48">
        <v>-2454</v>
      </c>
      <c r="KX18" s="48">
        <v>-917</v>
      </c>
      <c r="KY18" s="48" t="e">
        <v>#N/A</v>
      </c>
      <c r="KZ18" s="257">
        <v>-10059</v>
      </c>
      <c r="LA18" s="48">
        <v>10179</v>
      </c>
      <c r="LB18" s="48">
        <v>2617</v>
      </c>
      <c r="LC18" s="48">
        <v>943</v>
      </c>
      <c r="LD18" s="48">
        <v>0</v>
      </c>
      <c r="LE18" s="257">
        <v>13739</v>
      </c>
      <c r="LF18" s="48">
        <v>0</v>
      </c>
      <c r="LG18" s="48">
        <v>0</v>
      </c>
      <c r="LH18" s="48">
        <v>0</v>
      </c>
      <c r="LI18" s="48">
        <v>0</v>
      </c>
      <c r="LJ18" s="257">
        <v>0</v>
      </c>
      <c r="LK18" s="48">
        <v>-10179</v>
      </c>
      <c r="LL18" s="48">
        <v>-2617</v>
      </c>
      <c r="LM18" s="48">
        <v>-943</v>
      </c>
      <c r="LN18" s="48">
        <v>0</v>
      </c>
      <c r="LO18" s="257">
        <v>-13739</v>
      </c>
      <c r="LP18" s="48">
        <v>0</v>
      </c>
      <c r="LQ18" s="48">
        <v>0</v>
      </c>
      <c r="LR18" s="48">
        <v>0</v>
      </c>
      <c r="LS18" s="48">
        <v>0</v>
      </c>
      <c r="LT18" s="257">
        <v>0</v>
      </c>
      <c r="LU18" s="48">
        <v>0</v>
      </c>
      <c r="LV18" s="48">
        <v>0</v>
      </c>
      <c r="LW18" s="48">
        <v>0</v>
      </c>
      <c r="LX18" s="48">
        <v>0</v>
      </c>
      <c r="LY18" s="257">
        <v>0</v>
      </c>
    </row>
    <row r="19" spans="1:338">
      <c r="A19" s="66" t="s">
        <v>16</v>
      </c>
      <c r="B19" s="66"/>
      <c r="C19" s="261" t="s">
        <v>16</v>
      </c>
      <c r="D19" s="68" t="s">
        <v>253</v>
      </c>
      <c r="E19" s="68" t="s">
        <v>690</v>
      </c>
      <c r="F19" s="67"/>
      <c r="G19" s="72">
        <v>49902</v>
      </c>
      <c r="H19" s="72">
        <v>38914</v>
      </c>
      <c r="I19" s="72"/>
      <c r="J19" s="72"/>
      <c r="K19" s="72">
        <v>88816.900000000111</v>
      </c>
      <c r="L19" s="72">
        <v>186889</v>
      </c>
      <c r="M19" s="72">
        <v>29945</v>
      </c>
      <c r="N19" s="72"/>
      <c r="O19" s="72"/>
      <c r="P19" s="72">
        <v>216834</v>
      </c>
      <c r="Q19" s="77">
        <v>76874</v>
      </c>
      <c r="R19" s="77">
        <v>21903</v>
      </c>
      <c r="S19" s="77">
        <v>7236</v>
      </c>
      <c r="T19" s="77">
        <v>158669</v>
      </c>
      <c r="U19" s="262">
        <v>264682</v>
      </c>
      <c r="V19" s="77">
        <v>259263</v>
      </c>
      <c r="W19" s="77">
        <v>25696</v>
      </c>
      <c r="X19" s="77">
        <v>32028</v>
      </c>
      <c r="Y19" s="77">
        <v>497582</v>
      </c>
      <c r="Z19" s="262">
        <v>814570</v>
      </c>
      <c r="AA19" s="72"/>
      <c r="AB19" s="77">
        <v>31514</v>
      </c>
      <c r="AC19" s="77">
        <v>64363</v>
      </c>
      <c r="AD19" s="77">
        <v>10864</v>
      </c>
      <c r="AE19" s="77">
        <v>150834</v>
      </c>
      <c r="AF19" s="262" t="e">
        <v>#N/A</v>
      </c>
      <c r="AG19" s="77">
        <v>129192</v>
      </c>
      <c r="AH19" s="77">
        <v>31330</v>
      </c>
      <c r="AI19" s="77">
        <v>3835</v>
      </c>
      <c r="AJ19" s="77">
        <v>178501</v>
      </c>
      <c r="AK19" s="262" t="e">
        <v>#N/A</v>
      </c>
      <c r="AL19" s="77">
        <v>109362</v>
      </c>
      <c r="AM19" s="77">
        <v>27051</v>
      </c>
      <c r="AN19" s="77">
        <v>8663</v>
      </c>
      <c r="AO19" s="77">
        <v>228234</v>
      </c>
      <c r="AP19" s="262" t="e">
        <v>#N/A</v>
      </c>
      <c r="AQ19" s="77">
        <v>256293</v>
      </c>
      <c r="AR19" s="77">
        <v>34684</v>
      </c>
      <c r="AS19" s="77">
        <v>26374</v>
      </c>
      <c r="AT19" s="77">
        <v>288075</v>
      </c>
      <c r="AU19" s="262" t="e">
        <v>#N/A</v>
      </c>
      <c r="AV19" s="72"/>
      <c r="AW19" s="77">
        <v>52340</v>
      </c>
      <c r="AX19" s="77">
        <v>60778</v>
      </c>
      <c r="AY19" s="77">
        <v>7367</v>
      </c>
      <c r="AZ19" s="77">
        <v>299888</v>
      </c>
      <c r="BA19" s="262" t="e">
        <v>#N/A</v>
      </c>
      <c r="BB19" s="77">
        <v>45471</v>
      </c>
      <c r="BC19" s="77">
        <v>33596</v>
      </c>
      <c r="BD19" s="77">
        <v>5755</v>
      </c>
      <c r="BE19" s="77">
        <v>536413</v>
      </c>
      <c r="BF19" s="262" t="e">
        <v>#N/A</v>
      </c>
      <c r="BG19" s="77">
        <v>51328</v>
      </c>
      <c r="BH19" s="77">
        <v>33334</v>
      </c>
      <c r="BI19" s="77">
        <v>462</v>
      </c>
      <c r="BJ19" s="77">
        <v>205498</v>
      </c>
      <c r="BK19" s="262" t="e">
        <v>#N/A</v>
      </c>
      <c r="BL19" s="77">
        <v>180927</v>
      </c>
      <c r="BM19" s="77">
        <v>55758</v>
      </c>
      <c r="BN19" s="77">
        <v>32914</v>
      </c>
      <c r="BO19" s="77">
        <v>529734</v>
      </c>
      <c r="BP19" s="262" t="e">
        <v>#N/A</v>
      </c>
      <c r="BQ19" s="72"/>
      <c r="BR19" s="77">
        <v>32820</v>
      </c>
      <c r="BS19" s="77">
        <v>72856</v>
      </c>
      <c r="BT19" s="77">
        <v>1214</v>
      </c>
      <c r="BU19" s="77">
        <v>0</v>
      </c>
      <c r="BV19" s="262">
        <v>106890</v>
      </c>
      <c r="BW19" s="77">
        <v>108966</v>
      </c>
      <c r="BX19" s="77">
        <v>36611</v>
      </c>
      <c r="BY19" s="77">
        <v>5673</v>
      </c>
      <c r="BZ19" s="77">
        <v>0</v>
      </c>
      <c r="CA19" s="262">
        <v>151250</v>
      </c>
      <c r="CB19" s="77">
        <v>83629</v>
      </c>
      <c r="CC19" s="77">
        <v>31046</v>
      </c>
      <c r="CD19" s="77">
        <v>28167</v>
      </c>
      <c r="CE19" s="77">
        <v>0</v>
      </c>
      <c r="CF19" s="262">
        <v>142842</v>
      </c>
      <c r="CG19" s="77">
        <v>204509</v>
      </c>
      <c r="CH19" s="77">
        <v>37606</v>
      </c>
      <c r="CI19" s="77">
        <v>11598</v>
      </c>
      <c r="CJ19" s="77">
        <v>0</v>
      </c>
      <c r="CK19" s="262">
        <v>253713</v>
      </c>
      <c r="CL19" s="72"/>
      <c r="CM19" s="72">
        <v>52959</v>
      </c>
      <c r="CN19" s="77">
        <v>60181</v>
      </c>
      <c r="CO19" s="77">
        <v>-10800</v>
      </c>
      <c r="CP19" s="77">
        <v>0</v>
      </c>
      <c r="CQ19" s="262">
        <v>102340</v>
      </c>
      <c r="CR19" s="77">
        <v>96190</v>
      </c>
      <c r="CS19" s="77">
        <v>40322</v>
      </c>
      <c r="CT19" s="77">
        <v>5780</v>
      </c>
      <c r="CU19" s="77">
        <v>0</v>
      </c>
      <c r="CV19" s="262">
        <v>142324</v>
      </c>
      <c r="CW19" s="77">
        <v>101590</v>
      </c>
      <c r="CX19" s="77">
        <v>35317</v>
      </c>
      <c r="CY19" s="77">
        <v>7405</v>
      </c>
      <c r="CZ19" s="77">
        <v>0</v>
      </c>
      <c r="DA19" s="262">
        <v>144312</v>
      </c>
      <c r="DB19" s="77">
        <v>232723</v>
      </c>
      <c r="DC19" s="77">
        <v>36260</v>
      </c>
      <c r="DD19" s="77">
        <v>16181</v>
      </c>
      <c r="DE19" s="77">
        <v>0</v>
      </c>
      <c r="DF19" s="262">
        <v>285211</v>
      </c>
      <c r="DG19" s="77">
        <v>483462</v>
      </c>
      <c r="DH19" s="77">
        <v>172080</v>
      </c>
      <c r="DI19" s="77">
        <v>18566</v>
      </c>
      <c r="DJ19" s="77">
        <v>0</v>
      </c>
      <c r="DK19" s="262">
        <v>674187</v>
      </c>
      <c r="DL19" s="72"/>
      <c r="DM19" s="72">
        <v>44207</v>
      </c>
      <c r="DN19" s="77">
        <v>67276</v>
      </c>
      <c r="DO19" s="77">
        <v>-6598</v>
      </c>
      <c r="DP19" s="77">
        <v>0</v>
      </c>
      <c r="DQ19" s="262">
        <v>104885</v>
      </c>
      <c r="DR19" s="77">
        <v>102910</v>
      </c>
      <c r="DS19" s="77">
        <v>47711</v>
      </c>
      <c r="DT19" s="77">
        <v>-17245</v>
      </c>
      <c r="DU19" s="77">
        <v>0</v>
      </c>
      <c r="DV19" s="262">
        <v>133659</v>
      </c>
      <c r="DW19" s="77">
        <v>58448</v>
      </c>
      <c r="DX19" s="77">
        <v>42771</v>
      </c>
      <c r="DY19" s="77">
        <v>-2493</v>
      </c>
      <c r="DZ19" s="77">
        <v>0</v>
      </c>
      <c r="EA19" s="262">
        <v>98918</v>
      </c>
      <c r="EB19" s="77">
        <v>213056</v>
      </c>
      <c r="EC19" s="77">
        <v>44074</v>
      </c>
      <c r="ED19" s="77">
        <v>15205</v>
      </c>
      <c r="EE19" s="77">
        <v>0</v>
      </c>
      <c r="EF19" s="262">
        <v>273783</v>
      </c>
      <c r="EG19" s="77">
        <v>418621</v>
      </c>
      <c r="EH19" s="77">
        <v>201832</v>
      </c>
      <c r="EI19" s="77">
        <v>-11131</v>
      </c>
      <c r="EJ19" s="77">
        <v>0</v>
      </c>
      <c r="EK19" s="262">
        <v>611245</v>
      </c>
      <c r="EL19" s="72"/>
      <c r="EM19" s="72">
        <v>117233</v>
      </c>
      <c r="EN19" s="77">
        <v>52554</v>
      </c>
      <c r="EO19" s="77">
        <v>-4658</v>
      </c>
      <c r="EP19" s="77">
        <v>0</v>
      </c>
      <c r="EQ19" s="262">
        <v>165129</v>
      </c>
      <c r="ER19" s="77">
        <v>116189</v>
      </c>
      <c r="ES19" s="77">
        <v>47498</v>
      </c>
      <c r="ET19" s="77">
        <v>-6554</v>
      </c>
      <c r="EU19" s="77">
        <v>0</v>
      </c>
      <c r="EV19" s="262">
        <v>157196</v>
      </c>
      <c r="EW19" s="77">
        <v>144030</v>
      </c>
      <c r="EX19" s="77">
        <v>51874</v>
      </c>
      <c r="EY19" s="77">
        <v>2971</v>
      </c>
      <c r="EZ19" s="77">
        <v>0</v>
      </c>
      <c r="FA19" s="262">
        <v>198927</v>
      </c>
      <c r="FB19" s="77">
        <v>324522</v>
      </c>
      <c r="FC19" s="77">
        <v>48883</v>
      </c>
      <c r="FD19" s="77">
        <v>24393</v>
      </c>
      <c r="FE19" s="77">
        <v>0</v>
      </c>
      <c r="FF19" s="262">
        <v>398156</v>
      </c>
      <c r="FG19" s="77">
        <v>701974</v>
      </c>
      <c r="FH19" s="77">
        <v>200809</v>
      </c>
      <c r="FI19" s="77">
        <v>16152</v>
      </c>
      <c r="FJ19" s="77">
        <v>0</v>
      </c>
      <c r="FK19" s="262">
        <v>919408</v>
      </c>
      <c r="FL19" s="72"/>
      <c r="FM19" s="72">
        <v>137213</v>
      </c>
      <c r="FN19" s="77">
        <v>70234</v>
      </c>
      <c r="FO19" s="77">
        <v>558</v>
      </c>
      <c r="FP19" s="77">
        <v>0</v>
      </c>
      <c r="FQ19" s="262">
        <v>208083</v>
      </c>
      <c r="FR19" s="77">
        <v>159584</v>
      </c>
      <c r="FS19" s="77">
        <v>57185</v>
      </c>
      <c r="FT19" s="77">
        <v>20477</v>
      </c>
      <c r="FU19" s="77">
        <v>0</v>
      </c>
      <c r="FV19" s="262">
        <v>237260</v>
      </c>
      <c r="FW19" s="77">
        <v>148518</v>
      </c>
      <c r="FX19" s="77">
        <v>68794</v>
      </c>
      <c r="FY19" s="77">
        <v>22079</v>
      </c>
      <c r="FZ19" s="77">
        <v>0</v>
      </c>
      <c r="GA19" s="262">
        <v>239430</v>
      </c>
      <c r="GB19" s="77">
        <v>218669</v>
      </c>
      <c r="GC19" s="77">
        <v>60927</v>
      </c>
      <c r="GD19" s="77">
        <v>25589</v>
      </c>
      <c r="GE19" s="77">
        <v>0</v>
      </c>
      <c r="GF19" s="262">
        <v>305361</v>
      </c>
      <c r="GG19" s="77">
        <v>663984</v>
      </c>
      <c r="GH19" s="77">
        <v>257140</v>
      </c>
      <c r="GI19" s="77">
        <v>68703</v>
      </c>
      <c r="GJ19" s="77">
        <v>0</v>
      </c>
      <c r="GK19" s="262">
        <v>990134</v>
      </c>
      <c r="GL19" s="72"/>
      <c r="GM19" s="72">
        <v>93015</v>
      </c>
      <c r="GN19" s="77">
        <v>117005</v>
      </c>
      <c r="GO19" s="77">
        <v>3365</v>
      </c>
      <c r="GP19" s="77">
        <v>0</v>
      </c>
      <c r="GQ19" s="262">
        <v>213385</v>
      </c>
      <c r="GR19" s="77">
        <v>99229</v>
      </c>
      <c r="GS19" s="77">
        <v>98601</v>
      </c>
      <c r="GT19" s="77">
        <v>1491</v>
      </c>
      <c r="GU19" s="77">
        <v>0</v>
      </c>
      <c r="GV19" s="262">
        <v>199321</v>
      </c>
      <c r="GW19" s="77">
        <v>61827</v>
      </c>
      <c r="GX19" s="77">
        <v>59818</v>
      </c>
      <c r="GY19" s="77">
        <v>14872</v>
      </c>
      <c r="GZ19" s="77">
        <v>0</v>
      </c>
      <c r="HA19" s="262">
        <v>136517</v>
      </c>
      <c r="HB19" s="77">
        <v>258517</v>
      </c>
      <c r="HC19" s="77">
        <v>65851</v>
      </c>
      <c r="HD19" s="77">
        <v>9190</v>
      </c>
      <c r="HE19" s="77">
        <v>0</v>
      </c>
      <c r="HF19" s="262">
        <v>333558</v>
      </c>
      <c r="HG19" s="77">
        <v>192244</v>
      </c>
      <c r="HH19" s="77">
        <v>215606</v>
      </c>
      <c r="HI19" s="77">
        <v>4856</v>
      </c>
      <c r="HJ19" s="77">
        <v>0</v>
      </c>
      <c r="HK19" s="262">
        <v>412706</v>
      </c>
      <c r="HL19" s="77">
        <v>254071</v>
      </c>
      <c r="HM19" s="77">
        <v>275424</v>
      </c>
      <c r="HN19" s="77">
        <v>19728</v>
      </c>
      <c r="HO19" s="77">
        <v>0</v>
      </c>
      <c r="HP19" s="262">
        <v>549223</v>
      </c>
      <c r="HQ19" s="77">
        <v>512588</v>
      </c>
      <c r="HR19" s="77">
        <v>341275</v>
      </c>
      <c r="HS19" s="77">
        <v>28918</v>
      </c>
      <c r="HT19" s="77">
        <v>0</v>
      </c>
      <c r="HU19" s="262">
        <v>882781</v>
      </c>
      <c r="HW19" s="72">
        <v>-1048</v>
      </c>
      <c r="HX19" s="77">
        <v>99126</v>
      </c>
      <c r="HY19" s="77">
        <v>-2850</v>
      </c>
      <c r="HZ19" s="77">
        <v>0</v>
      </c>
      <c r="IA19" s="262">
        <v>95228</v>
      </c>
      <c r="IB19" s="77">
        <v>70392</v>
      </c>
      <c r="IC19" s="77">
        <v>84857</v>
      </c>
      <c r="ID19" s="77">
        <v>-7086</v>
      </c>
      <c r="IE19" s="77">
        <v>0</v>
      </c>
      <c r="IF19" s="262">
        <v>148163</v>
      </c>
      <c r="IG19" s="77">
        <v>75240</v>
      </c>
      <c r="IH19" s="77">
        <v>73834</v>
      </c>
      <c r="II19" s="77">
        <v>-14040</v>
      </c>
      <c r="IJ19" s="77">
        <v>0</v>
      </c>
      <c r="IK19" s="262">
        <v>135034</v>
      </c>
      <c r="IL19" s="77">
        <v>374741</v>
      </c>
      <c r="IM19" s="77">
        <v>73489</v>
      </c>
      <c r="IN19" s="77">
        <v>-50529</v>
      </c>
      <c r="IO19" s="77">
        <v>0</v>
      </c>
      <c r="IP19" s="262">
        <v>397701</v>
      </c>
      <c r="IQ19" s="77">
        <v>69344</v>
      </c>
      <c r="IR19" s="77">
        <v>183983</v>
      </c>
      <c r="IS19" s="77">
        <v>-9936</v>
      </c>
      <c r="IT19" s="77">
        <v>0</v>
      </c>
      <c r="IU19" s="262">
        <v>243391</v>
      </c>
      <c r="IV19" s="77">
        <v>144584</v>
      </c>
      <c r="IW19" s="77">
        <v>257817</v>
      </c>
      <c r="IX19" s="77">
        <v>-23976</v>
      </c>
      <c r="IY19" s="77">
        <v>0</v>
      </c>
      <c r="IZ19" s="262">
        <v>378425</v>
      </c>
      <c r="JA19" s="77">
        <v>519325</v>
      </c>
      <c r="JB19" s="77">
        <v>331306</v>
      </c>
      <c r="JC19" s="77">
        <v>-74505</v>
      </c>
      <c r="JD19" s="77">
        <v>0</v>
      </c>
      <c r="JE19" s="262">
        <v>776126</v>
      </c>
      <c r="JG19" s="72">
        <v>91060</v>
      </c>
      <c r="JH19" s="77">
        <v>128276</v>
      </c>
      <c r="JI19" s="77">
        <v>-20994</v>
      </c>
      <c r="JJ19" s="77" t="e">
        <v>#N/A</v>
      </c>
      <c r="JK19" s="262">
        <v>198342</v>
      </c>
      <c r="JL19" s="72">
        <v>216702</v>
      </c>
      <c r="JM19" s="77">
        <v>104618</v>
      </c>
      <c r="JN19" s="77">
        <v>-23336</v>
      </c>
      <c r="JO19" s="77" t="e">
        <v>#N/A</v>
      </c>
      <c r="JP19" s="262">
        <v>297984</v>
      </c>
      <c r="JQ19" s="72">
        <v>208971</v>
      </c>
      <c r="JR19" s="77">
        <v>95343</v>
      </c>
      <c r="JS19" s="77">
        <v>-18058</v>
      </c>
      <c r="JT19" s="77">
        <v>0</v>
      </c>
      <c r="JU19" s="262">
        <v>286256</v>
      </c>
      <c r="JV19" s="72">
        <v>375928</v>
      </c>
      <c r="JW19" s="77">
        <v>88925</v>
      </c>
      <c r="JX19" s="77">
        <v>-61143</v>
      </c>
      <c r="JY19" s="77">
        <v>0</v>
      </c>
      <c r="JZ19" s="262">
        <v>403710</v>
      </c>
      <c r="KA19" s="77">
        <v>307762</v>
      </c>
      <c r="KB19" s="77">
        <v>232894</v>
      </c>
      <c r="KC19" s="77">
        <v>-44330</v>
      </c>
      <c r="KD19" s="77">
        <v>0</v>
      </c>
      <c r="KE19" s="262">
        <v>496326</v>
      </c>
      <c r="KF19" s="77">
        <v>516733</v>
      </c>
      <c r="KG19" s="77">
        <v>328237</v>
      </c>
      <c r="KH19" s="77">
        <v>-62388</v>
      </c>
      <c r="KI19" s="77">
        <v>0</v>
      </c>
      <c r="KJ19" s="262">
        <v>782582</v>
      </c>
      <c r="KK19" s="77">
        <v>892661</v>
      </c>
      <c r="KL19" s="77">
        <v>417162</v>
      </c>
      <c r="KM19" s="77">
        <v>-123531</v>
      </c>
      <c r="KN19" s="77">
        <v>0</v>
      </c>
      <c r="KO19" s="262">
        <v>1186292</v>
      </c>
      <c r="KQ19" s="72">
        <v>127682</v>
      </c>
      <c r="KR19" s="77">
        <v>155407</v>
      </c>
      <c r="KS19" s="77">
        <v>-19485</v>
      </c>
      <c r="KT19" s="77" t="e">
        <v>#N/A</v>
      </c>
      <c r="KU19" s="262">
        <v>263604</v>
      </c>
      <c r="KV19" s="72">
        <v>267527</v>
      </c>
      <c r="KW19" s="77">
        <v>96756</v>
      </c>
      <c r="KX19" s="77">
        <v>-14987</v>
      </c>
      <c r="KY19" s="77" t="e">
        <v>#N/A</v>
      </c>
      <c r="KZ19" s="262">
        <v>349296</v>
      </c>
      <c r="LA19" s="72">
        <v>-395209</v>
      </c>
      <c r="LB19" s="77">
        <v>-252163</v>
      </c>
      <c r="LC19" s="77">
        <v>34472</v>
      </c>
      <c r="LD19" s="77">
        <v>0</v>
      </c>
      <c r="LE19" s="262">
        <v>-612900</v>
      </c>
      <c r="LF19" s="72">
        <v>0</v>
      </c>
      <c r="LG19" s="77">
        <v>0</v>
      </c>
      <c r="LH19" s="77">
        <v>0</v>
      </c>
      <c r="LI19" s="77">
        <v>0</v>
      </c>
      <c r="LJ19" s="262">
        <v>0</v>
      </c>
      <c r="LK19" s="77">
        <v>395209</v>
      </c>
      <c r="LL19" s="77">
        <v>252163</v>
      </c>
      <c r="LM19" s="77">
        <v>-34472</v>
      </c>
      <c r="LN19" s="77">
        <v>0</v>
      </c>
      <c r="LO19" s="262">
        <v>612900</v>
      </c>
      <c r="LP19" s="77">
        <v>0</v>
      </c>
      <c r="LQ19" s="77">
        <v>0</v>
      </c>
      <c r="LR19" s="77">
        <v>0</v>
      </c>
      <c r="LS19" s="77">
        <v>0</v>
      </c>
      <c r="LT19" s="262">
        <v>0</v>
      </c>
      <c r="LU19" s="77">
        <v>0</v>
      </c>
      <c r="LV19" s="77">
        <v>0</v>
      </c>
      <c r="LW19" s="77">
        <v>0</v>
      </c>
      <c r="LX19" s="77">
        <v>0</v>
      </c>
      <c r="LY19" s="262">
        <v>0</v>
      </c>
    </row>
    <row r="20" spans="1:338" s="64" customFormat="1" ht="11.25">
      <c r="A20" s="57" t="s">
        <v>17</v>
      </c>
      <c r="B20" s="57"/>
      <c r="C20" s="59" t="s">
        <v>17</v>
      </c>
      <c r="D20" s="59" t="s">
        <v>18</v>
      </c>
      <c r="E20" s="59" t="s">
        <v>691</v>
      </c>
      <c r="F20" s="58"/>
      <c r="G20" s="63">
        <f t="shared" ref="G20:K20" si="147">IFERROR(G19/G$7,"")</f>
        <v>1.951183272890783E-2</v>
      </c>
      <c r="H20" s="63">
        <f t="shared" si="147"/>
        <v>7.2978984362985777E-2</v>
      </c>
      <c r="I20" s="63"/>
      <c r="J20" s="63"/>
      <c r="K20" s="63">
        <f t="shared" si="147"/>
        <v>2.8730321008332994E-2</v>
      </c>
      <c r="L20" s="63">
        <f t="shared" ref="L20:M20" si="148">IFERROR(L19/L$7,"")</f>
        <v>7.4466995711420819E-2</v>
      </c>
      <c r="M20" s="63">
        <f t="shared" si="148"/>
        <v>6.7051502809020211E-2</v>
      </c>
      <c r="N20" s="63"/>
      <c r="O20" s="63"/>
      <c r="P20" s="63">
        <f t="shared" ref="P20:Z20" si="149">IFERROR(P19/P$7,"")</f>
        <v>7.3346760090194252E-2</v>
      </c>
      <c r="Q20" s="63">
        <f t="shared" si="149"/>
        <v>3.0754213131969795E-2</v>
      </c>
      <c r="R20" s="63">
        <f t="shared" si="149"/>
        <v>3.867526234657824E-2</v>
      </c>
      <c r="S20" s="63">
        <f t="shared" si="149"/>
        <v>5.2708638360175697E-2</v>
      </c>
      <c r="T20" s="63">
        <f t="shared" si="149"/>
        <v>4.1946873831827589E-2</v>
      </c>
      <c r="U20" s="259">
        <f t="shared" si="149"/>
        <v>3.7896825141149143E-2</v>
      </c>
      <c r="V20" s="63">
        <f t="shared" si="149"/>
        <v>8.4953986247483043E-2</v>
      </c>
      <c r="W20" s="63">
        <f t="shared" si="149"/>
        <v>4.1656399548679106E-2</v>
      </c>
      <c r="X20" s="63">
        <f t="shared" si="149"/>
        <v>6.4002749712239418E-2</v>
      </c>
      <c r="Y20" s="63">
        <f t="shared" si="149"/>
        <v>5.9601315540611037E-2</v>
      </c>
      <c r="Z20" s="259">
        <f t="shared" si="149"/>
        <v>6.507266582158025E-2</v>
      </c>
      <c r="AA20" s="63"/>
      <c r="AB20" s="63">
        <f t="shared" ref="AB20:AU20" si="150">IFERROR(AB19/AB$7,"")</f>
        <v>1.1434833170958267E-2</v>
      </c>
      <c r="AC20" s="63">
        <f t="shared" si="150"/>
        <v>0.10091866829943663</v>
      </c>
      <c r="AD20" s="63">
        <f t="shared" si="150"/>
        <v>3.0971950200844429E-2</v>
      </c>
      <c r="AE20" s="63">
        <f t="shared" si="150"/>
        <v>1.8306758914522825E-2</v>
      </c>
      <c r="AF20" s="259" t="str">
        <f t="shared" si="150"/>
        <v/>
      </c>
      <c r="AG20" s="63">
        <f t="shared" si="150"/>
        <v>4.7927970039453989E-2</v>
      </c>
      <c r="AH20" s="63">
        <f t="shared" si="150"/>
        <v>5.8826622003747782E-2</v>
      </c>
      <c r="AI20" s="63">
        <f t="shared" si="150"/>
        <v>1.1499526225516653E-2</v>
      </c>
      <c r="AJ20" s="63">
        <f t="shared" si="150"/>
        <v>2.1495073320669172E-2</v>
      </c>
      <c r="AK20" s="259" t="str">
        <f t="shared" si="150"/>
        <v/>
      </c>
      <c r="AL20" s="63">
        <f t="shared" si="150"/>
        <v>3.9458188651143457E-2</v>
      </c>
      <c r="AM20" s="63">
        <f t="shared" si="150"/>
        <v>4.748296907665276E-2</v>
      </c>
      <c r="AN20" s="63">
        <f t="shared" si="150"/>
        <v>2.6632603496086423E-2</v>
      </c>
      <c r="AO20" s="63">
        <f t="shared" si="150"/>
        <v>2.4910471546536295E-2</v>
      </c>
      <c r="AP20" s="259" t="str">
        <f t="shared" si="150"/>
        <v/>
      </c>
      <c r="AQ20" s="63">
        <f t="shared" si="150"/>
        <v>7.9975348321969633E-2</v>
      </c>
      <c r="AR20" s="63">
        <f t="shared" si="150"/>
        <v>5.2363087374976414E-2</v>
      </c>
      <c r="AS20" s="63">
        <f t="shared" si="150"/>
        <v>6.8798927348186642E-2</v>
      </c>
      <c r="AT20" s="63">
        <f t="shared" si="150"/>
        <v>2.6958555554838094E-2</v>
      </c>
      <c r="AU20" s="259" t="str">
        <f t="shared" si="150"/>
        <v/>
      </c>
      <c r="AV20" s="63"/>
      <c r="AW20" s="63">
        <f t="shared" ref="AW20:BP20" si="151">IFERROR(AW19/AW$7,"")</f>
        <v>1.9412924096727843E-2</v>
      </c>
      <c r="AX20" s="63">
        <f t="shared" si="151"/>
        <v>9.024188531271668E-2</v>
      </c>
      <c r="AY20" s="63">
        <f t="shared" si="151"/>
        <v>2.175325250544791E-2</v>
      </c>
      <c r="AZ20" s="63">
        <f t="shared" si="151"/>
        <v>3.0569900175445017E-2</v>
      </c>
      <c r="BA20" s="259" t="str">
        <f t="shared" si="151"/>
        <v/>
      </c>
      <c r="BB20" s="63">
        <f t="shared" si="151"/>
        <v>1.7202783710112798E-2</v>
      </c>
      <c r="BC20" s="63">
        <f t="shared" si="151"/>
        <v>5.5066292302422055E-2</v>
      </c>
      <c r="BD20" s="63">
        <f t="shared" si="151"/>
        <v>1.692905973854825E-2</v>
      </c>
      <c r="BE20" s="63">
        <f t="shared" si="151"/>
        <v>5.536936686601495E-2</v>
      </c>
      <c r="BF20" s="259" t="str">
        <f t="shared" si="151"/>
        <v/>
      </c>
      <c r="BG20" s="63">
        <f t="shared" si="151"/>
        <v>1.9033612526110587E-2</v>
      </c>
      <c r="BH20" s="63">
        <f t="shared" si="151"/>
        <v>5.4122598222432934E-2</v>
      </c>
      <c r="BI20" s="63">
        <f t="shared" si="151"/>
        <v>1.2727728541242524E-3</v>
      </c>
      <c r="BJ20" s="63">
        <f t="shared" si="151"/>
        <v>2.0046359730987916E-2</v>
      </c>
      <c r="BK20" s="259" t="str">
        <f t="shared" si="151"/>
        <v/>
      </c>
      <c r="BL20" s="63">
        <f t="shared" si="151"/>
        <v>5.8839445619359422E-2</v>
      </c>
      <c r="BM20" s="63">
        <f t="shared" si="151"/>
        <v>7.8149462002385497E-2</v>
      </c>
      <c r="BN20" s="63">
        <f t="shared" si="151"/>
        <v>7.7403909468891696E-2</v>
      </c>
      <c r="BO20" s="63">
        <f t="shared" si="151"/>
        <v>4.5971650928078291E-2</v>
      </c>
      <c r="BP20" s="259" t="str">
        <f t="shared" si="151"/>
        <v/>
      </c>
      <c r="BQ20" s="63"/>
      <c r="BR20" s="63">
        <f t="shared" ref="BR20:CK20" si="152">IFERROR(BR19/BR$7,"")</f>
        <v>1.2183252148773768E-2</v>
      </c>
      <c r="BS20" s="63">
        <f t="shared" si="152"/>
        <v>0.10188909338062127</v>
      </c>
      <c r="BT20" s="63">
        <f t="shared" si="152"/>
        <v>3.6367122204314928E-3</v>
      </c>
      <c r="BU20" s="63" t="str">
        <f t="shared" si="152"/>
        <v/>
      </c>
      <c r="BV20" s="259">
        <f t="shared" si="152"/>
        <v>2.8571336926869244E-2</v>
      </c>
      <c r="BW20" s="63">
        <f t="shared" si="152"/>
        <v>4.0773730231667048E-2</v>
      </c>
      <c r="BX20" s="63">
        <f t="shared" si="152"/>
        <v>6.2340046213128684E-2</v>
      </c>
      <c r="BY20" s="63">
        <f t="shared" si="152"/>
        <v>1.8925582062564845E-2</v>
      </c>
      <c r="BZ20" s="63" t="str">
        <f t="shared" si="152"/>
        <v/>
      </c>
      <c r="CA20" s="259">
        <f t="shared" si="152"/>
        <v>4.2520688247591011E-2</v>
      </c>
      <c r="CB20" s="63">
        <f t="shared" si="152"/>
        <v>3.0952724634784573E-2</v>
      </c>
      <c r="CC20" s="63">
        <f t="shared" si="152"/>
        <v>5.3646255423635388E-2</v>
      </c>
      <c r="CD20" s="63">
        <f t="shared" si="152"/>
        <v>0.11320413478232912</v>
      </c>
      <c r="CE20" s="63" t="str">
        <f t="shared" si="152"/>
        <v/>
      </c>
      <c r="CF20" s="259">
        <f t="shared" si="152"/>
        <v>4.0522829091602326E-2</v>
      </c>
      <c r="CG20" s="63">
        <f t="shared" si="152"/>
        <v>6.5062829793583341E-2</v>
      </c>
      <c r="CH20" s="63">
        <f t="shared" si="152"/>
        <v>5.4480920232955699E-2</v>
      </c>
      <c r="CI20" s="63">
        <f t="shared" si="152"/>
        <v>5.3180855258934547E-2</v>
      </c>
      <c r="CJ20" s="63" t="str">
        <f t="shared" si="152"/>
        <v/>
      </c>
      <c r="CK20" s="259">
        <f t="shared" si="152"/>
        <v>6.2694768232752968E-2</v>
      </c>
      <c r="CL20" s="63"/>
      <c r="CM20" s="63">
        <f t="shared" ref="CM20" si="153">IFERROR(CM19/CM$7,"")</f>
        <v>1.8975762448779524E-2</v>
      </c>
      <c r="CN20" s="63">
        <f t="shared" ref="CN20:CO20" si="154">IFERROR(CN19/CN$7,"")</f>
        <v>8.9321653536295037E-2</v>
      </c>
      <c r="CO20" s="63">
        <f t="shared" si="154"/>
        <v>-4.6981442330279538E-2</v>
      </c>
      <c r="CP20" s="63" t="str">
        <f t="shared" ref="CP20:CT20" si="155">IFERROR(CP19/CP$7,"")</f>
        <v/>
      </c>
      <c r="CQ20" s="259">
        <f t="shared" si="155"/>
        <v>2.7706163064603766E-2</v>
      </c>
      <c r="CR20" s="63">
        <f t="shared" si="155"/>
        <v>3.4701891666170617E-2</v>
      </c>
      <c r="CS20" s="63">
        <f t="shared" si="155"/>
        <v>6.7808182319624377E-2</v>
      </c>
      <c r="CT20" s="63">
        <f t="shared" si="155"/>
        <v>2.0275010523361864E-2</v>
      </c>
      <c r="CU20" s="63" t="str">
        <f t="shared" ref="CU20:DK20" si="156">IFERROR(CU19/CU$7,"")</f>
        <v/>
      </c>
      <c r="CV20" s="259">
        <f t="shared" si="156"/>
        <v>3.8989426415141894E-2</v>
      </c>
      <c r="CW20" s="63">
        <f t="shared" si="156"/>
        <v>3.5546321310892623E-2</v>
      </c>
      <c r="CX20" s="63">
        <f t="shared" si="156"/>
        <v>5.838755968204843E-2</v>
      </c>
      <c r="CY20" s="63">
        <f t="shared" si="156"/>
        <v>4.4711323648395702E-2</v>
      </c>
      <c r="CZ20" s="63" t="str">
        <f t="shared" si="156"/>
        <v/>
      </c>
      <c r="DA20" s="259">
        <f t="shared" si="156"/>
        <v>3.9816039259819851E-2</v>
      </c>
      <c r="DB20" s="63">
        <f t="shared" si="156"/>
        <v>6.9872161892841053E-2</v>
      </c>
      <c r="DC20" s="63">
        <f t="shared" si="156"/>
        <v>5.1294456492370195E-2</v>
      </c>
      <c r="DD20" s="63">
        <f t="shared" si="156"/>
        <v>5.5750797621262553E-2</v>
      </c>
      <c r="DE20" s="63" t="str">
        <f t="shared" si="156"/>
        <v/>
      </c>
      <c r="DF20" s="259">
        <f t="shared" si="156"/>
        <v>6.5951937413747816E-2</v>
      </c>
      <c r="DG20" s="63">
        <f t="shared" si="156"/>
        <v>4.1140698718428202E-2</v>
      </c>
      <c r="DH20" s="63">
        <f t="shared" si="156"/>
        <v>6.6693150658385575E-2</v>
      </c>
      <c r="DI20" s="63">
        <f t="shared" si="156"/>
        <v>1.9124157665629051E-2</v>
      </c>
      <c r="DJ20" s="63" t="str">
        <f t="shared" si="156"/>
        <v/>
      </c>
      <c r="DK20" s="259">
        <f t="shared" si="156"/>
        <v>4.4084440004674007E-2</v>
      </c>
      <c r="DL20" s="63"/>
      <c r="DM20" s="63">
        <f t="shared" ref="DM20:EK20" si="157">IFERROR(DM19/DM$7,"")</f>
        <v>1.4486650797229489E-2</v>
      </c>
      <c r="DN20" s="63">
        <f t="shared" si="157"/>
        <v>9.4716909409603187E-2</v>
      </c>
      <c r="DO20" s="63">
        <f t="shared" si="157"/>
        <v>-2.2632319143827392E-2</v>
      </c>
      <c r="DP20" s="63" t="str">
        <f t="shared" si="157"/>
        <v/>
      </c>
      <c r="DQ20" s="259">
        <f t="shared" si="157"/>
        <v>2.5881995276415565E-2</v>
      </c>
      <c r="DR20" s="63">
        <f t="shared" si="157"/>
        <v>3.6065050964532469E-2</v>
      </c>
      <c r="DS20" s="63">
        <f t="shared" si="157"/>
        <v>7.3659232453228682E-2</v>
      </c>
      <c r="DT20" s="63">
        <f t="shared" si="157"/>
        <v>-9.2422878212961176E-2</v>
      </c>
      <c r="DU20" s="63" t="str">
        <f t="shared" si="157"/>
        <v/>
      </c>
      <c r="DV20" s="259">
        <f t="shared" si="157"/>
        <v>3.6237113849263758E-2</v>
      </c>
      <c r="DW20" s="63">
        <f t="shared" si="157"/>
        <v>2.0962793623649566E-2</v>
      </c>
      <c r="DX20" s="63">
        <f t="shared" si="157"/>
        <v>6.8054779873313195E-2</v>
      </c>
      <c r="DY20" s="63">
        <f t="shared" si="157"/>
        <v>-1.0577857358039044E-2</v>
      </c>
      <c r="DZ20" s="63" t="str">
        <f t="shared" si="157"/>
        <v/>
      </c>
      <c r="EA20" s="259">
        <f t="shared" si="157"/>
        <v>2.7101274843223406E-2</v>
      </c>
      <c r="EB20" s="63">
        <f t="shared" si="157"/>
        <v>6.1063818993651889E-2</v>
      </c>
      <c r="EC20" s="63">
        <f t="shared" si="157"/>
        <v>6.3309158238421301E-2</v>
      </c>
      <c r="ED20" s="63">
        <f t="shared" si="157"/>
        <v>9.4785991247646709E-2</v>
      </c>
      <c r="EE20" s="63" t="str">
        <f t="shared" si="157"/>
        <v/>
      </c>
      <c r="EF20" s="259">
        <f t="shared" si="157"/>
        <v>6.3010858655658794E-2</v>
      </c>
      <c r="EG20" s="63">
        <f t="shared" si="157"/>
        <v>3.4363130292937145E-2</v>
      </c>
      <c r="EH20" s="63">
        <f t="shared" si="157"/>
        <v>7.5235745403537752E-2</v>
      </c>
      <c r="EI20" s="63">
        <f t="shared" si="157"/>
        <v>-1.2732594916799452E-2</v>
      </c>
      <c r="EJ20" s="63" t="str">
        <f t="shared" si="157"/>
        <v/>
      </c>
      <c r="EK20" s="259">
        <f t="shared" si="157"/>
        <v>3.8844131539474955E-2</v>
      </c>
      <c r="EL20" s="63"/>
      <c r="EM20" s="63">
        <f t="shared" ref="EM20:FK20" si="158">IFERROR(EM19/EM$7,"")</f>
        <v>3.9525277256504156E-2</v>
      </c>
      <c r="EN20" s="63">
        <f t="shared" si="158"/>
        <v>8.3315102110699979E-2</v>
      </c>
      <c r="EO20" s="63">
        <f t="shared" si="158"/>
        <v>-2.0937372175499947E-2</v>
      </c>
      <c r="EP20" s="63" t="str">
        <f t="shared" si="158"/>
        <v/>
      </c>
      <c r="EQ20" s="259">
        <f t="shared" si="158"/>
        <v>4.3236858669889702E-2</v>
      </c>
      <c r="ER20" s="63">
        <f t="shared" si="158"/>
        <v>4.1333689078619708E-2</v>
      </c>
      <c r="ES20" s="63">
        <f t="shared" si="158"/>
        <v>7.5086155110816025E-2</v>
      </c>
      <c r="ET20" s="63">
        <f t="shared" si="158"/>
        <v>-2.5840893588666911E-2</v>
      </c>
      <c r="EU20" s="63" t="str">
        <f t="shared" si="158"/>
        <v/>
      </c>
      <c r="EV20" s="259">
        <f t="shared" si="158"/>
        <v>4.2523481160292989E-2</v>
      </c>
      <c r="EW20" s="63">
        <f t="shared" si="158"/>
        <v>4.4888344800332103E-2</v>
      </c>
      <c r="EX20" s="63">
        <f t="shared" si="158"/>
        <v>7.9321196255508625E-2</v>
      </c>
      <c r="EY20" s="63">
        <f t="shared" si="158"/>
        <v>9.8555339934650286E-3</v>
      </c>
      <c r="EZ20" s="63" t="str">
        <f t="shared" si="158"/>
        <v/>
      </c>
      <c r="FA20" s="259">
        <f t="shared" si="158"/>
        <v>4.777469543262413E-2</v>
      </c>
      <c r="FB20" s="63">
        <f t="shared" si="158"/>
        <v>8.0184939151293169E-2</v>
      </c>
      <c r="FC20" s="63">
        <f t="shared" si="158"/>
        <v>6.4741150621214674E-2</v>
      </c>
      <c r="FD20" s="63">
        <f t="shared" si="158"/>
        <v>5.5323964872809085E-2</v>
      </c>
      <c r="FE20" s="63" t="str">
        <f t="shared" si="158"/>
        <v/>
      </c>
      <c r="FF20" s="259">
        <f t="shared" si="158"/>
        <v>7.5945286646934992E-2</v>
      </c>
      <c r="FG20" s="63">
        <f t="shared" si="158"/>
        <v>5.3862006719495842E-2</v>
      </c>
      <c r="FH20" s="63">
        <f t="shared" si="158"/>
        <v>7.5142016911434809E-2</v>
      </c>
      <c r="FI20" s="63">
        <f t="shared" si="158"/>
        <v>1.3255979429923945E-2</v>
      </c>
      <c r="FJ20" s="63" t="str">
        <f t="shared" si="158"/>
        <v/>
      </c>
      <c r="FK20" s="259">
        <f t="shared" si="158"/>
        <v>5.4330875937404807E-2</v>
      </c>
      <c r="FL20" s="63"/>
      <c r="FM20" s="63">
        <f t="shared" ref="FM20:GK20" si="159">IFERROR(FM19/FM$7,"")</f>
        <v>3.8903479461787897E-2</v>
      </c>
      <c r="FN20" s="63">
        <f t="shared" si="159"/>
        <v>9.1448496582757929E-2</v>
      </c>
      <c r="FO20" s="63">
        <f t="shared" si="159"/>
        <v>1.8175540543181566E-3</v>
      </c>
      <c r="FP20" s="63" t="str">
        <f t="shared" si="159"/>
        <v/>
      </c>
      <c r="FQ20" s="259">
        <f t="shared" si="159"/>
        <v>4.5216099985071603E-2</v>
      </c>
      <c r="FR20" s="63">
        <f t="shared" si="159"/>
        <v>4.4948579978188179E-2</v>
      </c>
      <c r="FS20" s="63">
        <f t="shared" si="159"/>
        <v>7.3426218751966144E-2</v>
      </c>
      <c r="FT20" s="63">
        <f t="shared" si="159"/>
        <v>5.2751165049294016E-2</v>
      </c>
      <c r="FU20" s="63" t="str">
        <f t="shared" si="159"/>
        <v/>
      </c>
      <c r="FV20" s="259">
        <f t="shared" si="159"/>
        <v>5.0296626293268379E-2</v>
      </c>
      <c r="FW20" s="63">
        <f t="shared" si="159"/>
        <v>4.0068526412345547E-2</v>
      </c>
      <c r="FX20" s="63">
        <f t="shared" si="159"/>
        <v>7.8053484915529228E-2</v>
      </c>
      <c r="FY20" s="63">
        <f t="shared" si="159"/>
        <v>4.2759755979471292E-2</v>
      </c>
      <c r="FZ20" s="63" t="str">
        <f t="shared" si="159"/>
        <v/>
      </c>
      <c r="GA20" s="259">
        <f t="shared" si="159"/>
        <v>4.6911691087797532E-2</v>
      </c>
      <c r="GB20" s="63">
        <f t="shared" si="159"/>
        <v>4.8639707951328486E-2</v>
      </c>
      <c r="GC20" s="63">
        <f t="shared" si="159"/>
        <v>5.2418123299209259E-2</v>
      </c>
      <c r="GD20" s="63">
        <f t="shared" si="159"/>
        <v>4.7459280608630174E-2</v>
      </c>
      <c r="GE20" s="63" t="str">
        <f t="shared" si="159"/>
        <v/>
      </c>
      <c r="GF20" s="259">
        <f t="shared" si="159"/>
        <v>4.9278432235761088E-2</v>
      </c>
      <c r="GG20" s="63">
        <f t="shared" si="159"/>
        <v>4.3455394449669983E-2</v>
      </c>
      <c r="GH20" s="63">
        <f t="shared" si="159"/>
        <v>7.1616307707818613E-2</v>
      </c>
      <c r="GI20" s="63">
        <f t="shared" si="159"/>
        <v>3.9242823646338784E-2</v>
      </c>
      <c r="GJ20" s="63" t="str">
        <f t="shared" si="159"/>
        <v/>
      </c>
      <c r="GK20" s="259">
        <f t="shared" si="159"/>
        <v>4.8018899232786086E-2</v>
      </c>
      <c r="GL20" s="63"/>
      <c r="GM20" s="63">
        <f t="shared" ref="GM20:HT20" si="160">IFERROR(GM19/GM$7,"")</f>
        <v>2.4329420590199335E-2</v>
      </c>
      <c r="GN20" s="63">
        <f t="shared" si="160"/>
        <v>9.9908293229410375E-2</v>
      </c>
      <c r="GO20" s="63">
        <f t="shared" si="160"/>
        <v>7.2841173771116367E-3</v>
      </c>
      <c r="GP20" s="63" t="str">
        <f t="shared" si="160"/>
        <v/>
      </c>
      <c r="GQ20" s="259">
        <f t="shared" si="160"/>
        <v>3.910905007446637E-2</v>
      </c>
      <c r="GR20" s="63">
        <f t="shared" si="160"/>
        <v>2.6815974298779393E-2</v>
      </c>
      <c r="GS20" s="63">
        <f t="shared" si="160"/>
        <v>9.4330109942254492E-2</v>
      </c>
      <c r="GT20" s="63">
        <f t="shared" si="160"/>
        <v>3.9857145148441799E-3</v>
      </c>
      <c r="GU20" s="63" t="str">
        <f t="shared" si="160"/>
        <v/>
      </c>
      <c r="GV20" s="259">
        <f t="shared" si="160"/>
        <v>3.8936575036334367E-2</v>
      </c>
      <c r="GW20" s="63">
        <f t="shared" si="160"/>
        <v>1.6209384123628309E-2</v>
      </c>
      <c r="GX20" s="63">
        <f t="shared" si="160"/>
        <v>6.3242051132410992E-2</v>
      </c>
      <c r="GY20" s="63">
        <f t="shared" si="160"/>
        <v>4.0046530665000753E-2</v>
      </c>
      <c r="GZ20" s="63" t="str">
        <f t="shared" si="160"/>
        <v/>
      </c>
      <c r="HA20" s="259">
        <f t="shared" si="160"/>
        <v>2.6603841350160976E-2</v>
      </c>
      <c r="HB20" s="63">
        <f t="shared" si="160"/>
        <v>5.7483938909598055E-2</v>
      </c>
      <c r="HC20" s="63">
        <f t="shared" si="160"/>
        <v>6.1366118589038697E-2</v>
      </c>
      <c r="HD20" s="63">
        <f t="shared" si="160"/>
        <v>-5.9439112099966371E-2</v>
      </c>
      <c r="HE20" s="63" t="str">
        <f t="shared" si="160"/>
        <v/>
      </c>
      <c r="HF20" s="259">
        <f t="shared" si="160"/>
        <v>6.15950700011966E-2</v>
      </c>
      <c r="HG20" s="63">
        <f t="shared" si="160"/>
        <v>2.5552407796459051E-2</v>
      </c>
      <c r="HH20" s="63">
        <f t="shared" si="160"/>
        <v>9.7277567226132469E-2</v>
      </c>
      <c r="HI20" s="63">
        <f t="shared" si="160"/>
        <v>5.8082650559177079E-3</v>
      </c>
      <c r="HJ20" s="63" t="str">
        <f t="shared" si="160"/>
        <v/>
      </c>
      <c r="HK20" s="259">
        <f t="shared" si="160"/>
        <v>3.9025560945276691E-2</v>
      </c>
      <c r="HL20" s="63">
        <f t="shared" ref="HL20:HP20" si="161">IFERROR(HL19/HL$7,"")</f>
        <v>2.2409217316602264E-2</v>
      </c>
      <c r="HM20" s="63">
        <f t="shared" si="161"/>
        <v>8.7097257719009641E-2</v>
      </c>
      <c r="HN20" s="63">
        <f t="shared" si="161"/>
        <v>1.6338997762166872E-2</v>
      </c>
      <c r="HO20" s="63" t="str">
        <f t="shared" si="161"/>
        <v/>
      </c>
      <c r="HP20" s="259">
        <f t="shared" si="161"/>
        <v>3.49673207399799E-2</v>
      </c>
      <c r="HQ20" s="63">
        <f t="shared" si="160"/>
        <v>3.2370583784243935E-2</v>
      </c>
      <c r="HR20" s="63">
        <f t="shared" si="160"/>
        <v>8.0577908466423723E-2</v>
      </c>
      <c r="HS20" s="63">
        <f t="shared" si="160"/>
        <v>2.7467548627192473E-2</v>
      </c>
      <c r="HT20" s="63" t="str">
        <f t="shared" si="160"/>
        <v/>
      </c>
      <c r="HU20" s="259">
        <f>IFERROR(HU19/HU$7,"")</f>
        <v>4.179421285406125E-2</v>
      </c>
      <c r="HW20" s="63">
        <f t="shared" ref="HW20:JD20" si="162">IFERROR(HW19/HW$7,"")</f>
        <v>-2.6707046633867287E-4</v>
      </c>
      <c r="HX20" s="63">
        <f t="shared" si="162"/>
        <v>9.4807064190788617E-2</v>
      </c>
      <c r="HY20" s="63">
        <f t="shared" si="162"/>
        <v>-9.3281750162015672E-3</v>
      </c>
      <c r="HZ20" s="63" t="str">
        <f t="shared" si="162"/>
        <v/>
      </c>
      <c r="IA20" s="259">
        <f t="shared" si="162"/>
        <v>1.8052225732819553E-2</v>
      </c>
      <c r="IB20" s="63">
        <f t="shared" si="162"/>
        <v>1.9030970205847118E-2</v>
      </c>
      <c r="IC20" s="63">
        <f t="shared" si="162"/>
        <v>8.7598391667225828E-2</v>
      </c>
      <c r="ID20" s="63">
        <f t="shared" si="162"/>
        <v>-1.7393268024712874E-2</v>
      </c>
      <c r="IE20" s="63" t="str">
        <f t="shared" si="162"/>
        <v/>
      </c>
      <c r="IF20" s="259">
        <f t="shared" si="162"/>
        <v>2.9195157280404782E-2</v>
      </c>
      <c r="IG20" s="63">
        <f t="shared" si="162"/>
        <v>1.9180064968518845E-2</v>
      </c>
      <c r="IH20" s="63">
        <f t="shared" si="162"/>
        <v>7.8092872917424672E-2</v>
      </c>
      <c r="II20" s="63">
        <f t="shared" si="162"/>
        <v>-3.7482079881680501E-2</v>
      </c>
      <c r="IJ20" s="63" t="str">
        <f t="shared" si="162"/>
        <v/>
      </c>
      <c r="IK20" s="259">
        <f t="shared" si="162"/>
        <v>2.5757907260165087E-2</v>
      </c>
      <c r="IL20" s="63">
        <f t="shared" si="162"/>
        <v>7.9552018504488037E-2</v>
      </c>
      <c r="IM20" s="63">
        <f t="shared" si="162"/>
        <v>6.5618986816199154E-2</v>
      </c>
      <c r="IN20" s="63">
        <f t="shared" si="162"/>
        <v>-0.11041042550262539</v>
      </c>
      <c r="IO20" s="63" t="str">
        <f t="shared" si="162"/>
        <v/>
      </c>
      <c r="IP20" s="259">
        <f t="shared" si="162"/>
        <v>6.3247373101629381E-2</v>
      </c>
      <c r="IQ20" s="63">
        <f t="shared" si="162"/>
        <v>9.0968350376124697E-3</v>
      </c>
      <c r="IR20" s="63">
        <f t="shared" si="162"/>
        <v>9.1340244059853248E-2</v>
      </c>
      <c r="IS20" s="63">
        <f t="shared" si="162"/>
        <v>-1.3936949889539573E-2</v>
      </c>
      <c r="IT20" s="63" t="str">
        <f t="shared" si="162"/>
        <v/>
      </c>
      <c r="IU20" s="259">
        <f t="shared" si="162"/>
        <v>2.3515911411493812E-2</v>
      </c>
      <c r="IV20" s="63">
        <f t="shared" si="162"/>
        <v>1.2522763897951912E-2</v>
      </c>
      <c r="IW20" s="63">
        <f t="shared" si="162"/>
        <v>8.710846011317272E-2</v>
      </c>
      <c r="IX20" s="63">
        <f t="shared" si="162"/>
        <v>-2.2046815459989114E-2</v>
      </c>
      <c r="IY20" s="63" t="str">
        <f t="shared" si="162"/>
        <v/>
      </c>
      <c r="IZ20" s="259">
        <f t="shared" si="162"/>
        <v>2.4269704283826472E-2</v>
      </c>
      <c r="JA20" s="63">
        <f t="shared" si="162"/>
        <v>3.194600751030291E-2</v>
      </c>
      <c r="JB20" s="63">
        <f t="shared" si="162"/>
        <v>8.1209238321144003E-2</v>
      </c>
      <c r="JC20" s="63">
        <f t="shared" si="162"/>
        <v>-4.8218588345087306E-2</v>
      </c>
      <c r="JD20" s="63" t="str">
        <f t="shared" si="162"/>
        <v/>
      </c>
      <c r="JE20" s="259">
        <f>IFERROR(JE19/JE$7,"")</f>
        <v>3.5471112669271082E-2</v>
      </c>
      <c r="JG20" s="63">
        <f t="shared" ref="JG20:KN20" si="163">IFERROR(JG19/JG$7,"")</f>
        <v>2.2627498349405251E-2</v>
      </c>
      <c r="JH20" s="63">
        <f t="shared" si="163"/>
        <v>0.1206153568409601</v>
      </c>
      <c r="JI20" s="63">
        <f t="shared" si="163"/>
        <v>-6.6264337703821077E-2</v>
      </c>
      <c r="JJ20" s="63" t="str">
        <f t="shared" si="163"/>
        <v/>
      </c>
      <c r="JK20" s="259">
        <f t="shared" si="163"/>
        <v>3.6698452922506244E-2</v>
      </c>
      <c r="JL20" s="63">
        <f t="shared" ref="JL20:JP20" si="164">IFERROR(JL19/JL$7,"")</f>
        <v>5.4838289273734679E-2</v>
      </c>
      <c r="JM20" s="63">
        <f t="shared" si="164"/>
        <v>0.10392471820485541</v>
      </c>
      <c r="JN20" s="63">
        <f t="shared" si="164"/>
        <v>-9.329063775520402E-2</v>
      </c>
      <c r="JO20" s="63" t="str">
        <f t="shared" si="164"/>
        <v/>
      </c>
      <c r="JP20" s="259">
        <f t="shared" si="164"/>
        <v>5.7211437756469322E-2</v>
      </c>
      <c r="JQ20" s="63">
        <f t="shared" ref="JQ20:JU20" si="165">IFERROR(JQ19/JQ$7,"")</f>
        <v>5.1024152912039974E-2</v>
      </c>
      <c r="JR20" s="63">
        <f t="shared" si="165"/>
        <v>9.8274022727858373E-2</v>
      </c>
      <c r="JS20" s="63">
        <f t="shared" si="165"/>
        <v>-0.11060207019048203</v>
      </c>
      <c r="JT20" s="63" t="str">
        <f t="shared" si="165"/>
        <v/>
      </c>
      <c r="JU20" s="259">
        <f t="shared" si="165"/>
        <v>5.4744922694139594E-2</v>
      </c>
      <c r="JV20" s="63">
        <f t="shared" ref="JV20:JZ20" si="166">IFERROR(JV19/JV$7,"")</f>
        <v>7.7747874501651326E-2</v>
      </c>
      <c r="JW20" s="63">
        <f t="shared" si="166"/>
        <v>7.9545332565237464E-2</v>
      </c>
      <c r="JX20" s="63">
        <f t="shared" si="166"/>
        <v>-0.28614283040059901</v>
      </c>
      <c r="JY20" s="63" t="str">
        <f t="shared" si="166"/>
        <v/>
      </c>
      <c r="JZ20" s="259">
        <f t="shared" si="166"/>
        <v>6.5469912155403584E-2</v>
      </c>
      <c r="KA20" s="63">
        <f t="shared" si="163"/>
        <v>3.8586191859991306E-2</v>
      </c>
      <c r="KB20" s="63">
        <f t="shared" si="163"/>
        <v>0.1124991788169554</v>
      </c>
      <c r="KC20" s="63">
        <f t="shared" si="163"/>
        <v>-7.8188247951813603E-2</v>
      </c>
      <c r="KD20" s="63" t="str">
        <f t="shared" si="163"/>
        <v/>
      </c>
      <c r="KE20" s="259">
        <f t="shared" si="163"/>
        <v>4.6765364085987603E-2</v>
      </c>
      <c r="KF20" s="63">
        <f t="shared" si="163"/>
        <v>4.2806055555845497E-2</v>
      </c>
      <c r="KG20" s="63">
        <f t="shared" si="163"/>
        <v>0.10795994815085981</v>
      </c>
      <c r="KH20" s="63">
        <f t="shared" si="163"/>
        <v>-8.5435510486350286E-2</v>
      </c>
      <c r="KI20" s="63" t="str">
        <f t="shared" si="163"/>
        <v/>
      </c>
      <c r="KJ20" s="259">
        <f t="shared" si="163"/>
        <v>4.9399142129385551E-2</v>
      </c>
      <c r="KK20" s="63">
        <f t="shared" si="163"/>
        <v>5.2799207793922318E-2</v>
      </c>
      <c r="KL20" s="63">
        <f t="shared" si="163"/>
        <v>0.10032092634566016</v>
      </c>
      <c r="KM20" s="63">
        <f t="shared" si="163"/>
        <v>-0.13087089409533698</v>
      </c>
      <c r="KN20" s="63" t="str">
        <f t="shared" si="163"/>
        <v/>
      </c>
      <c r="KO20" s="259">
        <f>IFERROR(KO19/KO$7,"")</f>
        <v>5.3901880921613424E-2</v>
      </c>
      <c r="KQ20" s="63">
        <f t="shared" ref="KQ20:LX20" si="167">IFERROR(KQ19/KQ$7,"")</f>
        <v>3.0720436854707697E-2</v>
      </c>
      <c r="KR20" s="63">
        <f t="shared" si="167"/>
        <v>0.14327609923036358</v>
      </c>
      <c r="KS20" s="63">
        <f t="shared" si="167"/>
        <v>-8.9638547565705037E-2</v>
      </c>
      <c r="KT20" s="63" t="str">
        <f t="shared" si="167"/>
        <v/>
      </c>
      <c r="KU20" s="259">
        <f t="shared" si="167"/>
        <v>4.829807743222294E-2</v>
      </c>
      <c r="KV20" s="63">
        <f t="shared" si="167"/>
        <v>6.327168888323377E-2</v>
      </c>
      <c r="KW20" s="63">
        <f t="shared" si="167"/>
        <v>0.10417862268788944</v>
      </c>
      <c r="KX20" s="63">
        <f t="shared" si="167"/>
        <v>-0.10539677628062674</v>
      </c>
      <c r="KY20" s="63" t="str">
        <f t="shared" si="167"/>
        <v/>
      </c>
      <c r="KZ20" s="259">
        <f t="shared" si="167"/>
        <v>6.5915253111431829E-2</v>
      </c>
      <c r="LA20" s="63">
        <f t="shared" si="167"/>
        <v>4.7135768196532597E-2</v>
      </c>
      <c r="LB20" s="63">
        <f t="shared" si="167"/>
        <v>0.12524119420746502</v>
      </c>
      <c r="LC20" s="63">
        <f t="shared" si="167"/>
        <v>-9.5870333649452535E-2</v>
      </c>
      <c r="LD20" s="63" t="str">
        <f t="shared" si="167"/>
        <v/>
      </c>
      <c r="LE20" s="259">
        <f t="shared" si="167"/>
        <v>5.6976719864460665E-2</v>
      </c>
      <c r="LF20" s="63" t="str">
        <f t="shared" si="167"/>
        <v/>
      </c>
      <c r="LG20" s="63" t="str">
        <f t="shared" si="167"/>
        <v/>
      </c>
      <c r="LH20" s="63" t="str">
        <f t="shared" si="167"/>
        <v/>
      </c>
      <c r="LI20" s="63" t="str">
        <f t="shared" si="167"/>
        <v/>
      </c>
      <c r="LJ20" s="259" t="str">
        <f t="shared" si="167"/>
        <v/>
      </c>
      <c r="LK20" s="63">
        <f t="shared" si="167"/>
        <v>4.7135768196532597E-2</v>
      </c>
      <c r="LL20" s="63">
        <f t="shared" si="167"/>
        <v>0.12524119420746502</v>
      </c>
      <c r="LM20" s="63">
        <f t="shared" si="167"/>
        <v>-9.5870333649452535E-2</v>
      </c>
      <c r="LN20" s="63" t="str">
        <f t="shared" si="167"/>
        <v/>
      </c>
      <c r="LO20" s="259">
        <f t="shared" si="167"/>
        <v>5.6976719864460665E-2</v>
      </c>
      <c r="LP20" s="63" t="str">
        <f t="shared" si="167"/>
        <v/>
      </c>
      <c r="LQ20" s="63" t="str">
        <f t="shared" si="167"/>
        <v/>
      </c>
      <c r="LR20" s="63" t="str">
        <f t="shared" si="167"/>
        <v/>
      </c>
      <c r="LS20" s="63" t="str">
        <f t="shared" si="167"/>
        <v/>
      </c>
      <c r="LT20" s="259" t="str">
        <f t="shared" si="167"/>
        <v/>
      </c>
      <c r="LU20" s="63" t="str">
        <f t="shared" si="167"/>
        <v/>
      </c>
      <c r="LV20" s="63" t="str">
        <f t="shared" si="167"/>
        <v/>
      </c>
      <c r="LW20" s="63" t="str">
        <f t="shared" si="167"/>
        <v/>
      </c>
      <c r="LX20" s="63" t="str">
        <f t="shared" si="167"/>
        <v/>
      </c>
      <c r="LY20" s="259" t="str">
        <f>IFERROR(LY19/LY$7,"")</f>
        <v/>
      </c>
    </row>
    <row r="21" spans="1:338">
      <c r="A21" s="66" t="s">
        <v>19</v>
      </c>
      <c r="B21" s="66"/>
      <c r="C21" s="261" t="s">
        <v>19</v>
      </c>
      <c r="D21" s="68" t="s">
        <v>127</v>
      </c>
      <c r="E21" s="68" t="s">
        <v>692</v>
      </c>
      <c r="F21" s="67"/>
      <c r="G21" s="72">
        <v>11058</v>
      </c>
      <c r="H21" s="72">
        <v>13671</v>
      </c>
      <c r="I21" s="72"/>
      <c r="J21" s="72"/>
      <c r="K21" s="72">
        <v>24728</v>
      </c>
      <c r="L21" s="72">
        <v>11205</v>
      </c>
      <c r="M21" s="72">
        <v>10692</v>
      </c>
      <c r="N21" s="72"/>
      <c r="O21" s="72"/>
      <c r="P21" s="72">
        <v>21897</v>
      </c>
      <c r="Q21" s="77">
        <v>135401</v>
      </c>
      <c r="R21" s="77">
        <v>17006</v>
      </c>
      <c r="S21" s="77">
        <v>-2607</v>
      </c>
      <c r="T21" s="77">
        <v>-73577</v>
      </c>
      <c r="U21" s="262">
        <v>76223</v>
      </c>
      <c r="V21" s="77">
        <v>-32628</v>
      </c>
      <c r="W21" s="77">
        <v>3934</v>
      </c>
      <c r="X21" s="77">
        <v>-9955</v>
      </c>
      <c r="Y21" s="77">
        <v>-186943</v>
      </c>
      <c r="Z21" s="262">
        <v>-226532</v>
      </c>
      <c r="AA21" s="72"/>
      <c r="AB21" s="77">
        <v>-101143</v>
      </c>
      <c r="AC21" s="77">
        <v>11686</v>
      </c>
      <c r="AD21" s="77">
        <v>-4837</v>
      </c>
      <c r="AE21" s="77">
        <v>-148492</v>
      </c>
      <c r="AF21" s="262" t="e">
        <v>#N/A</v>
      </c>
      <c r="AG21" s="77">
        <v>-110632</v>
      </c>
      <c r="AH21" s="77">
        <v>-2553</v>
      </c>
      <c r="AI21" s="77">
        <v>-5754</v>
      </c>
      <c r="AJ21" s="77">
        <v>-201823</v>
      </c>
      <c r="AK21" s="262" t="e">
        <v>#N/A</v>
      </c>
      <c r="AL21" s="77">
        <v>-125134</v>
      </c>
      <c r="AM21" s="77">
        <v>-1702</v>
      </c>
      <c r="AN21" s="77">
        <v>-6429</v>
      </c>
      <c r="AO21" s="77">
        <v>-213113</v>
      </c>
      <c r="AP21" s="262" t="e">
        <v>#N/A</v>
      </c>
      <c r="AQ21" s="77">
        <v>-121401</v>
      </c>
      <c r="AR21" s="77">
        <v>468</v>
      </c>
      <c r="AS21" s="77">
        <v>-2020</v>
      </c>
      <c r="AT21" s="77">
        <v>-228874</v>
      </c>
      <c r="AU21" s="262" t="e">
        <v>#N/A</v>
      </c>
      <c r="AV21" s="72"/>
      <c r="AW21" s="77">
        <v>-111811</v>
      </c>
      <c r="AX21" s="77">
        <v>3297</v>
      </c>
      <c r="AY21" s="77">
        <v>-2229</v>
      </c>
      <c r="AZ21" s="77">
        <v>-169313</v>
      </c>
      <c r="BA21" s="262" t="e">
        <v>#N/A</v>
      </c>
      <c r="BB21" s="77">
        <v>-104818</v>
      </c>
      <c r="BC21" s="77">
        <v>2223</v>
      </c>
      <c r="BD21" s="77">
        <v>-6250</v>
      </c>
      <c r="BE21" s="77">
        <v>-171197</v>
      </c>
      <c r="BF21" s="262" t="e">
        <v>#N/A</v>
      </c>
      <c r="BG21" s="77">
        <v>-99018</v>
      </c>
      <c r="BH21" s="77">
        <v>1627</v>
      </c>
      <c r="BI21" s="77">
        <v>-8126</v>
      </c>
      <c r="BJ21" s="77">
        <v>-145109</v>
      </c>
      <c r="BK21" s="262" t="e">
        <v>#N/A</v>
      </c>
      <c r="BL21" s="77">
        <v>-106058</v>
      </c>
      <c r="BM21" s="77">
        <v>1382</v>
      </c>
      <c r="BN21" s="77">
        <v>-12294</v>
      </c>
      <c r="BO21" s="77">
        <v>-193044</v>
      </c>
      <c r="BP21" s="262" t="e">
        <v>#N/A</v>
      </c>
      <c r="BQ21" s="72"/>
      <c r="BR21" s="77">
        <v>-116554</v>
      </c>
      <c r="BS21" s="77">
        <v>-2653</v>
      </c>
      <c r="BT21" s="77">
        <v>-7995</v>
      </c>
      <c r="BU21" s="77">
        <v>0</v>
      </c>
      <c r="BV21" s="262">
        <v>-127769</v>
      </c>
      <c r="BW21" s="77">
        <v>-122793</v>
      </c>
      <c r="BX21" s="77">
        <v>-6615</v>
      </c>
      <c r="BY21" s="77">
        <v>-13743</v>
      </c>
      <c r="BZ21" s="77">
        <v>0</v>
      </c>
      <c r="CA21" s="262">
        <v>-142584</v>
      </c>
      <c r="CB21" s="77">
        <v>-117806</v>
      </c>
      <c r="CC21" s="77">
        <v>-4526</v>
      </c>
      <c r="CD21" s="77">
        <v>-13989</v>
      </c>
      <c r="CE21" s="77">
        <v>0</v>
      </c>
      <c r="CF21" s="262">
        <v>-136321</v>
      </c>
      <c r="CG21" s="77">
        <v>-111866</v>
      </c>
      <c r="CH21" s="77">
        <v>-359</v>
      </c>
      <c r="CI21" s="77">
        <v>-34193</v>
      </c>
      <c r="CJ21" s="77">
        <v>0</v>
      </c>
      <c r="CK21" s="262">
        <v>-146418</v>
      </c>
      <c r="CL21" s="72"/>
      <c r="CM21" s="72">
        <v>-98819</v>
      </c>
      <c r="CN21" s="77">
        <v>-1017</v>
      </c>
      <c r="CO21" s="77">
        <v>-2283</v>
      </c>
      <c r="CP21" s="77">
        <v>0</v>
      </c>
      <c r="CQ21" s="262">
        <v>-102119</v>
      </c>
      <c r="CR21" s="77">
        <v>-103751</v>
      </c>
      <c r="CS21" s="77">
        <v>-2921</v>
      </c>
      <c r="CT21" s="77">
        <v>-12868</v>
      </c>
      <c r="CU21" s="77">
        <v>0</v>
      </c>
      <c r="CV21" s="262">
        <v>-119572</v>
      </c>
      <c r="CW21" s="77">
        <v>-104842</v>
      </c>
      <c r="CX21" s="77">
        <v>-3949</v>
      </c>
      <c r="CY21" s="77">
        <v>-19133</v>
      </c>
      <c r="CZ21" s="77">
        <v>0</v>
      </c>
      <c r="DA21" s="262">
        <v>-127924</v>
      </c>
      <c r="DB21" s="77">
        <v>-140984</v>
      </c>
      <c r="DC21" s="77">
        <v>-2943</v>
      </c>
      <c r="DD21" s="77">
        <v>659</v>
      </c>
      <c r="DE21" s="77">
        <v>0</v>
      </c>
      <c r="DF21" s="262">
        <v>-143315</v>
      </c>
      <c r="DG21" s="77">
        <v>-448396</v>
      </c>
      <c r="DH21" s="77">
        <v>-10830</v>
      </c>
      <c r="DI21" s="77">
        <v>-33625</v>
      </c>
      <c r="DJ21" s="77">
        <v>0</v>
      </c>
      <c r="DK21" s="262">
        <v>-492930</v>
      </c>
      <c r="DL21" s="72"/>
      <c r="DM21" s="72">
        <v>-31431</v>
      </c>
      <c r="DN21" s="77">
        <v>5060</v>
      </c>
      <c r="DO21" s="77">
        <v>-7957</v>
      </c>
      <c r="DP21" s="77">
        <v>0</v>
      </c>
      <c r="DQ21" s="262">
        <v>-34328</v>
      </c>
      <c r="DR21" s="77">
        <v>-73780</v>
      </c>
      <c r="DS21" s="77">
        <v>-4663</v>
      </c>
      <c r="DT21" s="77">
        <v>-6685</v>
      </c>
      <c r="DU21" s="77">
        <v>0</v>
      </c>
      <c r="DV21" s="262">
        <v>-85411</v>
      </c>
      <c r="DW21" s="77">
        <v>-60733</v>
      </c>
      <c r="DX21" s="77">
        <v>-3854</v>
      </c>
      <c r="DY21" s="77">
        <v>-5387</v>
      </c>
      <c r="DZ21" s="77">
        <v>0</v>
      </c>
      <c r="EA21" s="262">
        <v>-70166</v>
      </c>
      <c r="EB21" s="77">
        <v>-52019</v>
      </c>
      <c r="EC21" s="77">
        <v>-3107</v>
      </c>
      <c r="ED21" s="77">
        <v>848</v>
      </c>
      <c r="EE21" s="77">
        <v>0</v>
      </c>
      <c r="EF21" s="262">
        <v>-55726</v>
      </c>
      <c r="EG21" s="77">
        <v>-217963</v>
      </c>
      <c r="EH21" s="77">
        <v>-6564</v>
      </c>
      <c r="EI21" s="77">
        <v>-19181</v>
      </c>
      <c r="EJ21" s="77">
        <v>0</v>
      </c>
      <c r="EK21" s="262">
        <v>-245631</v>
      </c>
      <c r="EL21" s="72"/>
      <c r="EM21" s="72">
        <v>-40663</v>
      </c>
      <c r="EN21" s="77">
        <v>-997</v>
      </c>
      <c r="EO21" s="77">
        <v>-4671</v>
      </c>
      <c r="EP21" s="77">
        <v>0</v>
      </c>
      <c r="EQ21" s="262">
        <v>-46331</v>
      </c>
      <c r="ER21" s="77">
        <v>-38250</v>
      </c>
      <c r="ES21" s="77">
        <v>-3991</v>
      </c>
      <c r="ET21" s="77">
        <v>-3524</v>
      </c>
      <c r="EU21" s="77">
        <v>0</v>
      </c>
      <c r="EV21" s="262">
        <v>-45828</v>
      </c>
      <c r="EW21" s="77">
        <v>-36003</v>
      </c>
      <c r="EX21" s="77">
        <v>-4894</v>
      </c>
      <c r="EY21" s="77">
        <v>-1757</v>
      </c>
      <c r="EZ21" s="77">
        <v>0</v>
      </c>
      <c r="FA21" s="262">
        <v>-42706</v>
      </c>
      <c r="FB21" s="77">
        <v>-46617</v>
      </c>
      <c r="FC21" s="77">
        <v>-3788</v>
      </c>
      <c r="FD21" s="77">
        <v>-10127</v>
      </c>
      <c r="FE21" s="77">
        <v>0</v>
      </c>
      <c r="FF21" s="262">
        <v>-60890</v>
      </c>
      <c r="FG21" s="77">
        <v>-161533</v>
      </c>
      <c r="FH21" s="77">
        <v>-13670</v>
      </c>
      <c r="FI21" s="77">
        <v>-20079</v>
      </c>
      <c r="FJ21" s="77">
        <v>0</v>
      </c>
      <c r="FK21" s="262">
        <v>-195755</v>
      </c>
      <c r="FL21" s="72"/>
      <c r="FM21" s="72">
        <v>-36913</v>
      </c>
      <c r="FN21" s="77">
        <v>-7072</v>
      </c>
      <c r="FO21" s="77">
        <v>-5736</v>
      </c>
      <c r="FP21" s="77">
        <v>0</v>
      </c>
      <c r="FQ21" s="262">
        <v>-49799</v>
      </c>
      <c r="FR21" s="77">
        <v>-57310</v>
      </c>
      <c r="FS21" s="77">
        <v>-4520</v>
      </c>
      <c r="FT21" s="77">
        <v>-30893</v>
      </c>
      <c r="FU21" s="77">
        <v>0</v>
      </c>
      <c r="FV21" s="262">
        <v>-92737</v>
      </c>
      <c r="FW21" s="77">
        <v>-75035</v>
      </c>
      <c r="FX21" s="77">
        <v>-2337</v>
      </c>
      <c r="FY21" s="77">
        <v>-26272</v>
      </c>
      <c r="FZ21" s="77">
        <v>0</v>
      </c>
      <c r="GA21" s="262">
        <v>-103683</v>
      </c>
      <c r="GB21" s="77">
        <v>-94527</v>
      </c>
      <c r="GC21" s="77">
        <v>-5439</v>
      </c>
      <c r="GD21" s="77">
        <v>-34113</v>
      </c>
      <c r="GE21" s="77">
        <v>0</v>
      </c>
      <c r="GF21" s="262">
        <v>-134255</v>
      </c>
      <c r="GG21" s="77">
        <v>-263785</v>
      </c>
      <c r="GH21" s="77">
        <v>-19368</v>
      </c>
      <c r="GI21" s="77">
        <v>-97014</v>
      </c>
      <c r="GJ21" s="77">
        <v>0</v>
      </c>
      <c r="GK21" s="262">
        <v>-380474</v>
      </c>
      <c r="GL21" s="72"/>
      <c r="GM21" s="72">
        <v>-72336</v>
      </c>
      <c r="GN21" s="77">
        <v>-2346</v>
      </c>
      <c r="GO21" s="77">
        <v>7860</v>
      </c>
      <c r="GP21" s="77">
        <v>0</v>
      </c>
      <c r="GQ21" s="262">
        <v>-66822</v>
      </c>
      <c r="GR21" s="77">
        <v>-108437</v>
      </c>
      <c r="GS21" s="77">
        <v>-1849</v>
      </c>
      <c r="GT21" s="77">
        <v>-21014</v>
      </c>
      <c r="GU21" s="77">
        <v>0</v>
      </c>
      <c r="GV21" s="262">
        <v>-131300</v>
      </c>
      <c r="GW21" s="77">
        <v>-98150</v>
      </c>
      <c r="GX21" s="77">
        <v>-2480</v>
      </c>
      <c r="GY21" s="77">
        <v>-9273</v>
      </c>
      <c r="GZ21" s="77">
        <v>0</v>
      </c>
      <c r="HA21" s="262">
        <v>-109903</v>
      </c>
      <c r="HB21" s="77">
        <v>-107189</v>
      </c>
      <c r="HC21" s="77">
        <v>-5668</v>
      </c>
      <c r="HD21" s="77">
        <v>6592</v>
      </c>
      <c r="HE21" s="77">
        <v>0</v>
      </c>
      <c r="HF21" s="262">
        <v>-106265</v>
      </c>
      <c r="HG21" s="77">
        <v>-180773</v>
      </c>
      <c r="HH21" s="77">
        <v>-4195</v>
      </c>
      <c r="HI21" s="77">
        <v>-13154</v>
      </c>
      <c r="HJ21" s="77">
        <v>0</v>
      </c>
      <c r="HK21" s="262">
        <v>-198122</v>
      </c>
      <c r="HL21" s="77">
        <v>-278923</v>
      </c>
      <c r="HM21" s="77">
        <v>-6675</v>
      </c>
      <c r="HN21" s="77">
        <v>-22427</v>
      </c>
      <c r="HO21" s="77">
        <v>0</v>
      </c>
      <c r="HP21" s="262">
        <v>-308025</v>
      </c>
      <c r="HQ21" s="77">
        <v>-386112</v>
      </c>
      <c r="HR21" s="77">
        <v>-12343</v>
      </c>
      <c r="HS21" s="77">
        <v>-15835</v>
      </c>
      <c r="HT21" s="77">
        <v>0</v>
      </c>
      <c r="HU21" s="262">
        <v>-414290</v>
      </c>
      <c r="HW21" s="72">
        <v>-94714</v>
      </c>
      <c r="HX21" s="77">
        <v>-2572</v>
      </c>
      <c r="HY21" s="77">
        <v>14576</v>
      </c>
      <c r="HZ21" s="77">
        <v>0</v>
      </c>
      <c r="IA21" s="262">
        <v>-82710</v>
      </c>
      <c r="IB21" s="77">
        <v>-94812</v>
      </c>
      <c r="IC21" s="77">
        <v>-9178</v>
      </c>
      <c r="ID21" s="77">
        <v>-11038</v>
      </c>
      <c r="IE21" s="77">
        <v>0</v>
      </c>
      <c r="IF21" s="262">
        <v>-115028</v>
      </c>
      <c r="IG21" s="77">
        <v>-82637</v>
      </c>
      <c r="IH21" s="77">
        <v>-15201</v>
      </c>
      <c r="II21" s="77">
        <v>-16925</v>
      </c>
      <c r="IJ21" s="77">
        <v>0</v>
      </c>
      <c r="IK21" s="262">
        <v>-114763</v>
      </c>
      <c r="IL21" s="77">
        <v>-88861</v>
      </c>
      <c r="IM21" s="77">
        <v>-20940</v>
      </c>
      <c r="IN21" s="77">
        <v>10956</v>
      </c>
      <c r="IO21" s="77">
        <v>0</v>
      </c>
      <c r="IP21" s="262">
        <v>-98845</v>
      </c>
      <c r="IQ21" s="77">
        <v>-189526</v>
      </c>
      <c r="IR21" s="77">
        <v>-11750</v>
      </c>
      <c r="IS21" s="77">
        <v>3538</v>
      </c>
      <c r="IT21" s="77">
        <v>0</v>
      </c>
      <c r="IU21" s="262">
        <v>-197738</v>
      </c>
      <c r="IV21" s="77">
        <v>-272163</v>
      </c>
      <c r="IW21" s="77">
        <v>-26951</v>
      </c>
      <c r="IX21" s="77">
        <v>-13387</v>
      </c>
      <c r="IY21" s="77">
        <v>0</v>
      </c>
      <c r="IZ21" s="262">
        <v>-312501</v>
      </c>
      <c r="JA21" s="77">
        <v>-361024</v>
      </c>
      <c r="JB21" s="77">
        <v>-47891</v>
      </c>
      <c r="JC21" s="77">
        <v>-2431</v>
      </c>
      <c r="JD21" s="77">
        <v>0</v>
      </c>
      <c r="JE21" s="262">
        <v>-411346</v>
      </c>
      <c r="JG21" s="72">
        <v>-69861</v>
      </c>
      <c r="JH21" s="77">
        <v>1916</v>
      </c>
      <c r="JI21" s="77">
        <v>-9027</v>
      </c>
      <c r="JJ21" s="77" t="e">
        <v>#N/A</v>
      </c>
      <c r="JK21" s="262">
        <v>-76972</v>
      </c>
      <c r="JL21" s="72">
        <v>-68710</v>
      </c>
      <c r="JM21" s="77">
        <v>4137</v>
      </c>
      <c r="JN21" s="77">
        <v>-46872</v>
      </c>
      <c r="JO21" s="77" t="e">
        <v>#N/A</v>
      </c>
      <c r="JP21" s="262">
        <v>-111445</v>
      </c>
      <c r="JQ21" s="72">
        <v>-67655</v>
      </c>
      <c r="JR21" s="77">
        <v>-3909</v>
      </c>
      <c r="JS21" s="77">
        <v>-5658</v>
      </c>
      <c r="JT21" s="77">
        <v>0</v>
      </c>
      <c r="JU21" s="262">
        <v>-77223</v>
      </c>
      <c r="JV21" s="72">
        <v>-52306</v>
      </c>
      <c r="JW21" s="77">
        <v>-2057</v>
      </c>
      <c r="JX21" s="77">
        <v>-5399</v>
      </c>
      <c r="JY21" s="77">
        <v>0</v>
      </c>
      <c r="JZ21" s="262">
        <v>-59761</v>
      </c>
      <c r="KA21" s="77">
        <v>-138571</v>
      </c>
      <c r="KB21" s="77">
        <v>6053</v>
      </c>
      <c r="KC21" s="77">
        <v>-55899</v>
      </c>
      <c r="KD21" s="77">
        <v>0</v>
      </c>
      <c r="KE21" s="262">
        <v>-188417</v>
      </c>
      <c r="KF21" s="77">
        <v>-206226</v>
      </c>
      <c r="KG21" s="77">
        <v>2144</v>
      </c>
      <c r="KH21" s="77">
        <v>-61557</v>
      </c>
      <c r="KI21" s="77">
        <v>0</v>
      </c>
      <c r="KJ21" s="262">
        <v>-265640</v>
      </c>
      <c r="KK21" s="77">
        <v>-258532</v>
      </c>
      <c r="KL21" s="77">
        <v>87</v>
      </c>
      <c r="KM21" s="77">
        <v>-66956</v>
      </c>
      <c r="KN21" s="77">
        <v>0</v>
      </c>
      <c r="KO21" s="262">
        <v>-325401</v>
      </c>
      <c r="KQ21" s="72">
        <v>-57382</v>
      </c>
      <c r="KR21" s="77">
        <v>189</v>
      </c>
      <c r="KS21" s="77">
        <v>19473</v>
      </c>
      <c r="KT21" s="77" t="e">
        <v>#N/A</v>
      </c>
      <c r="KU21" s="262">
        <v>-37719</v>
      </c>
      <c r="KV21" s="72">
        <v>-53021</v>
      </c>
      <c r="KW21" s="77">
        <v>-2618</v>
      </c>
      <c r="KX21" s="77">
        <v>-30323</v>
      </c>
      <c r="KY21" s="77" t="e">
        <v>#N/A</v>
      </c>
      <c r="KZ21" s="262">
        <v>-85963</v>
      </c>
      <c r="LA21" s="72">
        <v>110403</v>
      </c>
      <c r="LB21" s="77">
        <v>2429</v>
      </c>
      <c r="LC21" s="77">
        <v>10850</v>
      </c>
      <c r="LD21" s="77">
        <v>0</v>
      </c>
      <c r="LE21" s="262">
        <v>123682</v>
      </c>
      <c r="LF21" s="72">
        <v>0</v>
      </c>
      <c r="LG21" s="77">
        <v>0</v>
      </c>
      <c r="LH21" s="77">
        <v>0</v>
      </c>
      <c r="LI21" s="77">
        <v>0</v>
      </c>
      <c r="LJ21" s="262">
        <v>0</v>
      </c>
      <c r="LK21" s="77">
        <v>-110403</v>
      </c>
      <c r="LL21" s="77">
        <v>-2429</v>
      </c>
      <c r="LM21" s="77">
        <v>-10850</v>
      </c>
      <c r="LN21" s="77">
        <v>0</v>
      </c>
      <c r="LO21" s="262">
        <v>-123682</v>
      </c>
      <c r="LP21" s="77">
        <v>0</v>
      </c>
      <c r="LQ21" s="77">
        <v>0</v>
      </c>
      <c r="LR21" s="77">
        <v>0</v>
      </c>
      <c r="LS21" s="77">
        <v>0</v>
      </c>
      <c r="LT21" s="262">
        <v>0</v>
      </c>
      <c r="LU21" s="77">
        <v>0</v>
      </c>
      <c r="LV21" s="77">
        <v>0</v>
      </c>
      <c r="LW21" s="77">
        <v>0</v>
      </c>
      <c r="LX21" s="77">
        <v>0</v>
      </c>
      <c r="LY21" s="262">
        <v>0</v>
      </c>
    </row>
    <row r="22" spans="1:338">
      <c r="A22" s="49" t="s">
        <v>157</v>
      </c>
      <c r="B22" s="49" t="s">
        <v>378</v>
      </c>
      <c r="C22" s="349" t="s">
        <v>306</v>
      </c>
      <c r="D22" s="349" t="s">
        <v>34</v>
      </c>
      <c r="E22" s="349" t="s">
        <v>701</v>
      </c>
      <c r="F22" s="439"/>
      <c r="G22" s="335">
        <v>131910</v>
      </c>
      <c r="H22" s="335">
        <v>46945.166970999999</v>
      </c>
      <c r="I22" s="335"/>
      <c r="J22" s="335"/>
      <c r="K22" s="335">
        <v>178856.1292480001</v>
      </c>
      <c r="L22" s="335">
        <v>178174</v>
      </c>
      <c r="M22" s="335">
        <v>34228</v>
      </c>
      <c r="N22" s="335"/>
      <c r="O22" s="335"/>
      <c r="P22" s="335">
        <v>212402</v>
      </c>
      <c r="Q22" s="335">
        <v>183971</v>
      </c>
      <c r="R22" s="335">
        <v>34876</v>
      </c>
      <c r="S22" s="335">
        <v>8827.8040302999543</v>
      </c>
      <c r="T22" s="335">
        <v>232888.27691611098</v>
      </c>
      <c r="U22" s="365">
        <v>460563.08094641089</v>
      </c>
      <c r="V22" s="335">
        <v>312847</v>
      </c>
      <c r="W22" s="335">
        <v>52274</v>
      </c>
      <c r="X22" s="335">
        <v>42151</v>
      </c>
      <c r="Y22" s="335">
        <v>664846</v>
      </c>
      <c r="Z22" s="365">
        <v>1072119</v>
      </c>
      <c r="AA22" s="335"/>
      <c r="AB22" s="335">
        <v>153776</v>
      </c>
      <c r="AC22" s="335">
        <v>63216</v>
      </c>
      <c r="AD22" s="335">
        <v>14659</v>
      </c>
      <c r="AE22" s="335">
        <v>310188</v>
      </c>
      <c r="AF22" s="365" t="e">
        <v>#N/A</v>
      </c>
      <c r="AG22" s="335">
        <v>191093</v>
      </c>
      <c r="AH22" s="335">
        <v>41477</v>
      </c>
      <c r="AI22" s="335">
        <v>7988</v>
      </c>
      <c r="AJ22" s="335">
        <v>455404</v>
      </c>
      <c r="AK22" s="365" t="e">
        <v>#N/A</v>
      </c>
      <c r="AL22" s="335">
        <v>171742</v>
      </c>
      <c r="AM22" s="335">
        <v>31715</v>
      </c>
      <c r="AN22" s="335">
        <v>12114</v>
      </c>
      <c r="AO22" s="335">
        <v>419748</v>
      </c>
      <c r="AP22" s="365" t="e">
        <v>#N/A</v>
      </c>
      <c r="AQ22" s="335">
        <v>306364</v>
      </c>
      <c r="AR22" s="335">
        <v>52001</v>
      </c>
      <c r="AS22" s="335">
        <v>34079</v>
      </c>
      <c r="AT22" s="335">
        <v>642786</v>
      </c>
      <c r="AU22" s="365" t="e">
        <v>#N/A</v>
      </c>
      <c r="AV22" s="335"/>
      <c r="AW22" s="335">
        <v>150185</v>
      </c>
      <c r="AX22" s="335">
        <v>66903</v>
      </c>
      <c r="AY22" s="335">
        <v>11161</v>
      </c>
      <c r="AZ22" s="335">
        <v>445956</v>
      </c>
      <c r="BA22" s="365" t="e">
        <v>#N/A</v>
      </c>
      <c r="BB22" s="335">
        <v>123324</v>
      </c>
      <c r="BC22" s="335">
        <v>39377</v>
      </c>
      <c r="BD22" s="335">
        <v>8800</v>
      </c>
      <c r="BE22" s="335">
        <v>887410</v>
      </c>
      <c r="BF22" s="365" t="e">
        <v>#N/A</v>
      </c>
      <c r="BG22" s="335">
        <v>115105</v>
      </c>
      <c r="BH22" s="335">
        <v>39553</v>
      </c>
      <c r="BI22" s="335">
        <v>4344</v>
      </c>
      <c r="BJ22" s="335">
        <v>511124</v>
      </c>
      <c r="BK22" s="365" t="e">
        <v>#N/A</v>
      </c>
      <c r="BL22" s="335">
        <v>244154</v>
      </c>
      <c r="BM22" s="335">
        <v>59071</v>
      </c>
      <c r="BN22" s="335">
        <v>39464</v>
      </c>
      <c r="BO22" s="335">
        <v>872130</v>
      </c>
      <c r="BP22" s="365" t="e">
        <v>#N/A</v>
      </c>
      <c r="BQ22" s="335"/>
      <c r="BR22" s="335">
        <v>176035</v>
      </c>
      <c r="BS22" s="335">
        <v>85070</v>
      </c>
      <c r="BT22" s="335">
        <v>8703</v>
      </c>
      <c r="BU22" s="335">
        <v>0</v>
      </c>
      <c r="BV22" s="365">
        <v>267421</v>
      </c>
      <c r="BW22" s="335">
        <v>225965</v>
      </c>
      <c r="BX22" s="335">
        <v>49099</v>
      </c>
      <c r="BY22" s="335">
        <v>9105</v>
      </c>
      <c r="BZ22" s="335">
        <v>0</v>
      </c>
      <c r="CA22" s="365">
        <v>286556</v>
      </c>
      <c r="CB22" s="335">
        <v>192923</v>
      </c>
      <c r="CC22" s="335">
        <v>43267</v>
      </c>
      <c r="CD22" s="335">
        <v>11824</v>
      </c>
      <c r="CE22" s="335">
        <v>0</v>
      </c>
      <c r="CF22" s="365">
        <v>248014</v>
      </c>
      <c r="CG22" s="335">
        <v>338684</v>
      </c>
      <c r="CH22" s="335">
        <v>58053</v>
      </c>
      <c r="CI22" s="335">
        <v>16470</v>
      </c>
      <c r="CJ22" s="335">
        <v>0</v>
      </c>
      <c r="CK22" s="365">
        <v>413208</v>
      </c>
      <c r="CL22" s="335"/>
      <c r="CM22" s="335">
        <v>183177</v>
      </c>
      <c r="CN22" s="335">
        <v>72773</v>
      </c>
      <c r="CO22" s="335">
        <v>1535</v>
      </c>
      <c r="CP22" s="335">
        <v>0</v>
      </c>
      <c r="CQ22" s="365">
        <v>257485</v>
      </c>
      <c r="CR22" s="335">
        <v>218007</v>
      </c>
      <c r="CS22" s="335">
        <v>52965</v>
      </c>
      <c r="CT22" s="335">
        <v>5519</v>
      </c>
      <c r="CU22" s="335">
        <v>0</v>
      </c>
      <c r="CV22" s="365">
        <v>276523</v>
      </c>
      <c r="CW22" s="335">
        <v>217552</v>
      </c>
      <c r="CX22" s="335">
        <v>50621</v>
      </c>
      <c r="CY22" s="335">
        <v>7180</v>
      </c>
      <c r="CZ22" s="335">
        <v>0</v>
      </c>
      <c r="DA22" s="365">
        <v>275353</v>
      </c>
      <c r="DB22" s="335">
        <v>388731</v>
      </c>
      <c r="DC22" s="335">
        <v>61705</v>
      </c>
      <c r="DD22" s="335">
        <v>19938</v>
      </c>
      <c r="DE22" s="335">
        <v>0</v>
      </c>
      <c r="DF22" s="365">
        <v>470421</v>
      </c>
      <c r="DG22" s="335">
        <v>1007467</v>
      </c>
      <c r="DH22" s="335">
        <v>238064</v>
      </c>
      <c r="DI22" s="335">
        <v>34172</v>
      </c>
      <c r="DJ22" s="335">
        <v>0</v>
      </c>
      <c r="DK22" s="365">
        <v>1279782</v>
      </c>
      <c r="DL22" s="335"/>
      <c r="DM22" s="335">
        <v>177786</v>
      </c>
      <c r="DN22" s="335">
        <v>80146</v>
      </c>
      <c r="DO22" s="335">
        <v>4900</v>
      </c>
      <c r="DP22" s="335">
        <v>0</v>
      </c>
      <c r="DQ22" s="365">
        <v>262832</v>
      </c>
      <c r="DR22" s="335">
        <v>243241</v>
      </c>
      <c r="DS22" s="335">
        <v>66397</v>
      </c>
      <c r="DT22" s="335">
        <v>-10778</v>
      </c>
      <c r="DU22" s="335">
        <v>0</v>
      </c>
      <c r="DV22" s="365">
        <v>299143</v>
      </c>
      <c r="DW22" s="335">
        <v>186554</v>
      </c>
      <c r="DX22" s="335">
        <v>58131</v>
      </c>
      <c r="DY22" s="335">
        <v>4580</v>
      </c>
      <c r="DZ22" s="335">
        <v>0</v>
      </c>
      <c r="EA22" s="365">
        <v>249457</v>
      </c>
      <c r="EB22" s="335">
        <v>368713</v>
      </c>
      <c r="EC22" s="335">
        <v>72944</v>
      </c>
      <c r="ED22" s="335">
        <v>17324</v>
      </c>
      <c r="EE22" s="335">
        <v>0</v>
      </c>
      <c r="EF22" s="365">
        <v>460429</v>
      </c>
      <c r="EG22" s="335">
        <v>976294</v>
      </c>
      <c r="EH22" s="335">
        <v>277618</v>
      </c>
      <c r="EI22" s="335">
        <v>16026</v>
      </c>
      <c r="EJ22" s="335">
        <v>0</v>
      </c>
      <c r="EK22" s="365">
        <v>1271861</v>
      </c>
      <c r="EL22" s="335"/>
      <c r="EM22" s="335">
        <v>241519</v>
      </c>
      <c r="EN22" s="335">
        <v>65242</v>
      </c>
      <c r="EO22" s="335">
        <v>-67</v>
      </c>
      <c r="EP22" s="335">
        <v>0</v>
      </c>
      <c r="EQ22" s="365">
        <v>306694</v>
      </c>
      <c r="ER22" s="335">
        <v>247072</v>
      </c>
      <c r="ES22" s="335">
        <v>60210</v>
      </c>
      <c r="ET22" s="335">
        <v>-788</v>
      </c>
      <c r="EU22" s="335">
        <v>0</v>
      </c>
      <c r="EV22" s="365">
        <v>306557</v>
      </c>
      <c r="EW22" s="335">
        <v>278738</v>
      </c>
      <c r="EX22" s="335">
        <v>66378</v>
      </c>
      <c r="EY22" s="335">
        <v>8346</v>
      </c>
      <c r="EZ22" s="335">
        <v>0</v>
      </c>
      <c r="FA22" s="365">
        <v>353514</v>
      </c>
      <c r="FB22" s="335">
        <v>454228</v>
      </c>
      <c r="FC22" s="335">
        <v>80227</v>
      </c>
      <c r="FD22" s="335">
        <v>33825</v>
      </c>
      <c r="FE22" s="335">
        <v>0</v>
      </c>
      <c r="FF22" s="365">
        <v>568638</v>
      </c>
      <c r="FG22" s="335">
        <v>1221557</v>
      </c>
      <c r="FH22" s="335">
        <v>272057</v>
      </c>
      <c r="FI22" s="335">
        <v>41316</v>
      </c>
      <c r="FJ22" s="335">
        <v>0</v>
      </c>
      <c r="FK22" s="365">
        <v>1535403</v>
      </c>
      <c r="FL22" s="335"/>
      <c r="FM22" s="335">
        <v>261809</v>
      </c>
      <c r="FN22" s="335">
        <v>85887</v>
      </c>
      <c r="FO22" s="335">
        <v>7389</v>
      </c>
      <c r="FP22" s="335">
        <v>0</v>
      </c>
      <c r="FQ22" s="365">
        <v>355163</v>
      </c>
      <c r="FR22" s="335">
        <v>289657</v>
      </c>
      <c r="FS22" s="335">
        <v>74300</v>
      </c>
      <c r="FT22" s="335">
        <v>6946</v>
      </c>
      <c r="FU22" s="335">
        <v>0</v>
      </c>
      <c r="FV22" s="365">
        <v>370917</v>
      </c>
      <c r="FW22" s="335">
        <v>284702</v>
      </c>
      <c r="FX22" s="335">
        <v>87800</v>
      </c>
      <c r="FY22" s="335">
        <v>26457</v>
      </c>
      <c r="FZ22" s="335">
        <v>0</v>
      </c>
      <c r="GA22" s="365">
        <v>398998</v>
      </c>
      <c r="GB22" s="335">
        <v>394693</v>
      </c>
      <c r="GC22" s="335">
        <v>107544</v>
      </c>
      <c r="GD22" s="335">
        <v>34911</v>
      </c>
      <c r="GE22" s="335">
        <v>0</v>
      </c>
      <c r="GF22" s="365">
        <v>537324</v>
      </c>
      <c r="GG22" s="335">
        <v>1230861</v>
      </c>
      <c r="GH22" s="335">
        <v>355531</v>
      </c>
      <c r="GI22" s="335">
        <v>75703</v>
      </c>
      <c r="GJ22" s="335">
        <v>0</v>
      </c>
      <c r="GK22" s="365">
        <v>1662402</v>
      </c>
      <c r="GL22" s="335"/>
      <c r="GM22" s="335">
        <v>233510</v>
      </c>
      <c r="GN22" s="335">
        <v>139583</v>
      </c>
      <c r="GO22" s="335">
        <v>14193</v>
      </c>
      <c r="GP22" s="335">
        <v>0</v>
      </c>
      <c r="GQ22" s="365">
        <v>387286</v>
      </c>
      <c r="GR22" s="335">
        <v>270215</v>
      </c>
      <c r="GS22" s="335">
        <v>118553</v>
      </c>
      <c r="GT22" s="335">
        <v>6622</v>
      </c>
      <c r="GU22" s="335">
        <v>0</v>
      </c>
      <c r="GV22" s="365">
        <v>395390</v>
      </c>
      <c r="GW22" s="335">
        <v>226065</v>
      </c>
      <c r="GX22" s="335">
        <v>80267</v>
      </c>
      <c r="GY22" s="335">
        <v>22377</v>
      </c>
      <c r="GZ22" s="335">
        <v>0</v>
      </c>
      <c r="HA22" s="365">
        <v>328709</v>
      </c>
      <c r="HB22" s="335">
        <v>407940</v>
      </c>
      <c r="HC22" s="335">
        <v>112986</v>
      </c>
      <c r="HD22" s="335">
        <v>6109</v>
      </c>
      <c r="HE22" s="335">
        <v>0</v>
      </c>
      <c r="HF22" s="365">
        <v>527035</v>
      </c>
      <c r="HG22" s="335">
        <v>503725</v>
      </c>
      <c r="HH22" s="335">
        <v>258136</v>
      </c>
      <c r="HI22" s="335">
        <v>20815</v>
      </c>
      <c r="HJ22" s="335">
        <v>0</v>
      </c>
      <c r="HK22" s="365">
        <v>782676</v>
      </c>
      <c r="HL22" s="335">
        <v>729790</v>
      </c>
      <c r="HM22" s="335">
        <v>338403</v>
      </c>
      <c r="HN22" s="335">
        <v>43192</v>
      </c>
      <c r="HO22" s="335">
        <v>0</v>
      </c>
      <c r="HP22" s="365">
        <v>1111385</v>
      </c>
      <c r="HQ22" s="335">
        <v>1137730</v>
      </c>
      <c r="HR22" s="335">
        <v>451389</v>
      </c>
      <c r="HS22" s="335">
        <v>49301</v>
      </c>
      <c r="HT22" s="335">
        <v>0</v>
      </c>
      <c r="HU22" s="365">
        <v>1638420</v>
      </c>
      <c r="HW22" s="335">
        <v>177111</v>
      </c>
      <c r="HX22" s="335">
        <v>122404</v>
      </c>
      <c r="HY22" s="335">
        <v>2598</v>
      </c>
      <c r="HZ22" s="335">
        <v>0</v>
      </c>
      <c r="IA22" s="365">
        <v>302113</v>
      </c>
      <c r="IB22" s="335">
        <v>230653</v>
      </c>
      <c r="IC22" s="335">
        <v>108821</v>
      </c>
      <c r="ID22" s="335">
        <v>2457</v>
      </c>
      <c r="IE22" s="335">
        <v>0</v>
      </c>
      <c r="IF22" s="365">
        <v>341931</v>
      </c>
      <c r="IG22" s="335">
        <v>250722</v>
      </c>
      <c r="IH22" s="335">
        <v>98161</v>
      </c>
      <c r="II22" s="335">
        <v>-6702</v>
      </c>
      <c r="IJ22" s="335">
        <v>0</v>
      </c>
      <c r="IK22" s="365">
        <v>342181</v>
      </c>
      <c r="IL22" s="335">
        <v>532211</v>
      </c>
      <c r="IM22" s="335">
        <v>136326</v>
      </c>
      <c r="IN22" s="335">
        <v>-30327</v>
      </c>
      <c r="IO22" s="335">
        <v>0</v>
      </c>
      <c r="IP22" s="365">
        <v>638210</v>
      </c>
      <c r="IQ22" s="335">
        <v>407764</v>
      </c>
      <c r="IR22" s="335">
        <v>231225</v>
      </c>
      <c r="IS22" s="335">
        <v>5055</v>
      </c>
      <c r="IT22" s="335">
        <v>0</v>
      </c>
      <c r="IU22" s="365">
        <v>644044</v>
      </c>
      <c r="IV22" s="335">
        <v>658486</v>
      </c>
      <c r="IW22" s="335">
        <v>329386</v>
      </c>
      <c r="IX22" s="335">
        <v>-1647</v>
      </c>
      <c r="IY22" s="335">
        <v>0</v>
      </c>
      <c r="IZ22" s="365">
        <v>986225</v>
      </c>
      <c r="JA22" s="335">
        <v>1190697</v>
      </c>
      <c r="JB22" s="335">
        <v>465712</v>
      </c>
      <c r="JC22" s="335">
        <v>-31974</v>
      </c>
      <c r="JD22" s="335">
        <v>0</v>
      </c>
      <c r="JE22" s="365">
        <v>1624435</v>
      </c>
      <c r="JG22" s="335">
        <v>227378</v>
      </c>
      <c r="JH22" s="335">
        <v>152194</v>
      </c>
      <c r="JI22" s="335">
        <v>-8422</v>
      </c>
      <c r="JJ22" s="335" t="e">
        <v>#N/A</v>
      </c>
      <c r="JK22" s="365">
        <v>371150</v>
      </c>
      <c r="JL22" s="335">
        <v>347917</v>
      </c>
      <c r="JM22" s="335">
        <v>119573</v>
      </c>
      <c r="JN22" s="335">
        <v>-15248</v>
      </c>
      <c r="JO22" s="335" t="e">
        <v>#N/A</v>
      </c>
      <c r="JP22" s="365">
        <v>452242</v>
      </c>
      <c r="JQ22" s="335">
        <v>345094</v>
      </c>
      <c r="JR22" s="335">
        <v>111555</v>
      </c>
      <c r="JS22" s="335">
        <v>-8632</v>
      </c>
      <c r="JT22" s="335">
        <v>0</v>
      </c>
      <c r="JU22" s="365">
        <v>448017</v>
      </c>
      <c r="JV22" s="335">
        <v>538225</v>
      </c>
      <c r="JW22" s="335">
        <v>137429</v>
      </c>
      <c r="JX22" s="335">
        <v>-5039</v>
      </c>
      <c r="JY22" s="335">
        <v>0</v>
      </c>
      <c r="JZ22" s="365">
        <v>670615</v>
      </c>
      <c r="KA22" s="335">
        <v>575295</v>
      </c>
      <c r="KB22" s="335">
        <v>271767</v>
      </c>
      <c r="KC22" s="335">
        <v>-23672</v>
      </c>
      <c r="KD22" s="335">
        <v>0</v>
      </c>
      <c r="KE22" s="365">
        <v>823389</v>
      </c>
      <c r="KF22" s="335">
        <v>920389</v>
      </c>
      <c r="KG22" s="335">
        <v>383322</v>
      </c>
      <c r="KH22" s="335">
        <v>-32304</v>
      </c>
      <c r="KI22" s="335">
        <v>0</v>
      </c>
      <c r="KJ22" s="365">
        <v>1271407</v>
      </c>
      <c r="KK22" s="335">
        <v>1458614</v>
      </c>
      <c r="KL22" s="335">
        <v>520751</v>
      </c>
      <c r="KM22" s="335">
        <v>-37343</v>
      </c>
      <c r="KN22" s="335">
        <v>0</v>
      </c>
      <c r="KO22" s="365">
        <v>1942022</v>
      </c>
      <c r="KQ22" s="335">
        <v>261518</v>
      </c>
      <c r="KR22" s="335">
        <v>179363</v>
      </c>
      <c r="KS22" s="335">
        <v>-10101</v>
      </c>
      <c r="KT22" s="335" t="e">
        <v>#N/A</v>
      </c>
      <c r="KU22" s="365">
        <v>430780</v>
      </c>
      <c r="KV22" s="335">
        <v>390685</v>
      </c>
      <c r="KW22" s="335">
        <v>121939</v>
      </c>
      <c r="KX22" s="335">
        <v>-12653</v>
      </c>
      <c r="KY22" s="335" t="e">
        <v>#N/A</v>
      </c>
      <c r="KZ22" s="365">
        <v>499971</v>
      </c>
      <c r="LA22" s="335">
        <v>-652203</v>
      </c>
      <c r="LB22" s="335">
        <v>-301302</v>
      </c>
      <c r="LC22" s="335">
        <v>22754</v>
      </c>
      <c r="LD22" s="335">
        <v>0</v>
      </c>
      <c r="LE22" s="365">
        <v>-930751</v>
      </c>
      <c r="LF22" s="335">
        <v>0</v>
      </c>
      <c r="LG22" s="335">
        <v>0</v>
      </c>
      <c r="LH22" s="335">
        <v>0</v>
      </c>
      <c r="LI22" s="335">
        <v>0</v>
      </c>
      <c r="LJ22" s="365">
        <v>0</v>
      </c>
      <c r="LK22" s="335">
        <v>652203</v>
      </c>
      <c r="LL22" s="335">
        <v>301302</v>
      </c>
      <c r="LM22" s="335">
        <v>-22754</v>
      </c>
      <c r="LN22" s="335">
        <v>0</v>
      </c>
      <c r="LO22" s="365">
        <v>930751</v>
      </c>
      <c r="LP22" s="335">
        <v>0</v>
      </c>
      <c r="LQ22" s="335">
        <v>0</v>
      </c>
      <c r="LR22" s="335">
        <v>0</v>
      </c>
      <c r="LS22" s="335">
        <v>0</v>
      </c>
      <c r="LT22" s="365">
        <v>0</v>
      </c>
      <c r="LU22" s="335">
        <v>0</v>
      </c>
      <c r="LV22" s="335">
        <v>0</v>
      </c>
      <c r="LW22" s="335">
        <v>0</v>
      </c>
      <c r="LX22" s="335">
        <v>0</v>
      </c>
      <c r="LY22" s="365">
        <v>0</v>
      </c>
    </row>
    <row r="23" spans="1:338" s="64" customFormat="1" ht="11.25">
      <c r="A23" s="57" t="s">
        <v>35</v>
      </c>
      <c r="B23" s="57"/>
      <c r="C23" s="59" t="s">
        <v>35</v>
      </c>
      <c r="D23" s="59" t="s">
        <v>251</v>
      </c>
      <c r="E23" s="59" t="s">
        <v>702</v>
      </c>
      <c r="F23" s="58"/>
      <c r="G23" s="63">
        <f t="shared" ref="G23:K23" si="168">IFERROR(G22/G$7,"")</f>
        <v>5.1577208433935151E-2</v>
      </c>
      <c r="H23" s="63">
        <f t="shared" si="168"/>
        <v>8.8040566538889989E-2</v>
      </c>
      <c r="I23" s="63"/>
      <c r="J23" s="63"/>
      <c r="K23" s="63">
        <f t="shared" si="168"/>
        <v>5.785603874491152E-2</v>
      </c>
      <c r="L23" s="63">
        <f t="shared" ref="L23:M23" si="169">IFERROR(L22/L$7,"")</f>
        <v>7.0994453894486526E-2</v>
      </c>
      <c r="M23" s="63">
        <f t="shared" si="169"/>
        <v>7.6641804579968068E-2</v>
      </c>
      <c r="N23" s="63"/>
      <c r="O23" s="63"/>
      <c r="P23" s="63">
        <f t="shared" ref="P23:Z23" si="170">IFERROR(P22/P$7,"")</f>
        <v>7.1847581729237289E-2</v>
      </c>
      <c r="Q23" s="63">
        <f t="shared" si="170"/>
        <v>7.35994399159874E-2</v>
      </c>
      <c r="R23" s="63">
        <f t="shared" si="170"/>
        <v>6.1582360845512607E-2</v>
      </c>
      <c r="S23" s="63">
        <f t="shared" si="170"/>
        <v>6.4303694050246232E-2</v>
      </c>
      <c r="T23" s="63">
        <f t="shared" si="170"/>
        <v>6.1568013718570305E-2</v>
      </c>
      <c r="U23" s="259">
        <f t="shared" si="170"/>
        <v>6.594282401181438E-2</v>
      </c>
      <c r="V23" s="63">
        <f t="shared" si="170"/>
        <v>0.10251211987659763</v>
      </c>
      <c r="W23" s="63">
        <f t="shared" si="170"/>
        <v>8.4742630370783459E-2</v>
      </c>
      <c r="X23" s="63">
        <f t="shared" si="170"/>
        <v>8.4231919043355932E-2</v>
      </c>
      <c r="Y23" s="63">
        <f t="shared" si="170"/>
        <v>7.9636514648667125E-2</v>
      </c>
      <c r="Z23" s="259">
        <f t="shared" si="170"/>
        <v>8.5647202091860483E-2</v>
      </c>
      <c r="AA23" s="63"/>
      <c r="AB23" s="63">
        <f t="shared" ref="AB23:AU23" si="171">IFERROR(AB22/AB$7,"")</f>
        <v>5.5797515570771034E-2</v>
      </c>
      <c r="AC23" s="63">
        <f t="shared" si="171"/>
        <v>9.9120217131227359E-2</v>
      </c>
      <c r="AD23" s="63">
        <f t="shared" si="171"/>
        <v>4.179103626603263E-2</v>
      </c>
      <c r="AE23" s="63">
        <f t="shared" si="171"/>
        <v>3.7647592281435258E-2</v>
      </c>
      <c r="AF23" s="259" t="str">
        <f t="shared" si="171"/>
        <v/>
      </c>
      <c r="AG23" s="63">
        <f t="shared" si="171"/>
        <v>7.0892157244638834E-2</v>
      </c>
      <c r="AH23" s="63">
        <f t="shared" si="171"/>
        <v>7.7879087164042349E-2</v>
      </c>
      <c r="AI23" s="63">
        <f t="shared" si="171"/>
        <v>2.395259856308397E-2</v>
      </c>
      <c r="AJ23" s="63">
        <f t="shared" si="171"/>
        <v>5.4839706055013836E-2</v>
      </c>
      <c r="AK23" s="259" t="str">
        <f t="shared" si="171"/>
        <v/>
      </c>
      <c r="AL23" s="63">
        <f t="shared" si="171"/>
        <v>6.1965108861621765E-2</v>
      </c>
      <c r="AM23" s="63">
        <f t="shared" si="171"/>
        <v>5.5669748411003001E-2</v>
      </c>
      <c r="AN23" s="63">
        <f t="shared" si="171"/>
        <v>3.724198992861491E-2</v>
      </c>
      <c r="AO23" s="63">
        <f t="shared" si="171"/>
        <v>4.5813159348368417E-2</v>
      </c>
      <c r="AP23" s="259" t="str">
        <f t="shared" si="171"/>
        <v/>
      </c>
      <c r="AQ23" s="63">
        <f t="shared" si="171"/>
        <v>9.5599831494859039E-2</v>
      </c>
      <c r="AR23" s="63">
        <f t="shared" si="171"/>
        <v>7.8506888092092844E-2</v>
      </c>
      <c r="AS23" s="63">
        <f t="shared" si="171"/>
        <v>8.8898105903497851E-2</v>
      </c>
      <c r="AT23" s="63">
        <f t="shared" si="171"/>
        <v>6.0153022965797658E-2</v>
      </c>
      <c r="AU23" s="259" t="str">
        <f t="shared" si="171"/>
        <v/>
      </c>
      <c r="AV23" s="63"/>
      <c r="AW23" s="63">
        <f t="shared" ref="AW23:BP23" si="172">IFERROR(AW22/AW$7,"")</f>
        <v>5.5703668426959708E-2</v>
      </c>
      <c r="AX23" s="63">
        <f t="shared" si="172"/>
        <v>9.9336155402887302E-2</v>
      </c>
      <c r="AY23" s="63">
        <f t="shared" si="172"/>
        <v>3.2956162781770618E-2</v>
      </c>
      <c r="AZ23" s="63">
        <f t="shared" si="172"/>
        <v>4.5459739644936638E-2</v>
      </c>
      <c r="BA23" s="259" t="str">
        <f t="shared" si="172"/>
        <v/>
      </c>
      <c r="BB23" s="63">
        <f t="shared" si="172"/>
        <v>4.6656464521694058E-2</v>
      </c>
      <c r="BC23" s="63">
        <f t="shared" si="172"/>
        <v>6.4541772591751201E-2</v>
      </c>
      <c r="BD23" s="63">
        <f t="shared" si="172"/>
        <v>2.5886312024191935E-2</v>
      </c>
      <c r="BE23" s="63">
        <f t="shared" si="172"/>
        <v>9.1599811806519105E-2</v>
      </c>
      <c r="BF23" s="259" t="str">
        <f t="shared" si="172"/>
        <v/>
      </c>
      <c r="BG23" s="63">
        <f t="shared" si="172"/>
        <v>4.2683602903248893E-2</v>
      </c>
      <c r="BH23" s="63">
        <f t="shared" si="172"/>
        <v>6.4220049423768216E-2</v>
      </c>
      <c r="BI23" s="63">
        <f t="shared" si="172"/>
        <v>1.1967370732285178E-2</v>
      </c>
      <c r="BJ23" s="63">
        <f t="shared" si="172"/>
        <v>4.9860220396993976E-2</v>
      </c>
      <c r="BK23" s="259" t="str">
        <f t="shared" si="172"/>
        <v/>
      </c>
      <c r="BL23" s="63">
        <f t="shared" si="172"/>
        <v>7.9401559776866248E-2</v>
      </c>
      <c r="BM23" s="63">
        <f t="shared" si="172"/>
        <v>8.2792906308384692E-2</v>
      </c>
      <c r="BN23" s="63">
        <f t="shared" si="172"/>
        <v>9.2807555547193943E-2</v>
      </c>
      <c r="BO23" s="63">
        <f t="shared" si="172"/>
        <v>7.5685638308858633E-2</v>
      </c>
      <c r="BP23" s="259" t="str">
        <f t="shared" si="172"/>
        <v/>
      </c>
      <c r="BQ23" s="63"/>
      <c r="BR23" s="63">
        <f t="shared" ref="BR23:CK23" si="173">IFERROR(BR22/BR$7,"")</f>
        <v>6.5346702986270266E-2</v>
      </c>
      <c r="BS23" s="63">
        <f t="shared" si="173"/>
        <v>0.11897036858857818</v>
      </c>
      <c r="BT23" s="63">
        <f t="shared" si="173"/>
        <v>2.6071092631314071E-2</v>
      </c>
      <c r="BU23" s="63" t="str">
        <f t="shared" si="173"/>
        <v/>
      </c>
      <c r="BV23" s="259">
        <f t="shared" si="173"/>
        <v>7.1480732456921145E-2</v>
      </c>
      <c r="BW23" s="63">
        <f t="shared" si="173"/>
        <v>8.4553309764501261E-2</v>
      </c>
      <c r="BX23" s="63">
        <f t="shared" si="173"/>
        <v>8.3604215372931778E-2</v>
      </c>
      <c r="BY23" s="63">
        <f t="shared" si="173"/>
        <v>3.0375008757210102E-2</v>
      </c>
      <c r="BZ23" s="63" t="str">
        <f t="shared" si="173"/>
        <v/>
      </c>
      <c r="CA23" s="259">
        <f t="shared" si="173"/>
        <v>8.055906341472191E-2</v>
      </c>
      <c r="CB23" s="63">
        <f t="shared" si="173"/>
        <v>7.1404566534534003E-2</v>
      </c>
      <c r="CC23" s="63">
        <f t="shared" si="173"/>
        <v>7.4763658230188504E-2</v>
      </c>
      <c r="CD23" s="63">
        <f t="shared" si="173"/>
        <v>4.7521059738923545E-2</v>
      </c>
      <c r="CE23" s="63" t="str">
        <f t="shared" si="173"/>
        <v/>
      </c>
      <c r="CF23" s="259">
        <f t="shared" si="173"/>
        <v>7.0359060600696285E-2</v>
      </c>
      <c r="CG23" s="63">
        <f t="shared" si="173"/>
        <v>0.10774948508774665</v>
      </c>
      <c r="CH23" s="63">
        <f t="shared" si="173"/>
        <v>8.4103091588676737E-2</v>
      </c>
      <c r="CI23" s="63">
        <f t="shared" si="173"/>
        <v>7.5520666159221594E-2</v>
      </c>
      <c r="CJ23" s="63" t="str">
        <f t="shared" si="173"/>
        <v/>
      </c>
      <c r="CK23" s="259">
        <f t="shared" si="173"/>
        <v>0.10210741976926443</v>
      </c>
      <c r="CL23" s="63"/>
      <c r="CM23" s="63">
        <f t="shared" ref="CM23" si="174">IFERROR(CM22/CM$7,"")</f>
        <v>6.5634230972640845E-2</v>
      </c>
      <c r="CN23" s="63">
        <f t="shared" ref="CN23:CO23" si="175">IFERROR(CN22/CN$7,"")</f>
        <v>0.10801091196219403</v>
      </c>
      <c r="CO23" s="63">
        <f t="shared" si="175"/>
        <v>6.6774549978684348E-3</v>
      </c>
      <c r="CP23" s="63" t="str">
        <f t="shared" ref="CP23:CT23" si="176">IFERROR(CP22/CP$7,"")</f>
        <v/>
      </c>
      <c r="CQ23" s="259">
        <f t="shared" si="176"/>
        <v>6.970804569757183E-2</v>
      </c>
      <c r="CR23" s="63">
        <f t="shared" si="176"/>
        <v>7.8649083028036776E-2</v>
      </c>
      <c r="CS23" s="63">
        <f t="shared" si="176"/>
        <v>8.9069499939459978E-2</v>
      </c>
      <c r="CT23" s="63">
        <f t="shared" si="176"/>
        <v>1.9359478041251578E-2</v>
      </c>
      <c r="CU23" s="63" t="str">
        <f t="shared" ref="CU23:DK23" si="177">IFERROR(CU22/CU$7,"")</f>
        <v/>
      </c>
      <c r="CV23" s="259">
        <f t="shared" si="177"/>
        <v>7.5753022403770839E-2</v>
      </c>
      <c r="CW23" s="63">
        <f t="shared" si="177"/>
        <v>7.6121402636355084E-2</v>
      </c>
      <c r="CX23" s="63">
        <f t="shared" si="177"/>
        <v>8.3688780436191462E-2</v>
      </c>
      <c r="CY23" s="63">
        <f t="shared" si="177"/>
        <v>4.3352775664480911E-2</v>
      </c>
      <c r="CZ23" s="63" t="str">
        <f t="shared" si="177"/>
        <v/>
      </c>
      <c r="DA23" s="259">
        <f t="shared" si="177"/>
        <v>7.5970576655504565E-2</v>
      </c>
      <c r="DB23" s="63">
        <f t="shared" si="177"/>
        <v>0.1167116072101425</v>
      </c>
      <c r="DC23" s="63">
        <f t="shared" si="177"/>
        <v>8.7289697679583653E-2</v>
      </c>
      <c r="DD23" s="63">
        <f t="shared" si="177"/>
        <v>6.869534657763629E-2</v>
      </c>
      <c r="DE23" s="63" t="str">
        <f t="shared" si="177"/>
        <v/>
      </c>
      <c r="DF23" s="259">
        <f t="shared" si="177"/>
        <v>0.10877973272458867</v>
      </c>
      <c r="DG23" s="63">
        <f t="shared" si="177"/>
        <v>8.5731445937340903E-2</v>
      </c>
      <c r="DH23" s="63">
        <f t="shared" si="177"/>
        <v>9.226660982297713E-2</v>
      </c>
      <c r="DI23" s="63">
        <f t="shared" si="177"/>
        <v>3.5199327574592043E-2</v>
      </c>
      <c r="DJ23" s="63" t="str">
        <f t="shared" si="177"/>
        <v/>
      </c>
      <c r="DK23" s="259">
        <f t="shared" si="177"/>
        <v>8.3683715049476942E-2</v>
      </c>
      <c r="DL23" s="63"/>
      <c r="DM23" s="63">
        <f t="shared" ref="DM23:EK23" si="178">IFERROR(DM22/DM$7,"")</f>
        <v>5.8260540155094034E-2</v>
      </c>
      <c r="DN23" s="63">
        <f t="shared" si="178"/>
        <v>0.11283639665767967</v>
      </c>
      <c r="DO23" s="63">
        <f t="shared" si="178"/>
        <v>1.6807875690323465E-2</v>
      </c>
      <c r="DP23" s="63" t="str">
        <f t="shared" si="178"/>
        <v/>
      </c>
      <c r="DQ23" s="259">
        <f t="shared" si="178"/>
        <v>6.4857859393534403E-2</v>
      </c>
      <c r="DR23" s="63">
        <f t="shared" si="178"/>
        <v>8.5244379182429719E-2</v>
      </c>
      <c r="DS23" s="63">
        <f t="shared" si="178"/>
        <v>0.10250785054174141</v>
      </c>
      <c r="DT23" s="63">
        <f t="shared" si="178"/>
        <v>-5.7763628957917978E-2</v>
      </c>
      <c r="DU23" s="63" t="str">
        <f t="shared" si="178"/>
        <v/>
      </c>
      <c r="DV23" s="259">
        <f t="shared" si="178"/>
        <v>8.1102499257141747E-2</v>
      </c>
      <c r="DW23" s="63">
        <f t="shared" si="178"/>
        <v>6.6908927622268022E-2</v>
      </c>
      <c r="DX23" s="63">
        <f t="shared" si="178"/>
        <v>9.2494737294324864E-2</v>
      </c>
      <c r="DY23" s="63">
        <f t="shared" si="178"/>
        <v>1.9433047212121468E-2</v>
      </c>
      <c r="DZ23" s="63" t="str">
        <f t="shared" si="178"/>
        <v/>
      </c>
      <c r="EA23" s="259">
        <f t="shared" si="178"/>
        <v>6.8345525774540339E-2</v>
      </c>
      <c r="EB23" s="63">
        <f t="shared" si="178"/>
        <v>0.10567655401681422</v>
      </c>
      <c r="EC23" s="63">
        <f t="shared" si="178"/>
        <v>0.10477885462048836</v>
      </c>
      <c r="ED23" s="63">
        <f t="shared" si="178"/>
        <v>0.10799556148465844</v>
      </c>
      <c r="EE23" s="63" t="str">
        <f t="shared" si="178"/>
        <v/>
      </c>
      <c r="EF23" s="259">
        <f t="shared" si="178"/>
        <v>0.10596723185868488</v>
      </c>
      <c r="EG23" s="63">
        <f t="shared" si="178"/>
        <v>8.0140551778847158E-2</v>
      </c>
      <c r="EH23" s="63">
        <f t="shared" si="178"/>
        <v>0.1034860535863458</v>
      </c>
      <c r="EI23" s="63">
        <f t="shared" si="178"/>
        <v>1.8331916821186598E-2</v>
      </c>
      <c r="EJ23" s="63" t="str">
        <f t="shared" si="178"/>
        <v/>
      </c>
      <c r="EK23" s="259">
        <f t="shared" si="178"/>
        <v>8.0825750695593668E-2</v>
      </c>
      <c r="EL23" s="63"/>
      <c r="EM23" s="63">
        <f t="shared" ref="EM23:FK23" si="179">IFERROR(EM22/EM$7,"")</f>
        <v>8.1428483769191498E-2</v>
      </c>
      <c r="EN23" s="63">
        <f t="shared" si="179"/>
        <v>0.10342968930825985</v>
      </c>
      <c r="EO23" s="63">
        <f t="shared" si="179"/>
        <v>-3.0116014078112848E-4</v>
      </c>
      <c r="EP23" s="63" t="str">
        <f t="shared" si="179"/>
        <v/>
      </c>
      <c r="EQ23" s="259">
        <f t="shared" si="179"/>
        <v>8.0303793597146192E-2</v>
      </c>
      <c r="ER23" s="63">
        <f t="shared" si="179"/>
        <v>8.789469939523302E-2</v>
      </c>
      <c r="ES23" s="63">
        <f t="shared" si="179"/>
        <v>9.5181637105188274E-2</v>
      </c>
      <c r="ET23" s="63">
        <f t="shared" si="179"/>
        <v>-3.1069002361717312E-3</v>
      </c>
      <c r="EU23" s="63" t="str">
        <f t="shared" si="179"/>
        <v/>
      </c>
      <c r="EV23" s="259">
        <f t="shared" si="179"/>
        <v>8.2927496972288975E-2</v>
      </c>
      <c r="EW23" s="63">
        <f t="shared" si="179"/>
        <v>8.6871397993160945E-2</v>
      </c>
      <c r="EX23" s="63">
        <f t="shared" si="179"/>
        <v>0.10149944799028708</v>
      </c>
      <c r="EY23" s="63">
        <f t="shared" si="179"/>
        <v>2.7685724237448375E-2</v>
      </c>
      <c r="EZ23" s="63" t="str">
        <f t="shared" si="179"/>
        <v/>
      </c>
      <c r="FA23" s="259">
        <f t="shared" si="179"/>
        <v>8.4900610179456215E-2</v>
      </c>
      <c r="FB23" s="63">
        <f t="shared" si="179"/>
        <v>0.11223351434051802</v>
      </c>
      <c r="FC23" s="63">
        <f t="shared" si="179"/>
        <v>0.10625346829957633</v>
      </c>
      <c r="FD23" s="63">
        <f t="shared" si="179"/>
        <v>7.6715988678012853E-2</v>
      </c>
      <c r="FE23" s="63" t="str">
        <f t="shared" si="179"/>
        <v/>
      </c>
      <c r="FF23" s="259">
        <f t="shared" si="179"/>
        <v>0.10846345630441288</v>
      </c>
      <c r="FG23" s="63">
        <f t="shared" si="179"/>
        <v>9.3729271087315463E-2</v>
      </c>
      <c r="FH23" s="63">
        <f t="shared" si="179"/>
        <v>0.10180276628474928</v>
      </c>
      <c r="FI23" s="63">
        <f t="shared" si="179"/>
        <v>3.3908125688876779E-2</v>
      </c>
      <c r="FJ23" s="63" t="str">
        <f t="shared" si="179"/>
        <v/>
      </c>
      <c r="FK23" s="259">
        <f t="shared" si="179"/>
        <v>9.0732068795267337E-2</v>
      </c>
      <c r="FL23" s="63"/>
      <c r="FM23" s="63">
        <f t="shared" ref="FM23:GK23" si="180">IFERROR(FM22/FM$7,"")</f>
        <v>7.4229708951857543E-2</v>
      </c>
      <c r="FN23" s="63">
        <f t="shared" si="180"/>
        <v>0.11182955585618548</v>
      </c>
      <c r="FO23" s="63">
        <f t="shared" si="180"/>
        <v>2.406793352572914E-2</v>
      </c>
      <c r="FP23" s="63" t="str">
        <f t="shared" si="180"/>
        <v/>
      </c>
      <c r="FQ23" s="259">
        <f t="shared" si="180"/>
        <v>7.7176346549203856E-2</v>
      </c>
      <c r="FR23" s="63">
        <f t="shared" si="180"/>
        <v>8.1585063858169063E-2</v>
      </c>
      <c r="FS23" s="63">
        <f t="shared" si="180"/>
        <v>9.5402081896845056E-2</v>
      </c>
      <c r="FT23" s="63">
        <f t="shared" si="180"/>
        <v>1.7893714530077463E-2</v>
      </c>
      <c r="FU23" s="63" t="str">
        <f t="shared" si="180"/>
        <v/>
      </c>
      <c r="FV23" s="259">
        <f t="shared" si="180"/>
        <v>7.8630505499537331E-2</v>
      </c>
      <c r="FW23" s="63">
        <f t="shared" si="180"/>
        <v>7.6809474990557389E-2</v>
      </c>
      <c r="FX23" s="63">
        <f t="shared" si="180"/>
        <v>9.9617640718426992E-2</v>
      </c>
      <c r="FY23" s="63">
        <f t="shared" si="180"/>
        <v>5.1238501016752203E-2</v>
      </c>
      <c r="FZ23" s="63" t="str">
        <f t="shared" si="180"/>
        <v/>
      </c>
      <c r="GA23" s="259">
        <f t="shared" si="180"/>
        <v>7.8175963415816896E-2</v>
      </c>
      <c r="GB23" s="63">
        <f t="shared" si="180"/>
        <v>8.7793661883640087E-2</v>
      </c>
      <c r="GC23" s="63">
        <f t="shared" si="180"/>
        <v>9.2524737014626698E-2</v>
      </c>
      <c r="GD23" s="63">
        <f t="shared" si="180"/>
        <v>6.4748561699475862E-2</v>
      </c>
      <c r="GE23" s="63" t="str">
        <f t="shared" si="180"/>
        <v/>
      </c>
      <c r="GF23" s="259">
        <f t="shared" si="180"/>
        <v>8.671206972287912E-2</v>
      </c>
      <c r="GG23" s="63">
        <f t="shared" si="180"/>
        <v>8.0555480655731523E-2</v>
      </c>
      <c r="GH23" s="63">
        <f t="shared" si="180"/>
        <v>9.9019279364036941E-2</v>
      </c>
      <c r="GI23" s="63">
        <f t="shared" si="180"/>
        <v>4.3241190028074243E-2</v>
      </c>
      <c r="GJ23" s="63" t="str">
        <f t="shared" si="180"/>
        <v/>
      </c>
      <c r="GK23" s="259">
        <f t="shared" si="180"/>
        <v>8.0622132077458261E-2</v>
      </c>
      <c r="GL23" s="63"/>
      <c r="GM23" s="63">
        <f t="shared" ref="GM23:HU23" si="181">IFERROR(GM22/GM$7,"")</f>
        <v>6.107792293734824E-2</v>
      </c>
      <c r="GN23" s="63">
        <f t="shared" si="181"/>
        <v>0.11918720818632357</v>
      </c>
      <c r="GO23" s="63">
        <f t="shared" si="181"/>
        <v>3.0723173234277996E-2</v>
      </c>
      <c r="GP23" s="63" t="str">
        <f t="shared" si="181"/>
        <v/>
      </c>
      <c r="GQ23" s="259">
        <f t="shared" si="181"/>
        <v>7.0981500888721252E-2</v>
      </c>
      <c r="GR23" s="63">
        <f t="shared" si="181"/>
        <v>7.3023798437399076E-2</v>
      </c>
      <c r="GS23" s="63">
        <f t="shared" si="181"/>
        <v>0.11341789154252083</v>
      </c>
      <c r="GT23" s="63">
        <f t="shared" si="181"/>
        <v>1.7701811882829082E-2</v>
      </c>
      <c r="GU23" s="63" t="str">
        <f t="shared" si="181"/>
        <v/>
      </c>
      <c r="GV23" s="259">
        <f t="shared" si="181"/>
        <v>7.723788463642188E-2</v>
      </c>
      <c r="GW23" s="63">
        <f t="shared" si="181"/>
        <v>5.9268190627202254E-2</v>
      </c>
      <c r="GX23" s="63">
        <f t="shared" si="181"/>
        <v>8.4861575416182985E-2</v>
      </c>
      <c r="GY23" s="63">
        <f t="shared" si="181"/>
        <v>6.0255595527886084E-2</v>
      </c>
      <c r="GZ23" s="63" t="str">
        <f t="shared" si="181"/>
        <v/>
      </c>
      <c r="HA23" s="259">
        <f t="shared" si="181"/>
        <v>6.4057385427236643E-2</v>
      </c>
      <c r="HB23" s="63">
        <f t="shared" si="181"/>
        <v>9.0709694290052226E-2</v>
      </c>
      <c r="HC23" s="63">
        <f t="shared" si="181"/>
        <v>0.10529091851150515</v>
      </c>
      <c r="HD23" s="63">
        <f t="shared" si="181"/>
        <v>-3.9511810208780689E-2</v>
      </c>
      <c r="HE23" s="63" t="str">
        <f t="shared" si="181"/>
        <v/>
      </c>
      <c r="HF23" s="259">
        <f>IFERROR(HF22/HF$7,"")</f>
        <v>9.7322677669492721E-2</v>
      </c>
      <c r="HG23" s="63">
        <f t="shared" ref="HG23:HK23" si="182">IFERROR(HG22/HG$7,"")</f>
        <v>6.6953385371045837E-2</v>
      </c>
      <c r="HH23" s="63">
        <f t="shared" si="182"/>
        <v>0.11646634181555676</v>
      </c>
      <c r="HI23" s="63">
        <f t="shared" si="182"/>
        <v>2.4896836313617606E-2</v>
      </c>
      <c r="HJ23" s="63" t="str">
        <f t="shared" si="182"/>
        <v/>
      </c>
      <c r="HK23" s="259">
        <f t="shared" si="182"/>
        <v>7.4009997282339923E-2</v>
      </c>
      <c r="HL23" s="63">
        <f t="shared" ref="HL23:HP23" si="183">IFERROR(HL22/HL$7,"")</f>
        <v>6.4367923554766851E-2</v>
      </c>
      <c r="HM23" s="63">
        <f t="shared" si="183"/>
        <v>0.10701309001352831</v>
      </c>
      <c r="HN23" s="63">
        <f t="shared" si="183"/>
        <v>3.5772201507680026E-2</v>
      </c>
      <c r="HO23" s="63" t="str">
        <f t="shared" si="183"/>
        <v/>
      </c>
      <c r="HP23" s="259">
        <f t="shared" si="183"/>
        <v>7.075842737941157E-2</v>
      </c>
      <c r="HQ23" s="63">
        <f t="shared" si="181"/>
        <v>7.18490957432633E-2</v>
      </c>
      <c r="HR23" s="63">
        <f t="shared" si="181"/>
        <v>0.10657675342392657</v>
      </c>
      <c r="HS23" s="63">
        <f t="shared" si="181"/>
        <v>4.6828190568822745E-2</v>
      </c>
      <c r="HT23" s="63" t="str">
        <f t="shared" si="181"/>
        <v/>
      </c>
      <c r="HU23" s="259">
        <f t="shared" si="181"/>
        <v>7.7569039460920697E-2</v>
      </c>
      <c r="HW23" s="63">
        <f t="shared" ref="HW23:IO23" si="184">IFERROR(HW22/HW$7,"")</f>
        <v>4.5134653973004479E-2</v>
      </c>
      <c r="HX23" s="63">
        <f t="shared" si="184"/>
        <v>0.11707083797600318</v>
      </c>
      <c r="HY23" s="63">
        <f t="shared" si="184"/>
        <v>8.5033679621374283E-3</v>
      </c>
      <c r="HZ23" s="63" t="str">
        <f t="shared" si="184"/>
        <v/>
      </c>
      <c r="IA23" s="259">
        <f t="shared" si="184"/>
        <v>5.7271097500937888E-2</v>
      </c>
      <c r="IB23" s="63">
        <f t="shared" si="184"/>
        <v>6.235865397899272E-2</v>
      </c>
      <c r="IC23" s="63">
        <f t="shared" si="184"/>
        <v>0.11233657305371604</v>
      </c>
      <c r="ID23" s="63">
        <f t="shared" si="184"/>
        <v>6.030942638543541E-3</v>
      </c>
      <c r="IE23" s="63" t="str">
        <f t="shared" si="184"/>
        <v/>
      </c>
      <c r="IF23" s="259">
        <f t="shared" si="184"/>
        <v>6.7376668426301356E-2</v>
      </c>
      <c r="IG23" s="63">
        <f t="shared" si="184"/>
        <v>6.3913666255143303E-2</v>
      </c>
      <c r="IH23" s="63">
        <f t="shared" si="184"/>
        <v>0.10382309638442078</v>
      </c>
      <c r="II23" s="63">
        <f t="shared" si="184"/>
        <v>-1.7892086849503042E-2</v>
      </c>
      <c r="IJ23" s="63" t="str">
        <f t="shared" si="184"/>
        <v/>
      </c>
      <c r="IK23" s="259">
        <f t="shared" si="184"/>
        <v>6.5271460996419783E-2</v>
      </c>
      <c r="IL23" s="63">
        <f t="shared" si="184"/>
        <v>0.11298059011501832</v>
      </c>
      <c r="IM23" s="63">
        <f t="shared" si="184"/>
        <v>0.12172670735355177</v>
      </c>
      <c r="IN23" s="63">
        <f t="shared" si="184"/>
        <v>-6.6267232168024701E-2</v>
      </c>
      <c r="IO23" s="63" t="str">
        <f t="shared" si="184"/>
        <v/>
      </c>
      <c r="IP23" s="259">
        <f>IFERROR(IP22/IP$7,"")</f>
        <v>0.10149611388251699</v>
      </c>
      <c r="IQ23" s="63">
        <f t="shared" ref="IQ23:JE23" si="185">IFERROR(IQ22/IQ$7,"")</f>
        <v>5.3492181620284539E-2</v>
      </c>
      <c r="IR23" s="63">
        <f t="shared" si="185"/>
        <v>0.11479401864704655</v>
      </c>
      <c r="IS23" s="63">
        <f t="shared" si="185"/>
        <v>7.090507416628678E-3</v>
      </c>
      <c r="IT23" s="63" t="str">
        <f t="shared" si="185"/>
        <v/>
      </c>
      <c r="IU23" s="259">
        <f t="shared" si="185"/>
        <v>6.2226136747472668E-2</v>
      </c>
      <c r="IV23" s="63">
        <f t="shared" si="185"/>
        <v>5.7033037598259576E-2</v>
      </c>
      <c r="IW23" s="63">
        <f t="shared" si="185"/>
        <v>0.11128943104154307</v>
      </c>
      <c r="IX23" s="63">
        <f t="shared" si="185"/>
        <v>-1.5144771881298827E-3</v>
      </c>
      <c r="IY23" s="63" t="str">
        <f t="shared" si="185"/>
        <v/>
      </c>
      <c r="IZ23" s="259">
        <f t="shared" si="185"/>
        <v>6.3250020763207404E-2</v>
      </c>
      <c r="JA23" s="63">
        <f t="shared" si="185"/>
        <v>7.3245107215125671E-2</v>
      </c>
      <c r="JB23" s="63">
        <f t="shared" si="185"/>
        <v>0.11415463890486925</v>
      </c>
      <c r="JC23" s="63">
        <f t="shared" si="185"/>
        <v>-2.0693123196373689E-2</v>
      </c>
      <c r="JD23" s="63" t="str">
        <f t="shared" si="185"/>
        <v/>
      </c>
      <c r="JE23" s="259">
        <f t="shared" si="185"/>
        <v>7.4241188813294973E-2</v>
      </c>
      <c r="JG23" s="63">
        <f t="shared" ref="JG23:JK23" si="186">IFERROR(JG22/JG$7,"")</f>
        <v>5.6501156596651302E-2</v>
      </c>
      <c r="JH23" s="63">
        <f t="shared" si="186"/>
        <v>0.1431049737990979</v>
      </c>
      <c r="JI23" s="63">
        <f t="shared" si="186"/>
        <v>-2.6582749935294896E-2</v>
      </c>
      <c r="JJ23" s="63" t="str">
        <f t="shared" si="186"/>
        <v/>
      </c>
      <c r="JK23" s="259">
        <f t="shared" si="186"/>
        <v>6.8672448609917183E-2</v>
      </c>
      <c r="JL23" s="63">
        <f t="shared" ref="JL23:JP23" si="187">IFERROR(JL22/JL$7,"")</f>
        <v>8.8043364109468059E-2</v>
      </c>
      <c r="JM23" s="63">
        <f t="shared" si="187"/>
        <v>0.11878061452053353</v>
      </c>
      <c r="JN23" s="63">
        <f t="shared" si="187"/>
        <v>-6.0957132520198444E-2</v>
      </c>
      <c r="JO23" s="63" t="str">
        <f t="shared" si="187"/>
        <v/>
      </c>
      <c r="JP23" s="259">
        <f t="shared" si="187"/>
        <v>8.6828202298986509E-2</v>
      </c>
      <c r="JQ23" s="63">
        <f t="shared" ref="JQ23:JU23" si="188">IFERROR(JQ22/JQ$7,"")</f>
        <v>8.4261112905750196E-2</v>
      </c>
      <c r="JR23" s="63">
        <f t="shared" si="188"/>
        <v>0.11498441002911845</v>
      </c>
      <c r="JS23" s="63">
        <f t="shared" si="188"/>
        <v>-5.2869480002449933E-2</v>
      </c>
      <c r="JT23" s="63" t="str">
        <f t="shared" si="188"/>
        <v/>
      </c>
      <c r="JU23" s="259">
        <f t="shared" si="188"/>
        <v>8.5680845224765032E-2</v>
      </c>
      <c r="JV23" s="63">
        <f t="shared" ref="JV23:JZ23" si="189">IFERROR(JV22/JV$7,"")</f>
        <v>0.11131346894525357</v>
      </c>
      <c r="JW23" s="63">
        <f t="shared" si="189"/>
        <v>0.12293320786177137</v>
      </c>
      <c r="JX23" s="63">
        <f t="shared" si="189"/>
        <v>-2.3581991763384502E-2</v>
      </c>
      <c r="JY23" s="63" t="str">
        <f t="shared" si="189"/>
        <v/>
      </c>
      <c r="JZ23" s="259">
        <f t="shared" si="189"/>
        <v>0.10875406886154908</v>
      </c>
      <c r="KA23" s="63">
        <f t="shared" ref="KA23:KO23" si="190">IFERROR(KA22/KA$7,"")</f>
        <v>7.2128603421129645E-2</v>
      </c>
      <c r="KB23" s="63">
        <f t="shared" si="190"/>
        <v>0.13127673675383444</v>
      </c>
      <c r="KC23" s="63">
        <f t="shared" si="190"/>
        <v>-4.1752136375261262E-2</v>
      </c>
      <c r="KD23" s="63" t="str">
        <f t="shared" si="190"/>
        <v/>
      </c>
      <c r="KE23" s="259">
        <f t="shared" si="190"/>
        <v>7.7582247090414863E-2</v>
      </c>
      <c r="KF23" s="63">
        <f t="shared" si="190"/>
        <v>7.6244835663658167E-2</v>
      </c>
      <c r="KG23" s="63">
        <f t="shared" si="190"/>
        <v>0.1260778743562849</v>
      </c>
      <c r="KH23" s="63">
        <f t="shared" si="190"/>
        <v>-4.423781385444412E-2</v>
      </c>
      <c r="KI23" s="63" t="str">
        <f t="shared" si="190"/>
        <v/>
      </c>
      <c r="KJ23" s="259">
        <f t="shared" si="190"/>
        <v>8.0255379113365374E-2</v>
      </c>
      <c r="KK23" s="63">
        <f t="shared" si="190"/>
        <v>8.6274256046947509E-2</v>
      </c>
      <c r="KL23" s="63">
        <f t="shared" si="190"/>
        <v>0.1252324581707559</v>
      </c>
      <c r="KM23" s="63">
        <f t="shared" si="190"/>
        <v>-3.9561824952458642E-2</v>
      </c>
      <c r="KN23" s="63" t="str">
        <f t="shared" si="190"/>
        <v/>
      </c>
      <c r="KO23" s="259">
        <f t="shared" si="190"/>
        <v>8.8240195998247936E-2</v>
      </c>
      <c r="KQ23" s="63">
        <f t="shared" ref="KQ23:LY23" si="191">IFERROR(KQ22/KQ$7,"")</f>
        <v>6.29215332260573E-2</v>
      </c>
      <c r="KR23" s="63">
        <f t="shared" si="191"/>
        <v>0.16536212002197909</v>
      </c>
      <c r="KS23" s="63">
        <f t="shared" si="191"/>
        <v>-4.6468512648765024E-2</v>
      </c>
      <c r="KT23" s="63" t="str">
        <f t="shared" si="191"/>
        <v/>
      </c>
      <c r="KU23" s="259">
        <f t="shared" si="191"/>
        <v>7.8928414577369835E-2</v>
      </c>
      <c r="KV23" s="63">
        <f t="shared" si="191"/>
        <v>9.2399270994502181E-2</v>
      </c>
      <c r="KW23" s="63">
        <f t="shared" si="191"/>
        <v>0.13129353292755538</v>
      </c>
      <c r="KX23" s="63">
        <f t="shared" si="191"/>
        <v>-8.8982812456046584E-2</v>
      </c>
      <c r="KY23" s="63" t="str">
        <f t="shared" si="191"/>
        <v/>
      </c>
      <c r="KZ23" s="259">
        <f t="shared" si="191"/>
        <v>9.4348961950253329E-2</v>
      </c>
      <c r="LA23" s="63">
        <f t="shared" si="191"/>
        <v>7.7786916353329877E-2</v>
      </c>
      <c r="LB23" s="63">
        <f t="shared" si="191"/>
        <v>0.14964694383037014</v>
      </c>
      <c r="LC23" s="63">
        <f t="shared" si="191"/>
        <v>-6.3281317354944397E-2</v>
      </c>
      <c r="LD23" s="63" t="str">
        <f t="shared" si="191"/>
        <v/>
      </c>
      <c r="LE23" s="259">
        <f t="shared" si="191"/>
        <v>8.6524945326426225E-2</v>
      </c>
      <c r="LF23" s="63" t="str">
        <f t="shared" si="191"/>
        <v/>
      </c>
      <c r="LG23" s="63" t="str">
        <f t="shared" si="191"/>
        <v/>
      </c>
      <c r="LH23" s="63" t="str">
        <f t="shared" si="191"/>
        <v/>
      </c>
      <c r="LI23" s="63" t="str">
        <f t="shared" si="191"/>
        <v/>
      </c>
      <c r="LJ23" s="259" t="str">
        <f t="shared" si="191"/>
        <v/>
      </c>
      <c r="LK23" s="63">
        <f t="shared" si="191"/>
        <v>7.7786916353329877E-2</v>
      </c>
      <c r="LL23" s="63">
        <f t="shared" si="191"/>
        <v>0.14964694383037014</v>
      </c>
      <c r="LM23" s="63">
        <f t="shared" si="191"/>
        <v>-6.3281317354944397E-2</v>
      </c>
      <c r="LN23" s="63" t="str">
        <f t="shared" si="191"/>
        <v/>
      </c>
      <c r="LO23" s="259">
        <f t="shared" si="191"/>
        <v>8.6524945326426225E-2</v>
      </c>
      <c r="LP23" s="63" t="str">
        <f t="shared" si="191"/>
        <v/>
      </c>
      <c r="LQ23" s="63" t="str">
        <f t="shared" si="191"/>
        <v/>
      </c>
      <c r="LR23" s="63" t="str">
        <f t="shared" si="191"/>
        <v/>
      </c>
      <c r="LS23" s="63" t="str">
        <f t="shared" si="191"/>
        <v/>
      </c>
      <c r="LT23" s="259" t="str">
        <f t="shared" si="191"/>
        <v/>
      </c>
      <c r="LU23" s="63" t="str">
        <f t="shared" si="191"/>
        <v/>
      </c>
      <c r="LV23" s="63" t="str">
        <f t="shared" si="191"/>
        <v/>
      </c>
      <c r="LW23" s="63" t="str">
        <f t="shared" si="191"/>
        <v/>
      </c>
      <c r="LX23" s="63" t="str">
        <f t="shared" si="191"/>
        <v/>
      </c>
      <c r="LY23" s="259" t="str">
        <f t="shared" si="191"/>
        <v/>
      </c>
    </row>
    <row r="24" spans="1:338">
      <c r="A24" s="49" t="s">
        <v>157</v>
      </c>
      <c r="B24" s="49"/>
      <c r="C24" s="349" t="s">
        <v>268</v>
      </c>
      <c r="D24" s="349" t="s">
        <v>268</v>
      </c>
      <c r="E24" s="349" t="s">
        <v>268</v>
      </c>
      <c r="F24" s="439"/>
      <c r="G24" s="335"/>
      <c r="H24" s="335"/>
      <c r="I24" s="335"/>
      <c r="J24" s="335"/>
      <c r="K24" s="335"/>
      <c r="L24" s="335"/>
      <c r="M24" s="335"/>
      <c r="N24" s="335"/>
      <c r="O24" s="335"/>
      <c r="P24" s="335"/>
      <c r="Q24" s="335"/>
      <c r="R24" s="335"/>
      <c r="S24" s="335"/>
      <c r="T24" s="335"/>
      <c r="U24" s="335"/>
      <c r="V24" s="335"/>
      <c r="W24" s="335"/>
      <c r="X24" s="335"/>
      <c r="Y24" s="335"/>
      <c r="Z24" s="335"/>
      <c r="AA24" s="335"/>
      <c r="AB24" s="335"/>
      <c r="AC24" s="335"/>
      <c r="AD24" s="335"/>
      <c r="AE24" s="335"/>
      <c r="AF24" s="335"/>
      <c r="AG24" s="335"/>
      <c r="AH24" s="335"/>
      <c r="AI24" s="335"/>
      <c r="AJ24" s="335"/>
      <c r="AK24" s="335"/>
      <c r="AL24" s="335"/>
      <c r="AM24" s="335"/>
      <c r="AN24" s="335"/>
      <c r="AO24" s="335"/>
      <c r="AP24" s="335"/>
      <c r="AQ24" s="335"/>
      <c r="AR24" s="335"/>
      <c r="AS24" s="335"/>
      <c r="AT24" s="335"/>
      <c r="AU24" s="335"/>
      <c r="AV24" s="335"/>
      <c r="AW24" s="335"/>
      <c r="AX24" s="335"/>
      <c r="AY24" s="335"/>
      <c r="AZ24" s="335"/>
      <c r="BA24" s="335"/>
      <c r="BB24" s="335"/>
      <c r="BC24" s="335"/>
      <c r="BD24" s="335"/>
      <c r="BE24" s="335"/>
      <c r="BF24" s="335"/>
      <c r="BG24" s="335"/>
      <c r="BH24" s="335"/>
      <c r="BI24" s="335"/>
      <c r="BJ24" s="335"/>
      <c r="BK24" s="335"/>
      <c r="BL24" s="335"/>
      <c r="BM24" s="335"/>
      <c r="BN24" s="335"/>
      <c r="BO24" s="335"/>
      <c r="BP24" s="335"/>
      <c r="BQ24" s="335"/>
      <c r="BR24" s="335"/>
      <c r="BS24" s="335"/>
      <c r="BT24" s="335"/>
      <c r="BU24" s="335"/>
      <c r="BV24" s="335"/>
      <c r="BW24" s="335"/>
      <c r="BX24" s="335"/>
      <c r="BY24" s="335"/>
      <c r="BZ24" s="335"/>
      <c r="CA24" s="335"/>
      <c r="CB24" s="335"/>
      <c r="CC24" s="335"/>
      <c r="CD24" s="335"/>
      <c r="CE24" s="335"/>
      <c r="CF24" s="335"/>
      <c r="CG24" s="335"/>
      <c r="CH24" s="335"/>
      <c r="CI24" s="335"/>
      <c r="CJ24" s="335"/>
      <c r="CK24" s="335"/>
      <c r="CL24" s="335"/>
      <c r="CM24" s="335"/>
      <c r="CN24" s="335"/>
      <c r="CO24" s="335"/>
      <c r="CP24" s="335"/>
      <c r="CQ24" s="365"/>
      <c r="CR24" s="335"/>
      <c r="CS24" s="335"/>
      <c r="CT24" s="335"/>
      <c r="CU24" s="335"/>
      <c r="CV24" s="365"/>
      <c r="CW24" s="335"/>
      <c r="CX24" s="335"/>
      <c r="CY24" s="335"/>
      <c r="CZ24" s="335"/>
      <c r="DA24" s="365"/>
      <c r="DB24" s="335"/>
      <c r="DC24" s="335"/>
      <c r="DD24" s="335"/>
      <c r="DE24" s="335"/>
      <c r="DF24" s="365"/>
      <c r="DG24" s="335"/>
      <c r="DH24" s="335"/>
      <c r="DI24" s="335"/>
      <c r="DJ24" s="335"/>
      <c r="DK24" s="365"/>
      <c r="DL24" s="335"/>
      <c r="DM24" s="335"/>
      <c r="DN24" s="335"/>
      <c r="DO24" s="335"/>
      <c r="DP24" s="335"/>
      <c r="DQ24" s="365"/>
      <c r="DR24" s="335"/>
      <c r="DS24" s="335"/>
      <c r="DT24" s="335"/>
      <c r="DU24" s="335"/>
      <c r="DV24" s="365"/>
      <c r="DW24" s="335"/>
      <c r="DX24" s="335"/>
      <c r="DY24" s="335"/>
      <c r="DZ24" s="335"/>
      <c r="EA24" s="365"/>
      <c r="EB24" s="335"/>
      <c r="EC24" s="335"/>
      <c r="ED24" s="335"/>
      <c r="EE24" s="335"/>
      <c r="EF24" s="365"/>
      <c r="EG24" s="335"/>
      <c r="EH24" s="335"/>
      <c r="EI24" s="335"/>
      <c r="EJ24" s="335"/>
      <c r="EK24" s="365"/>
      <c r="EL24" s="335"/>
      <c r="EM24" s="335"/>
      <c r="EN24" s="335"/>
      <c r="EO24" s="335"/>
      <c r="EP24" s="335"/>
      <c r="EQ24" s="365"/>
      <c r="ER24" s="335"/>
      <c r="ES24" s="335"/>
      <c r="ET24" s="335"/>
      <c r="EU24" s="335"/>
      <c r="EV24" s="365"/>
      <c r="EW24" s="335"/>
      <c r="EX24" s="335"/>
      <c r="EY24" s="335"/>
      <c r="EZ24" s="335"/>
      <c r="FA24" s="365"/>
      <c r="FB24" s="335"/>
      <c r="FC24" s="335"/>
      <c r="FD24" s="335"/>
      <c r="FE24" s="335"/>
      <c r="FF24" s="365"/>
      <c r="FG24" s="335"/>
      <c r="FH24" s="335"/>
      <c r="FI24" s="335"/>
      <c r="FJ24" s="335"/>
      <c r="FK24" s="365"/>
      <c r="FL24" s="335"/>
      <c r="FM24" s="335"/>
      <c r="FN24" s="335"/>
      <c r="FO24" s="335"/>
      <c r="FP24" s="335"/>
      <c r="FQ24" s="365"/>
      <c r="FR24" s="335"/>
      <c r="FS24" s="335"/>
      <c r="FT24" s="335"/>
      <c r="FU24" s="335"/>
      <c r="FV24" s="365"/>
      <c r="FW24" s="335"/>
      <c r="FX24" s="335"/>
      <c r="FY24" s="335"/>
      <c r="FZ24" s="335"/>
      <c r="GA24" s="365"/>
      <c r="GB24" s="335"/>
      <c r="GC24" s="335"/>
      <c r="GD24" s="335"/>
      <c r="GE24" s="335"/>
      <c r="GF24" s="365"/>
      <c r="GG24" s="335"/>
      <c r="GH24" s="335"/>
      <c r="GI24" s="335"/>
      <c r="GJ24" s="335"/>
      <c r="GK24" s="365"/>
      <c r="GL24" s="335"/>
      <c r="GM24" s="335"/>
      <c r="GN24" s="335"/>
      <c r="GO24" s="335"/>
      <c r="GP24" s="335"/>
      <c r="GQ24" s="365"/>
      <c r="GR24" s="335"/>
      <c r="GS24" s="335"/>
      <c r="GT24" s="335"/>
      <c r="GU24" s="335"/>
      <c r="GV24" s="365"/>
      <c r="GW24" s="335"/>
      <c r="GX24" s="335"/>
      <c r="GY24" s="335"/>
      <c r="GZ24" s="335"/>
      <c r="HA24" s="365"/>
      <c r="HB24" s="335"/>
      <c r="HC24" s="335"/>
      <c r="HD24" s="335"/>
      <c r="HE24" s="335"/>
      <c r="HF24" s="365"/>
      <c r="HG24" s="335"/>
      <c r="HH24" s="335"/>
      <c r="HI24" s="335"/>
      <c r="HJ24" s="335"/>
      <c r="HK24" s="365"/>
      <c r="HL24" s="335"/>
      <c r="HM24" s="335"/>
      <c r="HN24" s="335"/>
      <c r="HO24" s="335"/>
      <c r="HP24" s="365"/>
      <c r="HQ24" s="335"/>
      <c r="HR24" s="335"/>
      <c r="HS24" s="335"/>
      <c r="HT24" s="335"/>
      <c r="HU24" s="365"/>
      <c r="HW24" s="335"/>
      <c r="HX24" s="335"/>
      <c r="HY24" s="335"/>
      <c r="HZ24" s="335"/>
      <c r="IA24" s="365"/>
      <c r="IB24" s="335"/>
      <c r="IC24" s="335"/>
      <c r="ID24" s="335"/>
      <c r="IE24" s="335"/>
      <c r="IF24" s="365"/>
      <c r="IG24" s="335"/>
      <c r="IH24" s="335"/>
      <c r="II24" s="335"/>
      <c r="IJ24" s="335"/>
      <c r="IK24" s="365"/>
      <c r="IL24" s="335"/>
      <c r="IM24" s="335"/>
      <c r="IN24" s="335"/>
      <c r="IO24" s="335"/>
      <c r="IP24" s="365"/>
      <c r="IQ24" s="335"/>
      <c r="IR24" s="335"/>
      <c r="IS24" s="335"/>
      <c r="IT24" s="335"/>
      <c r="IU24" s="365"/>
      <c r="IV24" s="335"/>
      <c r="IW24" s="335"/>
      <c r="IX24" s="335"/>
      <c r="IY24" s="335"/>
      <c r="IZ24" s="365"/>
      <c r="JA24" s="335"/>
      <c r="JB24" s="335"/>
      <c r="JC24" s="335"/>
      <c r="JD24" s="335"/>
      <c r="JE24" s="365"/>
      <c r="JG24" s="335"/>
      <c r="JH24" s="335"/>
      <c r="JI24" s="335"/>
      <c r="JJ24" s="335"/>
      <c r="JK24" s="365"/>
      <c r="JL24" s="335"/>
      <c r="JM24" s="335"/>
      <c r="JN24" s="335"/>
      <c r="JO24" s="335"/>
      <c r="JP24" s="365"/>
      <c r="JQ24" s="335"/>
      <c r="JR24" s="335"/>
      <c r="JS24" s="335"/>
      <c r="JT24" s="335"/>
      <c r="JU24" s="365"/>
      <c r="JV24" s="335"/>
      <c r="JW24" s="335"/>
      <c r="JX24" s="335"/>
      <c r="JY24" s="335"/>
      <c r="JZ24" s="365"/>
      <c r="KA24" s="335"/>
      <c r="KB24" s="335"/>
      <c r="KC24" s="335"/>
      <c r="KD24" s="335"/>
      <c r="KE24" s="365"/>
      <c r="KF24" s="335"/>
      <c r="KG24" s="335"/>
      <c r="KH24" s="335"/>
      <c r="KI24" s="335"/>
      <c r="KJ24" s="365"/>
      <c r="KK24" s="335"/>
      <c r="KL24" s="335"/>
      <c r="KM24" s="335"/>
      <c r="KN24" s="335"/>
      <c r="KO24" s="365"/>
      <c r="KQ24" s="335"/>
      <c r="KR24" s="335"/>
      <c r="KS24" s="335"/>
      <c r="KT24" s="335"/>
      <c r="KU24" s="365"/>
      <c r="KV24" s="335"/>
      <c r="KW24" s="335"/>
      <c r="KX24" s="335"/>
      <c r="KY24" s="335"/>
      <c r="KZ24" s="365"/>
      <c r="LA24" s="335"/>
      <c r="LB24" s="335"/>
      <c r="LC24" s="335"/>
      <c r="LD24" s="335"/>
      <c r="LE24" s="365"/>
      <c r="LF24" s="335"/>
      <c r="LG24" s="335"/>
      <c r="LH24" s="335"/>
      <c r="LI24" s="335"/>
      <c r="LJ24" s="365"/>
      <c r="LK24" s="335"/>
      <c r="LL24" s="335"/>
      <c r="LM24" s="335"/>
      <c r="LN24" s="335"/>
      <c r="LO24" s="365"/>
      <c r="LP24" s="335"/>
      <c r="LQ24" s="335"/>
      <c r="LR24" s="335"/>
      <c r="LS24" s="335"/>
      <c r="LT24" s="365"/>
      <c r="LU24" s="335"/>
      <c r="LV24" s="335"/>
      <c r="LW24" s="335"/>
      <c r="LX24" s="335"/>
      <c r="LY24" s="365"/>
    </row>
    <row r="25" spans="1:338" s="37" customFormat="1" ht="15.75">
      <c r="A25" s="243" t="s">
        <v>35</v>
      </c>
      <c r="B25" s="243"/>
      <c r="C25" s="263" t="s">
        <v>194</v>
      </c>
      <c r="D25" s="263" t="s">
        <v>145</v>
      </c>
      <c r="E25" s="263" t="s">
        <v>700</v>
      </c>
      <c r="F25" s="440"/>
      <c r="G25" s="72"/>
      <c r="H25" s="72"/>
      <c r="I25" s="72"/>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v>184918</v>
      </c>
      <c r="AX25" s="72">
        <v>18954</v>
      </c>
      <c r="AY25" s="72">
        <v>9330</v>
      </c>
      <c r="AZ25" s="72">
        <v>331893</v>
      </c>
      <c r="BA25" s="72">
        <f>+SUM(AW25:AY25)</f>
        <v>213202</v>
      </c>
      <c r="BB25" s="72">
        <v>84703</v>
      </c>
      <c r="BC25" s="72">
        <v>11723</v>
      </c>
      <c r="BD25" s="72">
        <v>9913</v>
      </c>
      <c r="BE25" s="72">
        <v>293179.5</v>
      </c>
      <c r="BF25" s="72">
        <f>+SUM(BB25:BD25)</f>
        <v>106339</v>
      </c>
      <c r="BG25" s="72">
        <v>92509</v>
      </c>
      <c r="BH25" s="72">
        <v>30277</v>
      </c>
      <c r="BI25" s="72">
        <v>7033</v>
      </c>
      <c r="BJ25" s="72">
        <v>496357</v>
      </c>
      <c r="BK25" s="72">
        <f>+SUM(BG25:BI25)</f>
        <v>129819</v>
      </c>
      <c r="BL25" s="72">
        <v>52864</v>
      </c>
      <c r="BM25" s="72">
        <v>74359</v>
      </c>
      <c r="BN25" s="72">
        <v>34904</v>
      </c>
      <c r="BO25" s="72">
        <v>462531</v>
      </c>
      <c r="BP25" s="72">
        <f>+SUM(BL25:BN25)</f>
        <v>162127</v>
      </c>
      <c r="BQ25" s="72"/>
      <c r="BR25" s="72">
        <v>62561</v>
      </c>
      <c r="BS25" s="72">
        <v>1223</v>
      </c>
      <c r="BT25" s="72">
        <v>11769</v>
      </c>
      <c r="BU25" s="72">
        <v>302085</v>
      </c>
      <c r="BV25" s="72">
        <f>+SUM(BR25:BT25)</f>
        <v>75553</v>
      </c>
      <c r="BW25" s="72">
        <v>143815</v>
      </c>
      <c r="BX25" s="72">
        <v>23147</v>
      </c>
      <c r="BY25" s="72">
        <v>7202</v>
      </c>
      <c r="BZ25" s="72">
        <v>699129</v>
      </c>
      <c r="CA25" s="72">
        <f>+SUM(BW25:BY25)</f>
        <v>174164</v>
      </c>
      <c r="CB25" s="72">
        <v>111805</v>
      </c>
      <c r="CC25" s="72">
        <v>12666</v>
      </c>
      <c r="CD25" s="72">
        <v>1553</v>
      </c>
      <c r="CE25" s="72">
        <v>556456</v>
      </c>
      <c r="CF25" s="72">
        <f>+SUM(CB25:CD25)</f>
        <v>126024</v>
      </c>
      <c r="CG25" s="72">
        <v>155184</v>
      </c>
      <c r="CH25" s="72">
        <v>25304</v>
      </c>
      <c r="CI25" s="72">
        <v>4187</v>
      </c>
      <c r="CJ25" s="72">
        <v>744713</v>
      </c>
      <c r="CK25" s="72">
        <f>+SUM(CG25:CI25)</f>
        <v>184675</v>
      </c>
      <c r="CL25" s="72"/>
      <c r="CM25" s="72">
        <v>58502</v>
      </c>
      <c r="CN25" s="72">
        <v>12342</v>
      </c>
      <c r="CO25" s="72">
        <v>696</v>
      </c>
      <c r="CP25" s="72">
        <v>411797</v>
      </c>
      <c r="CQ25" s="72">
        <f>+SUM(CM25:CO25)</f>
        <v>71540</v>
      </c>
      <c r="CR25" s="72">
        <v>76468</v>
      </c>
      <c r="CS25" s="72">
        <v>15476</v>
      </c>
      <c r="CT25" s="72">
        <v>1803</v>
      </c>
      <c r="CU25" s="72">
        <v>520539</v>
      </c>
      <c r="CV25" s="72">
        <f>+SUM(CR25:CT25)</f>
        <v>93747</v>
      </c>
      <c r="CW25" s="72">
        <v>77078</v>
      </c>
      <c r="CX25" s="72">
        <v>17829</v>
      </c>
      <c r="CY25" s="72">
        <v>1160</v>
      </c>
      <c r="CZ25" s="72">
        <v>806607</v>
      </c>
      <c r="DA25" s="72">
        <f>+SUM(CW25:CY25)</f>
        <v>96067</v>
      </c>
      <c r="DB25" s="72">
        <v>88137</v>
      </c>
      <c r="DC25" s="72">
        <v>15938</v>
      </c>
      <c r="DD25" s="72">
        <v>939</v>
      </c>
      <c r="DE25" s="72">
        <v>0</v>
      </c>
      <c r="DF25" s="72">
        <f>+SUM(DB25:DD25)</f>
        <v>105014</v>
      </c>
      <c r="DG25" s="72">
        <v>300185</v>
      </c>
      <c r="DH25" s="72">
        <v>61585</v>
      </c>
      <c r="DI25" s="72">
        <v>4598</v>
      </c>
      <c r="DJ25" s="72">
        <v>1738943</v>
      </c>
      <c r="DK25" s="72">
        <f>+SUM(DG25:DI25)</f>
        <v>366368</v>
      </c>
      <c r="DL25" s="72"/>
      <c r="DM25" s="72">
        <v>39894</v>
      </c>
      <c r="DN25" s="72">
        <v>9970</v>
      </c>
      <c r="DO25" s="72">
        <v>1935</v>
      </c>
      <c r="DP25" s="72"/>
      <c r="DQ25" s="72">
        <f>+SUM(DM25:DO25)</f>
        <v>51799</v>
      </c>
      <c r="DR25" s="72">
        <v>37015</v>
      </c>
      <c r="DS25" s="72">
        <v>8985</v>
      </c>
      <c r="DT25" s="72">
        <v>920</v>
      </c>
      <c r="DU25" s="72"/>
      <c r="DV25" s="264">
        <f>SUM(DR25:DU25)</f>
        <v>46920</v>
      </c>
      <c r="DW25" s="72">
        <v>51320</v>
      </c>
      <c r="DX25" s="72">
        <v>15262</v>
      </c>
      <c r="DY25" s="72">
        <v>1869</v>
      </c>
      <c r="DZ25" s="72"/>
      <c r="EA25" s="264">
        <f>SUM(DW25:DZ25)</f>
        <v>68451</v>
      </c>
      <c r="EB25" s="72">
        <v>47441</v>
      </c>
      <c r="EC25" s="72">
        <v>24534</v>
      </c>
      <c r="ED25" s="72">
        <v>2665</v>
      </c>
      <c r="EE25" s="72"/>
      <c r="EF25" s="264">
        <f>SUM(EB25:ED25)</f>
        <v>74640</v>
      </c>
      <c r="EG25" s="72">
        <v>175670</v>
      </c>
      <c r="EH25" s="72">
        <v>58751</v>
      </c>
      <c r="EI25" s="72">
        <v>7389</v>
      </c>
      <c r="EJ25" s="72"/>
      <c r="EK25" s="264">
        <f>SUM(EG25:EJ25)</f>
        <v>241810</v>
      </c>
      <c r="EL25" s="72"/>
      <c r="EM25" s="72">
        <v>212682</v>
      </c>
      <c r="EN25" s="72">
        <v>18229</v>
      </c>
      <c r="EO25" s="72">
        <v>961</v>
      </c>
      <c r="EP25" s="72"/>
      <c r="EQ25" s="264">
        <f>SUM(EM25:EP25)</f>
        <v>231872</v>
      </c>
      <c r="ER25" s="72">
        <v>51032</v>
      </c>
      <c r="ES25" s="72">
        <v>2935</v>
      </c>
      <c r="ET25" s="72">
        <v>936</v>
      </c>
      <c r="EU25" s="72"/>
      <c r="EV25" s="264">
        <f>SUM(ER25:EU25)</f>
        <v>54903</v>
      </c>
      <c r="EW25" s="72">
        <v>89636</v>
      </c>
      <c r="EX25" s="72">
        <v>11047</v>
      </c>
      <c r="EY25" s="72">
        <v>3952</v>
      </c>
      <c r="EZ25" s="72"/>
      <c r="FA25" s="264">
        <f>SUM(EW25:EZ25)</f>
        <v>104635</v>
      </c>
      <c r="FB25" s="72">
        <v>142242</v>
      </c>
      <c r="FC25" s="72">
        <v>16875</v>
      </c>
      <c r="FD25" s="72">
        <v>-318</v>
      </c>
      <c r="FE25" s="72"/>
      <c r="FF25" s="264">
        <f>SUM(FB25:FD25)</f>
        <v>158799</v>
      </c>
      <c r="FG25" s="72">
        <v>495592</v>
      </c>
      <c r="FH25" s="72">
        <v>49086</v>
      </c>
      <c r="FI25" s="72">
        <v>5531</v>
      </c>
      <c r="FJ25" s="72"/>
      <c r="FK25" s="264">
        <f>SUM(FG25:FJ25)</f>
        <v>550209</v>
      </c>
      <c r="FL25" s="72"/>
      <c r="FM25" s="72">
        <v>55768</v>
      </c>
      <c r="FN25" s="72">
        <v>14279</v>
      </c>
      <c r="FO25" s="72">
        <v>352</v>
      </c>
      <c r="FP25" s="72"/>
      <c r="FQ25" s="264">
        <f>SUM(FM25:FP25)</f>
        <v>70399</v>
      </c>
      <c r="FR25" s="72">
        <v>63100</v>
      </c>
      <c r="FS25" s="72">
        <v>11773</v>
      </c>
      <c r="FT25" s="72">
        <v>1673</v>
      </c>
      <c r="FU25" s="72"/>
      <c r="FV25" s="264">
        <f>SUM(FR25:FU25)</f>
        <v>76546</v>
      </c>
      <c r="FW25" s="72">
        <v>120588</v>
      </c>
      <c r="FX25" s="72">
        <v>25916</v>
      </c>
      <c r="FY25" s="72">
        <v>6799</v>
      </c>
      <c r="FZ25" s="72"/>
      <c r="GA25" s="264">
        <f>SUM(FW25:FZ25)</f>
        <v>153303</v>
      </c>
      <c r="GB25" s="72">
        <v>156913</v>
      </c>
      <c r="GC25" s="72">
        <v>23935</v>
      </c>
      <c r="GD25" s="72">
        <v>16078</v>
      </c>
      <c r="GE25" s="72"/>
      <c r="GF25" s="264">
        <f>SUM(GB25:GD25)</f>
        <v>196926</v>
      </c>
      <c r="GG25" s="72">
        <v>396369</v>
      </c>
      <c r="GH25" s="72">
        <v>75903</v>
      </c>
      <c r="GI25" s="72">
        <v>24902</v>
      </c>
      <c r="GJ25" s="72"/>
      <c r="GK25" s="264">
        <f>SUM(GG25:GJ25)</f>
        <v>497174</v>
      </c>
      <c r="GL25" s="72"/>
      <c r="GM25" s="72">
        <v>129547</v>
      </c>
      <c r="GN25" s="72">
        <v>29486</v>
      </c>
      <c r="GO25" s="72">
        <v>7568</v>
      </c>
      <c r="GP25" s="72"/>
      <c r="GQ25" s="264">
        <f>SUM(GM25:GP25)</f>
        <v>166601</v>
      </c>
      <c r="GR25" s="72">
        <v>74161</v>
      </c>
      <c r="GS25" s="72">
        <v>25766</v>
      </c>
      <c r="GT25" s="72">
        <v>6492</v>
      </c>
      <c r="GU25" s="72"/>
      <c r="GV25" s="264">
        <f>SUM(GR25:GU25)</f>
        <v>106419</v>
      </c>
      <c r="GW25" s="72">
        <v>85502</v>
      </c>
      <c r="GX25" s="72">
        <v>59927</v>
      </c>
      <c r="GY25" s="72">
        <v>98</v>
      </c>
      <c r="GZ25" s="72"/>
      <c r="HA25" s="264">
        <f>SUM(GW25:GZ25)</f>
        <v>145527</v>
      </c>
      <c r="HB25" s="72">
        <v>74894</v>
      </c>
      <c r="HC25" s="72">
        <v>34393</v>
      </c>
      <c r="HD25" s="72">
        <v>-5811</v>
      </c>
      <c r="HE25" s="72"/>
      <c r="HF25" s="264">
        <f>SUM(HB25:HD25)</f>
        <v>103476</v>
      </c>
      <c r="HG25" s="72">
        <v>203708</v>
      </c>
      <c r="HH25" s="72">
        <v>55252</v>
      </c>
      <c r="HI25" s="72">
        <v>14060</v>
      </c>
      <c r="HJ25" s="72"/>
      <c r="HK25" s="264">
        <f>SUM(HG25:HJ25)</f>
        <v>273020</v>
      </c>
      <c r="HL25" s="72">
        <v>289210</v>
      </c>
      <c r="HM25" s="72">
        <v>115179</v>
      </c>
      <c r="HN25" s="72">
        <v>14158</v>
      </c>
      <c r="HO25" s="72"/>
      <c r="HP25" s="264">
        <f>SUM(HL25:HO25)</f>
        <v>418547</v>
      </c>
      <c r="HQ25" s="72">
        <v>364104</v>
      </c>
      <c r="HR25" s="72">
        <v>149572</v>
      </c>
      <c r="HS25" s="72">
        <v>8347</v>
      </c>
      <c r="HT25" s="72"/>
      <c r="HU25" s="264">
        <f>SUM(HQ25:HT25)</f>
        <v>522023</v>
      </c>
      <c r="HV25" s="443"/>
      <c r="HW25" s="72">
        <v>60060</v>
      </c>
      <c r="HX25" s="72">
        <v>48276</v>
      </c>
      <c r="HY25" s="72">
        <v>1149</v>
      </c>
      <c r="HZ25" s="72"/>
      <c r="IA25" s="264">
        <f>SUM(HW25:HZ25)</f>
        <v>109485</v>
      </c>
      <c r="IB25" s="72">
        <f>IQ25-HW25</f>
        <v>33579</v>
      </c>
      <c r="IC25" s="72">
        <f t="shared" ref="IC25:IF25" si="192">IR25-HX25</f>
        <v>19004</v>
      </c>
      <c r="ID25" s="72">
        <f t="shared" si="192"/>
        <v>1499</v>
      </c>
      <c r="IE25" s="72">
        <f t="shared" si="192"/>
        <v>0</v>
      </c>
      <c r="IF25" s="264">
        <f t="shared" si="192"/>
        <v>54082</v>
      </c>
      <c r="IG25" s="72">
        <f t="shared" ref="IG25:II26" si="193">IV25-IQ25</f>
        <v>49132</v>
      </c>
      <c r="IH25" s="72">
        <f t="shared" si="193"/>
        <v>32168</v>
      </c>
      <c r="II25" s="72">
        <f t="shared" si="193"/>
        <v>2790</v>
      </c>
      <c r="IJ25" s="72">
        <f t="shared" ref="IJ25" si="194">IY25-IE25</f>
        <v>0</v>
      </c>
      <c r="IK25" s="264">
        <f>IZ25-IU25</f>
        <v>84090</v>
      </c>
      <c r="IL25" s="72">
        <f t="shared" ref="IL25" si="195">JA25-IV25</f>
        <v>57438</v>
      </c>
      <c r="IM25" s="72">
        <f t="shared" ref="IM25:IM26" si="196">JB25-IW25</f>
        <v>26674</v>
      </c>
      <c r="IN25" s="72">
        <f t="shared" ref="IN25:IN26" si="197">JC25-IX25</f>
        <v>189</v>
      </c>
      <c r="IO25" s="72">
        <f t="shared" ref="IO25" si="198">JD25-IJ25</f>
        <v>0</v>
      </c>
      <c r="IP25" s="264">
        <f>JE25-IZ25</f>
        <v>84301</v>
      </c>
      <c r="IQ25" s="72">
        <v>93639</v>
      </c>
      <c r="IR25" s="72">
        <v>67280</v>
      </c>
      <c r="IS25" s="72">
        <v>2648</v>
      </c>
      <c r="IT25" s="72"/>
      <c r="IU25" s="264">
        <f>SUM(IQ25:IT25)</f>
        <v>163567</v>
      </c>
      <c r="IV25" s="72">
        <v>142771</v>
      </c>
      <c r="IW25" s="72">
        <v>99448</v>
      </c>
      <c r="IX25" s="72">
        <v>5438</v>
      </c>
      <c r="IY25" s="72"/>
      <c r="IZ25" s="264">
        <f>SUM(IV25:IY25)</f>
        <v>247657</v>
      </c>
      <c r="JA25" s="72">
        <v>200209</v>
      </c>
      <c r="JB25" s="72">
        <v>126122</v>
      </c>
      <c r="JC25" s="72">
        <v>5627</v>
      </c>
      <c r="JD25" s="72"/>
      <c r="JE25" s="264">
        <f>SUM(JA25:JD25)</f>
        <v>331958</v>
      </c>
      <c r="JG25" s="72">
        <v>25978</v>
      </c>
      <c r="JH25" s="72">
        <v>20321</v>
      </c>
      <c r="JI25" s="72">
        <v>0</v>
      </c>
      <c r="JJ25" s="72"/>
      <c r="JK25" s="264">
        <f>SUM(JG25:JJ25)</f>
        <v>46299</v>
      </c>
      <c r="JL25" s="72">
        <f>KA25-JG25</f>
        <v>24090</v>
      </c>
      <c r="JM25" s="72">
        <f>KB25-JH25</f>
        <v>9708</v>
      </c>
      <c r="JN25" s="72">
        <f t="shared" ref="JN25:JN26" si="199">KC25-JI25</f>
        <v>968</v>
      </c>
      <c r="JO25" s="72">
        <f t="shared" ref="JO25" si="200">KD25-JJ25</f>
        <v>0</v>
      </c>
      <c r="JP25" s="264">
        <f t="shared" ref="JP25" si="201">KE25-JK25</f>
        <v>34766</v>
      </c>
      <c r="JQ25" s="72">
        <f>KF25-KA25</f>
        <v>40435</v>
      </c>
      <c r="JR25" s="72">
        <f t="shared" ref="JR25:JS26" si="202">KG25-KB25</f>
        <v>12156</v>
      </c>
      <c r="JS25" s="72">
        <f t="shared" si="202"/>
        <v>251</v>
      </c>
      <c r="JT25" s="72">
        <f t="shared" ref="JT25" si="203">KI25-JO25</f>
        <v>0</v>
      </c>
      <c r="JU25" s="264">
        <f>KJ25-KE25</f>
        <v>52842</v>
      </c>
      <c r="JV25" s="72">
        <f>KK25-KF25</f>
        <v>84695</v>
      </c>
      <c r="JW25" s="72">
        <f t="shared" ref="JW25" si="204">KL25-KG25</f>
        <v>17225</v>
      </c>
      <c r="JX25" s="72">
        <f t="shared" ref="JX25:JX26" si="205">KM25-KH25</f>
        <v>85</v>
      </c>
      <c r="JY25" s="72">
        <f t="shared" ref="JY25" si="206">KN25-JT25</f>
        <v>0</v>
      </c>
      <c r="JZ25" s="264">
        <f>KO25-KJ25</f>
        <v>102005</v>
      </c>
      <c r="KA25" s="72">
        <v>50068</v>
      </c>
      <c r="KB25" s="72">
        <v>30029</v>
      </c>
      <c r="KC25" s="72">
        <v>968</v>
      </c>
      <c r="KD25" s="72"/>
      <c r="KE25" s="264">
        <f>SUM(KA25:KD25)</f>
        <v>81065</v>
      </c>
      <c r="KF25" s="72">
        <v>90503</v>
      </c>
      <c r="KG25" s="72">
        <v>42185</v>
      </c>
      <c r="KH25" s="72">
        <v>1219</v>
      </c>
      <c r="KI25" s="72"/>
      <c r="KJ25" s="264">
        <f>SUM(KF25:KI25)</f>
        <v>133907</v>
      </c>
      <c r="KK25" s="72">
        <v>175198</v>
      </c>
      <c r="KL25" s="72">
        <v>59410</v>
      </c>
      <c r="KM25" s="72">
        <v>1304</v>
      </c>
      <c r="KN25" s="72"/>
      <c r="KO25" s="264">
        <f>SUM(KK25:KN25)</f>
        <v>235912</v>
      </c>
      <c r="KQ25" s="531">
        <v>47548</v>
      </c>
      <c r="KR25" s="531">
        <v>20808</v>
      </c>
      <c r="KS25" s="531">
        <v>324</v>
      </c>
      <c r="KT25" s="531"/>
      <c r="KU25" s="532">
        <f>SUM(KQ25:KT25)</f>
        <v>68680</v>
      </c>
      <c r="KV25" s="72">
        <f>LK25-KQ25</f>
        <v>46560</v>
      </c>
      <c r="KW25" s="72">
        <f>LL25-KR25</f>
        <v>19627</v>
      </c>
      <c r="KX25" s="72">
        <f t="shared" ref="KX25:KX26" si="207">LM25-KS25</f>
        <v>-181</v>
      </c>
      <c r="KY25" s="72">
        <f t="shared" ref="KY25" si="208">LN25-KT25</f>
        <v>0</v>
      </c>
      <c r="KZ25" s="531">
        <f t="shared" ref="KZ25" si="209">LO25-KU25</f>
        <v>66006</v>
      </c>
      <c r="LA25" s="531">
        <f>LP25-LK25</f>
        <v>-3605</v>
      </c>
      <c r="LB25" s="532">
        <f t="shared" ref="LB25:LB26" si="210">LQ25-LL25</f>
        <v>1750</v>
      </c>
      <c r="LC25" s="72">
        <f t="shared" ref="LC25:LC26" si="211">LR25-LM25</f>
        <v>1076</v>
      </c>
      <c r="LD25" s="72">
        <f t="shared" ref="LD25" si="212">LS25-KY25</f>
        <v>0</v>
      </c>
      <c r="LE25" s="72">
        <f>LT25-LO25</f>
        <v>-779</v>
      </c>
      <c r="LF25" s="537">
        <f>LU25-LP25</f>
        <v>84695</v>
      </c>
      <c r="LG25" s="537">
        <f t="shared" ref="LG25" si="213">LV25-LQ25</f>
        <v>17225</v>
      </c>
      <c r="LH25" s="537">
        <f t="shared" ref="LH25:LH26" si="214">LW25-LR25</f>
        <v>85</v>
      </c>
      <c r="LI25" s="537">
        <f t="shared" ref="LI25" si="215">LX25-LD25</f>
        <v>0</v>
      </c>
      <c r="LJ25" s="536">
        <f>LY25-LT25</f>
        <v>102005</v>
      </c>
      <c r="LK25" s="531">
        <v>94108</v>
      </c>
      <c r="LL25" s="531">
        <v>40435</v>
      </c>
      <c r="LM25" s="531">
        <v>143</v>
      </c>
      <c r="LN25" s="531"/>
      <c r="LO25" s="531">
        <f>SUM(LK25:LN25)</f>
        <v>134686</v>
      </c>
      <c r="LP25" s="542">
        <v>90503</v>
      </c>
      <c r="LQ25" s="72">
        <v>42185</v>
      </c>
      <c r="LR25" s="72">
        <v>1219</v>
      </c>
      <c r="LS25" s="72"/>
      <c r="LT25" s="264">
        <f>SUM(LP25:LS25)</f>
        <v>133907</v>
      </c>
      <c r="LU25" s="72">
        <v>175198</v>
      </c>
      <c r="LV25" s="72">
        <v>59410</v>
      </c>
      <c r="LW25" s="72">
        <v>1304</v>
      </c>
      <c r="LX25" s="72"/>
      <c r="LY25" s="264">
        <f>SUM(LU25:LX25)</f>
        <v>235912</v>
      </c>
      <c r="LZ25" s="545"/>
    </row>
    <row r="26" spans="1:338">
      <c r="A26" s="243" t="s">
        <v>35</v>
      </c>
      <c r="B26" s="243"/>
      <c r="C26" s="263" t="s">
        <v>269</v>
      </c>
      <c r="D26" s="263" t="s">
        <v>270</v>
      </c>
      <c r="E26" s="263" t="s">
        <v>719</v>
      </c>
      <c r="F26" s="440"/>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f>+AW25</f>
        <v>184918</v>
      </c>
      <c r="AX26" s="48">
        <v>184</v>
      </c>
      <c r="AY26" s="48">
        <v>50</v>
      </c>
      <c r="AZ26" s="48">
        <v>357</v>
      </c>
      <c r="BA26" s="48"/>
      <c r="BB26" s="48">
        <f>+BB25</f>
        <v>84703</v>
      </c>
      <c r="BC26" s="48">
        <v>114</v>
      </c>
      <c r="BD26" s="48">
        <v>53</v>
      </c>
      <c r="BE26" s="48">
        <v>319</v>
      </c>
      <c r="BF26" s="48"/>
      <c r="BG26" s="48">
        <f>+BG25</f>
        <v>92509</v>
      </c>
      <c r="BH26" s="48">
        <v>293</v>
      </c>
      <c r="BI26" s="48">
        <v>39</v>
      </c>
      <c r="BJ26" s="48">
        <v>536</v>
      </c>
      <c r="BK26" s="48"/>
      <c r="BL26" s="48">
        <v>52864</v>
      </c>
      <c r="BM26" s="48">
        <v>714</v>
      </c>
      <c r="BN26" s="48">
        <v>244</v>
      </c>
      <c r="BO26" s="48">
        <v>501</v>
      </c>
      <c r="BP26" s="48"/>
      <c r="BQ26" s="48"/>
      <c r="BR26" s="48">
        <f>+BR25</f>
        <v>62561</v>
      </c>
      <c r="BS26" s="48">
        <v>12</v>
      </c>
      <c r="BT26" s="48">
        <v>81</v>
      </c>
      <c r="BU26" s="48">
        <v>343</v>
      </c>
      <c r="BV26" s="48"/>
      <c r="BW26" s="48">
        <f>+BW25</f>
        <v>143815</v>
      </c>
      <c r="BX26" s="48">
        <v>237</v>
      </c>
      <c r="BY26" s="48">
        <v>54</v>
      </c>
      <c r="BZ26" s="48">
        <v>837</v>
      </c>
      <c r="CA26" s="48"/>
      <c r="CB26" s="48">
        <f>+CB25</f>
        <v>111805</v>
      </c>
      <c r="CC26" s="48">
        <v>132</v>
      </c>
      <c r="CD26" s="48">
        <v>13</v>
      </c>
      <c r="CE26" s="48">
        <v>690</v>
      </c>
      <c r="CF26" s="48"/>
      <c r="CG26" s="48">
        <f>+CG25</f>
        <v>155184</v>
      </c>
      <c r="CH26" s="48">
        <v>261</v>
      </c>
      <c r="CI26" s="48">
        <v>66</v>
      </c>
      <c r="CJ26" s="48">
        <v>904</v>
      </c>
      <c r="CK26" s="48"/>
      <c r="CL26" s="48"/>
      <c r="CM26" s="48">
        <f>+CM25</f>
        <v>58502</v>
      </c>
      <c r="CN26" s="48">
        <v>129.05703310742672</v>
      </c>
      <c r="CO26" s="48">
        <v>9.5164290824971438</v>
      </c>
      <c r="CP26" s="48">
        <v>494.91268207269894</v>
      </c>
      <c r="CQ26" s="265"/>
      <c r="CR26" s="48">
        <v>76468</v>
      </c>
      <c r="CS26" s="48">
        <v>165.9551651771672</v>
      </c>
      <c r="CT26" s="48">
        <v>23.523502431370307</v>
      </c>
      <c r="CU26" s="48">
        <v>629.59062067089508</v>
      </c>
      <c r="CV26" s="265"/>
      <c r="CW26" s="48">
        <v>77078</v>
      </c>
      <c r="CX26" s="48">
        <v>190.77149574244936</v>
      </c>
      <c r="CY26" s="48">
        <v>27.832251242824924</v>
      </c>
      <c r="CZ26" s="48">
        <v>961.19888892833546</v>
      </c>
      <c r="DA26" s="265"/>
      <c r="DB26" s="48">
        <v>88137</v>
      </c>
      <c r="DC26" s="48">
        <v>175.20610581148566</v>
      </c>
      <c r="DD26" s="48">
        <v>23.132648745199823</v>
      </c>
      <c r="DE26" s="48">
        <v>0</v>
      </c>
      <c r="DF26" s="265"/>
      <c r="DG26" s="48">
        <v>300185</v>
      </c>
      <c r="DH26" s="48">
        <v>660.98979983852894</v>
      </c>
      <c r="DI26" s="48">
        <v>84.004831501892198</v>
      </c>
      <c r="DJ26" s="48">
        <v>2085.7021916719295</v>
      </c>
      <c r="DK26" s="265"/>
      <c r="DL26" s="48"/>
      <c r="DM26" s="48">
        <f>+DM25</f>
        <v>39894</v>
      </c>
      <c r="DN26" s="48">
        <v>111.60685175620097</v>
      </c>
      <c r="DO26" s="48">
        <v>30.652023184018116</v>
      </c>
      <c r="DP26" s="48"/>
      <c r="DQ26" s="265"/>
      <c r="DR26" s="48">
        <v>37015</v>
      </c>
      <c r="DS26" s="48">
        <v>100.97812026837937</v>
      </c>
      <c r="DT26" s="48">
        <v>22.859165471354988</v>
      </c>
      <c r="DU26" s="48"/>
      <c r="DV26" s="265"/>
      <c r="DW26" s="48">
        <v>51320</v>
      </c>
      <c r="DX26" s="48">
        <v>173.99679375285228</v>
      </c>
      <c r="DY26" s="48">
        <v>39.256745719286187</v>
      </c>
      <c r="DZ26" s="48"/>
      <c r="EA26" s="265"/>
      <c r="EB26" s="48">
        <v>47441</v>
      </c>
      <c r="EC26" s="48">
        <v>282.12196732765671</v>
      </c>
      <c r="ED26" s="48">
        <v>88.206488347792657</v>
      </c>
      <c r="EE26" s="48"/>
      <c r="EF26" s="265"/>
      <c r="EG26" s="48">
        <v>175670</v>
      </c>
      <c r="EH26" s="48">
        <v>668.70373310508933</v>
      </c>
      <c r="EI26" s="48">
        <v>180.97442272245195</v>
      </c>
      <c r="EJ26" s="48"/>
      <c r="EK26" s="265"/>
      <c r="EL26" s="48"/>
      <c r="EM26" s="48">
        <f>+EM25</f>
        <v>212682</v>
      </c>
      <c r="EN26" s="48">
        <v>221.21329833044575</v>
      </c>
      <c r="EO26" s="48">
        <v>23.65523613328704</v>
      </c>
      <c r="EP26" s="48"/>
      <c r="EQ26" s="265"/>
      <c r="ER26" s="48">
        <v>51032</v>
      </c>
      <c r="ES26" s="48">
        <v>33.057792810193916</v>
      </c>
      <c r="ET26" s="48">
        <v>24.683479182155814</v>
      </c>
      <c r="EU26" s="48"/>
      <c r="EV26" s="265"/>
      <c r="EW26" s="48">
        <v>89636</v>
      </c>
      <c r="EX26" s="48">
        <v>124.0635533048989</v>
      </c>
      <c r="EY26" s="48">
        <v>102.27629813536107</v>
      </c>
      <c r="EZ26" s="48"/>
      <c r="FA26" s="265"/>
      <c r="FB26" s="48">
        <v>142242</v>
      </c>
      <c r="FC26" s="48">
        <v>193.0195316482023</v>
      </c>
      <c r="FD26" s="48">
        <v>-7.9460961353217101</v>
      </c>
      <c r="FE26" s="48"/>
      <c r="FF26" s="265"/>
      <c r="FG26" s="48">
        <v>495592</v>
      </c>
      <c r="FH26" s="48">
        <v>571.35417609374088</v>
      </c>
      <c r="FI26" s="48">
        <v>142.66891731548222</v>
      </c>
      <c r="FJ26" s="48"/>
      <c r="FK26" s="265"/>
      <c r="FL26" s="48"/>
      <c r="FM26" s="48">
        <v>55768</v>
      </c>
      <c r="FN26" s="48">
        <v>158.14433641649629</v>
      </c>
      <c r="FO26" s="48">
        <v>10.423074982416985</v>
      </c>
      <c r="FP26" s="48"/>
      <c r="FQ26" s="265"/>
      <c r="FR26" s="48">
        <v>63100</v>
      </c>
      <c r="FS26" s="48">
        <v>120.73886759311881</v>
      </c>
      <c r="FT26" s="48">
        <v>51.009811136696499</v>
      </c>
      <c r="FU26" s="48"/>
      <c r="FV26" s="265"/>
      <c r="FW26" s="48">
        <v>120588</v>
      </c>
      <c r="FX26" s="48">
        <v>251.03889179311699</v>
      </c>
      <c r="FY26" s="48">
        <v>225.3913622576836</v>
      </c>
      <c r="FZ26" s="48"/>
      <c r="GA26" s="265"/>
      <c r="GB26" s="48">
        <v>156913</v>
      </c>
      <c r="GC26" s="48">
        <v>202.09411242081808</v>
      </c>
      <c r="GD26" s="48">
        <v>630.08257151073587</v>
      </c>
      <c r="GE26" s="48"/>
      <c r="GF26" s="265"/>
      <c r="GG26" s="48">
        <v>396369</v>
      </c>
      <c r="GH26" s="48">
        <v>732.01620822355017</v>
      </c>
      <c r="GI26" s="48">
        <v>916.90681988753295</v>
      </c>
      <c r="GJ26" s="48"/>
      <c r="GK26" s="265"/>
      <c r="GL26" s="48"/>
      <c r="GM26" s="48">
        <v>129547</v>
      </c>
      <c r="GN26" s="48">
        <v>243.00674054842975</v>
      </c>
      <c r="GO26" s="48">
        <v>341.8094519798143</v>
      </c>
      <c r="GP26" s="48"/>
      <c r="GQ26" s="265"/>
      <c r="GR26" s="48">
        <v>74161</v>
      </c>
      <c r="GS26" s="48">
        <v>225.30840696482377</v>
      </c>
      <c r="GT26" s="48">
        <v>519.39823192829954</v>
      </c>
      <c r="GU26" s="48"/>
      <c r="GV26" s="265"/>
      <c r="GW26" s="48">
        <v>85502</v>
      </c>
      <c r="GX26" s="48">
        <v>540.31353650150436</v>
      </c>
      <c r="GY26" s="48">
        <v>361.27564790553413</v>
      </c>
      <c r="GZ26" s="48"/>
      <c r="HA26" s="265"/>
      <c r="HB26" s="48">
        <v>74894</v>
      </c>
      <c r="HC26" s="48">
        <v>334.47161859048526</v>
      </c>
      <c r="HD26" s="48">
        <v>543.19635650274358</v>
      </c>
      <c r="HE26" s="48"/>
      <c r="HF26" s="265"/>
      <c r="HG26" s="48">
        <v>203708</v>
      </c>
      <c r="HH26" s="48">
        <v>468.31514751325352</v>
      </c>
      <c r="HI26" s="48">
        <v>861.20768390811384</v>
      </c>
      <c r="HJ26" s="48"/>
      <c r="HK26" s="265"/>
      <c r="HL26" s="48">
        <v>289210</v>
      </c>
      <c r="HM26" s="48">
        <v>1008.6286840147578</v>
      </c>
      <c r="HN26" s="48">
        <v>1222.483331813648</v>
      </c>
      <c r="HO26" s="48"/>
      <c r="HP26" s="265"/>
      <c r="HQ26" s="48">
        <v>364104</v>
      </c>
      <c r="HR26" s="48">
        <v>1343.1003026052431</v>
      </c>
      <c r="HS26" s="48">
        <v>1765.6796883163915</v>
      </c>
      <c r="HT26" s="48"/>
      <c r="HU26" s="265"/>
      <c r="HW26" s="48">
        <v>60060</v>
      </c>
      <c r="HX26" s="48">
        <v>479.53711258760785</v>
      </c>
      <c r="HY26" s="48">
        <v>256.42799595607028</v>
      </c>
      <c r="HZ26" s="48"/>
      <c r="IA26" s="265"/>
      <c r="IB26" s="48">
        <f>IQ26-HW26</f>
        <v>33579</v>
      </c>
      <c r="IC26" s="48">
        <f t="shared" ref="IC26" si="216">IR26-HX26</f>
        <v>186.38149758878461</v>
      </c>
      <c r="ID26" s="48">
        <f t="shared" ref="ID26" si="217">IS26-HY26</f>
        <v>325.76614160400425</v>
      </c>
      <c r="IE26" s="48"/>
      <c r="IF26" s="265"/>
      <c r="IG26" s="48">
        <f>IG25</f>
        <v>49132</v>
      </c>
      <c r="IH26" s="48">
        <f t="shared" si="193"/>
        <v>318.50620892658856</v>
      </c>
      <c r="II26" s="48">
        <f t="shared" si="193"/>
        <v>684.2090793556074</v>
      </c>
      <c r="IJ26" s="48"/>
      <c r="IK26" s="265"/>
      <c r="IL26" s="48">
        <f>IL25</f>
        <v>57438</v>
      </c>
      <c r="IM26" s="48">
        <f t="shared" si="196"/>
        <v>261.57518089701898</v>
      </c>
      <c r="IN26" s="48">
        <f t="shared" si="197"/>
        <v>49.596783084318076</v>
      </c>
      <c r="IO26" s="48"/>
      <c r="IP26" s="265"/>
      <c r="IQ26" s="48">
        <v>93639</v>
      </c>
      <c r="IR26" s="48">
        <v>665.91861017639246</v>
      </c>
      <c r="IS26" s="48">
        <v>582.19413756007452</v>
      </c>
      <c r="IT26" s="48"/>
      <c r="IU26" s="265"/>
      <c r="IV26" s="48">
        <f>IV25</f>
        <v>142771</v>
      </c>
      <c r="IW26" s="48">
        <v>984.42481910298102</v>
      </c>
      <c r="IX26" s="48">
        <v>1266.4032169156819</v>
      </c>
      <c r="IY26" s="48"/>
      <c r="IZ26" s="265"/>
      <c r="JA26" s="48">
        <v>200209</v>
      </c>
      <c r="JB26" s="48">
        <v>1246</v>
      </c>
      <c r="JC26" s="48">
        <v>1316</v>
      </c>
      <c r="JD26" s="48"/>
      <c r="JE26" s="265"/>
      <c r="JG26" s="48">
        <f>JG25</f>
        <v>25978</v>
      </c>
      <c r="JH26" s="48">
        <v>208.87841286367853</v>
      </c>
      <c r="JI26" s="48">
        <v>0</v>
      </c>
      <c r="JJ26" s="48"/>
      <c r="JK26" s="265"/>
      <c r="JL26" s="48">
        <f>KA26-JG26</f>
        <v>24090</v>
      </c>
      <c r="JM26" s="48">
        <f t="shared" ref="JM26" si="218">KB26-JH26</f>
        <v>94.121587136321466</v>
      </c>
      <c r="JN26" s="48">
        <f t="shared" si="199"/>
        <v>283</v>
      </c>
      <c r="JO26" s="48"/>
      <c r="JP26" s="265"/>
      <c r="JQ26" s="48">
        <f t="shared" ref="JQ26" si="219">KF26-KA26</f>
        <v>40435</v>
      </c>
      <c r="JR26" s="48">
        <f t="shared" si="202"/>
        <v>121.78990722944894</v>
      </c>
      <c r="JS26" s="48">
        <f t="shared" si="202"/>
        <v>145.85237135308375</v>
      </c>
      <c r="JT26" s="48"/>
      <c r="JU26" s="265"/>
      <c r="JV26" s="48">
        <f t="shared" ref="JV26" si="220">KK26-KF26</f>
        <v>84695</v>
      </c>
      <c r="JW26" s="48">
        <f>KL26-KG26</f>
        <v>177.92090766793518</v>
      </c>
      <c r="JX26" s="48">
        <f t="shared" si="205"/>
        <v>74.949711698535054</v>
      </c>
      <c r="JY26" s="48"/>
      <c r="JZ26" s="265"/>
      <c r="KA26" s="48">
        <v>50068</v>
      </c>
      <c r="KB26" s="48">
        <v>303</v>
      </c>
      <c r="KC26" s="48">
        <v>283</v>
      </c>
      <c r="KD26" s="48"/>
      <c r="KE26" s="265"/>
      <c r="KF26" s="48">
        <f>KF25</f>
        <v>90503</v>
      </c>
      <c r="KG26" s="48">
        <v>424.78990722944894</v>
      </c>
      <c r="KH26" s="48">
        <v>428.85237135308375</v>
      </c>
      <c r="KI26" s="48"/>
      <c r="KJ26" s="265"/>
      <c r="KK26" s="48">
        <f>KK25</f>
        <v>175198</v>
      </c>
      <c r="KL26" s="48">
        <v>602.71081489738413</v>
      </c>
      <c r="KM26" s="48">
        <v>503.80208305161881</v>
      </c>
      <c r="KN26" s="48"/>
      <c r="KO26" s="265"/>
      <c r="KQ26" s="533">
        <f>KQ25</f>
        <v>47548</v>
      </c>
      <c r="KR26" s="533">
        <v>220</v>
      </c>
      <c r="KS26" s="533">
        <v>122</v>
      </c>
      <c r="KT26" s="533"/>
      <c r="KU26" s="534"/>
      <c r="KV26" s="48">
        <f>LK26-KQ26</f>
        <v>46560</v>
      </c>
      <c r="KW26" s="48">
        <f t="shared" ref="KW26" si="221">LL26-KR26</f>
        <v>218</v>
      </c>
      <c r="KX26" s="48">
        <f t="shared" si="207"/>
        <v>-60</v>
      </c>
      <c r="KY26" s="48"/>
      <c r="KZ26" s="533"/>
      <c r="LA26" s="533">
        <f t="shared" ref="LA26" si="222">LP26-LK26</f>
        <v>-3605</v>
      </c>
      <c r="LB26" s="534">
        <f t="shared" si="210"/>
        <v>-13.210092770551057</v>
      </c>
      <c r="LC26" s="48">
        <f t="shared" si="211"/>
        <v>366.85237135308375</v>
      </c>
      <c r="LD26" s="48"/>
      <c r="LE26" s="48"/>
      <c r="LF26" s="535">
        <f t="shared" ref="LF26" si="223">LU26-LP26</f>
        <v>84695</v>
      </c>
      <c r="LG26" s="535">
        <f>LV26-LQ26</f>
        <v>177.92090766793518</v>
      </c>
      <c r="LH26" s="535">
        <f t="shared" si="214"/>
        <v>74.949711698535054</v>
      </c>
      <c r="LI26" s="535"/>
      <c r="LJ26" s="538"/>
      <c r="LK26" s="533">
        <v>94108</v>
      </c>
      <c r="LL26" s="533">
        <v>438</v>
      </c>
      <c r="LM26" s="533">
        <v>62</v>
      </c>
      <c r="LN26" s="533"/>
      <c r="LO26" s="543"/>
      <c r="LP26" s="544">
        <f>LP25</f>
        <v>90503</v>
      </c>
      <c r="LQ26" s="48">
        <v>424.78990722944894</v>
      </c>
      <c r="LR26" s="48">
        <v>428.85237135308375</v>
      </c>
      <c r="LS26" s="48"/>
      <c r="LT26" s="265"/>
      <c r="LU26" s="48">
        <f>LU25</f>
        <v>175198</v>
      </c>
      <c r="LV26" s="48">
        <v>602.71081489738413</v>
      </c>
      <c r="LW26" s="48">
        <v>503.80208305161881</v>
      </c>
      <c r="LX26" s="48"/>
      <c r="LY26" s="265"/>
      <c r="LZ26" s="546"/>
    </row>
    <row r="27" spans="1:338">
      <c r="A27" s="243"/>
      <c r="B27" s="243"/>
      <c r="C27" s="493"/>
      <c r="D27" s="493"/>
      <c r="E27" s="493"/>
      <c r="F27" s="154"/>
      <c r="G27" s="266"/>
      <c r="H27" s="266"/>
      <c r="I27" s="266"/>
      <c r="J27" s="266"/>
      <c r="K27" s="266"/>
      <c r="L27" s="266"/>
      <c r="M27" s="266"/>
      <c r="N27" s="266"/>
      <c r="O27" s="266"/>
      <c r="P27" s="266"/>
      <c r="AB27" s="266"/>
      <c r="AC27" s="266"/>
      <c r="AD27" s="266"/>
      <c r="AE27" s="266"/>
      <c r="AF27" s="266"/>
      <c r="AG27" s="266"/>
      <c r="AH27" s="266"/>
      <c r="AI27" s="266"/>
      <c r="AJ27" s="266"/>
      <c r="AK27" s="266"/>
      <c r="AW27" s="266"/>
      <c r="AX27" s="266"/>
      <c r="AY27" s="266"/>
      <c r="AZ27" s="266"/>
      <c r="BA27" s="266"/>
      <c r="BB27" s="266"/>
      <c r="BC27" s="266"/>
      <c r="BD27" s="266"/>
      <c r="BE27" s="266"/>
      <c r="BF27" s="266"/>
      <c r="BR27" s="266"/>
      <c r="BS27" s="266"/>
      <c r="BT27" s="266"/>
      <c r="BU27" s="266"/>
      <c r="BV27" s="266"/>
      <c r="BW27" s="266"/>
      <c r="BX27" s="266"/>
      <c r="BY27" s="266"/>
      <c r="BZ27" s="266"/>
      <c r="CA27" s="266"/>
      <c r="CG27" s="69"/>
      <c r="CH27" s="69"/>
      <c r="CI27" s="69"/>
      <c r="CJ27" s="69"/>
      <c r="CK27" s="69"/>
      <c r="CL27" s="69"/>
      <c r="CM27" s="266"/>
      <c r="CN27" s="266"/>
      <c r="CO27" s="266"/>
      <c r="CP27" s="266"/>
      <c r="CQ27" s="266"/>
      <c r="CR27" s="266"/>
      <c r="CS27" s="266"/>
      <c r="CT27" s="266"/>
      <c r="CU27" s="266"/>
      <c r="CV27" s="266"/>
      <c r="DG27" s="27"/>
      <c r="DH27" s="27"/>
      <c r="DI27" s="27"/>
      <c r="DJ27" s="27"/>
      <c r="DK27" s="27"/>
      <c r="DL27" s="69"/>
      <c r="DM27" s="266"/>
      <c r="DN27" s="266"/>
      <c r="DO27" s="266"/>
      <c r="DP27" s="266"/>
      <c r="DQ27" s="266"/>
      <c r="DR27" s="266"/>
      <c r="DS27" s="266"/>
      <c r="DT27" s="266"/>
      <c r="DU27" s="266"/>
      <c r="DV27" s="266"/>
      <c r="EG27" s="27"/>
      <c r="EH27" s="27"/>
      <c r="EI27" s="27"/>
      <c r="EJ27" s="27"/>
      <c r="EK27" s="27"/>
      <c r="EM27" s="266"/>
      <c r="EN27" s="266"/>
      <c r="EO27" s="266"/>
      <c r="EP27" s="266"/>
      <c r="EQ27" s="266"/>
      <c r="ER27" s="266"/>
      <c r="ES27" s="266"/>
      <c r="ET27" s="266"/>
      <c r="EU27" s="266"/>
      <c r="EV27" s="266"/>
      <c r="FG27" s="27"/>
      <c r="FH27" s="27"/>
      <c r="FI27" s="27"/>
      <c r="FJ27" s="27"/>
      <c r="FK27" s="27"/>
      <c r="FM27" s="266"/>
      <c r="FN27" s="266"/>
      <c r="FO27" s="266"/>
      <c r="FP27" s="266"/>
      <c r="FQ27" s="266"/>
      <c r="FR27" s="266"/>
      <c r="FS27" s="266"/>
      <c r="FT27" s="266"/>
      <c r="FU27" s="266"/>
      <c r="FV27" s="266"/>
      <c r="GG27" s="27"/>
      <c r="GH27" s="27"/>
      <c r="GI27" s="27"/>
      <c r="GJ27" s="27"/>
      <c r="GK27" s="27"/>
      <c r="GM27" s="266"/>
      <c r="GN27" s="266"/>
      <c r="GO27" s="266"/>
      <c r="GP27" s="266"/>
      <c r="GQ27" s="266"/>
      <c r="GR27" s="266"/>
      <c r="GS27" s="266"/>
      <c r="GT27" s="266"/>
      <c r="GU27" s="266"/>
      <c r="GV27" s="266"/>
      <c r="HG27" s="27"/>
      <c r="HH27" s="27"/>
      <c r="HI27" s="27"/>
      <c r="HJ27" s="27"/>
      <c r="HK27" s="27"/>
      <c r="HL27" s="27"/>
      <c r="HM27" s="27"/>
      <c r="HN27" s="27"/>
      <c r="HO27" s="27"/>
      <c r="HP27" s="27"/>
      <c r="HQ27" s="27"/>
      <c r="HR27" s="27"/>
      <c r="HS27" s="27"/>
      <c r="HT27" s="27"/>
      <c r="HU27" s="27"/>
      <c r="HW27" s="266"/>
      <c r="HX27" s="266"/>
      <c r="HY27" s="266"/>
      <c r="HZ27" s="266"/>
      <c r="IA27" s="266"/>
      <c r="IB27" s="266"/>
      <c r="IC27" s="266"/>
      <c r="ID27" s="266"/>
      <c r="IE27" s="266"/>
      <c r="IF27" s="266"/>
      <c r="IQ27" s="27"/>
      <c r="IR27" s="27"/>
      <c r="IS27" s="27"/>
      <c r="IT27" s="27"/>
      <c r="IU27" s="27"/>
      <c r="IV27" s="27"/>
      <c r="IW27" s="27"/>
      <c r="IX27" s="27"/>
      <c r="IY27" s="27"/>
      <c r="IZ27" s="27"/>
      <c r="JA27" s="27"/>
      <c r="JB27" s="27"/>
      <c r="JC27" s="27"/>
      <c r="JD27" s="27"/>
      <c r="JE27" s="27"/>
      <c r="JG27" s="491"/>
      <c r="JH27" s="491"/>
      <c r="JI27" s="491"/>
      <c r="JJ27" s="491"/>
      <c r="JK27" s="491"/>
      <c r="JL27" s="491"/>
      <c r="JM27" s="491"/>
      <c r="JN27" s="491"/>
      <c r="JO27" s="491"/>
      <c r="JP27" s="491"/>
      <c r="JQ27" s="481"/>
      <c r="JR27" s="481"/>
      <c r="JS27" s="481"/>
      <c r="JT27" s="481"/>
      <c r="JU27" s="481"/>
      <c r="JV27" s="481"/>
      <c r="JW27" s="481"/>
      <c r="JX27" s="481"/>
      <c r="JY27" s="481"/>
      <c r="JZ27" s="481"/>
      <c r="KA27" s="492"/>
      <c r="KB27" s="492"/>
      <c r="KC27" s="492"/>
      <c r="KD27" s="492"/>
      <c r="KE27" s="492"/>
      <c r="KF27" s="492"/>
      <c r="KG27" s="492"/>
      <c r="KH27" s="492"/>
      <c r="KI27" s="492"/>
      <c r="KJ27" s="492"/>
      <c r="KK27" s="492"/>
      <c r="KL27" s="492"/>
      <c r="KM27" s="492"/>
      <c r="KN27" s="492"/>
      <c r="KO27" s="492"/>
      <c r="KQ27" s="491"/>
      <c r="KR27" s="491"/>
      <c r="KS27" s="491"/>
      <c r="KT27" s="491"/>
      <c r="KU27" s="491"/>
      <c r="KV27" s="491"/>
      <c r="KW27" s="491"/>
      <c r="KX27" s="491"/>
      <c r="KY27" s="491"/>
      <c r="KZ27" s="491"/>
      <c r="LA27" s="481"/>
      <c r="LB27" s="481"/>
      <c r="LC27" s="481"/>
      <c r="LD27" s="481"/>
      <c r="LE27" s="481"/>
      <c r="LF27" s="481"/>
      <c r="LG27" s="481"/>
      <c r="LH27" s="481"/>
      <c r="LI27" s="481"/>
      <c r="LJ27" s="481"/>
      <c r="LK27" s="492"/>
      <c r="LL27" s="492"/>
      <c r="LM27" s="492"/>
      <c r="LN27" s="492"/>
      <c r="LO27" s="492"/>
      <c r="LP27" s="492"/>
      <c r="LQ27" s="492"/>
      <c r="LR27" s="492"/>
      <c r="LS27" s="492"/>
      <c r="LT27" s="492"/>
      <c r="LU27" s="492"/>
      <c r="LV27" s="492"/>
      <c r="LW27" s="492"/>
      <c r="LX27" s="492"/>
      <c r="LY27" s="492"/>
    </row>
    <row r="28" spans="1:338" s="268" customFormat="1">
      <c r="A28" s="267"/>
      <c r="B28" s="267"/>
      <c r="C28" s="100"/>
      <c r="D28" s="157"/>
      <c r="E28" s="157"/>
      <c r="F28" s="157"/>
      <c r="G28" s="161"/>
      <c r="H28" s="161"/>
      <c r="I28" s="161"/>
      <c r="J28" s="161"/>
      <c r="K28" s="161"/>
      <c r="L28" s="161"/>
      <c r="M28" s="161"/>
      <c r="N28" s="161"/>
      <c r="O28" s="161"/>
      <c r="P28" s="161"/>
      <c r="AB28" s="161"/>
      <c r="AC28" s="161"/>
      <c r="AD28" s="161"/>
      <c r="AE28" s="161"/>
      <c r="AF28" s="161"/>
      <c r="AG28" s="161"/>
      <c r="AH28" s="161"/>
      <c r="AI28" s="161"/>
      <c r="AJ28" s="161"/>
      <c r="AK28" s="161"/>
      <c r="AW28" s="161"/>
      <c r="AX28" s="161"/>
      <c r="AY28" s="161"/>
      <c r="AZ28" s="161"/>
      <c r="BA28" s="161"/>
      <c r="BB28" s="161"/>
      <c r="BC28" s="161"/>
      <c r="BD28" s="161"/>
      <c r="BE28" s="161"/>
      <c r="BF28" s="161"/>
      <c r="BR28" s="161"/>
      <c r="BS28" s="161"/>
      <c r="BT28" s="161"/>
      <c r="BU28" s="161"/>
      <c r="BV28" s="161"/>
      <c r="BW28" s="161"/>
      <c r="BX28" s="161"/>
      <c r="BY28" s="161"/>
      <c r="BZ28" s="161"/>
      <c r="CA28" s="161"/>
      <c r="CG28" s="44"/>
      <c r="CH28" s="44"/>
      <c r="CI28" s="44"/>
      <c r="CJ28" s="44"/>
      <c r="CK28" s="44"/>
      <c r="CL28" s="44"/>
      <c r="CM28" s="161"/>
      <c r="CN28" s="161"/>
      <c r="CO28" s="161"/>
      <c r="CP28" s="161"/>
      <c r="CQ28" s="161"/>
      <c r="CR28" s="161"/>
      <c r="CS28" s="161"/>
      <c r="CT28" s="161"/>
      <c r="CU28" s="161"/>
      <c r="CV28" s="161"/>
      <c r="DG28" s="27"/>
      <c r="DH28" s="27"/>
      <c r="DI28" s="27"/>
      <c r="DJ28" s="27"/>
      <c r="DK28" s="27"/>
      <c r="DL28" s="44"/>
      <c r="DM28" s="161"/>
      <c r="DN28" s="161"/>
      <c r="DO28" s="161"/>
      <c r="DP28" s="161"/>
      <c r="DQ28" s="161"/>
      <c r="DR28" s="161"/>
      <c r="DS28" s="161"/>
      <c r="DT28" s="161"/>
      <c r="DU28" s="161"/>
      <c r="DV28" s="161"/>
      <c r="EG28" s="27"/>
      <c r="EH28" s="27"/>
      <c r="EI28" s="27"/>
      <c r="EJ28" s="27"/>
      <c r="EK28" s="27"/>
      <c r="EM28" s="161"/>
      <c r="EN28" s="161"/>
      <c r="EO28" s="161"/>
      <c r="EP28" s="161"/>
      <c r="EQ28" s="161"/>
      <c r="ER28" s="161"/>
      <c r="ES28" s="161"/>
      <c r="ET28" s="161"/>
      <c r="EU28" s="161"/>
      <c r="EV28" s="161"/>
      <c r="FG28" s="27"/>
      <c r="FH28" s="27"/>
      <c r="FI28" s="27"/>
      <c r="FJ28" s="27"/>
      <c r="FK28" s="27"/>
      <c r="FM28" s="161"/>
      <c r="FN28" s="161"/>
      <c r="FO28" s="161"/>
      <c r="FP28" s="161"/>
      <c r="FQ28" s="161"/>
      <c r="FR28" s="161"/>
      <c r="FS28" s="161"/>
      <c r="FT28" s="161"/>
      <c r="FU28" s="161"/>
      <c r="FV28" s="161"/>
      <c r="GG28" s="27"/>
      <c r="GH28" s="27"/>
      <c r="GI28" s="27"/>
      <c r="GJ28" s="27"/>
      <c r="GK28" s="27"/>
      <c r="GM28" s="161"/>
      <c r="GN28" s="161"/>
      <c r="GO28" s="161"/>
      <c r="GP28" s="161"/>
      <c r="GQ28" s="161"/>
      <c r="GR28" s="161"/>
      <c r="GS28" s="161"/>
      <c r="GT28" s="161"/>
      <c r="GU28" s="161"/>
      <c r="GV28" s="161"/>
      <c r="GW28" s="442">
        <f t="shared" ref="GW28:GY29" si="224">HL25-HG25-GW25</f>
        <v>0</v>
      </c>
      <c r="GX28" s="442">
        <f t="shared" si="224"/>
        <v>0</v>
      </c>
      <c r="GY28" s="442">
        <f t="shared" si="224"/>
        <v>0</v>
      </c>
      <c r="HA28" s="442">
        <f>HP25-HK25-HA25</f>
        <v>0</v>
      </c>
      <c r="HG28" s="27"/>
      <c r="HH28" s="27"/>
      <c r="HI28" s="27"/>
      <c r="HJ28" s="27"/>
      <c r="HK28" s="27"/>
      <c r="HL28" s="27"/>
      <c r="HM28" s="27"/>
      <c r="HN28" s="27"/>
      <c r="HO28" s="27"/>
      <c r="HP28" s="27"/>
      <c r="HQ28" s="27"/>
      <c r="HR28" s="27"/>
      <c r="HS28" s="27"/>
      <c r="HT28" s="27"/>
      <c r="HU28" s="27"/>
      <c r="HW28" s="161"/>
      <c r="HX28" s="161"/>
      <c r="HY28" s="161"/>
      <c r="HZ28" s="161"/>
      <c r="IA28" s="161"/>
      <c r="IB28" s="161"/>
      <c r="IC28" s="161"/>
      <c r="ID28" s="161"/>
      <c r="IE28" s="161"/>
      <c r="IF28" s="161"/>
      <c r="IG28" s="442">
        <f t="shared" ref="IG28:IG29" si="225">IV25-IQ25-IG25</f>
        <v>0</v>
      </c>
      <c r="IH28" s="442">
        <f t="shared" ref="IH28:IH29" si="226">IW25-IR25-IH25</f>
        <v>0</v>
      </c>
      <c r="II28" s="442">
        <f t="shared" ref="II28:II29" si="227">IX25-IS25-II25</f>
        <v>0</v>
      </c>
      <c r="IK28" s="442">
        <f>IZ25-IU25-IK25</f>
        <v>0</v>
      </c>
      <c r="IQ28" s="27"/>
      <c r="IR28" s="27"/>
      <c r="IS28" s="27"/>
      <c r="IT28" s="27"/>
      <c r="IU28" s="27"/>
      <c r="IV28" s="27"/>
      <c r="IW28" s="27"/>
      <c r="IX28" s="27"/>
      <c r="IY28" s="27"/>
      <c r="IZ28" s="27"/>
      <c r="JA28" s="27"/>
      <c r="JB28" s="27"/>
      <c r="JC28" s="27"/>
      <c r="JD28" s="27"/>
      <c r="JE28" s="27"/>
      <c r="JG28" s="161"/>
      <c r="JH28" s="161"/>
      <c r="JI28" s="161"/>
      <c r="JJ28" s="161"/>
      <c r="JK28" s="161"/>
      <c r="JL28" s="161"/>
      <c r="JM28" s="161"/>
      <c r="JN28" s="161"/>
      <c r="JO28" s="161"/>
      <c r="JP28" s="161"/>
      <c r="JQ28" s="442">
        <f t="shared" ref="JQ28:JQ29" si="228">KF25-KA25-JQ25</f>
        <v>0</v>
      </c>
      <c r="JR28" s="442">
        <f t="shared" ref="JR28:JR29" si="229">KG25-KB25-JR25</f>
        <v>0</v>
      </c>
      <c r="JS28" s="442">
        <f t="shared" ref="JS28:JS29" si="230">KH25-KC25-JS25</f>
        <v>0</v>
      </c>
      <c r="JU28" s="442">
        <f>KJ25-KE25-JU25</f>
        <v>0</v>
      </c>
      <c r="JV28" s="442">
        <f t="shared" ref="JV28:JV29" si="231">KK25-KF25-JV25</f>
        <v>0</v>
      </c>
      <c r="JW28" s="442">
        <f t="shared" ref="JW28:JW29" si="232">KL25-KG25-JW25</f>
        <v>0</v>
      </c>
      <c r="JX28" s="442">
        <f t="shared" ref="JX28:JX29" si="233">KM25-KH25-JX25</f>
        <v>0</v>
      </c>
      <c r="JZ28" s="442">
        <f>KO25-KJ25-JZ25</f>
        <v>0</v>
      </c>
      <c r="KA28" s="27"/>
      <c r="KB28" s="27"/>
      <c r="KC28" s="27"/>
      <c r="KD28" s="27"/>
      <c r="KE28" s="27"/>
      <c r="KF28" s="27"/>
      <c r="KG28" s="27"/>
      <c r="KH28" s="27"/>
      <c r="KI28" s="27"/>
      <c r="KJ28" s="27"/>
      <c r="KK28" s="27"/>
      <c r="KL28" s="27"/>
      <c r="KM28" s="27"/>
      <c r="KN28" s="27"/>
      <c r="KO28" s="27"/>
      <c r="KQ28" s="161"/>
      <c r="KR28" s="161"/>
      <c r="KS28" s="32"/>
      <c r="KT28" s="161"/>
      <c r="KU28" s="161"/>
      <c r="KV28" s="161"/>
      <c r="KW28" s="161"/>
      <c r="KX28" s="161"/>
      <c r="KY28" s="161"/>
      <c r="KZ28" s="161"/>
      <c r="LA28" s="442">
        <f t="shared" ref="LA28:LA29" si="234">LP25-LK25-LA25</f>
        <v>0</v>
      </c>
      <c r="LB28" s="442">
        <f t="shared" ref="LB28:LB29" si="235">LQ25-LL25-LB25</f>
        <v>0</v>
      </c>
      <c r="LC28" s="442">
        <f t="shared" ref="LC28:LC29" si="236">LR25-LM25-LC25</f>
        <v>0</v>
      </c>
      <c r="LE28" s="442">
        <f>LT25-LO25-LE25</f>
        <v>0</v>
      </c>
      <c r="LF28" s="442">
        <f t="shared" ref="LF28:LF29" si="237">LU25-LP25-LF25</f>
        <v>0</v>
      </c>
      <c r="LG28" s="442">
        <f t="shared" ref="LG28:LG29" si="238">LV25-LQ25-LG25</f>
        <v>0</v>
      </c>
      <c r="LH28" s="442">
        <f t="shared" ref="LH28:LH29" si="239">LW25-LR25-LH25</f>
        <v>0</v>
      </c>
      <c r="LJ28" s="442">
        <f>LY25-LT25-LJ25</f>
        <v>0</v>
      </c>
      <c r="LK28" s="27"/>
      <c r="LL28" s="27"/>
      <c r="LM28" s="27"/>
      <c r="LN28" s="27"/>
      <c r="LO28" s="27"/>
      <c r="LP28" s="27"/>
      <c r="LQ28" s="27"/>
      <c r="LR28" s="27"/>
      <c r="LS28" s="27"/>
      <c r="LT28" s="27"/>
      <c r="LU28" s="27"/>
      <c r="LV28" s="27"/>
      <c r="LW28" s="27"/>
      <c r="LX28" s="27"/>
      <c r="LY28" s="27"/>
    </row>
    <row r="29" spans="1:338" s="268" customFormat="1" ht="17.25" customHeight="1">
      <c r="A29" s="267"/>
      <c r="B29" s="267"/>
      <c r="C29" s="39" t="s">
        <v>173</v>
      </c>
      <c r="D29" s="157"/>
      <c r="E29" s="157"/>
      <c r="F29" s="157"/>
      <c r="G29" s="161"/>
      <c r="H29" s="161"/>
      <c r="I29" s="161"/>
      <c r="J29" s="161"/>
      <c r="K29" s="161"/>
      <c r="L29" s="161"/>
      <c r="M29" s="161"/>
      <c r="N29" s="161"/>
      <c r="O29" s="161"/>
      <c r="P29" s="161"/>
      <c r="AB29" s="161"/>
      <c r="AC29" s="161"/>
      <c r="AD29" s="161"/>
      <c r="AE29" s="161"/>
      <c r="AF29" s="161"/>
      <c r="AG29" s="161"/>
      <c r="AH29" s="161"/>
      <c r="AI29" s="161"/>
      <c r="AJ29" s="161"/>
      <c r="AK29" s="161"/>
      <c r="AW29" s="161"/>
      <c r="AX29" s="161"/>
      <c r="AY29" s="161"/>
      <c r="AZ29" s="161"/>
      <c r="BA29" s="161"/>
      <c r="BB29" s="161"/>
      <c r="BC29" s="161"/>
      <c r="BD29" s="161"/>
      <c r="BE29" s="161"/>
      <c r="BF29" s="161"/>
      <c r="BR29" s="161"/>
      <c r="BS29" s="161"/>
      <c r="BT29" s="161"/>
      <c r="BU29" s="161"/>
      <c r="BV29" s="161"/>
      <c r="BW29" s="161"/>
      <c r="BX29" s="161"/>
      <c r="BY29" s="161"/>
      <c r="BZ29" s="161"/>
      <c r="CA29" s="161"/>
      <c r="CG29" s="69"/>
      <c r="CH29" s="69"/>
      <c r="CI29" s="69"/>
      <c r="CJ29" s="69"/>
      <c r="CK29" s="69"/>
      <c r="CL29" s="69"/>
      <c r="CM29" s="161"/>
      <c r="CN29" s="161"/>
      <c r="CO29" s="161"/>
      <c r="CP29" s="161"/>
      <c r="CQ29" s="161"/>
      <c r="CR29" s="161"/>
      <c r="CS29" s="161"/>
      <c r="CT29" s="161"/>
      <c r="CU29" s="161"/>
      <c r="CV29" s="161"/>
      <c r="DG29" s="27"/>
      <c r="DH29" s="27"/>
      <c r="DI29" s="27"/>
      <c r="DJ29" s="27"/>
      <c r="DK29" s="27"/>
      <c r="DL29" s="69"/>
      <c r="DM29" s="161"/>
      <c r="DN29" s="161"/>
      <c r="DO29" s="161"/>
      <c r="DP29" s="161"/>
      <c r="DQ29" s="161"/>
      <c r="DR29" s="161"/>
      <c r="DS29" s="161"/>
      <c r="DT29" s="161"/>
      <c r="DU29" s="161"/>
      <c r="DV29" s="161"/>
      <c r="EG29" s="27"/>
      <c r="EH29" s="27"/>
      <c r="EI29" s="27"/>
      <c r="EJ29" s="27"/>
      <c r="EK29" s="27"/>
      <c r="EM29" s="161"/>
      <c r="EN29" s="161"/>
      <c r="EO29" s="161"/>
      <c r="EP29" s="161"/>
      <c r="EQ29" s="161"/>
      <c r="ER29" s="161"/>
      <c r="ES29" s="161"/>
      <c r="ET29" s="161"/>
      <c r="EU29" s="161"/>
      <c r="EV29" s="161"/>
      <c r="FG29" s="27"/>
      <c r="FH29" s="27"/>
      <c r="FI29" s="27"/>
      <c r="FJ29" s="27"/>
      <c r="FK29" s="27"/>
      <c r="FM29" s="161"/>
      <c r="FN29" s="161"/>
      <c r="FO29" s="161"/>
      <c r="FP29" s="161"/>
      <c r="FQ29" s="161"/>
      <c r="FR29" s="161"/>
      <c r="FS29" s="161"/>
      <c r="FT29" s="161"/>
      <c r="FU29" s="161"/>
      <c r="FV29" s="161"/>
      <c r="GG29" s="27"/>
      <c r="GH29" s="27"/>
      <c r="GI29" s="27"/>
      <c r="GJ29" s="27"/>
      <c r="GK29" s="27"/>
      <c r="GM29" s="161"/>
      <c r="GN29" s="161"/>
      <c r="GO29" s="161"/>
      <c r="GP29" s="161"/>
      <c r="GQ29" s="161"/>
      <c r="GR29" s="161"/>
      <c r="GS29" s="161"/>
      <c r="GT29" s="161"/>
      <c r="GU29" s="161"/>
      <c r="GV29" s="161"/>
      <c r="GW29" s="442">
        <f t="shared" si="224"/>
        <v>0</v>
      </c>
      <c r="GX29" s="442">
        <f t="shared" si="224"/>
        <v>0</v>
      </c>
      <c r="GY29" s="442">
        <f t="shared" si="224"/>
        <v>0</v>
      </c>
      <c r="HA29" s="442">
        <f>HP26-HK26-HA26</f>
        <v>0</v>
      </c>
      <c r="HG29" s="27"/>
      <c r="HH29" s="27"/>
      <c r="HI29" s="27"/>
      <c r="HJ29" s="27"/>
      <c r="HK29" s="27"/>
      <c r="HL29" s="27"/>
      <c r="HM29" s="27"/>
      <c r="HN29" s="27"/>
      <c r="HO29" s="27"/>
      <c r="HP29" s="27"/>
      <c r="HQ29" s="27"/>
      <c r="HR29" s="27"/>
      <c r="HS29" s="27"/>
      <c r="HT29" s="27"/>
      <c r="HU29" s="27"/>
      <c r="HW29" s="161"/>
      <c r="HX29" s="161"/>
      <c r="HY29" s="161"/>
      <c r="HZ29" s="161"/>
      <c r="IA29" s="161"/>
      <c r="IB29" s="161"/>
      <c r="IC29" s="161"/>
      <c r="ID29" s="161"/>
      <c r="IE29" s="161"/>
      <c r="IF29" s="161"/>
      <c r="IG29" s="442">
        <f t="shared" si="225"/>
        <v>0</v>
      </c>
      <c r="IH29" s="442">
        <f t="shared" si="226"/>
        <v>0</v>
      </c>
      <c r="II29" s="442">
        <f t="shared" si="227"/>
        <v>0</v>
      </c>
      <c r="IK29" s="442">
        <f>IZ26-IU26-IK26</f>
        <v>0</v>
      </c>
      <c r="IQ29" s="27"/>
      <c r="IR29" s="27"/>
      <c r="IS29" s="27"/>
      <c r="IT29" s="27"/>
      <c r="IU29" s="27"/>
      <c r="IV29" s="27"/>
      <c r="IW29" s="27"/>
      <c r="IX29" s="27"/>
      <c r="IY29" s="27"/>
      <c r="IZ29" s="27"/>
      <c r="JA29" s="27"/>
      <c r="JB29" s="27"/>
      <c r="JC29" s="27"/>
      <c r="JD29" s="27"/>
      <c r="JE29" s="27"/>
      <c r="JG29" s="161"/>
      <c r="JH29" s="161"/>
      <c r="JI29" s="161"/>
      <c r="JJ29" s="161"/>
      <c r="JK29" s="161"/>
      <c r="JL29" s="161"/>
      <c r="JM29" s="161"/>
      <c r="JN29" s="161"/>
      <c r="JO29" s="161"/>
      <c r="JP29" s="161"/>
      <c r="JQ29" s="442">
        <f t="shared" si="228"/>
        <v>0</v>
      </c>
      <c r="JR29" s="442">
        <f t="shared" si="229"/>
        <v>0</v>
      </c>
      <c r="JS29" s="442">
        <f t="shared" si="230"/>
        <v>0</v>
      </c>
      <c r="JU29" s="442">
        <f>KJ26-KE26-JU26</f>
        <v>0</v>
      </c>
      <c r="JV29" s="442">
        <f t="shared" si="231"/>
        <v>0</v>
      </c>
      <c r="JW29" s="442">
        <f t="shared" si="232"/>
        <v>0</v>
      </c>
      <c r="JX29" s="442">
        <f t="shared" si="233"/>
        <v>0</v>
      </c>
      <c r="JZ29" s="442">
        <f>KO26-KJ26-JZ26</f>
        <v>0</v>
      </c>
      <c r="KA29" s="27"/>
      <c r="KB29" s="27"/>
      <c r="KC29" s="27"/>
      <c r="KD29" s="27"/>
      <c r="KE29" s="27"/>
      <c r="KF29" s="27"/>
      <c r="KG29" s="27"/>
      <c r="KH29" s="27"/>
      <c r="KI29" s="27"/>
      <c r="KJ29" s="27"/>
      <c r="KK29" s="27"/>
      <c r="KL29" s="27"/>
      <c r="KM29" s="27"/>
      <c r="KN29" s="27"/>
      <c r="KO29" s="27"/>
      <c r="KQ29" s="161"/>
      <c r="KR29" s="161"/>
      <c r="KS29" s="540"/>
      <c r="KT29" s="161"/>
      <c r="KU29" s="161"/>
      <c r="KV29" s="161"/>
      <c r="KW29" s="161"/>
      <c r="KX29" s="161"/>
      <c r="KY29" s="161"/>
      <c r="KZ29" s="161"/>
      <c r="LA29" s="442">
        <f t="shared" si="234"/>
        <v>0</v>
      </c>
      <c r="LB29" s="442">
        <f t="shared" si="235"/>
        <v>0</v>
      </c>
      <c r="LC29" s="442">
        <f t="shared" si="236"/>
        <v>0</v>
      </c>
      <c r="LE29" s="442">
        <f>LT26-LO26-LE26</f>
        <v>0</v>
      </c>
      <c r="LF29" s="442">
        <f t="shared" si="237"/>
        <v>0</v>
      </c>
      <c r="LG29" s="442">
        <f t="shared" si="238"/>
        <v>0</v>
      </c>
      <c r="LH29" s="442">
        <f t="shared" si="239"/>
        <v>0</v>
      </c>
      <c r="LJ29" s="442">
        <f>LY26-LT26-LJ26</f>
        <v>0</v>
      </c>
      <c r="LK29" s="27"/>
      <c r="LL29" s="27"/>
      <c r="LM29" s="27"/>
      <c r="LN29" s="27"/>
      <c r="LO29" s="27"/>
      <c r="LP29" s="27"/>
      <c r="LQ29" s="27"/>
      <c r="LR29" s="27"/>
      <c r="LS29" s="27"/>
      <c r="LT29" s="27"/>
      <c r="LU29" s="27"/>
      <c r="LV29" s="27"/>
      <c r="LW29" s="27"/>
      <c r="LX29" s="27"/>
      <c r="LY29" s="27"/>
    </row>
    <row r="30" spans="1:338">
      <c r="K30" s="25"/>
      <c r="P30" s="25"/>
      <c r="AF30" s="25"/>
      <c r="AK30" s="25"/>
      <c r="BA30" s="25"/>
      <c r="BF30" s="25"/>
      <c r="BV30" s="25"/>
      <c r="CA30" s="25"/>
      <c r="CG30" s="44"/>
      <c r="CH30" s="44"/>
      <c r="CI30" s="44"/>
      <c r="CJ30" s="44"/>
      <c r="CK30" s="44"/>
      <c r="CL30" s="44"/>
      <c r="CQ30" s="25"/>
      <c r="CV30" s="25"/>
      <c r="DL30" s="44"/>
      <c r="DQ30" s="25"/>
      <c r="DV30" s="25"/>
      <c r="EQ30" s="25"/>
      <c r="EV30" s="25"/>
      <c r="FQ30" s="25"/>
      <c r="FV30" s="25"/>
      <c r="GQ30" s="25"/>
      <c r="GV30" s="25"/>
      <c r="IA30" s="25"/>
      <c r="IF30" s="25"/>
      <c r="JK30" s="25"/>
      <c r="JP30" s="25"/>
      <c r="KU30" s="25"/>
      <c r="KZ30" s="25"/>
    </row>
    <row r="31" spans="1:338">
      <c r="K31" s="25"/>
      <c r="P31" s="25"/>
      <c r="AF31" s="25"/>
      <c r="AK31" s="25"/>
      <c r="BA31" s="25"/>
      <c r="BF31" s="25"/>
      <c r="BV31" s="25"/>
      <c r="CA31" s="25"/>
      <c r="CQ31" s="25"/>
      <c r="CV31" s="25"/>
      <c r="DQ31" s="25"/>
      <c r="DV31" s="25"/>
      <c r="EQ31" s="25"/>
      <c r="EV31" s="25"/>
      <c r="FQ31" s="25"/>
      <c r="FV31" s="25"/>
      <c r="GQ31" s="25"/>
      <c r="GV31" s="25"/>
      <c r="IA31" s="25"/>
      <c r="IF31" s="25"/>
      <c r="JK31" s="25"/>
      <c r="JP31" s="25"/>
      <c r="KU31" s="25"/>
      <c r="KZ31" s="25"/>
    </row>
    <row r="32" spans="1:338">
      <c r="K32" s="25"/>
      <c r="P32" s="25"/>
      <c r="AF32" s="25"/>
      <c r="AK32" s="25"/>
      <c r="BA32" s="25"/>
      <c r="BF32" s="25"/>
      <c r="BV32" s="25"/>
      <c r="CA32" s="25"/>
      <c r="CQ32" s="25"/>
      <c r="CV32" s="25"/>
      <c r="DQ32" s="25"/>
      <c r="DV32" s="25"/>
      <c r="EQ32" s="25"/>
      <c r="EV32" s="25"/>
      <c r="FQ32" s="25"/>
      <c r="FV32" s="25"/>
      <c r="GQ32" s="25"/>
      <c r="GV32" s="25"/>
      <c r="IA32" s="25"/>
      <c r="IF32" s="25"/>
      <c r="JK32" s="25"/>
      <c r="JP32" s="25"/>
      <c r="KU32" s="25"/>
      <c r="KZ32" s="25"/>
    </row>
    <row r="33" spans="11:312">
      <c r="K33" s="25"/>
      <c r="P33" s="25"/>
      <c r="AF33" s="25"/>
      <c r="AK33" s="25"/>
      <c r="BA33" s="25"/>
      <c r="BF33" s="25"/>
      <c r="BV33" s="25"/>
      <c r="CA33" s="25"/>
      <c r="CQ33" s="25"/>
      <c r="CV33" s="25"/>
      <c r="DQ33" s="25"/>
      <c r="DV33" s="25"/>
      <c r="EQ33" s="25"/>
      <c r="EV33" s="25"/>
      <c r="FQ33" s="25"/>
      <c r="FV33" s="25"/>
      <c r="GQ33" s="25"/>
      <c r="GV33" s="25"/>
      <c r="IA33" s="25"/>
      <c r="IF33" s="25"/>
      <c r="JK33" s="25"/>
      <c r="JP33" s="25"/>
      <c r="KU33" s="25"/>
      <c r="KZ33" s="25"/>
    </row>
    <row r="34" spans="11:312">
      <c r="K34" s="25"/>
      <c r="P34" s="25"/>
      <c r="AF34" s="25"/>
      <c r="AK34" s="25"/>
      <c r="BA34" s="25"/>
      <c r="BF34" s="25"/>
      <c r="BV34" s="25"/>
      <c r="CA34" s="25"/>
      <c r="CQ34" s="25"/>
      <c r="CV34" s="25"/>
      <c r="DQ34" s="25"/>
      <c r="DV34" s="25"/>
      <c r="EQ34" s="25"/>
      <c r="EV34" s="25"/>
      <c r="FQ34" s="25"/>
      <c r="FV34" s="25"/>
      <c r="GQ34" s="25"/>
      <c r="GV34" s="25"/>
      <c r="IA34" s="25"/>
      <c r="IF34" s="25"/>
      <c r="JK34" s="25"/>
      <c r="JP34" s="25"/>
      <c r="KU34" s="25"/>
      <c r="KZ34" s="25"/>
    </row>
    <row r="35" spans="11:312">
      <c r="K35" s="25"/>
      <c r="P35" s="25"/>
      <c r="AF35" s="25"/>
      <c r="AK35" s="25"/>
      <c r="BA35" s="25"/>
      <c r="BF35" s="25"/>
      <c r="BV35" s="25"/>
      <c r="CA35" s="25"/>
      <c r="CQ35" s="25"/>
      <c r="CV35" s="25"/>
      <c r="DQ35" s="25"/>
      <c r="DV35" s="25"/>
      <c r="EQ35" s="25"/>
      <c r="EV35" s="25"/>
      <c r="FQ35" s="25"/>
      <c r="FV35" s="25"/>
      <c r="GQ35" s="25"/>
      <c r="GV35" s="25"/>
      <c r="IA35" s="25"/>
      <c r="IF35" s="25"/>
      <c r="JK35" s="25"/>
      <c r="JP35" s="25"/>
      <c r="KU35" s="25"/>
      <c r="KZ35" s="25"/>
    </row>
    <row r="36" spans="11:312">
      <c r="K36" s="25"/>
      <c r="P36" s="25"/>
      <c r="AF36" s="25"/>
      <c r="AK36" s="25"/>
      <c r="BA36" s="25"/>
      <c r="BF36" s="25"/>
      <c r="BV36" s="25"/>
      <c r="CA36" s="25"/>
      <c r="CQ36" s="25"/>
      <c r="CV36" s="25"/>
      <c r="DQ36" s="25"/>
      <c r="DV36" s="25"/>
      <c r="EQ36" s="25"/>
      <c r="EV36" s="25"/>
      <c r="FQ36" s="25"/>
      <c r="FV36" s="25"/>
      <c r="GQ36" s="25"/>
      <c r="GV36" s="25"/>
      <c r="IA36" s="25"/>
      <c r="IF36" s="25"/>
      <c r="JK36" s="25"/>
      <c r="JP36" s="25"/>
      <c r="KU36" s="25"/>
      <c r="KZ36" s="25"/>
    </row>
    <row r="37" spans="11:312">
      <c r="K37" s="25"/>
      <c r="P37" s="25"/>
      <c r="AF37" s="25"/>
      <c r="AK37" s="25"/>
      <c r="BA37" s="25"/>
      <c r="BF37" s="25"/>
      <c r="BV37" s="25"/>
      <c r="CA37" s="25"/>
      <c r="CQ37" s="25"/>
      <c r="CV37" s="25"/>
      <c r="DQ37" s="25"/>
      <c r="DV37" s="25"/>
      <c r="EQ37" s="25"/>
      <c r="EV37" s="25"/>
      <c r="FQ37" s="25"/>
      <c r="FV37" s="25"/>
      <c r="GQ37" s="25"/>
      <c r="GV37" s="25"/>
      <c r="IA37" s="25"/>
      <c r="IF37" s="25"/>
      <c r="JK37" s="25"/>
      <c r="JP37" s="25"/>
      <c r="KU37" s="25"/>
      <c r="KZ37" s="25"/>
    </row>
    <row r="38" spans="11:312">
      <c r="K38" s="25"/>
      <c r="P38" s="25"/>
      <c r="AF38" s="25"/>
      <c r="AK38" s="25"/>
      <c r="BA38" s="25"/>
      <c r="BF38" s="25"/>
      <c r="BV38" s="25"/>
      <c r="CA38" s="25"/>
      <c r="CQ38" s="25"/>
      <c r="CV38" s="25"/>
      <c r="DQ38" s="25"/>
      <c r="DV38" s="25"/>
      <c r="EQ38" s="25"/>
      <c r="EV38" s="25"/>
      <c r="FQ38" s="25"/>
      <c r="FV38" s="25"/>
      <c r="GQ38" s="25"/>
      <c r="GV38" s="25"/>
      <c r="IA38" s="25"/>
      <c r="IF38" s="25"/>
      <c r="JK38" s="25"/>
      <c r="JP38" s="25"/>
      <c r="KU38" s="25"/>
      <c r="KZ38" s="25"/>
    </row>
    <row r="39" spans="11:312">
      <c r="K39" s="25"/>
      <c r="P39" s="25"/>
      <c r="AF39" s="25"/>
      <c r="AK39" s="25"/>
      <c r="BA39" s="25"/>
      <c r="BF39" s="25"/>
      <c r="BV39" s="25"/>
      <c r="CA39" s="25"/>
      <c r="CQ39" s="25"/>
      <c r="CV39" s="25"/>
      <c r="DQ39" s="25"/>
      <c r="DV39" s="25"/>
      <c r="EQ39" s="25"/>
      <c r="EV39" s="25"/>
      <c r="FQ39" s="25"/>
      <c r="FV39" s="25"/>
      <c r="GQ39" s="25"/>
      <c r="GV39" s="25"/>
      <c r="IA39" s="25"/>
      <c r="IF39" s="25"/>
      <c r="JK39" s="25"/>
      <c r="JP39" s="25"/>
      <c r="KU39" s="25"/>
      <c r="KZ39" s="25"/>
    </row>
    <row r="40" spans="11:312">
      <c r="K40" s="25"/>
      <c r="P40" s="25"/>
      <c r="AF40" s="25"/>
      <c r="AK40" s="25"/>
      <c r="BA40" s="25"/>
      <c r="BF40" s="25"/>
      <c r="BV40" s="25"/>
      <c r="CA40" s="25"/>
      <c r="CQ40" s="25"/>
      <c r="CV40" s="25"/>
      <c r="DQ40" s="25"/>
      <c r="DV40" s="25"/>
      <c r="EQ40" s="25"/>
      <c r="EV40" s="25"/>
      <c r="FQ40" s="25"/>
      <c r="FV40" s="25"/>
      <c r="GQ40" s="25"/>
      <c r="GV40" s="25"/>
      <c r="IA40" s="25"/>
      <c r="IF40" s="25"/>
      <c r="JK40" s="25"/>
      <c r="JP40" s="25"/>
      <c r="KU40" s="25"/>
      <c r="KZ40" s="25"/>
    </row>
    <row r="41" spans="11:312">
      <c r="K41" s="25"/>
      <c r="P41" s="25"/>
      <c r="AF41" s="25"/>
      <c r="AK41" s="25"/>
      <c r="BA41" s="25"/>
      <c r="BF41" s="25"/>
      <c r="BV41" s="25"/>
      <c r="CA41" s="25"/>
      <c r="CQ41" s="25"/>
      <c r="CV41" s="25"/>
      <c r="DQ41" s="25"/>
      <c r="DV41" s="25"/>
      <c r="EQ41" s="25"/>
      <c r="EV41" s="25"/>
      <c r="FQ41" s="25"/>
      <c r="FV41" s="25"/>
      <c r="GQ41" s="25"/>
      <c r="GV41" s="25"/>
      <c r="IA41" s="25"/>
      <c r="IF41" s="25"/>
      <c r="JK41" s="25"/>
      <c r="JP41" s="25"/>
      <c r="KU41" s="25"/>
      <c r="KZ41" s="25"/>
    </row>
    <row r="42" spans="11:312">
      <c r="K42" s="25"/>
      <c r="P42" s="25"/>
      <c r="AF42" s="25"/>
      <c r="AK42" s="25"/>
      <c r="BA42" s="25"/>
      <c r="BF42" s="25"/>
      <c r="BV42" s="25"/>
      <c r="CA42" s="25"/>
      <c r="CQ42" s="25"/>
      <c r="CV42" s="25"/>
      <c r="DQ42" s="25"/>
      <c r="DV42" s="25"/>
      <c r="EQ42" s="25"/>
      <c r="EV42" s="25"/>
      <c r="FQ42" s="25"/>
      <c r="FV42" s="25"/>
      <c r="GQ42" s="25"/>
      <c r="GV42" s="25"/>
      <c r="IA42" s="25"/>
      <c r="IF42" s="25"/>
      <c r="JK42" s="25"/>
      <c r="JP42" s="25"/>
      <c r="KU42" s="25"/>
      <c r="KZ42" s="25"/>
    </row>
    <row r="43" spans="11:312">
      <c r="K43" s="25"/>
      <c r="P43" s="25"/>
      <c r="AF43" s="25"/>
      <c r="AK43" s="25"/>
      <c r="BA43" s="25"/>
      <c r="BF43" s="25"/>
      <c r="BV43" s="25"/>
      <c r="CA43" s="25"/>
      <c r="CQ43" s="25"/>
      <c r="CV43" s="25"/>
      <c r="DQ43" s="25"/>
      <c r="DV43" s="25"/>
      <c r="EQ43" s="25"/>
      <c r="EV43" s="25"/>
      <c r="FQ43" s="25"/>
      <c r="FV43" s="25"/>
      <c r="GQ43" s="25"/>
      <c r="GV43" s="25"/>
      <c r="IA43" s="25"/>
      <c r="IF43" s="25"/>
      <c r="JK43" s="25"/>
      <c r="JP43" s="25"/>
      <c r="KU43" s="25"/>
      <c r="KZ43" s="25"/>
    </row>
    <row r="44" spans="11:312">
      <c r="K44" s="25"/>
      <c r="P44" s="25"/>
      <c r="AF44" s="25"/>
      <c r="AK44" s="25"/>
      <c r="BA44" s="25"/>
      <c r="BF44" s="25"/>
      <c r="BV44" s="25"/>
      <c r="CA44" s="25"/>
      <c r="CQ44" s="25"/>
      <c r="CV44" s="25"/>
      <c r="DQ44" s="25"/>
      <c r="DV44" s="25"/>
      <c r="EQ44" s="25"/>
      <c r="EV44" s="25"/>
      <c r="FQ44" s="25"/>
      <c r="FV44" s="25"/>
      <c r="GQ44" s="25"/>
      <c r="GV44" s="25"/>
      <c r="IA44" s="25"/>
      <c r="IF44" s="25"/>
      <c r="JK44" s="25"/>
      <c r="JP44" s="25"/>
      <c r="KU44" s="25"/>
      <c r="KZ44" s="25"/>
    </row>
    <row r="45" spans="11:312">
      <c r="K45" s="25"/>
      <c r="P45" s="25"/>
      <c r="AF45" s="25"/>
      <c r="AK45" s="25"/>
      <c r="BA45" s="25"/>
      <c r="BF45" s="25"/>
      <c r="BV45" s="25"/>
      <c r="CA45" s="25"/>
      <c r="CQ45" s="25"/>
      <c r="CV45" s="25"/>
      <c r="DQ45" s="25"/>
      <c r="DV45" s="25"/>
      <c r="EQ45" s="25"/>
      <c r="EV45" s="25"/>
      <c r="FQ45" s="25"/>
      <c r="FV45" s="25"/>
      <c r="GQ45" s="25"/>
      <c r="GV45" s="25"/>
      <c r="IA45" s="25"/>
      <c r="IF45" s="25"/>
      <c r="JK45" s="25"/>
      <c r="JP45" s="25"/>
      <c r="KU45" s="25"/>
      <c r="KZ45" s="25"/>
    </row>
    <row r="46" spans="11:312">
      <c r="K46" s="25"/>
      <c r="P46" s="25"/>
      <c r="AF46" s="25"/>
      <c r="AK46" s="25"/>
      <c r="BA46" s="25"/>
      <c r="BF46" s="25"/>
      <c r="BV46" s="25"/>
      <c r="CA46" s="25"/>
      <c r="CQ46" s="25"/>
      <c r="CV46" s="25"/>
      <c r="DQ46" s="25"/>
      <c r="DV46" s="25"/>
      <c r="EQ46" s="25"/>
      <c r="EV46" s="25"/>
      <c r="FQ46" s="25"/>
      <c r="FV46" s="25"/>
      <c r="GQ46" s="25"/>
      <c r="GV46" s="25"/>
      <c r="IA46" s="25"/>
      <c r="IF46" s="25"/>
      <c r="JK46" s="25"/>
      <c r="JP46" s="25"/>
      <c r="KU46" s="25"/>
      <c r="KZ46" s="25"/>
    </row>
    <row r="47" spans="11:312">
      <c r="K47" s="25"/>
      <c r="P47" s="25"/>
      <c r="AF47" s="25"/>
      <c r="AK47" s="25"/>
      <c r="BA47" s="25"/>
      <c r="BF47" s="25"/>
      <c r="BV47" s="25"/>
      <c r="CA47" s="25"/>
      <c r="CQ47" s="25"/>
      <c r="CV47" s="25"/>
      <c r="DQ47" s="25"/>
      <c r="DV47" s="25"/>
      <c r="EQ47" s="25"/>
      <c r="EV47" s="25"/>
      <c r="FQ47" s="25"/>
      <c r="FV47" s="25"/>
      <c r="GQ47" s="25"/>
      <c r="GV47" s="25"/>
      <c r="IA47" s="25"/>
      <c r="IF47" s="25"/>
      <c r="JK47" s="25"/>
      <c r="JP47" s="25"/>
      <c r="KU47" s="25"/>
      <c r="KZ47" s="25"/>
    </row>
    <row r="48" spans="11:312">
      <c r="K48" s="25"/>
      <c r="P48" s="25"/>
      <c r="AF48" s="25"/>
      <c r="AK48" s="25"/>
      <c r="BA48" s="25"/>
      <c r="BF48" s="25"/>
      <c r="BV48" s="25"/>
      <c r="CA48" s="25"/>
      <c r="CQ48" s="25"/>
      <c r="CV48" s="25"/>
      <c r="DQ48" s="25"/>
      <c r="DV48" s="25"/>
      <c r="EQ48" s="25"/>
      <c r="EV48" s="25"/>
      <c r="FQ48" s="25"/>
      <c r="FV48" s="25"/>
      <c r="GQ48" s="25"/>
      <c r="GV48" s="25"/>
      <c r="IA48" s="25"/>
      <c r="IF48" s="25"/>
      <c r="JK48" s="25"/>
      <c r="JP48" s="25"/>
      <c r="KU48" s="25"/>
      <c r="KZ48" s="25"/>
    </row>
    <row r="49" spans="11:312">
      <c r="K49" s="25"/>
      <c r="P49" s="25"/>
      <c r="AF49" s="25"/>
      <c r="AK49" s="25"/>
      <c r="BA49" s="25"/>
      <c r="BF49" s="25"/>
      <c r="BV49" s="25"/>
      <c r="CA49" s="25"/>
      <c r="CQ49" s="25"/>
      <c r="CV49" s="25"/>
      <c r="DQ49" s="25"/>
      <c r="DV49" s="25"/>
      <c r="EQ49" s="25"/>
      <c r="EV49" s="25"/>
      <c r="FQ49" s="25"/>
      <c r="FV49" s="25"/>
      <c r="GQ49" s="25"/>
      <c r="GV49" s="25"/>
      <c r="IA49" s="25"/>
      <c r="IF49" s="25"/>
      <c r="JK49" s="25"/>
      <c r="JP49" s="25"/>
      <c r="KU49" s="25"/>
      <c r="KZ49" s="25"/>
    </row>
    <row r="50" spans="11:312">
      <c r="K50" s="25"/>
      <c r="P50" s="25"/>
      <c r="AF50" s="25"/>
      <c r="AK50" s="25"/>
      <c r="BA50" s="25"/>
      <c r="BF50" s="25"/>
      <c r="BV50" s="25"/>
      <c r="CA50" s="25"/>
      <c r="CQ50" s="25"/>
      <c r="CV50" s="25"/>
      <c r="DQ50" s="25"/>
      <c r="DV50" s="25"/>
      <c r="EQ50" s="25"/>
      <c r="EV50" s="25"/>
      <c r="FQ50" s="25"/>
      <c r="FV50" s="25"/>
      <c r="GQ50" s="25"/>
      <c r="GV50" s="25"/>
      <c r="IA50" s="25"/>
      <c r="IF50" s="25"/>
      <c r="JK50" s="25"/>
      <c r="JP50" s="25"/>
      <c r="KU50" s="25"/>
      <c r="KZ50" s="25"/>
    </row>
    <row r="51" spans="11:312">
      <c r="K51" s="25"/>
      <c r="P51" s="25"/>
      <c r="AF51" s="25"/>
      <c r="AK51" s="25"/>
      <c r="BA51" s="25"/>
      <c r="BF51" s="25"/>
      <c r="BV51" s="25"/>
      <c r="CA51" s="25"/>
      <c r="CQ51" s="25"/>
      <c r="CV51" s="25"/>
      <c r="DQ51" s="25"/>
      <c r="DV51" s="25"/>
      <c r="EQ51" s="25"/>
      <c r="EV51" s="25"/>
      <c r="FQ51" s="25"/>
      <c r="FV51" s="25"/>
      <c r="GQ51" s="25"/>
      <c r="GV51" s="25"/>
      <c r="IA51" s="25"/>
      <c r="IF51" s="25"/>
      <c r="JK51" s="25"/>
      <c r="JP51" s="25"/>
      <c r="KU51" s="25"/>
      <c r="KZ51" s="25"/>
    </row>
    <row r="52" spans="11:312">
      <c r="K52" s="25"/>
      <c r="P52" s="25"/>
      <c r="AF52" s="25"/>
      <c r="AK52" s="25"/>
      <c r="BA52" s="25"/>
      <c r="BF52" s="25"/>
      <c r="BV52" s="25"/>
      <c r="CA52" s="25"/>
      <c r="CQ52" s="25"/>
      <c r="CV52" s="25"/>
      <c r="DQ52" s="25"/>
      <c r="DV52" s="25"/>
      <c r="EQ52" s="25"/>
      <c r="EV52" s="25"/>
      <c r="FQ52" s="25"/>
      <c r="FV52" s="25"/>
      <c r="GQ52" s="25"/>
      <c r="GV52" s="25"/>
      <c r="IA52" s="25"/>
      <c r="IF52" s="25"/>
      <c r="JK52" s="25"/>
      <c r="JP52" s="25"/>
      <c r="KU52" s="25"/>
      <c r="KZ52" s="25"/>
    </row>
    <row r="53" spans="11:312">
      <c r="K53" s="25"/>
      <c r="P53" s="25"/>
      <c r="AF53" s="25"/>
      <c r="AK53" s="25"/>
      <c r="BA53" s="25"/>
      <c r="BF53" s="25"/>
      <c r="BV53" s="25"/>
      <c r="CA53" s="25"/>
      <c r="CQ53" s="25"/>
      <c r="CV53" s="25"/>
      <c r="DQ53" s="25"/>
      <c r="DV53" s="25"/>
      <c r="EQ53" s="25"/>
      <c r="EV53" s="25"/>
      <c r="FQ53" s="25"/>
      <c r="FV53" s="25"/>
      <c r="GQ53" s="25"/>
      <c r="GV53" s="25"/>
      <c r="IA53" s="25"/>
      <c r="IF53" s="25"/>
      <c r="JK53" s="25"/>
      <c r="JP53" s="25"/>
      <c r="KU53" s="25"/>
      <c r="KZ53" s="25"/>
    </row>
    <row r="54" spans="11:312">
      <c r="K54" s="25"/>
      <c r="P54" s="25"/>
      <c r="AF54" s="25"/>
      <c r="AK54" s="25"/>
      <c r="BA54" s="25"/>
      <c r="BF54" s="25"/>
      <c r="BV54" s="25"/>
      <c r="CA54" s="25"/>
      <c r="CQ54" s="25"/>
      <c r="CV54" s="25"/>
      <c r="DQ54" s="25"/>
      <c r="DV54" s="25"/>
      <c r="EQ54" s="25"/>
      <c r="EV54" s="25"/>
      <c r="FQ54" s="25"/>
      <c r="FV54" s="25"/>
      <c r="GQ54" s="25"/>
      <c r="GV54" s="25"/>
      <c r="IA54" s="25"/>
      <c r="IF54" s="25"/>
      <c r="JK54" s="25"/>
      <c r="JP54" s="25"/>
      <c r="KU54" s="25"/>
      <c r="KZ54" s="25"/>
    </row>
    <row r="55" spans="11:312">
      <c r="K55" s="25"/>
      <c r="P55" s="25"/>
      <c r="AF55" s="25"/>
      <c r="AK55" s="25"/>
      <c r="BA55" s="25"/>
      <c r="BF55" s="25"/>
      <c r="BV55" s="25"/>
      <c r="CA55" s="25"/>
      <c r="CQ55" s="25"/>
      <c r="CV55" s="25"/>
      <c r="DQ55" s="25"/>
      <c r="DV55" s="25"/>
      <c r="EQ55" s="25"/>
      <c r="EV55" s="25"/>
      <c r="FQ55" s="25"/>
      <c r="FV55" s="25"/>
      <c r="GQ55" s="25"/>
      <c r="GV55" s="25"/>
      <c r="IA55" s="25"/>
      <c r="IF55" s="25"/>
      <c r="JK55" s="25"/>
      <c r="JP55" s="25"/>
      <c r="KU55" s="25"/>
      <c r="KZ55" s="25"/>
    </row>
    <row r="56" spans="11:312">
      <c r="K56" s="25"/>
      <c r="P56" s="25"/>
      <c r="AF56" s="25"/>
      <c r="AK56" s="25"/>
      <c r="BA56" s="25"/>
      <c r="BF56" s="25"/>
      <c r="BV56" s="25"/>
      <c r="CA56" s="25"/>
      <c r="CQ56" s="25"/>
      <c r="CV56" s="25"/>
      <c r="DQ56" s="25"/>
      <c r="DV56" s="25"/>
      <c r="EQ56" s="25"/>
      <c r="EV56" s="25"/>
      <c r="FQ56" s="25"/>
      <c r="FV56" s="25"/>
      <c r="GQ56" s="25"/>
      <c r="GV56" s="25"/>
      <c r="IA56" s="25"/>
      <c r="IF56" s="25"/>
      <c r="JK56" s="25"/>
      <c r="JP56" s="25"/>
      <c r="KU56" s="25"/>
      <c r="KZ56" s="25"/>
    </row>
    <row r="57" spans="11:312">
      <c r="K57" s="25"/>
      <c r="P57" s="25"/>
      <c r="AF57" s="25"/>
      <c r="AK57" s="25"/>
      <c r="BA57" s="25"/>
      <c r="BF57" s="25"/>
      <c r="BV57" s="25"/>
      <c r="CA57" s="25"/>
      <c r="CQ57" s="25"/>
      <c r="CV57" s="25"/>
      <c r="DQ57" s="25"/>
      <c r="DV57" s="25"/>
      <c r="EQ57" s="25"/>
      <c r="EV57" s="25"/>
      <c r="FQ57" s="25"/>
      <c r="FV57" s="25"/>
      <c r="GQ57" s="25"/>
      <c r="GV57" s="25"/>
      <c r="IA57" s="25"/>
      <c r="IF57" s="25"/>
      <c r="JK57" s="25"/>
      <c r="JP57" s="25"/>
      <c r="KU57" s="25"/>
      <c r="KZ57" s="25"/>
    </row>
    <row r="58" spans="11:312">
      <c r="K58" s="25"/>
      <c r="P58" s="25"/>
      <c r="AF58" s="25"/>
      <c r="AK58" s="25"/>
      <c r="BA58" s="25"/>
      <c r="BF58" s="25"/>
      <c r="BV58" s="25"/>
      <c r="CA58" s="25"/>
      <c r="CQ58" s="25"/>
      <c r="CV58" s="25"/>
      <c r="DQ58" s="25"/>
      <c r="DV58" s="25"/>
      <c r="EQ58" s="25"/>
      <c r="EV58" s="25"/>
      <c r="FQ58" s="25"/>
      <c r="FV58" s="25"/>
      <c r="GQ58" s="25"/>
      <c r="GV58" s="25"/>
      <c r="IA58" s="25"/>
      <c r="IF58" s="25"/>
      <c r="JK58" s="25"/>
      <c r="JP58" s="25"/>
      <c r="KU58" s="25"/>
      <c r="KZ58" s="25"/>
    </row>
    <row r="59" spans="11:312">
      <c r="K59" s="25"/>
      <c r="P59" s="25"/>
      <c r="AF59" s="25"/>
      <c r="AK59" s="25"/>
      <c r="BA59" s="25"/>
      <c r="BF59" s="25"/>
      <c r="BV59" s="25"/>
      <c r="CA59" s="25"/>
      <c r="CQ59" s="25"/>
      <c r="CV59" s="25"/>
      <c r="DQ59" s="25"/>
      <c r="DV59" s="25"/>
      <c r="EQ59" s="25"/>
      <c r="EV59" s="25"/>
      <c r="FQ59" s="25"/>
      <c r="FV59" s="25"/>
      <c r="GQ59" s="25"/>
      <c r="GV59" s="25"/>
      <c r="IA59" s="25"/>
      <c r="IF59" s="25"/>
      <c r="JK59" s="25"/>
      <c r="JP59" s="25"/>
      <c r="KU59" s="25"/>
      <c r="KZ59" s="25"/>
    </row>
    <row r="60" spans="11:312">
      <c r="K60" s="25"/>
      <c r="P60" s="25"/>
      <c r="AF60" s="25"/>
      <c r="AK60" s="25"/>
      <c r="BA60" s="25"/>
      <c r="BF60" s="25"/>
      <c r="BV60" s="25"/>
      <c r="CA60" s="25"/>
      <c r="CQ60" s="25"/>
      <c r="CV60" s="25"/>
      <c r="DQ60" s="25"/>
      <c r="DV60" s="25"/>
      <c r="EQ60" s="25"/>
      <c r="EV60" s="25"/>
      <c r="FQ60" s="25"/>
      <c r="FV60" s="25"/>
      <c r="GQ60" s="25"/>
      <c r="GV60" s="25"/>
      <c r="IA60" s="25"/>
      <c r="IF60" s="25"/>
      <c r="JK60" s="25"/>
      <c r="JP60" s="25"/>
      <c r="KU60" s="25"/>
      <c r="KZ60" s="25"/>
    </row>
    <row r="61" spans="11:312">
      <c r="K61" s="25"/>
      <c r="P61" s="25"/>
      <c r="AF61" s="25"/>
      <c r="AK61" s="25"/>
      <c r="BA61" s="25"/>
      <c r="BF61" s="25"/>
      <c r="BV61" s="25"/>
      <c r="CA61" s="25"/>
      <c r="CQ61" s="25"/>
      <c r="CV61" s="25"/>
      <c r="DQ61" s="25"/>
      <c r="DV61" s="25"/>
      <c r="EQ61" s="25"/>
      <c r="EV61" s="25"/>
      <c r="FQ61" s="25"/>
      <c r="FV61" s="25"/>
      <c r="GQ61" s="25"/>
      <c r="GV61" s="25"/>
      <c r="IA61" s="25"/>
      <c r="IF61" s="25"/>
      <c r="JK61" s="25"/>
      <c r="JP61" s="25"/>
      <c r="KU61" s="25"/>
      <c r="KZ61" s="25"/>
    </row>
    <row r="62" spans="11:312">
      <c r="K62" s="25"/>
      <c r="P62" s="25"/>
      <c r="AF62" s="25"/>
      <c r="AK62" s="25"/>
      <c r="BA62" s="25"/>
      <c r="BF62" s="25"/>
      <c r="BV62" s="25"/>
      <c r="CA62" s="25"/>
      <c r="CQ62" s="25"/>
      <c r="CV62" s="25"/>
      <c r="DQ62" s="25"/>
      <c r="DV62" s="25"/>
      <c r="EQ62" s="25"/>
      <c r="EV62" s="25"/>
      <c r="FQ62" s="25"/>
      <c r="FV62" s="25"/>
      <c r="GQ62" s="25"/>
      <c r="GV62" s="25"/>
      <c r="IA62" s="25"/>
      <c r="IF62" s="25"/>
      <c r="JK62" s="25"/>
      <c r="JP62" s="25"/>
      <c r="KU62" s="25"/>
      <c r="KZ62" s="25"/>
    </row>
    <row r="63" spans="11:312">
      <c r="K63" s="25"/>
      <c r="P63" s="25"/>
      <c r="AF63" s="25"/>
      <c r="AK63" s="25"/>
      <c r="BA63" s="25"/>
      <c r="BF63" s="25"/>
      <c r="BV63" s="25"/>
      <c r="CA63" s="25"/>
      <c r="CQ63" s="25"/>
      <c r="CV63" s="25"/>
      <c r="DQ63" s="25"/>
      <c r="DV63" s="25"/>
      <c r="EQ63" s="25"/>
      <c r="EV63" s="25"/>
      <c r="FQ63" s="25"/>
      <c r="FV63" s="25"/>
      <c r="GQ63" s="25"/>
      <c r="GV63" s="25"/>
      <c r="IA63" s="25"/>
      <c r="IF63" s="25"/>
      <c r="JK63" s="25"/>
      <c r="JP63" s="25"/>
      <c r="KU63" s="25"/>
      <c r="KZ63" s="25"/>
    </row>
    <row r="64" spans="11:312">
      <c r="K64" s="25"/>
      <c r="P64" s="25"/>
      <c r="AF64" s="25"/>
      <c r="AK64" s="25"/>
      <c r="BA64" s="25"/>
      <c r="BF64" s="25"/>
      <c r="BV64" s="25"/>
      <c r="CA64" s="25"/>
      <c r="CQ64" s="25"/>
      <c r="CV64" s="25"/>
      <c r="DQ64" s="25"/>
      <c r="DV64" s="25"/>
      <c r="EQ64" s="25"/>
      <c r="EV64" s="25"/>
      <c r="FQ64" s="25"/>
      <c r="FV64" s="25"/>
      <c r="GQ64" s="25"/>
      <c r="GV64" s="25"/>
      <c r="IA64" s="25"/>
      <c r="IF64" s="25"/>
      <c r="JK64" s="25"/>
      <c r="JP64" s="25"/>
      <c r="KU64" s="25"/>
      <c r="KZ64" s="25"/>
    </row>
    <row r="65" spans="11:312">
      <c r="K65" s="25"/>
      <c r="P65" s="25"/>
      <c r="AF65" s="25"/>
      <c r="AK65" s="25"/>
      <c r="BA65" s="25"/>
      <c r="BF65" s="25"/>
      <c r="BV65" s="25"/>
      <c r="CA65" s="25"/>
      <c r="CQ65" s="25"/>
      <c r="CV65" s="25"/>
      <c r="DQ65" s="25"/>
      <c r="DV65" s="25"/>
      <c r="EQ65" s="25"/>
      <c r="EV65" s="25"/>
      <c r="FQ65" s="25"/>
      <c r="FV65" s="25"/>
      <c r="GQ65" s="25"/>
      <c r="GV65" s="25"/>
      <c r="IA65" s="25"/>
      <c r="IF65" s="25"/>
      <c r="JK65" s="25"/>
      <c r="JP65" s="25"/>
      <c r="KU65" s="25"/>
      <c r="KZ65" s="25"/>
    </row>
    <row r="66" spans="11:312">
      <c r="K66" s="25"/>
      <c r="P66" s="25"/>
      <c r="AF66" s="25"/>
      <c r="AK66" s="25"/>
      <c r="BA66" s="25"/>
      <c r="BF66" s="25"/>
      <c r="BV66" s="25"/>
      <c r="CA66" s="25"/>
      <c r="CQ66" s="25"/>
      <c r="CV66" s="25"/>
      <c r="DQ66" s="25"/>
      <c r="DV66" s="25"/>
      <c r="EQ66" s="25"/>
      <c r="EV66" s="25"/>
      <c r="FQ66" s="25"/>
      <c r="FV66" s="25"/>
      <c r="GQ66" s="25"/>
      <c r="GV66" s="25"/>
      <c r="IA66" s="25"/>
      <c r="IF66" s="25"/>
      <c r="JK66" s="25"/>
      <c r="JP66" s="25"/>
      <c r="KU66" s="25"/>
      <c r="KZ66" s="25"/>
    </row>
    <row r="67" spans="11:312">
      <c r="K67" s="25"/>
      <c r="P67" s="25"/>
      <c r="AF67" s="25"/>
      <c r="AK67" s="25"/>
      <c r="BA67" s="25"/>
      <c r="BF67" s="25"/>
      <c r="BV67" s="25"/>
      <c r="CA67" s="25"/>
      <c r="CQ67" s="25"/>
      <c r="CV67" s="25"/>
      <c r="DQ67" s="25"/>
      <c r="DV67" s="25"/>
      <c r="EQ67" s="25"/>
      <c r="EV67" s="25"/>
      <c r="FQ67" s="25"/>
      <c r="FV67" s="25"/>
      <c r="GQ67" s="25"/>
      <c r="GV67" s="25"/>
      <c r="IA67" s="25"/>
      <c r="IF67" s="25"/>
      <c r="JK67" s="25"/>
      <c r="JP67" s="25"/>
      <c r="KU67" s="25"/>
      <c r="KZ67" s="25"/>
    </row>
    <row r="68" spans="11:312">
      <c r="K68" s="25"/>
      <c r="P68" s="25"/>
      <c r="AF68" s="25"/>
      <c r="AK68" s="25"/>
      <c r="BA68" s="25"/>
      <c r="BF68" s="25"/>
      <c r="BV68" s="25"/>
      <c r="CA68" s="25"/>
      <c r="CQ68" s="25"/>
      <c r="CV68" s="25"/>
      <c r="DQ68" s="25"/>
      <c r="DV68" s="25"/>
      <c r="EQ68" s="25"/>
      <c r="EV68" s="25"/>
      <c r="FQ68" s="25"/>
      <c r="FV68" s="25"/>
      <c r="GQ68" s="25"/>
      <c r="GV68" s="25"/>
      <c r="IA68" s="25"/>
      <c r="IF68" s="25"/>
      <c r="JK68" s="25"/>
      <c r="JP68" s="25"/>
      <c r="KU68" s="25"/>
      <c r="KZ68" s="25"/>
    </row>
    <row r="69" spans="11:312">
      <c r="K69" s="25"/>
      <c r="P69" s="25"/>
      <c r="AF69" s="25"/>
      <c r="AK69" s="25"/>
      <c r="BA69" s="25"/>
      <c r="BF69" s="25"/>
      <c r="BV69" s="25"/>
      <c r="CA69" s="25"/>
      <c r="CQ69" s="25"/>
      <c r="CV69" s="25"/>
      <c r="DQ69" s="25"/>
      <c r="DV69" s="25"/>
      <c r="EQ69" s="25"/>
      <c r="EV69" s="25"/>
      <c r="FQ69" s="25"/>
      <c r="FV69" s="25"/>
      <c r="GQ69" s="25"/>
      <c r="GV69" s="25"/>
      <c r="IA69" s="25"/>
      <c r="IF69" s="25"/>
      <c r="JK69" s="25"/>
      <c r="JP69" s="25"/>
      <c r="KU69" s="25"/>
      <c r="KZ69" s="25"/>
    </row>
    <row r="70" spans="11:312">
      <c r="K70" s="25"/>
      <c r="P70" s="25"/>
      <c r="AF70" s="25"/>
      <c r="AK70" s="25"/>
      <c r="BA70" s="25"/>
      <c r="BF70" s="25"/>
      <c r="BV70" s="25"/>
      <c r="CA70" s="25"/>
      <c r="CQ70" s="25"/>
      <c r="CV70" s="25"/>
      <c r="DQ70" s="25"/>
      <c r="DV70" s="25"/>
      <c r="EQ70" s="25"/>
      <c r="EV70" s="25"/>
      <c r="FQ70" s="25"/>
      <c r="FV70" s="25"/>
      <c r="GQ70" s="25"/>
      <c r="GV70" s="25"/>
      <c r="IA70" s="25"/>
      <c r="IF70" s="25"/>
      <c r="JK70" s="25"/>
      <c r="JP70" s="25"/>
      <c r="KU70" s="25"/>
      <c r="KZ70" s="25"/>
    </row>
    <row r="71" spans="11:312">
      <c r="K71" s="25"/>
      <c r="P71" s="25"/>
      <c r="AF71" s="25"/>
      <c r="AK71" s="25"/>
      <c r="BA71" s="25"/>
      <c r="BF71" s="25"/>
      <c r="BV71" s="25"/>
      <c r="CA71" s="25"/>
      <c r="CQ71" s="25"/>
      <c r="CV71" s="25"/>
      <c r="DQ71" s="25"/>
      <c r="DV71" s="25"/>
      <c r="EQ71" s="25"/>
      <c r="EV71" s="25"/>
      <c r="FQ71" s="25"/>
      <c r="FV71" s="25"/>
      <c r="GQ71" s="25"/>
      <c r="GV71" s="25"/>
      <c r="IA71" s="25"/>
      <c r="IF71" s="25"/>
      <c r="JK71" s="25"/>
      <c r="JP71" s="25"/>
      <c r="KU71" s="25"/>
      <c r="KZ71" s="25"/>
    </row>
    <row r="72" spans="11:312">
      <c r="K72" s="25"/>
      <c r="P72" s="25"/>
      <c r="AF72" s="25"/>
      <c r="AK72" s="25"/>
      <c r="BA72" s="25"/>
      <c r="BF72" s="25"/>
      <c r="BV72" s="25"/>
      <c r="CA72" s="25"/>
      <c r="CQ72" s="25"/>
      <c r="CV72" s="25"/>
      <c r="DQ72" s="25"/>
      <c r="DV72" s="25"/>
      <c r="EQ72" s="25"/>
      <c r="EV72" s="25"/>
      <c r="FQ72" s="25"/>
      <c r="FV72" s="25"/>
      <c r="GQ72" s="25"/>
      <c r="GV72" s="25"/>
      <c r="IA72" s="25"/>
      <c r="IF72" s="25"/>
      <c r="JK72" s="25"/>
      <c r="JP72" s="25"/>
      <c r="KU72" s="25"/>
      <c r="KZ72" s="25"/>
    </row>
    <row r="73" spans="11:312">
      <c r="K73" s="25"/>
      <c r="P73" s="25"/>
      <c r="AF73" s="25"/>
      <c r="AK73" s="25"/>
      <c r="BA73" s="25"/>
      <c r="BF73" s="25"/>
      <c r="BV73" s="25"/>
      <c r="CA73" s="25"/>
      <c r="CQ73" s="25"/>
      <c r="CV73" s="25"/>
      <c r="DQ73" s="25"/>
      <c r="DV73" s="25"/>
      <c r="EQ73" s="25"/>
      <c r="EV73" s="25"/>
      <c r="FQ73" s="25"/>
      <c r="FV73" s="25"/>
      <c r="GQ73" s="25"/>
      <c r="GV73" s="25"/>
      <c r="IA73" s="25"/>
      <c r="IF73" s="25"/>
      <c r="JK73" s="25"/>
      <c r="JP73" s="25"/>
      <c r="KU73" s="25"/>
      <c r="KZ73" s="25"/>
    </row>
    <row r="74" spans="11:312">
      <c r="K74" s="25"/>
      <c r="P74" s="25"/>
      <c r="AF74" s="25"/>
      <c r="AK74" s="25"/>
      <c r="BA74" s="25"/>
      <c r="BF74" s="25"/>
      <c r="BV74" s="25"/>
      <c r="CA74" s="25"/>
      <c r="CQ74" s="25"/>
      <c r="CV74" s="25"/>
      <c r="DQ74" s="25"/>
      <c r="DV74" s="25"/>
      <c r="EQ74" s="25"/>
      <c r="EV74" s="25"/>
      <c r="FQ74" s="25"/>
      <c r="FV74" s="25"/>
      <c r="GQ74" s="25"/>
      <c r="GV74" s="25"/>
      <c r="IA74" s="25"/>
      <c r="IF74" s="25"/>
      <c r="JK74" s="25"/>
      <c r="JP74" s="25"/>
      <c r="KU74" s="25"/>
      <c r="KZ74" s="25"/>
    </row>
    <row r="75" spans="11:312">
      <c r="K75" s="25"/>
      <c r="P75" s="25"/>
      <c r="AF75" s="25"/>
      <c r="AK75" s="25"/>
      <c r="BA75" s="25"/>
      <c r="BF75" s="25"/>
      <c r="BV75" s="25"/>
      <c r="CA75" s="25"/>
      <c r="CQ75" s="25"/>
      <c r="CV75" s="25"/>
      <c r="DQ75" s="25"/>
      <c r="DV75" s="25"/>
      <c r="EQ75" s="25"/>
      <c r="EV75" s="25"/>
      <c r="FQ75" s="25"/>
      <c r="FV75" s="25"/>
      <c r="GQ75" s="25"/>
      <c r="GV75" s="25"/>
      <c r="IA75" s="25"/>
      <c r="IF75" s="25"/>
      <c r="JK75" s="25"/>
      <c r="JP75" s="25"/>
      <c r="KU75" s="25"/>
      <c r="KZ75" s="25"/>
    </row>
    <row r="76" spans="11:312">
      <c r="K76" s="25"/>
      <c r="P76" s="25"/>
      <c r="AF76" s="25"/>
      <c r="AK76" s="25"/>
      <c r="BA76" s="25"/>
      <c r="BF76" s="25"/>
      <c r="BV76" s="25"/>
      <c r="CA76" s="25"/>
      <c r="CQ76" s="25"/>
      <c r="CV76" s="25"/>
      <c r="DQ76" s="25"/>
      <c r="DV76" s="25"/>
      <c r="EQ76" s="25"/>
      <c r="EV76" s="25"/>
      <c r="FQ76" s="25"/>
      <c r="FV76" s="25"/>
      <c r="GQ76" s="25"/>
      <c r="GV76" s="25"/>
      <c r="IA76" s="25"/>
      <c r="IF76" s="25"/>
      <c r="JK76" s="25"/>
      <c r="JP76" s="25"/>
      <c r="KU76" s="25"/>
      <c r="KZ76" s="25"/>
    </row>
    <row r="77" spans="11:312">
      <c r="K77" s="25"/>
      <c r="P77" s="25"/>
      <c r="AF77" s="25"/>
      <c r="AK77" s="25"/>
      <c r="BA77" s="25"/>
      <c r="BF77" s="25"/>
      <c r="BV77" s="25"/>
      <c r="CA77" s="25"/>
      <c r="CQ77" s="25"/>
      <c r="CV77" s="25"/>
      <c r="DQ77" s="25"/>
      <c r="DV77" s="25"/>
      <c r="EQ77" s="25"/>
      <c r="EV77" s="25"/>
      <c r="FQ77" s="25"/>
      <c r="FV77" s="25"/>
      <c r="GQ77" s="25"/>
      <c r="GV77" s="25"/>
      <c r="IA77" s="25"/>
      <c r="IF77" s="25"/>
      <c r="JK77" s="25"/>
      <c r="JP77" s="25"/>
      <c r="KU77" s="25"/>
      <c r="KZ77" s="25"/>
    </row>
    <row r="78" spans="11:312">
      <c r="K78" s="25"/>
      <c r="P78" s="25"/>
      <c r="AF78" s="25"/>
      <c r="AK78" s="25"/>
      <c r="BA78" s="25"/>
      <c r="BF78" s="25"/>
      <c r="BV78" s="25"/>
      <c r="CA78" s="25"/>
      <c r="CQ78" s="25"/>
      <c r="CV78" s="25"/>
      <c r="DQ78" s="25"/>
      <c r="DV78" s="25"/>
      <c r="EQ78" s="25"/>
      <c r="EV78" s="25"/>
      <c r="FQ78" s="25"/>
      <c r="FV78" s="25"/>
      <c r="GQ78" s="25"/>
      <c r="GV78" s="25"/>
      <c r="IA78" s="25"/>
      <c r="IF78" s="25"/>
      <c r="JK78" s="25"/>
      <c r="JP78" s="25"/>
      <c r="KU78" s="25"/>
      <c r="KZ78" s="25"/>
    </row>
    <row r="79" spans="11:312">
      <c r="K79" s="25"/>
      <c r="P79" s="25"/>
      <c r="AF79" s="25"/>
      <c r="AK79" s="25"/>
      <c r="BA79" s="25"/>
      <c r="BF79" s="25"/>
      <c r="BV79" s="25"/>
      <c r="CA79" s="25"/>
      <c r="CQ79" s="25"/>
      <c r="CV79" s="25"/>
      <c r="DQ79" s="25"/>
      <c r="DV79" s="25"/>
      <c r="EQ79" s="25"/>
      <c r="EV79" s="25"/>
      <c r="FQ79" s="25"/>
      <c r="FV79" s="25"/>
      <c r="GQ79" s="25"/>
      <c r="GV79" s="25"/>
      <c r="IA79" s="25"/>
      <c r="IF79" s="25"/>
      <c r="JK79" s="25"/>
      <c r="JP79" s="25"/>
      <c r="KU79" s="25"/>
      <c r="KZ79" s="25"/>
    </row>
    <row r="80" spans="11:312">
      <c r="K80" s="25"/>
      <c r="P80" s="25"/>
      <c r="AF80" s="25"/>
      <c r="AK80" s="25"/>
      <c r="BA80" s="25"/>
      <c r="BF80" s="25"/>
      <c r="BV80" s="25"/>
      <c r="CA80" s="25"/>
      <c r="CQ80" s="25"/>
      <c r="CV80" s="25"/>
      <c r="DQ80" s="25"/>
      <c r="DV80" s="25"/>
      <c r="EQ80" s="25"/>
      <c r="EV80" s="25"/>
      <c r="FQ80" s="25"/>
      <c r="FV80" s="25"/>
      <c r="GQ80" s="25"/>
      <c r="GV80" s="25"/>
      <c r="IA80" s="25"/>
      <c r="IF80" s="25"/>
      <c r="JK80" s="25"/>
      <c r="JP80" s="25"/>
      <c r="KU80" s="25"/>
      <c r="KZ80" s="25"/>
    </row>
    <row r="81" spans="11:312">
      <c r="K81" s="25"/>
      <c r="P81" s="25"/>
      <c r="AF81" s="25"/>
      <c r="AK81" s="25"/>
      <c r="BA81" s="25"/>
      <c r="BF81" s="25"/>
      <c r="BV81" s="25"/>
      <c r="CA81" s="25"/>
      <c r="CQ81" s="25"/>
      <c r="CV81" s="25"/>
      <c r="DQ81" s="25"/>
      <c r="DV81" s="25"/>
      <c r="EQ81" s="25"/>
      <c r="EV81" s="25"/>
      <c r="FQ81" s="25"/>
      <c r="FV81" s="25"/>
      <c r="GQ81" s="25"/>
      <c r="GV81" s="25"/>
      <c r="IA81" s="25"/>
      <c r="IF81" s="25"/>
      <c r="JK81" s="25"/>
      <c r="JP81" s="25"/>
      <c r="KU81" s="25"/>
      <c r="KZ81" s="25"/>
    </row>
    <row r="82" spans="11:312">
      <c r="K82" s="25"/>
      <c r="P82" s="25"/>
      <c r="AF82" s="25"/>
      <c r="AK82" s="25"/>
      <c r="BA82" s="25"/>
      <c r="BF82" s="25"/>
      <c r="BV82" s="25"/>
      <c r="CA82" s="25"/>
      <c r="CQ82" s="25"/>
      <c r="CV82" s="25"/>
      <c r="DQ82" s="25"/>
      <c r="DV82" s="25"/>
      <c r="EQ82" s="25"/>
      <c r="EV82" s="25"/>
      <c r="FQ82" s="25"/>
      <c r="FV82" s="25"/>
      <c r="GQ82" s="25"/>
      <c r="GV82" s="25"/>
      <c r="IA82" s="25"/>
      <c r="IF82" s="25"/>
      <c r="JK82" s="25"/>
      <c r="JP82" s="25"/>
      <c r="KU82" s="25"/>
      <c r="KZ82" s="25"/>
    </row>
    <row r="83" spans="11:312">
      <c r="K83" s="25"/>
      <c r="P83" s="25"/>
      <c r="AF83" s="25"/>
      <c r="AK83" s="25"/>
      <c r="BA83" s="25"/>
      <c r="BF83" s="25"/>
      <c r="BV83" s="25"/>
      <c r="CA83" s="25"/>
      <c r="CQ83" s="25"/>
      <c r="CV83" s="25"/>
      <c r="DQ83" s="25"/>
      <c r="DV83" s="25"/>
      <c r="EQ83" s="25"/>
      <c r="EV83" s="25"/>
      <c r="FQ83" s="25"/>
      <c r="FV83" s="25"/>
      <c r="GQ83" s="25"/>
      <c r="GV83" s="25"/>
      <c r="IA83" s="25"/>
      <c r="IF83" s="25"/>
      <c r="JK83" s="25"/>
      <c r="JP83" s="25"/>
      <c r="KU83" s="25"/>
      <c r="KZ83" s="25"/>
    </row>
    <row r="84" spans="11:312">
      <c r="K84" s="25"/>
      <c r="P84" s="25"/>
      <c r="AF84" s="25"/>
      <c r="AK84" s="25"/>
      <c r="BA84" s="25"/>
      <c r="BF84" s="25"/>
      <c r="BV84" s="25"/>
      <c r="CA84" s="25"/>
      <c r="CQ84" s="25"/>
      <c r="CV84" s="25"/>
      <c r="DQ84" s="25"/>
      <c r="DV84" s="25"/>
      <c r="EQ84" s="25"/>
      <c r="EV84" s="25"/>
      <c r="FQ84" s="25"/>
      <c r="FV84" s="25"/>
      <c r="GQ84" s="25"/>
      <c r="GV84" s="25"/>
      <c r="IA84" s="25"/>
      <c r="IF84" s="25"/>
      <c r="JK84" s="25"/>
      <c r="JP84" s="25"/>
      <c r="KU84" s="25"/>
      <c r="KZ84" s="25"/>
    </row>
    <row r="85" spans="11:312">
      <c r="K85" s="25"/>
      <c r="P85" s="25"/>
      <c r="AF85" s="25"/>
      <c r="AK85" s="25"/>
      <c r="BA85" s="25"/>
      <c r="BF85" s="25"/>
      <c r="BV85" s="25"/>
      <c r="CA85" s="25"/>
      <c r="CQ85" s="25"/>
      <c r="CV85" s="25"/>
      <c r="DQ85" s="25"/>
      <c r="DV85" s="25"/>
      <c r="EQ85" s="25"/>
      <c r="EV85" s="25"/>
      <c r="FQ85" s="25"/>
      <c r="FV85" s="25"/>
      <c r="GQ85" s="25"/>
      <c r="GV85" s="25"/>
      <c r="IA85" s="25"/>
      <c r="IF85" s="25"/>
      <c r="JK85" s="25"/>
      <c r="JP85" s="25"/>
      <c r="KU85" s="25"/>
      <c r="KZ85" s="25"/>
    </row>
    <row r="86" spans="11:312">
      <c r="K86" s="25"/>
      <c r="P86" s="25"/>
      <c r="AF86" s="25"/>
      <c r="AK86" s="25"/>
      <c r="BA86" s="25"/>
      <c r="BF86" s="25"/>
      <c r="BV86" s="25"/>
      <c r="CA86" s="25"/>
      <c r="CQ86" s="25"/>
      <c r="CV86" s="25"/>
      <c r="DQ86" s="25"/>
      <c r="DV86" s="25"/>
      <c r="EQ86" s="25"/>
      <c r="EV86" s="25"/>
      <c r="FQ86" s="25"/>
      <c r="FV86" s="25"/>
      <c r="GQ86" s="25"/>
      <c r="GV86" s="25"/>
      <c r="IA86" s="25"/>
      <c r="IF86" s="25"/>
      <c r="JK86" s="25"/>
      <c r="JP86" s="25"/>
      <c r="KU86" s="25"/>
      <c r="KZ86" s="25"/>
    </row>
    <row r="87" spans="11:312">
      <c r="K87" s="25"/>
      <c r="P87" s="25"/>
      <c r="AF87" s="25"/>
      <c r="AK87" s="25"/>
      <c r="BA87" s="25"/>
      <c r="BF87" s="25"/>
      <c r="BV87" s="25"/>
      <c r="CA87" s="25"/>
      <c r="CQ87" s="25"/>
      <c r="CV87" s="25"/>
      <c r="DQ87" s="25"/>
      <c r="DV87" s="25"/>
      <c r="EQ87" s="25"/>
      <c r="EV87" s="25"/>
      <c r="FQ87" s="25"/>
      <c r="FV87" s="25"/>
      <c r="GQ87" s="25"/>
      <c r="GV87" s="25"/>
      <c r="IA87" s="25"/>
      <c r="IF87" s="25"/>
      <c r="JK87" s="25"/>
      <c r="JP87" s="25"/>
      <c r="KU87" s="25"/>
      <c r="KZ87" s="25"/>
    </row>
    <row r="88" spans="11:312">
      <c r="K88" s="25"/>
      <c r="P88" s="25"/>
      <c r="AF88" s="25"/>
      <c r="AK88" s="25"/>
      <c r="BA88" s="25"/>
      <c r="BF88" s="25"/>
      <c r="BV88" s="25"/>
      <c r="CA88" s="25"/>
      <c r="CQ88" s="25"/>
      <c r="CV88" s="25"/>
      <c r="DQ88" s="25"/>
      <c r="DV88" s="25"/>
      <c r="EQ88" s="25"/>
      <c r="EV88" s="25"/>
      <c r="FQ88" s="25"/>
      <c r="FV88" s="25"/>
      <c r="GQ88" s="25"/>
      <c r="GV88" s="25"/>
      <c r="IA88" s="25"/>
      <c r="IF88" s="25"/>
      <c r="JK88" s="25"/>
      <c r="JP88" s="25"/>
      <c r="KU88" s="25"/>
      <c r="KZ88" s="25"/>
    </row>
    <row r="89" spans="11:312">
      <c r="K89" s="25"/>
      <c r="P89" s="25"/>
      <c r="AF89" s="25"/>
      <c r="AK89" s="25"/>
      <c r="BA89" s="25"/>
      <c r="BF89" s="25"/>
      <c r="BV89" s="25"/>
      <c r="CA89" s="25"/>
      <c r="CQ89" s="25"/>
      <c r="CV89" s="25"/>
      <c r="DQ89" s="25"/>
      <c r="DV89" s="25"/>
      <c r="EQ89" s="25"/>
      <c r="EV89" s="25"/>
      <c r="FQ89" s="25"/>
      <c r="FV89" s="25"/>
      <c r="GQ89" s="25"/>
      <c r="GV89" s="25"/>
      <c r="IA89" s="25"/>
      <c r="IF89" s="25"/>
      <c r="JK89" s="25"/>
      <c r="JP89" s="25"/>
      <c r="KU89" s="25"/>
      <c r="KZ89" s="25"/>
    </row>
    <row r="90" spans="11:312">
      <c r="K90" s="25"/>
      <c r="P90" s="25"/>
      <c r="AF90" s="25"/>
      <c r="AK90" s="25"/>
      <c r="BA90" s="25"/>
      <c r="BF90" s="25"/>
      <c r="BV90" s="25"/>
      <c r="CA90" s="25"/>
      <c r="CQ90" s="25"/>
      <c r="CV90" s="25"/>
      <c r="DQ90" s="25"/>
      <c r="DV90" s="25"/>
      <c r="EQ90" s="25"/>
      <c r="EV90" s="25"/>
      <c r="FQ90" s="25"/>
      <c r="FV90" s="25"/>
      <c r="GQ90" s="25"/>
      <c r="GV90" s="25"/>
      <c r="IA90" s="25"/>
      <c r="IF90" s="25"/>
      <c r="JK90" s="25"/>
      <c r="JP90" s="25"/>
      <c r="KU90" s="25"/>
      <c r="KZ90" s="25"/>
    </row>
    <row r="91" spans="11:312">
      <c r="K91" s="25"/>
      <c r="P91" s="25"/>
      <c r="AF91" s="25"/>
      <c r="AK91" s="25"/>
      <c r="BA91" s="25"/>
      <c r="BF91" s="25"/>
      <c r="BV91" s="25"/>
      <c r="CA91" s="25"/>
      <c r="CQ91" s="25"/>
      <c r="CV91" s="25"/>
      <c r="DQ91" s="25"/>
      <c r="DV91" s="25"/>
      <c r="EQ91" s="25"/>
      <c r="EV91" s="25"/>
      <c r="FQ91" s="25"/>
      <c r="FV91" s="25"/>
      <c r="GQ91" s="25"/>
      <c r="GV91" s="25"/>
      <c r="IA91" s="25"/>
      <c r="IF91" s="25"/>
      <c r="JK91" s="25"/>
      <c r="JP91" s="25"/>
      <c r="KU91" s="25"/>
      <c r="KZ91" s="25"/>
    </row>
    <row r="92" spans="11:312">
      <c r="K92" s="25"/>
      <c r="P92" s="25"/>
      <c r="AF92" s="25"/>
      <c r="AK92" s="25"/>
      <c r="BA92" s="25"/>
      <c r="BF92" s="25"/>
      <c r="BV92" s="25"/>
      <c r="CA92" s="25"/>
      <c r="CQ92" s="25"/>
      <c r="CV92" s="25"/>
      <c r="DQ92" s="25"/>
      <c r="DV92" s="25"/>
      <c r="EQ92" s="25"/>
      <c r="EV92" s="25"/>
      <c r="FQ92" s="25"/>
      <c r="FV92" s="25"/>
      <c r="GQ92" s="25"/>
      <c r="GV92" s="25"/>
      <c r="IA92" s="25"/>
      <c r="IF92" s="25"/>
      <c r="JK92" s="25"/>
      <c r="JP92" s="25"/>
      <c r="KU92" s="25"/>
      <c r="KZ92" s="25"/>
    </row>
    <row r="93" spans="11:312">
      <c r="K93" s="25"/>
      <c r="P93" s="25"/>
      <c r="AF93" s="25"/>
      <c r="AK93" s="25"/>
      <c r="BA93" s="25"/>
      <c r="BF93" s="25"/>
      <c r="BV93" s="25"/>
      <c r="CA93" s="25"/>
      <c r="CQ93" s="25"/>
      <c r="CV93" s="25"/>
      <c r="DQ93" s="25"/>
      <c r="DV93" s="25"/>
      <c r="EQ93" s="25"/>
      <c r="EV93" s="25"/>
      <c r="FQ93" s="25"/>
      <c r="FV93" s="25"/>
      <c r="GQ93" s="25"/>
      <c r="GV93" s="25"/>
      <c r="IA93" s="25"/>
      <c r="IF93" s="25"/>
      <c r="JK93" s="25"/>
      <c r="JP93" s="25"/>
      <c r="KU93" s="25"/>
      <c r="KZ93" s="25"/>
    </row>
    <row r="94" spans="11:312">
      <c r="K94" s="25"/>
      <c r="P94" s="25"/>
      <c r="AF94" s="25"/>
      <c r="AK94" s="25"/>
      <c r="BA94" s="25"/>
      <c r="BF94" s="25"/>
      <c r="BV94" s="25"/>
      <c r="CA94" s="25"/>
      <c r="CQ94" s="25"/>
      <c r="CV94" s="25"/>
      <c r="DQ94" s="25"/>
      <c r="DV94" s="25"/>
      <c r="EQ94" s="25"/>
      <c r="EV94" s="25"/>
      <c r="FQ94" s="25"/>
      <c r="FV94" s="25"/>
      <c r="GQ94" s="25"/>
      <c r="GV94" s="25"/>
      <c r="IA94" s="25"/>
      <c r="IF94" s="25"/>
      <c r="JK94" s="25"/>
      <c r="JP94" s="25"/>
      <c r="KU94" s="25"/>
      <c r="KZ94" s="25"/>
    </row>
    <row r="95" spans="11:312">
      <c r="K95" s="25"/>
      <c r="P95" s="25"/>
      <c r="AF95" s="25"/>
      <c r="AK95" s="25"/>
      <c r="BA95" s="25"/>
      <c r="BF95" s="25"/>
      <c r="BV95" s="25"/>
      <c r="CA95" s="25"/>
      <c r="CQ95" s="25"/>
      <c r="CV95" s="25"/>
      <c r="DQ95" s="25"/>
      <c r="DV95" s="25"/>
      <c r="EQ95" s="25"/>
      <c r="EV95" s="25"/>
      <c r="FQ95" s="25"/>
      <c r="FV95" s="25"/>
      <c r="GQ95" s="25"/>
      <c r="GV95" s="25"/>
      <c r="IA95" s="25"/>
      <c r="IF95" s="25"/>
      <c r="JK95" s="25"/>
      <c r="JP95" s="25"/>
      <c r="KU95" s="25"/>
      <c r="KZ95" s="25"/>
    </row>
    <row r="96" spans="11:312">
      <c r="K96" s="25"/>
      <c r="P96" s="25"/>
      <c r="AF96" s="25"/>
      <c r="AK96" s="25"/>
      <c r="BA96" s="25"/>
      <c r="BF96" s="25"/>
      <c r="BV96" s="25"/>
      <c r="CA96" s="25"/>
      <c r="CQ96" s="25"/>
      <c r="CV96" s="25"/>
      <c r="DQ96" s="25"/>
      <c r="DV96" s="25"/>
      <c r="EQ96" s="25"/>
      <c r="EV96" s="25"/>
      <c r="FQ96" s="25"/>
      <c r="FV96" s="25"/>
      <c r="GQ96" s="25"/>
      <c r="GV96" s="25"/>
      <c r="IA96" s="25"/>
      <c r="IF96" s="25"/>
      <c r="JK96" s="25"/>
      <c r="JP96" s="25"/>
      <c r="KU96" s="25"/>
      <c r="KZ96" s="25"/>
    </row>
    <row r="97" spans="11:312">
      <c r="K97" s="25"/>
      <c r="P97" s="25"/>
      <c r="AF97" s="25"/>
      <c r="AK97" s="25"/>
      <c r="BA97" s="25"/>
      <c r="BF97" s="25"/>
      <c r="BV97" s="25"/>
      <c r="CA97" s="25"/>
      <c r="CQ97" s="25"/>
      <c r="CV97" s="25"/>
      <c r="DQ97" s="25"/>
      <c r="DV97" s="25"/>
      <c r="EQ97" s="25"/>
      <c r="EV97" s="25"/>
      <c r="FQ97" s="25"/>
      <c r="FV97" s="25"/>
      <c r="GQ97" s="25"/>
      <c r="GV97" s="25"/>
      <c r="IA97" s="25"/>
      <c r="IF97" s="25"/>
      <c r="JK97" s="25"/>
      <c r="JP97" s="25"/>
      <c r="KU97" s="25"/>
      <c r="KZ97" s="25"/>
    </row>
    <row r="98" spans="11:312">
      <c r="K98" s="25"/>
      <c r="P98" s="25"/>
      <c r="AF98" s="25"/>
      <c r="AK98" s="25"/>
      <c r="BA98" s="25"/>
      <c r="BF98" s="25"/>
      <c r="BV98" s="25"/>
      <c r="CA98" s="25"/>
      <c r="CQ98" s="25"/>
      <c r="CV98" s="25"/>
      <c r="DQ98" s="25"/>
      <c r="DV98" s="25"/>
      <c r="EQ98" s="25"/>
      <c r="EV98" s="25"/>
      <c r="FQ98" s="25"/>
      <c r="FV98" s="25"/>
      <c r="GQ98" s="25"/>
      <c r="GV98" s="25"/>
      <c r="IA98" s="25"/>
      <c r="IF98" s="25"/>
      <c r="JK98" s="25"/>
      <c r="JP98" s="25"/>
      <c r="KU98" s="25"/>
      <c r="KZ98" s="25"/>
    </row>
    <row r="99" spans="11:312">
      <c r="K99" s="25"/>
      <c r="P99" s="25"/>
      <c r="AF99" s="25"/>
      <c r="AK99" s="25"/>
      <c r="BA99" s="25"/>
      <c r="BF99" s="25"/>
      <c r="BV99" s="25"/>
      <c r="CA99" s="25"/>
      <c r="CQ99" s="25"/>
      <c r="CV99" s="25"/>
      <c r="DQ99" s="25"/>
      <c r="DV99" s="25"/>
      <c r="EQ99" s="25"/>
      <c r="EV99" s="25"/>
      <c r="FQ99" s="25"/>
      <c r="FV99" s="25"/>
      <c r="GQ99" s="25"/>
      <c r="GV99" s="25"/>
      <c r="IA99" s="25"/>
      <c r="IF99" s="25"/>
      <c r="JK99" s="25"/>
      <c r="JP99" s="25"/>
      <c r="KU99" s="25"/>
      <c r="KZ99" s="25"/>
    </row>
    <row r="100" spans="11:312">
      <c r="K100" s="25"/>
      <c r="P100" s="25"/>
      <c r="AF100" s="25"/>
      <c r="AK100" s="25"/>
      <c r="BA100" s="25"/>
      <c r="BF100" s="25"/>
      <c r="BV100" s="25"/>
      <c r="CA100" s="25"/>
      <c r="CQ100" s="25"/>
      <c r="CV100" s="25"/>
      <c r="DQ100" s="25"/>
      <c r="DV100" s="25"/>
      <c r="EQ100" s="25"/>
      <c r="EV100" s="25"/>
      <c r="FQ100" s="25"/>
      <c r="FV100" s="25"/>
      <c r="GQ100" s="25"/>
      <c r="GV100" s="25"/>
      <c r="IA100" s="25"/>
      <c r="IF100" s="25"/>
      <c r="JK100" s="25"/>
      <c r="JP100" s="25"/>
      <c r="KU100" s="25"/>
      <c r="KZ100" s="25"/>
    </row>
    <row r="101" spans="11:312">
      <c r="K101" s="25"/>
      <c r="P101" s="25"/>
      <c r="AF101" s="25"/>
      <c r="AK101" s="25"/>
      <c r="BA101" s="25"/>
      <c r="BF101" s="25"/>
      <c r="BV101" s="25"/>
      <c r="CA101" s="25"/>
      <c r="CQ101" s="25"/>
      <c r="CV101" s="25"/>
      <c r="DQ101" s="25"/>
      <c r="DV101" s="25"/>
      <c r="EQ101" s="25"/>
      <c r="EV101" s="25"/>
      <c r="FQ101" s="25"/>
      <c r="FV101" s="25"/>
      <c r="GQ101" s="25"/>
      <c r="GV101" s="25"/>
      <c r="IA101" s="25"/>
      <c r="IF101" s="25"/>
      <c r="JK101" s="25"/>
      <c r="JP101" s="25"/>
      <c r="KU101" s="25"/>
      <c r="KZ101" s="25"/>
    </row>
    <row r="102" spans="11:312">
      <c r="K102" s="25"/>
      <c r="P102" s="25"/>
      <c r="AF102" s="25"/>
      <c r="AK102" s="25"/>
      <c r="BA102" s="25"/>
      <c r="BF102" s="25"/>
      <c r="BV102" s="25"/>
      <c r="CA102" s="25"/>
      <c r="CQ102" s="25"/>
      <c r="CV102" s="25"/>
      <c r="DQ102" s="25"/>
      <c r="DV102" s="25"/>
      <c r="EQ102" s="25"/>
      <c r="EV102" s="25"/>
      <c r="FQ102" s="25"/>
      <c r="FV102" s="25"/>
      <c r="GQ102" s="25"/>
      <c r="GV102" s="25"/>
      <c r="IA102" s="25"/>
      <c r="IF102" s="25"/>
      <c r="JK102" s="25"/>
      <c r="JP102" s="25"/>
      <c r="KU102" s="25"/>
      <c r="KZ102" s="25"/>
    </row>
    <row r="103" spans="11:312">
      <c r="K103" s="25"/>
      <c r="P103" s="25"/>
      <c r="AF103" s="25"/>
      <c r="AK103" s="25"/>
      <c r="BA103" s="25"/>
      <c r="BF103" s="25"/>
      <c r="BV103" s="25"/>
      <c r="CA103" s="25"/>
      <c r="CQ103" s="25"/>
      <c r="CV103" s="25"/>
      <c r="DQ103" s="25"/>
      <c r="DV103" s="25"/>
      <c r="EQ103" s="25"/>
      <c r="EV103" s="25"/>
      <c r="FQ103" s="25"/>
      <c r="FV103" s="25"/>
      <c r="GQ103" s="25"/>
      <c r="GV103" s="25"/>
      <c r="IA103" s="25"/>
      <c r="IF103" s="25"/>
      <c r="JK103" s="25"/>
      <c r="JP103" s="25"/>
      <c r="KU103" s="25"/>
      <c r="KZ103" s="25"/>
    </row>
    <row r="104" spans="11:312">
      <c r="K104" s="25"/>
      <c r="P104" s="25"/>
      <c r="AF104" s="25"/>
      <c r="AK104" s="25"/>
      <c r="BA104" s="25"/>
      <c r="BF104" s="25"/>
      <c r="BV104" s="25"/>
      <c r="CA104" s="25"/>
      <c r="CQ104" s="25"/>
      <c r="CV104" s="25"/>
      <c r="DQ104" s="25"/>
      <c r="DV104" s="25"/>
      <c r="EQ104" s="25"/>
      <c r="EV104" s="25"/>
      <c r="FQ104" s="25"/>
      <c r="FV104" s="25"/>
      <c r="GQ104" s="25"/>
      <c r="GV104" s="25"/>
      <c r="IA104" s="25"/>
      <c r="IF104" s="25"/>
      <c r="JK104" s="25"/>
      <c r="JP104" s="25"/>
      <c r="KU104" s="25"/>
      <c r="KZ104" s="25"/>
    </row>
    <row r="105" spans="11:312">
      <c r="K105" s="25"/>
      <c r="P105" s="25"/>
      <c r="AF105" s="25"/>
      <c r="AK105" s="25"/>
      <c r="BA105" s="25"/>
      <c r="BF105" s="25"/>
      <c r="BV105" s="25"/>
      <c r="CA105" s="25"/>
      <c r="CQ105" s="25"/>
      <c r="CV105" s="25"/>
      <c r="DQ105" s="25"/>
      <c r="DV105" s="25"/>
      <c r="EQ105" s="25"/>
      <c r="EV105" s="25"/>
      <c r="FQ105" s="25"/>
      <c r="FV105" s="25"/>
      <c r="GQ105" s="25"/>
      <c r="GV105" s="25"/>
      <c r="IA105" s="25"/>
      <c r="IF105" s="25"/>
      <c r="JK105" s="25"/>
      <c r="JP105" s="25"/>
      <c r="KU105" s="25"/>
      <c r="KZ105" s="25"/>
    </row>
    <row r="106" spans="11:312">
      <c r="K106" s="25"/>
      <c r="P106" s="25"/>
      <c r="AF106" s="25"/>
      <c r="AK106" s="25"/>
      <c r="BA106" s="25"/>
      <c r="BF106" s="25"/>
      <c r="BV106" s="25"/>
      <c r="CA106" s="25"/>
      <c r="CQ106" s="25"/>
      <c r="CV106" s="25"/>
      <c r="DQ106" s="25"/>
      <c r="DV106" s="25"/>
      <c r="EQ106" s="25"/>
      <c r="EV106" s="25"/>
      <c r="FQ106" s="25"/>
      <c r="FV106" s="25"/>
      <c r="GQ106" s="25"/>
      <c r="GV106" s="25"/>
      <c r="IA106" s="25"/>
      <c r="IF106" s="25"/>
      <c r="JK106" s="25"/>
      <c r="JP106" s="25"/>
      <c r="KU106" s="25"/>
      <c r="KZ106" s="25"/>
    </row>
    <row r="107" spans="11:312">
      <c r="K107" s="25"/>
      <c r="P107" s="25"/>
      <c r="AF107" s="25"/>
      <c r="AK107" s="25"/>
      <c r="BA107" s="25"/>
      <c r="BF107" s="25"/>
      <c r="BV107" s="25"/>
      <c r="CA107" s="25"/>
      <c r="CQ107" s="25"/>
      <c r="CV107" s="25"/>
      <c r="DQ107" s="25"/>
      <c r="DV107" s="25"/>
      <c r="EQ107" s="25"/>
      <c r="EV107" s="25"/>
      <c r="FQ107" s="25"/>
      <c r="FV107" s="25"/>
      <c r="GQ107" s="25"/>
      <c r="GV107" s="25"/>
      <c r="IA107" s="25"/>
      <c r="IF107" s="25"/>
      <c r="JK107" s="25"/>
      <c r="JP107" s="25"/>
      <c r="KU107" s="25"/>
      <c r="KZ107" s="25"/>
    </row>
    <row r="108" spans="11:312">
      <c r="K108" s="25"/>
      <c r="P108" s="25"/>
      <c r="AF108" s="25"/>
      <c r="AK108" s="25"/>
      <c r="BA108" s="25"/>
      <c r="BF108" s="25"/>
      <c r="BV108" s="25"/>
      <c r="CA108" s="25"/>
      <c r="CQ108" s="25"/>
      <c r="CV108" s="25"/>
      <c r="DQ108" s="25"/>
      <c r="DV108" s="25"/>
      <c r="EQ108" s="25"/>
      <c r="EV108" s="25"/>
      <c r="FQ108" s="25"/>
      <c r="FV108" s="25"/>
      <c r="GQ108" s="25"/>
      <c r="GV108" s="25"/>
      <c r="IA108" s="25"/>
      <c r="IF108" s="25"/>
      <c r="JK108" s="25"/>
      <c r="JP108" s="25"/>
      <c r="KU108" s="25"/>
      <c r="KZ108" s="25"/>
    </row>
    <row r="109" spans="11:312">
      <c r="K109" s="25"/>
      <c r="P109" s="25"/>
      <c r="AF109" s="25"/>
      <c r="AK109" s="25"/>
      <c r="BA109" s="25"/>
      <c r="BF109" s="25"/>
      <c r="BV109" s="25"/>
      <c r="CA109" s="25"/>
      <c r="CQ109" s="25"/>
      <c r="CV109" s="25"/>
      <c r="DQ109" s="25"/>
      <c r="DV109" s="25"/>
      <c r="EQ109" s="25"/>
      <c r="EV109" s="25"/>
      <c r="FQ109" s="25"/>
      <c r="FV109" s="25"/>
      <c r="GQ109" s="25"/>
      <c r="GV109" s="25"/>
      <c r="IA109" s="25"/>
      <c r="IF109" s="25"/>
      <c r="JK109" s="25"/>
      <c r="JP109" s="25"/>
      <c r="KU109" s="25"/>
      <c r="KZ109" s="25"/>
    </row>
    <row r="110" spans="11:312">
      <c r="K110" s="25"/>
      <c r="P110" s="25"/>
      <c r="AF110" s="25"/>
      <c r="AK110" s="25"/>
      <c r="BA110" s="25"/>
      <c r="BF110" s="25"/>
      <c r="BV110" s="25"/>
      <c r="CA110" s="25"/>
      <c r="CQ110" s="25"/>
      <c r="CV110" s="25"/>
      <c r="DQ110" s="25"/>
      <c r="DV110" s="25"/>
      <c r="EQ110" s="25"/>
      <c r="EV110" s="25"/>
      <c r="FQ110" s="25"/>
      <c r="FV110" s="25"/>
      <c r="GQ110" s="25"/>
      <c r="GV110" s="25"/>
      <c r="IA110" s="25"/>
      <c r="IF110" s="25"/>
      <c r="JK110" s="25"/>
      <c r="JP110" s="25"/>
      <c r="KU110" s="25"/>
      <c r="KZ110" s="25"/>
    </row>
    <row r="111" spans="11:312">
      <c r="K111" s="25"/>
      <c r="P111" s="25"/>
      <c r="AF111" s="25"/>
      <c r="AK111" s="25"/>
      <c r="BA111" s="25"/>
      <c r="BF111" s="25"/>
      <c r="BV111" s="25"/>
      <c r="CA111" s="25"/>
      <c r="CQ111" s="25"/>
      <c r="CV111" s="25"/>
      <c r="DQ111" s="25"/>
      <c r="DV111" s="25"/>
      <c r="EQ111" s="25"/>
      <c r="EV111" s="25"/>
      <c r="FQ111" s="25"/>
      <c r="FV111" s="25"/>
      <c r="GQ111" s="25"/>
      <c r="GV111" s="25"/>
      <c r="IA111" s="25"/>
      <c r="IF111" s="25"/>
      <c r="JK111" s="25"/>
      <c r="JP111" s="25"/>
      <c r="KU111" s="25"/>
      <c r="KZ111" s="25"/>
    </row>
    <row r="112" spans="11:312">
      <c r="K112" s="25"/>
      <c r="P112" s="25"/>
      <c r="AF112" s="25"/>
      <c r="AK112" s="25"/>
      <c r="BA112" s="25"/>
      <c r="BF112" s="25"/>
      <c r="BV112" s="25"/>
      <c r="CA112" s="25"/>
      <c r="CQ112" s="25"/>
      <c r="CV112" s="25"/>
      <c r="DQ112" s="25"/>
      <c r="DV112" s="25"/>
      <c r="EQ112" s="25"/>
      <c r="EV112" s="25"/>
      <c r="FQ112" s="25"/>
      <c r="FV112" s="25"/>
      <c r="GQ112" s="25"/>
      <c r="GV112" s="25"/>
      <c r="IA112" s="25"/>
      <c r="IF112" s="25"/>
      <c r="JK112" s="25"/>
      <c r="JP112" s="25"/>
      <c r="KU112" s="25"/>
      <c r="KZ112" s="25"/>
    </row>
    <row r="113" spans="11:312">
      <c r="K113" s="25"/>
      <c r="P113" s="25"/>
      <c r="AF113" s="25"/>
      <c r="AK113" s="25"/>
      <c r="BA113" s="25"/>
      <c r="BF113" s="25"/>
      <c r="BV113" s="25"/>
      <c r="CA113" s="25"/>
      <c r="CQ113" s="25"/>
      <c r="CV113" s="25"/>
      <c r="DQ113" s="25"/>
      <c r="DV113" s="25"/>
      <c r="EQ113" s="25"/>
      <c r="EV113" s="25"/>
      <c r="FQ113" s="25"/>
      <c r="FV113" s="25"/>
      <c r="GQ113" s="25"/>
      <c r="GV113" s="25"/>
      <c r="IA113" s="25"/>
      <c r="IF113" s="25"/>
      <c r="JK113" s="25"/>
      <c r="JP113" s="25"/>
      <c r="KU113" s="25"/>
      <c r="KZ113" s="25"/>
    </row>
    <row r="114" spans="11:312">
      <c r="K114" s="25"/>
      <c r="P114" s="25"/>
      <c r="AF114" s="25"/>
      <c r="AK114" s="25"/>
      <c r="BA114" s="25"/>
      <c r="BF114" s="25"/>
      <c r="BV114" s="25"/>
      <c r="CA114" s="25"/>
      <c r="CQ114" s="25"/>
      <c r="CV114" s="25"/>
      <c r="DQ114" s="25"/>
      <c r="DV114" s="25"/>
      <c r="EQ114" s="25"/>
      <c r="EV114" s="25"/>
      <c r="FQ114" s="25"/>
      <c r="FV114" s="25"/>
      <c r="GQ114" s="25"/>
      <c r="GV114" s="25"/>
      <c r="IA114" s="25"/>
      <c r="IF114" s="25"/>
      <c r="JK114" s="25"/>
      <c r="JP114" s="25"/>
      <c r="KU114" s="25"/>
      <c r="KZ114" s="25"/>
    </row>
    <row r="115" spans="11:312">
      <c r="K115" s="25"/>
      <c r="P115" s="25"/>
      <c r="AF115" s="25"/>
      <c r="AK115" s="25"/>
      <c r="BA115" s="25"/>
      <c r="BF115" s="25"/>
      <c r="BV115" s="25"/>
      <c r="CA115" s="25"/>
      <c r="CQ115" s="25"/>
      <c r="CV115" s="25"/>
      <c r="DQ115" s="25"/>
      <c r="DV115" s="25"/>
      <c r="EQ115" s="25"/>
      <c r="EV115" s="25"/>
      <c r="FQ115" s="25"/>
      <c r="FV115" s="25"/>
      <c r="GQ115" s="25"/>
      <c r="GV115" s="25"/>
      <c r="IA115" s="25"/>
      <c r="IF115" s="25"/>
      <c r="JK115" s="25"/>
      <c r="JP115" s="25"/>
      <c r="KU115" s="25"/>
      <c r="KZ115" s="25"/>
    </row>
    <row r="116" spans="11:312">
      <c r="K116" s="25"/>
      <c r="P116" s="25"/>
      <c r="AF116" s="25"/>
      <c r="AK116" s="25"/>
      <c r="BA116" s="25"/>
      <c r="BF116" s="25"/>
      <c r="BV116" s="25"/>
      <c r="CA116" s="25"/>
      <c r="CQ116" s="25"/>
      <c r="CV116" s="25"/>
      <c r="DQ116" s="25"/>
      <c r="DV116" s="25"/>
      <c r="EQ116" s="25"/>
      <c r="EV116" s="25"/>
      <c r="FQ116" s="25"/>
      <c r="FV116" s="25"/>
      <c r="GQ116" s="25"/>
      <c r="GV116" s="25"/>
      <c r="IA116" s="25"/>
      <c r="IF116" s="25"/>
      <c r="JK116" s="25"/>
      <c r="JP116" s="25"/>
      <c r="KU116" s="25"/>
      <c r="KZ116" s="25"/>
    </row>
    <row r="117" spans="11:312">
      <c r="K117" s="25"/>
      <c r="P117" s="25"/>
      <c r="AF117" s="25"/>
      <c r="AK117" s="25"/>
      <c r="BA117" s="25"/>
      <c r="BF117" s="25"/>
      <c r="BV117" s="25"/>
      <c r="CA117" s="25"/>
      <c r="CQ117" s="25"/>
      <c r="CV117" s="25"/>
      <c r="DQ117" s="25"/>
      <c r="DV117" s="25"/>
      <c r="EQ117" s="25"/>
      <c r="EV117" s="25"/>
      <c r="FQ117" s="25"/>
      <c r="FV117" s="25"/>
      <c r="GQ117" s="25"/>
      <c r="GV117" s="25"/>
      <c r="IA117" s="25"/>
      <c r="IF117" s="25"/>
      <c r="JK117" s="25"/>
      <c r="JP117" s="25"/>
      <c r="KU117" s="25"/>
      <c r="KZ117" s="25"/>
    </row>
    <row r="118" spans="11:312">
      <c r="K118" s="25"/>
      <c r="P118" s="25"/>
      <c r="AF118" s="25"/>
      <c r="AK118" s="25"/>
      <c r="BA118" s="25"/>
      <c r="BF118" s="25"/>
      <c r="BV118" s="25"/>
      <c r="CA118" s="25"/>
      <c r="CQ118" s="25"/>
      <c r="CV118" s="25"/>
      <c r="DQ118" s="25"/>
      <c r="DV118" s="25"/>
      <c r="EQ118" s="25"/>
      <c r="EV118" s="25"/>
      <c r="FQ118" s="25"/>
      <c r="FV118" s="25"/>
      <c r="GQ118" s="25"/>
      <c r="GV118" s="25"/>
      <c r="IA118" s="25"/>
      <c r="IF118" s="25"/>
      <c r="JK118" s="25"/>
      <c r="JP118" s="25"/>
      <c r="KU118" s="25"/>
      <c r="KZ118" s="25"/>
    </row>
    <row r="119" spans="11:312">
      <c r="K119" s="25"/>
      <c r="P119" s="25"/>
      <c r="AF119" s="25"/>
      <c r="AK119" s="25"/>
      <c r="BA119" s="25"/>
      <c r="BF119" s="25"/>
      <c r="BV119" s="25"/>
      <c r="CA119" s="25"/>
      <c r="CQ119" s="25"/>
      <c r="CV119" s="25"/>
      <c r="DQ119" s="25"/>
      <c r="DV119" s="25"/>
      <c r="EQ119" s="25"/>
      <c r="EV119" s="25"/>
      <c r="FQ119" s="25"/>
      <c r="FV119" s="25"/>
      <c r="GQ119" s="25"/>
      <c r="GV119" s="25"/>
      <c r="IA119" s="25"/>
      <c r="IF119" s="25"/>
      <c r="JK119" s="25"/>
      <c r="JP119" s="25"/>
      <c r="KU119" s="25"/>
      <c r="KZ119" s="25"/>
    </row>
    <row r="120" spans="11:312">
      <c r="K120" s="25"/>
      <c r="P120" s="25"/>
      <c r="AF120" s="25"/>
      <c r="AK120" s="25"/>
      <c r="BA120" s="25"/>
      <c r="BF120" s="25"/>
      <c r="BV120" s="25"/>
      <c r="CA120" s="25"/>
      <c r="CQ120" s="25"/>
      <c r="CV120" s="25"/>
      <c r="DQ120" s="25"/>
      <c r="DV120" s="25"/>
      <c r="EQ120" s="25"/>
      <c r="EV120" s="25"/>
      <c r="FQ120" s="25"/>
      <c r="FV120" s="25"/>
      <c r="GQ120" s="25"/>
      <c r="GV120" s="25"/>
      <c r="IA120" s="25"/>
      <c r="IF120" s="25"/>
      <c r="JK120" s="25"/>
      <c r="JP120" s="25"/>
      <c r="KU120" s="25"/>
      <c r="KZ120" s="25"/>
    </row>
    <row r="121" spans="11:312">
      <c r="K121" s="25"/>
      <c r="P121" s="25"/>
      <c r="AF121" s="25"/>
      <c r="AK121" s="25"/>
      <c r="BA121" s="25"/>
      <c r="BF121" s="25"/>
      <c r="BV121" s="25"/>
      <c r="CA121" s="25"/>
      <c r="CQ121" s="25"/>
      <c r="CV121" s="25"/>
      <c r="DQ121" s="25"/>
      <c r="DV121" s="25"/>
      <c r="EQ121" s="25"/>
      <c r="EV121" s="25"/>
      <c r="FQ121" s="25"/>
      <c r="FV121" s="25"/>
      <c r="GQ121" s="25"/>
      <c r="GV121" s="25"/>
      <c r="IA121" s="25"/>
      <c r="IF121" s="25"/>
      <c r="JK121" s="25"/>
      <c r="JP121" s="25"/>
      <c r="KU121" s="25"/>
      <c r="KZ121" s="25"/>
    </row>
    <row r="122" spans="11:312">
      <c r="K122" s="25"/>
      <c r="P122" s="25"/>
      <c r="AF122" s="25"/>
      <c r="AK122" s="25"/>
      <c r="BA122" s="25"/>
      <c r="BF122" s="25"/>
      <c r="BV122" s="25"/>
      <c r="CA122" s="25"/>
      <c r="CQ122" s="25"/>
      <c r="CV122" s="25"/>
      <c r="DQ122" s="25"/>
      <c r="DV122" s="25"/>
      <c r="EQ122" s="25"/>
      <c r="EV122" s="25"/>
      <c r="FQ122" s="25"/>
      <c r="FV122" s="25"/>
      <c r="GQ122" s="25"/>
      <c r="GV122" s="25"/>
      <c r="IA122" s="25"/>
      <c r="IF122" s="25"/>
      <c r="JK122" s="25"/>
      <c r="JP122" s="25"/>
      <c r="KU122" s="25"/>
      <c r="KZ122" s="25"/>
    </row>
    <row r="123" spans="11:312">
      <c r="K123" s="25"/>
      <c r="P123" s="25"/>
      <c r="AF123" s="25"/>
      <c r="AK123" s="25"/>
      <c r="BA123" s="25"/>
      <c r="BF123" s="25"/>
      <c r="BV123" s="25"/>
      <c r="CA123" s="25"/>
      <c r="CQ123" s="25"/>
      <c r="CV123" s="25"/>
      <c r="DQ123" s="25"/>
      <c r="DV123" s="25"/>
      <c r="EQ123" s="25"/>
      <c r="EV123" s="25"/>
      <c r="FQ123" s="25"/>
      <c r="FV123" s="25"/>
      <c r="GQ123" s="25"/>
      <c r="GV123" s="25"/>
      <c r="IA123" s="25"/>
      <c r="IF123" s="25"/>
      <c r="JK123" s="25"/>
      <c r="JP123" s="25"/>
      <c r="KU123" s="25"/>
      <c r="KZ123" s="25"/>
    </row>
    <row r="124" spans="11:312">
      <c r="K124" s="25"/>
      <c r="P124" s="25"/>
      <c r="AF124" s="25"/>
      <c r="AK124" s="25"/>
      <c r="BA124" s="25"/>
      <c r="BF124" s="25"/>
      <c r="BV124" s="25"/>
      <c r="CA124" s="25"/>
      <c r="CQ124" s="25"/>
      <c r="CV124" s="25"/>
      <c r="DQ124" s="25"/>
      <c r="DV124" s="25"/>
      <c r="EQ124" s="25"/>
      <c r="EV124" s="25"/>
      <c r="FQ124" s="25"/>
      <c r="FV124" s="25"/>
      <c r="GQ124" s="25"/>
      <c r="GV124" s="25"/>
      <c r="IA124" s="25"/>
      <c r="IF124" s="25"/>
      <c r="JK124" s="25"/>
      <c r="JP124" s="25"/>
      <c r="KU124" s="25"/>
      <c r="KZ124" s="25"/>
    </row>
    <row r="125" spans="11:312">
      <c r="K125" s="25"/>
      <c r="P125" s="25"/>
      <c r="AF125" s="25"/>
      <c r="AK125" s="25"/>
      <c r="BA125" s="25"/>
      <c r="BF125" s="25"/>
      <c r="BV125" s="25"/>
      <c r="CA125" s="25"/>
      <c r="CQ125" s="25"/>
      <c r="CV125" s="25"/>
      <c r="DQ125" s="25"/>
      <c r="DV125" s="25"/>
      <c r="EQ125" s="25"/>
      <c r="EV125" s="25"/>
      <c r="FQ125" s="25"/>
      <c r="FV125" s="25"/>
      <c r="GQ125" s="25"/>
      <c r="GV125" s="25"/>
      <c r="IA125" s="25"/>
      <c r="IF125" s="25"/>
      <c r="JK125" s="25"/>
      <c r="JP125" s="25"/>
      <c r="KU125" s="25"/>
      <c r="KZ125" s="25"/>
    </row>
    <row r="126" spans="11:312">
      <c r="K126" s="25"/>
      <c r="P126" s="25"/>
      <c r="AF126" s="25"/>
      <c r="AK126" s="25"/>
      <c r="BA126" s="25"/>
      <c r="BF126" s="25"/>
      <c r="BV126" s="25"/>
      <c r="CA126" s="25"/>
      <c r="CQ126" s="25"/>
      <c r="CV126" s="25"/>
      <c r="DQ126" s="25"/>
      <c r="DV126" s="25"/>
      <c r="EQ126" s="25"/>
      <c r="EV126" s="25"/>
      <c r="FQ126" s="25"/>
      <c r="FV126" s="25"/>
      <c r="GQ126" s="25"/>
      <c r="GV126" s="25"/>
      <c r="IA126" s="25"/>
      <c r="IF126" s="25"/>
      <c r="JK126" s="25"/>
      <c r="JP126" s="25"/>
      <c r="KU126" s="25"/>
      <c r="KZ126" s="25"/>
    </row>
    <row r="127" spans="11:312">
      <c r="K127" s="25"/>
      <c r="P127" s="25"/>
      <c r="AF127" s="25"/>
      <c r="AK127" s="25"/>
      <c r="BA127" s="25"/>
      <c r="BF127" s="25"/>
      <c r="BV127" s="25"/>
      <c r="CA127" s="25"/>
      <c r="CQ127" s="25"/>
      <c r="CV127" s="25"/>
      <c r="DQ127" s="25"/>
      <c r="DV127" s="25"/>
      <c r="EQ127" s="25"/>
      <c r="EV127" s="25"/>
      <c r="FQ127" s="25"/>
      <c r="FV127" s="25"/>
      <c r="GQ127" s="25"/>
      <c r="GV127" s="25"/>
      <c r="IA127" s="25"/>
      <c r="IF127" s="25"/>
      <c r="JK127" s="25"/>
      <c r="JP127" s="25"/>
      <c r="KU127" s="25"/>
      <c r="KZ127" s="25"/>
    </row>
    <row r="128" spans="11:312">
      <c r="K128" s="25"/>
      <c r="P128" s="25"/>
      <c r="AF128" s="25"/>
      <c r="AK128" s="25"/>
      <c r="BA128" s="25"/>
      <c r="BF128" s="25"/>
      <c r="BV128" s="25"/>
      <c r="CA128" s="25"/>
      <c r="CQ128" s="25"/>
      <c r="CV128" s="25"/>
      <c r="DQ128" s="25"/>
      <c r="DV128" s="25"/>
      <c r="EQ128" s="25"/>
      <c r="EV128" s="25"/>
      <c r="FQ128" s="25"/>
      <c r="FV128" s="25"/>
      <c r="GQ128" s="25"/>
      <c r="GV128" s="25"/>
      <c r="IA128" s="25"/>
      <c r="IF128" s="25"/>
      <c r="JK128" s="25"/>
      <c r="JP128" s="25"/>
      <c r="KU128" s="25"/>
      <c r="KZ128" s="25"/>
    </row>
    <row r="129" spans="11:312">
      <c r="K129" s="25"/>
      <c r="P129" s="25"/>
      <c r="AF129" s="25"/>
      <c r="AK129" s="25"/>
      <c r="BA129" s="25"/>
      <c r="BF129" s="25"/>
      <c r="BV129" s="25"/>
      <c r="CA129" s="25"/>
      <c r="CQ129" s="25"/>
      <c r="CV129" s="25"/>
      <c r="DQ129" s="25"/>
      <c r="DV129" s="25"/>
      <c r="EQ129" s="25"/>
      <c r="EV129" s="25"/>
      <c r="FQ129" s="25"/>
      <c r="FV129" s="25"/>
      <c r="GQ129" s="25"/>
      <c r="GV129" s="25"/>
      <c r="IA129" s="25"/>
      <c r="IF129" s="25"/>
      <c r="JK129" s="25"/>
      <c r="JP129" s="25"/>
      <c r="KU129" s="25"/>
      <c r="KZ129" s="25"/>
    </row>
    <row r="130" spans="11:312">
      <c r="K130" s="25"/>
      <c r="P130" s="25"/>
      <c r="AF130" s="25"/>
      <c r="AK130" s="25"/>
      <c r="BA130" s="25"/>
      <c r="BF130" s="25"/>
      <c r="BV130" s="25"/>
      <c r="CA130" s="25"/>
      <c r="CQ130" s="25"/>
      <c r="CV130" s="25"/>
      <c r="DQ130" s="25"/>
      <c r="DV130" s="25"/>
      <c r="EQ130" s="25"/>
      <c r="EV130" s="25"/>
      <c r="FQ130" s="25"/>
      <c r="FV130" s="25"/>
      <c r="GQ130" s="25"/>
      <c r="GV130" s="25"/>
      <c r="IA130" s="25"/>
      <c r="IF130" s="25"/>
      <c r="JK130" s="25"/>
      <c r="JP130" s="25"/>
      <c r="KU130" s="25"/>
      <c r="KZ130" s="25"/>
    </row>
    <row r="131" spans="11:312">
      <c r="K131" s="25"/>
      <c r="P131" s="25"/>
      <c r="AF131" s="25"/>
      <c r="AK131" s="25"/>
      <c r="BA131" s="25"/>
      <c r="BF131" s="25"/>
      <c r="BV131" s="25"/>
      <c r="CA131" s="25"/>
      <c r="CQ131" s="25"/>
      <c r="CV131" s="25"/>
      <c r="DQ131" s="25"/>
      <c r="DV131" s="25"/>
      <c r="EQ131" s="25"/>
      <c r="EV131" s="25"/>
      <c r="FQ131" s="25"/>
      <c r="FV131" s="25"/>
      <c r="GQ131" s="25"/>
      <c r="GV131" s="25"/>
      <c r="IA131" s="25"/>
      <c r="IF131" s="25"/>
      <c r="JK131" s="25"/>
      <c r="JP131" s="25"/>
      <c r="KU131" s="25"/>
      <c r="KZ131" s="25"/>
    </row>
    <row r="132" spans="11:312">
      <c r="K132" s="25"/>
      <c r="P132" s="25"/>
      <c r="AF132" s="25"/>
      <c r="AK132" s="25"/>
      <c r="BA132" s="25"/>
      <c r="BF132" s="25"/>
      <c r="BV132" s="25"/>
      <c r="CA132" s="25"/>
      <c r="CQ132" s="25"/>
      <c r="CV132" s="25"/>
      <c r="DQ132" s="25"/>
      <c r="DV132" s="25"/>
      <c r="EQ132" s="25"/>
      <c r="EV132" s="25"/>
      <c r="FQ132" s="25"/>
      <c r="FV132" s="25"/>
      <c r="GQ132" s="25"/>
      <c r="GV132" s="25"/>
      <c r="IA132" s="25"/>
      <c r="IF132" s="25"/>
      <c r="JK132" s="25"/>
      <c r="JP132" s="25"/>
      <c r="KU132" s="25"/>
      <c r="KZ132" s="25"/>
    </row>
    <row r="133" spans="11:312">
      <c r="K133" s="25"/>
      <c r="P133" s="25"/>
      <c r="AF133" s="25"/>
      <c r="AK133" s="25"/>
      <c r="BA133" s="25"/>
      <c r="BF133" s="25"/>
      <c r="BV133" s="25"/>
      <c r="CA133" s="25"/>
      <c r="CQ133" s="25"/>
      <c r="CV133" s="25"/>
      <c r="DQ133" s="25"/>
      <c r="DV133" s="25"/>
      <c r="EQ133" s="25"/>
      <c r="EV133" s="25"/>
      <c r="FQ133" s="25"/>
      <c r="FV133" s="25"/>
      <c r="GQ133" s="25"/>
      <c r="GV133" s="25"/>
      <c r="IA133" s="25"/>
      <c r="IF133" s="25"/>
      <c r="JK133" s="25"/>
      <c r="JP133" s="25"/>
      <c r="KU133" s="25"/>
      <c r="KZ133" s="25"/>
    </row>
    <row r="134" spans="11:312">
      <c r="K134" s="25"/>
      <c r="P134" s="25"/>
      <c r="AF134" s="25"/>
      <c r="AK134" s="25"/>
      <c r="BA134" s="25"/>
      <c r="BF134" s="25"/>
      <c r="BV134" s="25"/>
      <c r="CA134" s="25"/>
      <c r="CQ134" s="25"/>
      <c r="CV134" s="25"/>
      <c r="DQ134" s="25"/>
      <c r="DV134" s="25"/>
      <c r="EQ134" s="25"/>
      <c r="EV134" s="25"/>
      <c r="FQ134" s="25"/>
      <c r="FV134" s="25"/>
      <c r="GQ134" s="25"/>
      <c r="GV134" s="25"/>
      <c r="IA134" s="25"/>
      <c r="IF134" s="25"/>
      <c r="JK134" s="25"/>
      <c r="JP134" s="25"/>
      <c r="KU134" s="25"/>
      <c r="KZ134" s="25"/>
    </row>
    <row r="135" spans="11:312">
      <c r="K135" s="25"/>
      <c r="P135" s="25"/>
      <c r="AF135" s="25"/>
      <c r="AK135" s="25"/>
      <c r="BA135" s="25"/>
      <c r="BF135" s="25"/>
      <c r="BV135" s="25"/>
      <c r="CA135" s="25"/>
      <c r="CQ135" s="25"/>
      <c r="CV135" s="25"/>
      <c r="DQ135" s="25"/>
      <c r="DV135" s="25"/>
      <c r="EQ135" s="25"/>
      <c r="EV135" s="25"/>
      <c r="FQ135" s="25"/>
      <c r="FV135" s="25"/>
      <c r="GQ135" s="25"/>
      <c r="GV135" s="25"/>
      <c r="IA135" s="25"/>
      <c r="IF135" s="25"/>
      <c r="JK135" s="25"/>
      <c r="JP135" s="25"/>
      <c r="KU135" s="25"/>
      <c r="KZ135" s="25"/>
    </row>
    <row r="136" spans="11:312">
      <c r="K136" s="25"/>
      <c r="P136" s="25"/>
      <c r="AF136" s="25"/>
      <c r="AK136" s="25"/>
      <c r="BA136" s="25"/>
      <c r="BF136" s="25"/>
      <c r="BV136" s="25"/>
      <c r="CA136" s="25"/>
      <c r="CQ136" s="25"/>
      <c r="CV136" s="25"/>
      <c r="DQ136" s="25"/>
      <c r="DV136" s="25"/>
      <c r="EQ136" s="25"/>
      <c r="EV136" s="25"/>
      <c r="FQ136" s="25"/>
      <c r="FV136" s="25"/>
      <c r="GQ136" s="25"/>
      <c r="GV136" s="25"/>
      <c r="IA136" s="25"/>
      <c r="IF136" s="25"/>
      <c r="JK136" s="25"/>
      <c r="JP136" s="25"/>
      <c r="KU136" s="25"/>
      <c r="KZ136" s="25"/>
    </row>
    <row r="137" spans="11:312">
      <c r="K137" s="25"/>
      <c r="P137" s="25"/>
      <c r="AF137" s="25"/>
      <c r="AK137" s="25"/>
      <c r="BA137" s="25"/>
      <c r="BF137" s="25"/>
      <c r="BV137" s="25"/>
      <c r="CA137" s="25"/>
      <c r="CQ137" s="25"/>
      <c r="CV137" s="25"/>
      <c r="DQ137" s="25"/>
      <c r="DV137" s="25"/>
      <c r="EQ137" s="25"/>
      <c r="EV137" s="25"/>
      <c r="FQ137" s="25"/>
      <c r="FV137" s="25"/>
      <c r="GQ137" s="25"/>
      <c r="GV137" s="25"/>
      <c r="IA137" s="25"/>
      <c r="IF137" s="25"/>
      <c r="JK137" s="25"/>
      <c r="JP137" s="25"/>
      <c r="KU137" s="25"/>
      <c r="KZ137" s="25"/>
    </row>
  </sheetData>
  <pageMargins left="0.7" right="0.7" top="0.75" bottom="0.75" header="0.3" footer="0.3"/>
  <pageSetup orientation="portrait" r:id="rId1"/>
  <headerFooter>
    <oddFooter>&amp;L_x000D_&amp;1#&amp;"Aptos"&amp;10&amp;K000000 Restringido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740B20CDFB7643BDE9B9BDBEF6A69B" ma:contentTypeVersion="17" ma:contentTypeDescription="Create a new document." ma:contentTypeScope="" ma:versionID="f67c0c16da4c09ee27895c2ef8867d22">
  <xsd:schema xmlns:xsd="http://www.w3.org/2001/XMLSchema" xmlns:xs="http://www.w3.org/2001/XMLSchema" xmlns:p="http://schemas.microsoft.com/office/2006/metadata/properties" xmlns:ns2="5cc47d10-f003-4f77-82c7-06df8c901b09" xmlns:ns3="e4a70de6-ab71-4923-9b89-d99cb69fcd87" targetNamespace="http://schemas.microsoft.com/office/2006/metadata/properties" ma:root="true" ma:fieldsID="a683c7217c5520007c224f435105ba6e" ns2:_="" ns3:_="">
    <xsd:import namespace="5cc47d10-f003-4f77-82c7-06df8c901b09"/>
    <xsd:import namespace="e4a70de6-ab71-4923-9b89-d99cb69fcd8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c47d10-f003-4f77-82c7-06df8c901b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bd956d7-139c-475d-9c77-a77288e3966b"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a70de6-ab71-4923-9b89-d99cb69fcd8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811d4dc1-8996-4b31-ad2c-b5c461ee2af4}" ma:internalName="TaxCatchAll" ma:showField="CatchAllData" ma:web="e4a70de6-ab71-4923-9b89-d99cb69fcd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4a70de6-ab71-4923-9b89-d99cb69fcd87" xsi:nil="true"/>
    <lcf76f155ced4ddcb4097134ff3c332f xmlns="5cc47d10-f003-4f77-82c7-06df8c901b0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36E96B4-73C5-4964-95F2-438301B80A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c47d10-f003-4f77-82c7-06df8c901b09"/>
    <ds:schemaRef ds:uri="e4a70de6-ab71-4923-9b89-d99cb69fcd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0BDDAB-91C8-4EAC-BC31-C2F07B2908C9}">
  <ds:schemaRefs>
    <ds:schemaRef ds:uri="http://schemas.microsoft.com/sharepoint/v3/contenttype/forms"/>
  </ds:schemaRefs>
</ds:datastoreItem>
</file>

<file path=customXml/itemProps3.xml><?xml version="1.0" encoding="utf-8"?>
<ds:datastoreItem xmlns:ds="http://schemas.openxmlformats.org/officeDocument/2006/customXml" ds:itemID="{FE163FB4-32D6-494F-A0CF-497DD2DC814E}">
  <ds:schemaRefs>
    <ds:schemaRef ds:uri="http://purl.org/dc/dcmitype/"/>
    <ds:schemaRef ds:uri="86f4f21a-da54-4504-8c0f-551741706164"/>
    <ds:schemaRef ds:uri="http://purl.org/dc/elements/1.1/"/>
    <ds:schemaRef ds:uri="http://schemas.microsoft.com/office/2006/documentManagement/types"/>
    <ds:schemaRef ds:uri="http://purl.org/dc/term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e4a70de6-ab71-4923-9b89-d99cb69fcd87"/>
    <ds:schemaRef ds:uri="5cc47d10-f003-4f77-82c7-06df8c901b09"/>
  </ds:schemaRefs>
</ds:datastoreItem>
</file>

<file path=docMetadata/LabelInfo.xml><?xml version="1.0" encoding="utf-8"?>
<clbl:labelList xmlns:clbl="http://schemas.microsoft.com/office/2020/mipLabelMetadata">
  <clbl:label id="{1c2e6495-323a-42b2-956a-b4088fe70d85}" enabled="1" method="Privileged" siteId="{40f94963-1b34-45ce-a5fb-6f1fde2f1a2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Notes</vt:lpstr>
      <vt:lpstr>P&amp;L Consol</vt:lpstr>
      <vt:lpstr>BS Consol</vt:lpstr>
      <vt:lpstr>CF Consol</vt:lpstr>
      <vt:lpstr>P&amp;L Holding</vt:lpstr>
      <vt:lpstr>BS Holding</vt:lpstr>
      <vt:lpstr>Stores</vt:lpstr>
      <vt:lpstr>P&amp;L by country</vt:lpstr>
      <vt:lpstr>P&amp;L &amp; CAPEX</vt:lpstr>
      <vt:lpstr>P&amp;L Consol Q (IFRS 16 effect)</vt:lpstr>
      <vt:lpstr>P&amp;L Consol FY (IFRS 16 effect)</vt:lpstr>
      <vt:lpstr>P&amp;L by country Q (IFRS16 effect</vt:lpstr>
      <vt:lpstr>P&amp;L by country FY(IFRS16 effect</vt:lpstr>
      <vt:lpstr>P&amp;L Holding Q (IFRS 16 effect)</vt:lpstr>
      <vt:lpstr>P&amp;L Holding FY (IFRS 16 effect)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DIAZ MEJIA Pedro</dc:creator>
  <cp:lastModifiedBy>DIEGO ANDRES ZULETA GALAN</cp:lastModifiedBy>
  <dcterms:created xsi:type="dcterms:W3CDTF">2019-05-22T19:43:52Z</dcterms:created>
  <dcterms:modified xsi:type="dcterms:W3CDTF">2026-08-11T22:20:45Z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0x010100A0740B20CDFB7643BDE9B9BDBEF6A69B</vt:lpwstr>
  </property>
  <property fmtid="{D5CDD505-2E9C-101B-9397-08002B2CF9AE}" pid="5" name="MSIP_Label_1c2e6495-323a-42b2-956a-b4088fe70d85_Enabled">
    <vt:lpwstr>true</vt:lpwstr>
  </property>
  <property fmtid="{D5CDD505-2E9C-101B-9397-08002B2CF9AE}" pid="6" name="MSIP_Label_1c2e6495-323a-42b2-956a-b4088fe70d85_SetDate">
    <vt:lpwstr>2026-07-26T02:10:11Z</vt:lpwstr>
  </property>
  <property fmtid="{D5CDD505-2E9C-101B-9397-08002B2CF9AE}" pid="7" name="MSIP_Label_1c2e6495-323a-42b2-956a-b4088fe70d85_Method">
    <vt:lpwstr>Privileged</vt:lpwstr>
  </property>
  <property fmtid="{D5CDD505-2E9C-101B-9397-08002B2CF9AE}" pid="8" name="MSIP_Label_1c2e6495-323a-42b2-956a-b4088fe70d85_Name">
    <vt:lpwstr>Restringido</vt:lpwstr>
  </property>
  <property fmtid="{D5CDD505-2E9C-101B-9397-08002B2CF9AE}" pid="9" name="MSIP_Label_1c2e6495-323a-42b2-956a-b4088fe70d85_SiteId">
    <vt:lpwstr>40f94963-1b34-45ce-a5fb-6f1fde2f1a27</vt:lpwstr>
  </property>
  <property fmtid="{D5CDD505-2E9C-101B-9397-08002B2CF9AE}" pid="10" name="MSIP_Label_1c2e6495-323a-42b2-956a-b4088fe70d85_ActionId">
    <vt:lpwstr>68820810-eaef-49d7-98de-b82c69df4620</vt:lpwstr>
  </property>
  <property fmtid="{D5CDD505-2E9C-101B-9397-08002B2CF9AE}" pid="11" name="MSIP_Label_1c2e6495-323a-42b2-956a-b4088fe70d85_ContentBits">
    <vt:lpwstr>2</vt:lpwstr>
  </property>
  <property fmtid="{D5CDD505-2E9C-101B-9397-08002B2CF9AE}" pid="12" name="MSIP_Label_1c2e6495-323a-42b2-956a-b4088fe70d85_Tag">
    <vt:lpwstr>10, 0, 1, 1</vt:lpwstr>
  </property>
  <property fmtid="{D5CDD505-2E9C-101B-9397-08002B2CF9AE}" pid="13" name="Order">
    <vt:r8>94500</vt:r8>
  </property>
  <property fmtid="{D5CDD505-2E9C-101B-9397-08002B2CF9AE}" pid="14" name="_ExtendedDescription">
    <vt:lpwstr/>
  </property>
  <property fmtid="{D5CDD505-2E9C-101B-9397-08002B2CF9AE}" pid="15" name="TriggerFlowInfo">
    <vt:lpwstr/>
  </property>
  <property fmtid="{D5CDD505-2E9C-101B-9397-08002B2CF9AE}" pid="16" name="ComplianceAssetId">
    <vt:lpwstr/>
  </property>
  <property fmtid="{D5CDD505-2E9C-101B-9397-08002B2CF9AE}" pid="17" name="MediaServiceImageTags">
    <vt:lpwstr/>
  </property>
</Properties>
</file>